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threadedComments/threadedComment3.xml" ContentType="application/vnd.ms-excel.threaded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tables/table3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1767ea654773267/JPT/uitslagen/uitslagen 2021-2022/"/>
    </mc:Choice>
  </mc:AlternateContent>
  <xr:revisionPtr revIDLastSave="0" documentId="8_{4E701132-8D5B-4676-96E8-9312148E5CC0}" xr6:coauthVersionLast="47" xr6:coauthVersionMax="47" xr10:uidLastSave="{00000000-0000-0000-0000-000000000000}"/>
  <bookViews>
    <workbookView xWindow="-108" yWindow="-108" windowWidth="23256" windowHeight="12720" tabRatio="929" activeTab="8" xr2:uid="{00000000-000D-0000-FFFF-FFFF00000000}"/>
  </bookViews>
  <sheets>
    <sheet name="Aantallen" sheetId="34" r:id="rId1"/>
    <sheet name="FL GROOT" sheetId="97" r:id="rId2"/>
    <sheet name="FL KLEIN" sheetId="98" r:id="rId3"/>
    <sheet name="P floret" sheetId="99" r:id="rId4"/>
    <sheet name="SA GROOT" sheetId="94" r:id="rId5"/>
    <sheet name="SA KLEIN" sheetId="95" r:id="rId6"/>
    <sheet name="P sabel" sheetId="96" r:id="rId7"/>
    <sheet name="DE GROOT" sheetId="74" r:id="rId8"/>
    <sheet name="DE KLEIN" sheetId="75" r:id="rId9"/>
    <sheet name="P degen" sheetId="87" r:id="rId10"/>
    <sheet name="scheidsrechters" sheetId="41" r:id="rId11"/>
    <sheet name="volgorde partij" sheetId="23" r:id="rId12"/>
    <sheet name="loper van 14" sheetId="25" r:id="rId13"/>
    <sheet name="Blad1" sheetId="61" r:id="rId14"/>
  </sheets>
  <definedNames>
    <definedName name="_xlnm._FilterDatabase" localSheetId="7" hidden="1">'DE GROOT'!$A$1:$BE$125</definedName>
    <definedName name="_xlnm._FilterDatabase" localSheetId="8" hidden="1">'DE KLEIN'!$A$1:$BO$125</definedName>
    <definedName name="_xlnm._FilterDatabase" localSheetId="1" hidden="1">'FL GROOT'!$A$1:$BG$124</definedName>
    <definedName name="_xlnm._FilterDatabase" localSheetId="2" hidden="1">'FL KLEIN'!$A$1:$BF$123</definedName>
    <definedName name="_xlnm._FilterDatabase" localSheetId="9" hidden="1">'P degen'!$X$13:$X$14</definedName>
    <definedName name="_xlnm._FilterDatabase" localSheetId="3" hidden="1">'P floret'!$X$13:$X$14</definedName>
    <definedName name="_xlnm._FilterDatabase" localSheetId="6" hidden="1">'P sabel'!$X$13:$X$14</definedName>
    <definedName name="_xlnm._FilterDatabase" localSheetId="4" hidden="1">'SA GROOT'!$A$1:$BF$128</definedName>
    <definedName name="_xlnm._FilterDatabase" localSheetId="5" hidden="1">'SA KLEIN'!$A$1:$BP$126</definedName>
    <definedName name="_xlnm._FilterDatabase" localSheetId="10" hidden="1">scheidsrechters!$A$1:$U$156</definedName>
    <definedName name="_xlnm.Print_Area" localSheetId="12">'loper van 14'!$A$3:$T$38</definedName>
    <definedName name="_xlnm.Print_Area" localSheetId="9">'P degen'!$A$37:$V$60</definedName>
    <definedName name="_xlnm.Print_Area" localSheetId="3">'P floret'!$A$12:$V$35</definedName>
    <definedName name="_xlnm.Print_Area" localSheetId="6">'P sabel'!$A$12:$V$35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5" i="41" l="1"/>
  <c r="H12" i="34"/>
  <c r="L186" i="99" l="1"/>
  <c r="L161" i="99"/>
  <c r="L136" i="99"/>
  <c r="L111" i="99"/>
  <c r="A111" i="99"/>
  <c r="L86" i="99"/>
  <c r="L61" i="99"/>
  <c r="L37" i="99"/>
  <c r="L12" i="99"/>
  <c r="A12" i="99"/>
  <c r="AE9" i="99"/>
  <c r="A186" i="99" s="1"/>
  <c r="AD9" i="99"/>
  <c r="AC9" i="99"/>
  <c r="C186" i="99" s="1"/>
  <c r="AE8" i="99"/>
  <c r="A161" i="99" s="1"/>
  <c r="AD8" i="99"/>
  <c r="AC8" i="99"/>
  <c r="C161" i="99" s="1"/>
  <c r="AE7" i="99"/>
  <c r="A136" i="99" s="1"/>
  <c r="AD7" i="99"/>
  <c r="C136" i="99" s="1"/>
  <c r="AC7" i="99"/>
  <c r="AE6" i="99"/>
  <c r="AD6" i="99"/>
  <c r="AC6" i="99"/>
  <c r="C111" i="99" s="1"/>
  <c r="AE5" i="99"/>
  <c r="A86" i="99" s="1"/>
  <c r="AD5" i="99"/>
  <c r="AC5" i="99"/>
  <c r="C86" i="99" s="1"/>
  <c r="AE4" i="99"/>
  <c r="A61" i="99" s="1"/>
  <c r="AD4" i="99"/>
  <c r="AC4" i="99"/>
  <c r="C61" i="99" s="1"/>
  <c r="AE3" i="99"/>
  <c r="A37" i="99" s="1"/>
  <c r="AD3" i="99"/>
  <c r="C37" i="99" s="1"/>
  <c r="AC3" i="99"/>
  <c r="AE2" i="99"/>
  <c r="AD2" i="99"/>
  <c r="AC2" i="99"/>
  <c r="C12" i="99" s="1"/>
  <c r="BA123" i="98"/>
  <c r="AW123" i="98"/>
  <c r="AS123" i="98"/>
  <c r="AO123" i="98"/>
  <c r="AK123" i="98"/>
  <c r="AG123" i="98"/>
  <c r="AC123" i="98"/>
  <c r="Y123" i="98"/>
  <c r="U123" i="98"/>
  <c r="Q123" i="98"/>
  <c r="K123" i="98"/>
  <c r="B123" i="98"/>
  <c r="BA122" i="98"/>
  <c r="AW122" i="98"/>
  <c r="AS122" i="98"/>
  <c r="AO122" i="98"/>
  <c r="AK122" i="98"/>
  <c r="AG122" i="98"/>
  <c r="AC122" i="98"/>
  <c r="Y122" i="98"/>
  <c r="U122" i="98"/>
  <c r="Q122" i="98"/>
  <c r="K122" i="98"/>
  <c r="B122" i="98"/>
  <c r="BA121" i="98"/>
  <c r="AW121" i="98"/>
  <c r="AS121" i="98"/>
  <c r="AO121" i="98"/>
  <c r="AK121" i="98"/>
  <c r="AG121" i="98"/>
  <c r="AC121" i="98"/>
  <c r="Y121" i="98"/>
  <c r="U121" i="98"/>
  <c r="Q121" i="98"/>
  <c r="K121" i="98"/>
  <c r="B121" i="98"/>
  <c r="BA120" i="98"/>
  <c r="AW120" i="98"/>
  <c r="AS120" i="98"/>
  <c r="AO120" i="98"/>
  <c r="AK120" i="98"/>
  <c r="AG120" i="98"/>
  <c r="AC120" i="98"/>
  <c r="Y120" i="98"/>
  <c r="U120" i="98"/>
  <c r="Q120" i="98"/>
  <c r="K120" i="98"/>
  <c r="B120" i="98"/>
  <c r="BA119" i="98"/>
  <c r="AW119" i="98"/>
  <c r="AS119" i="98"/>
  <c r="AO119" i="98"/>
  <c r="AK119" i="98"/>
  <c r="AG119" i="98"/>
  <c r="AC119" i="98"/>
  <c r="Y119" i="98"/>
  <c r="U119" i="98"/>
  <c r="Q119" i="98"/>
  <c r="K119" i="98"/>
  <c r="B119" i="98"/>
  <c r="BA118" i="98"/>
  <c r="AW118" i="98"/>
  <c r="AS118" i="98"/>
  <c r="AO118" i="98"/>
  <c r="AK118" i="98"/>
  <c r="AG118" i="98"/>
  <c r="AC118" i="98"/>
  <c r="Y118" i="98"/>
  <c r="U118" i="98"/>
  <c r="Q118" i="98"/>
  <c r="K118" i="98"/>
  <c r="B118" i="98"/>
  <c r="BA117" i="98"/>
  <c r="AW117" i="98"/>
  <c r="AS117" i="98"/>
  <c r="AO117" i="98"/>
  <c r="AK117" i="98"/>
  <c r="AG117" i="98"/>
  <c r="AC117" i="98"/>
  <c r="Y117" i="98"/>
  <c r="U117" i="98"/>
  <c r="Q117" i="98"/>
  <c r="K117" i="98"/>
  <c r="B117" i="98"/>
  <c r="BA116" i="98"/>
  <c r="AW116" i="98"/>
  <c r="AS116" i="98"/>
  <c r="AO116" i="98"/>
  <c r="AK116" i="98"/>
  <c r="AG116" i="98"/>
  <c r="AC116" i="98"/>
  <c r="Y116" i="98"/>
  <c r="U116" i="98"/>
  <c r="Q116" i="98"/>
  <c r="K116" i="98"/>
  <c r="B116" i="98"/>
  <c r="BA115" i="98"/>
  <c r="AW115" i="98"/>
  <c r="AS115" i="98"/>
  <c r="AO115" i="98"/>
  <c r="AK115" i="98"/>
  <c r="AG115" i="98"/>
  <c r="AC115" i="98"/>
  <c r="Y115" i="98"/>
  <c r="U115" i="98"/>
  <c r="Q115" i="98"/>
  <c r="K115" i="98"/>
  <c r="B115" i="98"/>
  <c r="BA114" i="98"/>
  <c r="AW114" i="98"/>
  <c r="AS114" i="98"/>
  <c r="AO114" i="98"/>
  <c r="AK114" i="98"/>
  <c r="AG114" i="98"/>
  <c r="AC114" i="98"/>
  <c r="Y114" i="98"/>
  <c r="U114" i="98"/>
  <c r="Q114" i="98"/>
  <c r="K114" i="98"/>
  <c r="B114" i="98"/>
  <c r="BA113" i="98"/>
  <c r="AW113" i="98"/>
  <c r="AS113" i="98"/>
  <c r="AO113" i="98"/>
  <c r="AK113" i="98"/>
  <c r="AG113" i="98"/>
  <c r="AC113" i="98"/>
  <c r="Y113" i="98"/>
  <c r="U113" i="98"/>
  <c r="Q113" i="98"/>
  <c r="K113" i="98"/>
  <c r="B113" i="98"/>
  <c r="BA112" i="98"/>
  <c r="AW112" i="98"/>
  <c r="AS112" i="98"/>
  <c r="AO112" i="98"/>
  <c r="AK112" i="98"/>
  <c r="AG112" i="98"/>
  <c r="AC112" i="98"/>
  <c r="Y112" i="98"/>
  <c r="U112" i="98"/>
  <c r="Q112" i="98"/>
  <c r="K112" i="98"/>
  <c r="B112" i="98"/>
  <c r="BA111" i="98"/>
  <c r="AW111" i="98"/>
  <c r="AS111" i="98"/>
  <c r="AO111" i="98"/>
  <c r="AK111" i="98"/>
  <c r="AG111" i="98"/>
  <c r="AC111" i="98"/>
  <c r="Y111" i="98"/>
  <c r="U111" i="98"/>
  <c r="Q111" i="98"/>
  <c r="K111" i="98"/>
  <c r="B111" i="98"/>
  <c r="BA110" i="98"/>
  <c r="AW110" i="98"/>
  <c r="AS110" i="98"/>
  <c r="AO110" i="98"/>
  <c r="AK110" i="98"/>
  <c r="AG110" i="98"/>
  <c r="AC110" i="98"/>
  <c r="Y110" i="98"/>
  <c r="U110" i="98"/>
  <c r="Q110" i="98"/>
  <c r="K110" i="98"/>
  <c r="B110" i="98"/>
  <c r="BA109" i="98"/>
  <c r="AW109" i="98"/>
  <c r="AS109" i="98"/>
  <c r="AO109" i="98"/>
  <c r="AK109" i="98"/>
  <c r="AG109" i="98"/>
  <c r="AC109" i="98"/>
  <c r="Y109" i="98"/>
  <c r="U109" i="98"/>
  <c r="Q109" i="98"/>
  <c r="K109" i="98"/>
  <c r="B109" i="98"/>
  <c r="BA108" i="98"/>
  <c r="AW108" i="98"/>
  <c r="AS108" i="98"/>
  <c r="AO108" i="98"/>
  <c r="AK108" i="98"/>
  <c r="AG108" i="98"/>
  <c r="AC108" i="98"/>
  <c r="Y108" i="98"/>
  <c r="U108" i="98"/>
  <c r="Q108" i="98"/>
  <c r="K108" i="98"/>
  <c r="B108" i="98"/>
  <c r="BA107" i="98"/>
  <c r="AW107" i="98"/>
  <c r="AS107" i="98"/>
  <c r="AO107" i="98"/>
  <c r="AK107" i="98"/>
  <c r="AG107" i="98"/>
  <c r="AC107" i="98"/>
  <c r="Y107" i="98"/>
  <c r="U107" i="98"/>
  <c r="Q107" i="98"/>
  <c r="K107" i="98"/>
  <c r="B107" i="98"/>
  <c r="BA106" i="98"/>
  <c r="AW106" i="98"/>
  <c r="AS106" i="98"/>
  <c r="AO106" i="98"/>
  <c r="AK106" i="98"/>
  <c r="AG106" i="98"/>
  <c r="AC106" i="98"/>
  <c r="Y106" i="98"/>
  <c r="U106" i="98"/>
  <c r="Q106" i="98"/>
  <c r="K106" i="98"/>
  <c r="B106" i="98"/>
  <c r="BA105" i="98"/>
  <c r="AW105" i="98"/>
  <c r="AS105" i="98"/>
  <c r="AO105" i="98"/>
  <c r="AK105" i="98"/>
  <c r="AG105" i="98"/>
  <c r="AC105" i="98"/>
  <c r="Y105" i="98"/>
  <c r="U105" i="98"/>
  <c r="Q105" i="98"/>
  <c r="K105" i="98"/>
  <c r="B105" i="98"/>
  <c r="BD104" i="98"/>
  <c r="BE104" i="98" s="1"/>
  <c r="BA104" i="98"/>
  <c r="AW104" i="98"/>
  <c r="AS104" i="98"/>
  <c r="AO104" i="98"/>
  <c r="AK104" i="98"/>
  <c r="AG104" i="98"/>
  <c r="AC104" i="98"/>
  <c r="Y104" i="98"/>
  <c r="U104" i="98"/>
  <c r="Q104" i="98"/>
  <c r="K104" i="98"/>
  <c r="B104" i="98"/>
  <c r="BA103" i="98"/>
  <c r="AW103" i="98"/>
  <c r="AS103" i="98"/>
  <c r="AO103" i="98"/>
  <c r="AK103" i="98"/>
  <c r="AG103" i="98"/>
  <c r="AC103" i="98"/>
  <c r="Y103" i="98"/>
  <c r="U103" i="98"/>
  <c r="Q103" i="98"/>
  <c r="K103" i="98"/>
  <c r="B103" i="98"/>
  <c r="BA102" i="98"/>
  <c r="AW102" i="98"/>
  <c r="AS102" i="98"/>
  <c r="AO102" i="98"/>
  <c r="AK102" i="98"/>
  <c r="AG102" i="98"/>
  <c r="AC102" i="98"/>
  <c r="Y102" i="98"/>
  <c r="U102" i="98"/>
  <c r="Q102" i="98"/>
  <c r="K102" i="98"/>
  <c r="B102" i="98"/>
  <c r="BA101" i="98"/>
  <c r="AW101" i="98"/>
  <c r="AS101" i="98"/>
  <c r="AO101" i="98"/>
  <c r="AK101" i="98"/>
  <c r="AG101" i="98"/>
  <c r="AC101" i="98"/>
  <c r="Y101" i="98"/>
  <c r="U101" i="98"/>
  <c r="Q101" i="98"/>
  <c r="K101" i="98"/>
  <c r="B101" i="98"/>
  <c r="BA100" i="98"/>
  <c r="AW100" i="98"/>
  <c r="AS100" i="98"/>
  <c r="AO100" i="98"/>
  <c r="AK100" i="98"/>
  <c r="AG100" i="98"/>
  <c r="AC100" i="98"/>
  <c r="Y100" i="98"/>
  <c r="U100" i="98"/>
  <c r="Q100" i="98"/>
  <c r="K100" i="98"/>
  <c r="B100" i="98"/>
  <c r="BA99" i="98"/>
  <c r="AW99" i="98"/>
  <c r="AS99" i="98"/>
  <c r="AO99" i="98"/>
  <c r="AK99" i="98"/>
  <c r="AG99" i="98"/>
  <c r="AC99" i="98"/>
  <c r="H99" i="98" s="1"/>
  <c r="Y99" i="98"/>
  <c r="U99" i="98"/>
  <c r="Q99" i="98"/>
  <c r="K99" i="98"/>
  <c r="B99" i="98"/>
  <c r="BA98" i="98"/>
  <c r="AW98" i="98"/>
  <c r="AS98" i="98"/>
  <c r="AO98" i="98"/>
  <c r="AK98" i="98"/>
  <c r="AG98" i="98"/>
  <c r="AC98" i="98"/>
  <c r="Y98" i="98"/>
  <c r="U98" i="98"/>
  <c r="Q98" i="98"/>
  <c r="K98" i="98"/>
  <c r="B98" i="98"/>
  <c r="BA97" i="98"/>
  <c r="AW97" i="98"/>
  <c r="AS97" i="98"/>
  <c r="AO97" i="98"/>
  <c r="AK97" i="98"/>
  <c r="AG97" i="98"/>
  <c r="AC97" i="98"/>
  <c r="Y97" i="98"/>
  <c r="U97" i="98"/>
  <c r="Q97" i="98"/>
  <c r="H97" i="98" s="1"/>
  <c r="K97" i="98"/>
  <c r="B97" i="98"/>
  <c r="BA96" i="98"/>
  <c r="AW96" i="98"/>
  <c r="AS96" i="98"/>
  <c r="AO96" i="98"/>
  <c r="AK96" i="98"/>
  <c r="AG96" i="98"/>
  <c r="AC96" i="98"/>
  <c r="Y96" i="98"/>
  <c r="U96" i="98"/>
  <c r="Q96" i="98"/>
  <c r="K96" i="98"/>
  <c r="B96" i="98"/>
  <c r="BA95" i="98"/>
  <c r="AW95" i="98"/>
  <c r="AS95" i="98"/>
  <c r="AO95" i="98"/>
  <c r="AK95" i="98"/>
  <c r="AG95" i="98"/>
  <c r="AC95" i="98"/>
  <c r="Y95" i="98"/>
  <c r="U95" i="98"/>
  <c r="Q95" i="98"/>
  <c r="K95" i="98"/>
  <c r="B95" i="98"/>
  <c r="BA94" i="98"/>
  <c r="AW94" i="98"/>
  <c r="AS94" i="98"/>
  <c r="AO94" i="98"/>
  <c r="AK94" i="98"/>
  <c r="AG94" i="98"/>
  <c r="AC94" i="98"/>
  <c r="Y94" i="98"/>
  <c r="U94" i="98"/>
  <c r="Q94" i="98"/>
  <c r="K94" i="98"/>
  <c r="B94" i="98"/>
  <c r="BA93" i="98"/>
  <c r="AW93" i="98"/>
  <c r="AS93" i="98"/>
  <c r="AO93" i="98"/>
  <c r="AK93" i="98"/>
  <c r="AG93" i="98"/>
  <c r="AC93" i="98"/>
  <c r="Y93" i="98"/>
  <c r="U93" i="98"/>
  <c r="Q93" i="98"/>
  <c r="K93" i="98"/>
  <c r="B93" i="98"/>
  <c r="BA92" i="98"/>
  <c r="AW92" i="98"/>
  <c r="AS92" i="98"/>
  <c r="AO92" i="98"/>
  <c r="AK92" i="98"/>
  <c r="AG92" i="98"/>
  <c r="AC92" i="98"/>
  <c r="Y92" i="98"/>
  <c r="U92" i="98"/>
  <c r="Q92" i="98"/>
  <c r="K92" i="98"/>
  <c r="B92" i="98"/>
  <c r="BA91" i="98"/>
  <c r="AW91" i="98"/>
  <c r="AS91" i="98"/>
  <c r="AO91" i="98"/>
  <c r="AK91" i="98"/>
  <c r="AG91" i="98"/>
  <c r="AC91" i="98"/>
  <c r="Y91" i="98"/>
  <c r="U91" i="98"/>
  <c r="Q91" i="98"/>
  <c r="H91" i="98" s="1"/>
  <c r="K91" i="98"/>
  <c r="B91" i="98"/>
  <c r="BA90" i="98"/>
  <c r="AW90" i="98"/>
  <c r="AS90" i="98"/>
  <c r="AO90" i="98"/>
  <c r="AK90" i="98"/>
  <c r="AG90" i="98"/>
  <c r="AC90" i="98"/>
  <c r="Y90" i="98"/>
  <c r="H90" i="98" s="1"/>
  <c r="L90" i="98" s="1"/>
  <c r="U90" i="98"/>
  <c r="Q90" i="98"/>
  <c r="K90" i="98"/>
  <c r="B90" i="98"/>
  <c r="BA89" i="98"/>
  <c r="AW89" i="98"/>
  <c r="AS89" i="98"/>
  <c r="AO89" i="98"/>
  <c r="AK89" i="98"/>
  <c r="AG89" i="98"/>
  <c r="AC89" i="98"/>
  <c r="Y89" i="98"/>
  <c r="H89" i="98" s="1"/>
  <c r="U89" i="98"/>
  <c r="Q89" i="98"/>
  <c r="K89" i="98"/>
  <c r="B89" i="98"/>
  <c r="BA88" i="98"/>
  <c r="AW88" i="98"/>
  <c r="AS88" i="98"/>
  <c r="AO88" i="98"/>
  <c r="AK88" i="98"/>
  <c r="AG88" i="98"/>
  <c r="AC88" i="98"/>
  <c r="Y88" i="98"/>
  <c r="U88" i="98"/>
  <c r="Q88" i="98"/>
  <c r="K88" i="98"/>
  <c r="B88" i="98"/>
  <c r="BA87" i="98"/>
  <c r="AW87" i="98"/>
  <c r="AS87" i="98"/>
  <c r="AO87" i="98"/>
  <c r="AK87" i="98"/>
  <c r="AG87" i="98"/>
  <c r="AC87" i="98"/>
  <c r="Y87" i="98"/>
  <c r="U87" i="98"/>
  <c r="Q87" i="98"/>
  <c r="K87" i="98"/>
  <c r="B87" i="98"/>
  <c r="BA86" i="98"/>
  <c r="AW86" i="98"/>
  <c r="AS86" i="98"/>
  <c r="AO86" i="98"/>
  <c r="AK86" i="98"/>
  <c r="AG86" i="98"/>
  <c r="AC86" i="98"/>
  <c r="Y86" i="98"/>
  <c r="U86" i="98"/>
  <c r="Q86" i="98"/>
  <c r="K86" i="98"/>
  <c r="B86" i="98"/>
  <c r="BA85" i="98"/>
  <c r="AW85" i="98"/>
  <c r="AS85" i="98"/>
  <c r="AO85" i="98"/>
  <c r="AK85" i="98"/>
  <c r="AG85" i="98"/>
  <c r="AC85" i="98"/>
  <c r="Y85" i="98"/>
  <c r="U85" i="98"/>
  <c r="Q85" i="98"/>
  <c r="K85" i="98"/>
  <c r="B85" i="98"/>
  <c r="BA84" i="98"/>
  <c r="AW84" i="98"/>
  <c r="AS84" i="98"/>
  <c r="AO84" i="98"/>
  <c r="AK84" i="98"/>
  <c r="AG84" i="98"/>
  <c r="AC84" i="98"/>
  <c r="Y84" i="98"/>
  <c r="U84" i="98"/>
  <c r="Q84" i="98"/>
  <c r="K84" i="98"/>
  <c r="B84" i="98"/>
  <c r="BA83" i="98"/>
  <c r="AW83" i="98"/>
  <c r="AS83" i="98"/>
  <c r="AO83" i="98"/>
  <c r="AK83" i="98"/>
  <c r="AG83" i="98"/>
  <c r="AC83" i="98"/>
  <c r="Y83" i="98"/>
  <c r="U83" i="98"/>
  <c r="H83" i="98" s="1"/>
  <c r="Q83" i="98"/>
  <c r="K83" i="98"/>
  <c r="B83" i="98"/>
  <c r="BA82" i="98"/>
  <c r="AW82" i="98"/>
  <c r="AS82" i="98"/>
  <c r="AO82" i="98"/>
  <c r="AK82" i="98"/>
  <c r="AG82" i="98"/>
  <c r="AC82" i="98"/>
  <c r="Y82" i="98"/>
  <c r="U82" i="98"/>
  <c r="Q82" i="98"/>
  <c r="K82" i="98"/>
  <c r="B82" i="98"/>
  <c r="BA81" i="98"/>
  <c r="AW81" i="98"/>
  <c r="AS81" i="98"/>
  <c r="AO81" i="98"/>
  <c r="AK81" i="98"/>
  <c r="AG81" i="98"/>
  <c r="AC81" i="98"/>
  <c r="Y81" i="98"/>
  <c r="U81" i="98"/>
  <c r="Q81" i="98"/>
  <c r="H81" i="98" s="1"/>
  <c r="K81" i="98"/>
  <c r="B81" i="98"/>
  <c r="BA80" i="98"/>
  <c r="AW80" i="98"/>
  <c r="AS80" i="98"/>
  <c r="AO80" i="98"/>
  <c r="AK80" i="98"/>
  <c r="AG80" i="98"/>
  <c r="AC80" i="98"/>
  <c r="Y80" i="98"/>
  <c r="U80" i="98"/>
  <c r="Q80" i="98"/>
  <c r="H80" i="98" s="1"/>
  <c r="K80" i="98"/>
  <c r="B80" i="98"/>
  <c r="BA79" i="98"/>
  <c r="AW79" i="98"/>
  <c r="AS79" i="98"/>
  <c r="AO79" i="98"/>
  <c r="AK79" i="98"/>
  <c r="AG79" i="98"/>
  <c r="AC79" i="98"/>
  <c r="Y79" i="98"/>
  <c r="U79" i="98"/>
  <c r="Q79" i="98"/>
  <c r="K79" i="98"/>
  <c r="H79" i="98"/>
  <c r="B79" i="98"/>
  <c r="BA78" i="98"/>
  <c r="AW78" i="98"/>
  <c r="AS78" i="98"/>
  <c r="AO78" i="98"/>
  <c r="AK78" i="98"/>
  <c r="AG78" i="98"/>
  <c r="AC78" i="98"/>
  <c r="Y78" i="98"/>
  <c r="U78" i="98"/>
  <c r="H78" i="98" s="1"/>
  <c r="Q78" i="98"/>
  <c r="K78" i="98"/>
  <c r="B78" i="98"/>
  <c r="BA77" i="98"/>
  <c r="AW77" i="98"/>
  <c r="AS77" i="98"/>
  <c r="AO77" i="98"/>
  <c r="AK77" i="98"/>
  <c r="AG77" i="98"/>
  <c r="AC77" i="98"/>
  <c r="Y77" i="98"/>
  <c r="U77" i="98"/>
  <c r="Q77" i="98"/>
  <c r="H77" i="98" s="1"/>
  <c r="K77" i="98"/>
  <c r="B77" i="98"/>
  <c r="BA76" i="98"/>
  <c r="AW76" i="98"/>
  <c r="AS76" i="98"/>
  <c r="AO76" i="98"/>
  <c r="AK76" i="98"/>
  <c r="AG76" i="98"/>
  <c r="AC76" i="98"/>
  <c r="Y76" i="98"/>
  <c r="U76" i="98"/>
  <c r="Q76" i="98"/>
  <c r="H76" i="98" s="1"/>
  <c r="K76" i="98"/>
  <c r="B76" i="98"/>
  <c r="BA75" i="98"/>
  <c r="AW75" i="98"/>
  <c r="AS75" i="98"/>
  <c r="AO75" i="98"/>
  <c r="AK75" i="98"/>
  <c r="AG75" i="98"/>
  <c r="AC75" i="98"/>
  <c r="Y75" i="98"/>
  <c r="U75" i="98"/>
  <c r="Q75" i="98"/>
  <c r="K75" i="98"/>
  <c r="H75" i="98"/>
  <c r="B75" i="98"/>
  <c r="BA74" i="98"/>
  <c r="AW74" i="98"/>
  <c r="AS74" i="98"/>
  <c r="AO74" i="98"/>
  <c r="AK74" i="98"/>
  <c r="AG74" i="98"/>
  <c r="AC74" i="98"/>
  <c r="Y74" i="98"/>
  <c r="U74" i="98"/>
  <c r="H74" i="98" s="1"/>
  <c r="Q74" i="98"/>
  <c r="K74" i="98"/>
  <c r="B74" i="98"/>
  <c r="BA73" i="98"/>
  <c r="AW73" i="98"/>
  <c r="AS73" i="98"/>
  <c r="AO73" i="98"/>
  <c r="AK73" i="98"/>
  <c r="AG73" i="98"/>
  <c r="AC73" i="98"/>
  <c r="Y73" i="98"/>
  <c r="U73" i="98"/>
  <c r="Q73" i="98"/>
  <c r="H73" i="98" s="1"/>
  <c r="K73" i="98"/>
  <c r="B73" i="98"/>
  <c r="BA72" i="98"/>
  <c r="AW72" i="98"/>
  <c r="AS72" i="98"/>
  <c r="AO72" i="98"/>
  <c r="AK72" i="98"/>
  <c r="AG72" i="98"/>
  <c r="AC72" i="98"/>
  <c r="Y72" i="98"/>
  <c r="U72" i="98"/>
  <c r="Q72" i="98"/>
  <c r="H72" i="98" s="1"/>
  <c r="K72" i="98"/>
  <c r="B72" i="98"/>
  <c r="BA71" i="98"/>
  <c r="AW71" i="98"/>
  <c r="AS71" i="98"/>
  <c r="AO71" i="98"/>
  <c r="AK71" i="98"/>
  <c r="AG71" i="98"/>
  <c r="AC71" i="98"/>
  <c r="Y71" i="98"/>
  <c r="U71" i="98"/>
  <c r="Q71" i="98"/>
  <c r="K71" i="98"/>
  <c r="H71" i="98"/>
  <c r="B71" i="98"/>
  <c r="BA70" i="98"/>
  <c r="AW70" i="98"/>
  <c r="AS70" i="98"/>
  <c r="AO70" i="98"/>
  <c r="AK70" i="98"/>
  <c r="AG70" i="98"/>
  <c r="AC70" i="98"/>
  <c r="Y70" i="98"/>
  <c r="U70" i="98"/>
  <c r="H70" i="98" s="1"/>
  <c r="Q70" i="98"/>
  <c r="K70" i="98"/>
  <c r="B70" i="98"/>
  <c r="BA69" i="98"/>
  <c r="AW69" i="98"/>
  <c r="AS69" i="98"/>
  <c r="AO69" i="98"/>
  <c r="AK69" i="98"/>
  <c r="AG69" i="98"/>
  <c r="AC69" i="98"/>
  <c r="Y69" i="98"/>
  <c r="U69" i="98"/>
  <c r="Q69" i="98"/>
  <c r="H69" i="98" s="1"/>
  <c r="K69" i="98"/>
  <c r="B69" i="98"/>
  <c r="BA68" i="98"/>
  <c r="AW68" i="98"/>
  <c r="AS68" i="98"/>
  <c r="AO68" i="98"/>
  <c r="AK68" i="98"/>
  <c r="AG68" i="98"/>
  <c r="AC68" i="98"/>
  <c r="Y68" i="98"/>
  <c r="U68" i="98"/>
  <c r="Q68" i="98"/>
  <c r="H68" i="98" s="1"/>
  <c r="K68" i="98"/>
  <c r="B68" i="98"/>
  <c r="BA67" i="98"/>
  <c r="AW67" i="98"/>
  <c r="AS67" i="98"/>
  <c r="AO67" i="98"/>
  <c r="AK67" i="98"/>
  <c r="AG67" i="98"/>
  <c r="AC67" i="98"/>
  <c r="Y67" i="98"/>
  <c r="H67" i="98" s="1"/>
  <c r="U67" i="98"/>
  <c r="Q67" i="98"/>
  <c r="K67" i="98"/>
  <c r="B67" i="98"/>
  <c r="BA66" i="98"/>
  <c r="AW66" i="98"/>
  <c r="AS66" i="98"/>
  <c r="AO66" i="98"/>
  <c r="AK66" i="98"/>
  <c r="AG66" i="98"/>
  <c r="AC66" i="98"/>
  <c r="Y66" i="98"/>
  <c r="U66" i="98"/>
  <c r="H66" i="98" s="1"/>
  <c r="Q66" i="98"/>
  <c r="K66" i="98"/>
  <c r="B66" i="98"/>
  <c r="BA65" i="98"/>
  <c r="AW65" i="98"/>
  <c r="AS65" i="98"/>
  <c r="AO65" i="98"/>
  <c r="AK65" i="98"/>
  <c r="AG65" i="98"/>
  <c r="AC65" i="98"/>
  <c r="Y65" i="98"/>
  <c r="U65" i="98"/>
  <c r="Q65" i="98"/>
  <c r="H65" i="98" s="1"/>
  <c r="K65" i="98"/>
  <c r="B65" i="98"/>
  <c r="BA64" i="98"/>
  <c r="AW64" i="98"/>
  <c r="AS64" i="98"/>
  <c r="AO64" i="98"/>
  <c r="AK64" i="98"/>
  <c r="AG64" i="98"/>
  <c r="AC64" i="98"/>
  <c r="Y64" i="98"/>
  <c r="U64" i="98"/>
  <c r="Q64" i="98"/>
  <c r="H64" i="98" s="1"/>
  <c r="K64" i="98"/>
  <c r="B64" i="98"/>
  <c r="BA63" i="98"/>
  <c r="AW63" i="98"/>
  <c r="AS63" i="98"/>
  <c r="AO63" i="98"/>
  <c r="AK63" i="98"/>
  <c r="AG63" i="98"/>
  <c r="AC63" i="98"/>
  <c r="Y63" i="98"/>
  <c r="U63" i="98"/>
  <c r="Q63" i="98"/>
  <c r="K63" i="98"/>
  <c r="H63" i="98"/>
  <c r="B63" i="98"/>
  <c r="BA62" i="98"/>
  <c r="AW62" i="98"/>
  <c r="AS62" i="98"/>
  <c r="AO62" i="98"/>
  <c r="AK62" i="98"/>
  <c r="AG62" i="98"/>
  <c r="AC62" i="98"/>
  <c r="Y62" i="98"/>
  <c r="U62" i="98"/>
  <c r="H62" i="98" s="1"/>
  <c r="Q62" i="98"/>
  <c r="K62" i="98"/>
  <c r="B62" i="98"/>
  <c r="BA61" i="98"/>
  <c r="AW61" i="98"/>
  <c r="AS61" i="98"/>
  <c r="AO61" i="98"/>
  <c r="AK61" i="98"/>
  <c r="AG61" i="98"/>
  <c r="AC61" i="98"/>
  <c r="Y61" i="98"/>
  <c r="U61" i="98"/>
  <c r="Q61" i="98"/>
  <c r="H61" i="98" s="1"/>
  <c r="K61" i="98"/>
  <c r="B61" i="98"/>
  <c r="BA60" i="98"/>
  <c r="AW60" i="98"/>
  <c r="AS60" i="98"/>
  <c r="AO60" i="98"/>
  <c r="AK60" i="98"/>
  <c r="AG60" i="98"/>
  <c r="AC60" i="98"/>
  <c r="Y60" i="98"/>
  <c r="U60" i="98"/>
  <c r="Q60" i="98"/>
  <c r="H60" i="98" s="1"/>
  <c r="K60" i="98"/>
  <c r="B60" i="98"/>
  <c r="BA59" i="98"/>
  <c r="AW59" i="98"/>
  <c r="AS59" i="98"/>
  <c r="AO59" i="98"/>
  <c r="AK59" i="98"/>
  <c r="AG59" i="98"/>
  <c r="AC59" i="98"/>
  <c r="Y59" i="98"/>
  <c r="H59" i="98" s="1"/>
  <c r="U59" i="98"/>
  <c r="Q59" i="98"/>
  <c r="K59" i="98"/>
  <c r="B59" i="98"/>
  <c r="BA58" i="98"/>
  <c r="AW58" i="98"/>
  <c r="AS58" i="98"/>
  <c r="AO58" i="98"/>
  <c r="AK58" i="98"/>
  <c r="AG58" i="98"/>
  <c r="AC58" i="98"/>
  <c r="Y58" i="98"/>
  <c r="U58" i="98"/>
  <c r="Q58" i="98"/>
  <c r="K58" i="98"/>
  <c r="B58" i="98"/>
  <c r="BA57" i="98"/>
  <c r="AW57" i="98"/>
  <c r="AS57" i="98"/>
  <c r="AO57" i="98"/>
  <c r="AK57" i="98"/>
  <c r="AG57" i="98"/>
  <c r="AC57" i="98"/>
  <c r="Y57" i="98"/>
  <c r="U57" i="98"/>
  <c r="Q57" i="98"/>
  <c r="K57" i="98"/>
  <c r="B57" i="98"/>
  <c r="BA56" i="98"/>
  <c r="AW56" i="98"/>
  <c r="AS56" i="98"/>
  <c r="AO56" i="98"/>
  <c r="AK56" i="98"/>
  <c r="AG56" i="98"/>
  <c r="AC56" i="98"/>
  <c r="Y56" i="98"/>
  <c r="U56" i="98"/>
  <c r="Q56" i="98"/>
  <c r="K56" i="98"/>
  <c r="B56" i="98"/>
  <c r="BA55" i="98"/>
  <c r="AW55" i="98"/>
  <c r="AS55" i="98"/>
  <c r="AO55" i="98"/>
  <c r="AK55" i="98"/>
  <c r="AG55" i="98"/>
  <c r="AC55" i="98"/>
  <c r="Y55" i="98"/>
  <c r="U55" i="98"/>
  <c r="Q55" i="98"/>
  <c r="K55" i="98"/>
  <c r="B55" i="98"/>
  <c r="BA54" i="98"/>
  <c r="AW54" i="98"/>
  <c r="AS54" i="98"/>
  <c r="AO54" i="98"/>
  <c r="AK54" i="98"/>
  <c r="AG54" i="98"/>
  <c r="AC54" i="98"/>
  <c r="Y54" i="98"/>
  <c r="U54" i="98"/>
  <c r="Q54" i="98"/>
  <c r="K54" i="98"/>
  <c r="B54" i="98"/>
  <c r="BA53" i="98"/>
  <c r="AW53" i="98"/>
  <c r="AS53" i="98"/>
  <c r="AO53" i="98"/>
  <c r="AK53" i="98"/>
  <c r="AG53" i="98"/>
  <c r="AC53" i="98"/>
  <c r="Y53" i="98"/>
  <c r="U53" i="98"/>
  <c r="Q53" i="98"/>
  <c r="K53" i="98"/>
  <c r="B53" i="98"/>
  <c r="BA52" i="98"/>
  <c r="AW52" i="98"/>
  <c r="AS52" i="98"/>
  <c r="AO52" i="98"/>
  <c r="AK52" i="98"/>
  <c r="AG52" i="98"/>
  <c r="AC52" i="98"/>
  <c r="Y52" i="98"/>
  <c r="U52" i="98"/>
  <c r="Q52" i="98"/>
  <c r="K52" i="98"/>
  <c r="B52" i="98"/>
  <c r="BA51" i="98"/>
  <c r="AW51" i="98"/>
  <c r="AS51" i="98"/>
  <c r="AO51" i="98"/>
  <c r="AK51" i="98"/>
  <c r="AG51" i="98"/>
  <c r="AC51" i="98"/>
  <c r="Y51" i="98"/>
  <c r="U51" i="98"/>
  <c r="Q51" i="98"/>
  <c r="K51" i="98"/>
  <c r="B51" i="98"/>
  <c r="BA29" i="98"/>
  <c r="AW29" i="98"/>
  <c r="AS29" i="98"/>
  <c r="AO29" i="98"/>
  <c r="AK29" i="98"/>
  <c r="AG29" i="98"/>
  <c r="AC29" i="98"/>
  <c r="Y29" i="98"/>
  <c r="U29" i="98"/>
  <c r="Q29" i="98"/>
  <c r="K29" i="98"/>
  <c r="B29" i="98"/>
  <c r="BA27" i="98"/>
  <c r="AW27" i="98"/>
  <c r="AS27" i="98"/>
  <c r="AO27" i="98"/>
  <c r="AK27" i="98"/>
  <c r="AG27" i="98"/>
  <c r="AC27" i="98"/>
  <c r="Y27" i="98"/>
  <c r="U27" i="98"/>
  <c r="Q27" i="98"/>
  <c r="K27" i="98"/>
  <c r="B27" i="98"/>
  <c r="BA24" i="98"/>
  <c r="AW24" i="98"/>
  <c r="AS24" i="98"/>
  <c r="AO24" i="98"/>
  <c r="AK24" i="98"/>
  <c r="AG24" i="98"/>
  <c r="AC24" i="98"/>
  <c r="Y24" i="98"/>
  <c r="U24" i="98"/>
  <c r="Q24" i="98"/>
  <c r="K24" i="98"/>
  <c r="B24" i="98"/>
  <c r="BA23" i="98"/>
  <c r="AW23" i="98"/>
  <c r="AS23" i="98"/>
  <c r="AO23" i="98"/>
  <c r="AK23" i="98"/>
  <c r="AG23" i="98"/>
  <c r="AC23" i="98"/>
  <c r="Y23" i="98"/>
  <c r="U23" i="98"/>
  <c r="Q23" i="98"/>
  <c r="K23" i="98"/>
  <c r="B23" i="98"/>
  <c r="BA20" i="98"/>
  <c r="AW20" i="98"/>
  <c r="AS20" i="98"/>
  <c r="AO20" i="98"/>
  <c r="AK20" i="98"/>
  <c r="AG20" i="98"/>
  <c r="AC20" i="98"/>
  <c r="Y20" i="98"/>
  <c r="U20" i="98"/>
  <c r="Q20" i="98"/>
  <c r="K20" i="98"/>
  <c r="B20" i="98"/>
  <c r="BA19" i="98"/>
  <c r="AW19" i="98"/>
  <c r="AS19" i="98"/>
  <c r="AO19" i="98"/>
  <c r="AK19" i="98"/>
  <c r="AG19" i="98"/>
  <c r="AC19" i="98"/>
  <c r="Y19" i="98"/>
  <c r="U19" i="98"/>
  <c r="Q19" i="98"/>
  <c r="K19" i="98"/>
  <c r="B19" i="98"/>
  <c r="BA12" i="98"/>
  <c r="AW12" i="98"/>
  <c r="AS12" i="98"/>
  <c r="AO12" i="98"/>
  <c r="AK12" i="98"/>
  <c r="AG12" i="98"/>
  <c r="AC12" i="98"/>
  <c r="Y12" i="98"/>
  <c r="U12" i="98"/>
  <c r="Q12" i="98"/>
  <c r="K12" i="98"/>
  <c r="B12" i="98"/>
  <c r="BA18" i="98"/>
  <c r="AW18" i="98"/>
  <c r="AS18" i="98"/>
  <c r="AO18" i="98"/>
  <c r="AK18" i="98"/>
  <c r="AG18" i="98"/>
  <c r="AC18" i="98"/>
  <c r="Y18" i="98"/>
  <c r="U18" i="98"/>
  <c r="Q18" i="98"/>
  <c r="K18" i="98"/>
  <c r="B18" i="98"/>
  <c r="BA46" i="98"/>
  <c r="AW46" i="98"/>
  <c r="AS46" i="98"/>
  <c r="AO46" i="98"/>
  <c r="AK46" i="98"/>
  <c r="AG46" i="98"/>
  <c r="AC46" i="98"/>
  <c r="Y46" i="98"/>
  <c r="U46" i="98"/>
  <c r="Q46" i="98"/>
  <c r="K46" i="98"/>
  <c r="B46" i="98"/>
  <c r="BA44" i="98"/>
  <c r="AW44" i="98"/>
  <c r="AS44" i="98"/>
  <c r="AO44" i="98"/>
  <c r="AK44" i="98"/>
  <c r="AG44" i="98"/>
  <c r="AC44" i="98"/>
  <c r="Y44" i="98"/>
  <c r="U44" i="98"/>
  <c r="Q44" i="98"/>
  <c r="K44" i="98"/>
  <c r="B44" i="98"/>
  <c r="BA34" i="98"/>
  <c r="AW34" i="98"/>
  <c r="AS34" i="98"/>
  <c r="AO34" i="98"/>
  <c r="AK34" i="98"/>
  <c r="AG34" i="98"/>
  <c r="AC34" i="98"/>
  <c r="Y34" i="98"/>
  <c r="U34" i="98"/>
  <c r="Q34" i="98"/>
  <c r="K34" i="98"/>
  <c r="B34" i="98"/>
  <c r="BA11" i="98"/>
  <c r="AW11" i="98"/>
  <c r="AS11" i="98"/>
  <c r="AO11" i="98"/>
  <c r="AK11" i="98"/>
  <c r="AG11" i="98"/>
  <c r="AC11" i="98"/>
  <c r="Y11" i="98"/>
  <c r="U11" i="98"/>
  <c r="Q11" i="98"/>
  <c r="K11" i="98"/>
  <c r="B11" i="98"/>
  <c r="BA5" i="98"/>
  <c r="AW5" i="98"/>
  <c r="AS5" i="98"/>
  <c r="AO5" i="98"/>
  <c r="AK5" i="98"/>
  <c r="AG5" i="98"/>
  <c r="AC5" i="98"/>
  <c r="Y5" i="98"/>
  <c r="U5" i="98"/>
  <c r="Q5" i="98"/>
  <c r="K5" i="98"/>
  <c r="B5" i="98"/>
  <c r="BA8" i="98"/>
  <c r="AW8" i="98"/>
  <c r="AS8" i="98"/>
  <c r="AO8" i="98"/>
  <c r="AK8" i="98"/>
  <c r="AG8" i="98"/>
  <c r="AC8" i="98"/>
  <c r="Y8" i="98"/>
  <c r="U8" i="98"/>
  <c r="Q8" i="98"/>
  <c r="K8" i="98"/>
  <c r="B8" i="98"/>
  <c r="BA38" i="98"/>
  <c r="AW38" i="98"/>
  <c r="AS38" i="98"/>
  <c r="AO38" i="98"/>
  <c r="AK38" i="98"/>
  <c r="AG38" i="98"/>
  <c r="AC38" i="98"/>
  <c r="Y38" i="98"/>
  <c r="U38" i="98"/>
  <c r="Q38" i="98"/>
  <c r="K38" i="98"/>
  <c r="B38" i="98"/>
  <c r="BA21" i="98"/>
  <c r="AW21" i="98"/>
  <c r="AS21" i="98"/>
  <c r="AO21" i="98"/>
  <c r="AK21" i="98"/>
  <c r="AG21" i="98"/>
  <c r="AC21" i="98"/>
  <c r="Y21" i="98"/>
  <c r="U21" i="98"/>
  <c r="Q21" i="98"/>
  <c r="K21" i="98"/>
  <c r="B21" i="98"/>
  <c r="BA25" i="98"/>
  <c r="AW25" i="98"/>
  <c r="AS25" i="98"/>
  <c r="AO25" i="98"/>
  <c r="AK25" i="98"/>
  <c r="AG25" i="98"/>
  <c r="AC25" i="98"/>
  <c r="Y25" i="98"/>
  <c r="U25" i="98"/>
  <c r="Q25" i="98"/>
  <c r="K25" i="98"/>
  <c r="B25" i="98"/>
  <c r="BA40" i="98"/>
  <c r="AW40" i="98"/>
  <c r="AS40" i="98"/>
  <c r="AO40" i="98"/>
  <c r="AK40" i="98"/>
  <c r="AG40" i="98"/>
  <c r="AC40" i="98"/>
  <c r="Y40" i="98"/>
  <c r="U40" i="98"/>
  <c r="Q40" i="98"/>
  <c r="K40" i="98"/>
  <c r="B40" i="98"/>
  <c r="BE48" i="98"/>
  <c r="BA48" i="98"/>
  <c r="AW48" i="98"/>
  <c r="AS48" i="98"/>
  <c r="AO48" i="98"/>
  <c r="AK48" i="98"/>
  <c r="AG48" i="98"/>
  <c r="AC48" i="98"/>
  <c r="Y48" i="98"/>
  <c r="U48" i="98"/>
  <c r="Q48" i="98"/>
  <c r="H48" i="98" s="1"/>
  <c r="K48" i="98"/>
  <c r="B48" i="98"/>
  <c r="BA47" i="98"/>
  <c r="AW47" i="98"/>
  <c r="AS47" i="98"/>
  <c r="AO47" i="98"/>
  <c r="AK47" i="98"/>
  <c r="AG47" i="98"/>
  <c r="AC47" i="98"/>
  <c r="Y47" i="98"/>
  <c r="U47" i="98"/>
  <c r="Q47" i="98"/>
  <c r="K47" i="98"/>
  <c r="B47" i="98"/>
  <c r="BA41" i="98"/>
  <c r="AW41" i="98"/>
  <c r="AS41" i="98"/>
  <c r="AO41" i="98"/>
  <c r="AK41" i="98"/>
  <c r="AG41" i="98"/>
  <c r="AC41" i="98"/>
  <c r="Y41" i="98"/>
  <c r="U41" i="98"/>
  <c r="Q41" i="98"/>
  <c r="H41" i="98" s="1"/>
  <c r="BB41" i="98" s="1"/>
  <c r="BD41" i="98" s="1"/>
  <c r="BE41" i="98" s="1"/>
  <c r="K41" i="98"/>
  <c r="B41" i="98"/>
  <c r="BA33" i="98"/>
  <c r="AW33" i="98"/>
  <c r="AS33" i="98"/>
  <c r="AO33" i="98"/>
  <c r="AK33" i="98"/>
  <c r="AG33" i="98"/>
  <c r="AC33" i="98"/>
  <c r="Y33" i="98"/>
  <c r="U33" i="98"/>
  <c r="Q33" i="98"/>
  <c r="K33" i="98"/>
  <c r="B33" i="98"/>
  <c r="BA9" i="98"/>
  <c r="AW9" i="98"/>
  <c r="AS9" i="98"/>
  <c r="AO9" i="98"/>
  <c r="AK9" i="98"/>
  <c r="AG9" i="98"/>
  <c r="AC9" i="98"/>
  <c r="Y9" i="98"/>
  <c r="U9" i="98"/>
  <c r="H9" i="98" s="1"/>
  <c r="BB9" i="98" s="1"/>
  <c r="BD9" i="98" s="1"/>
  <c r="BE9" i="98" s="1"/>
  <c r="Q9" i="98"/>
  <c r="K9" i="98"/>
  <c r="B9" i="98"/>
  <c r="BA37" i="98"/>
  <c r="AW37" i="98"/>
  <c r="AS37" i="98"/>
  <c r="AO37" i="98"/>
  <c r="AK37" i="98"/>
  <c r="AG37" i="98"/>
  <c r="AC37" i="98"/>
  <c r="Y37" i="98"/>
  <c r="U37" i="98"/>
  <c r="Q37" i="98"/>
  <c r="K37" i="98"/>
  <c r="B37" i="98"/>
  <c r="BA43" i="98"/>
  <c r="AW43" i="98"/>
  <c r="AS43" i="98"/>
  <c r="AO43" i="98"/>
  <c r="AK43" i="98"/>
  <c r="AG43" i="98"/>
  <c r="AC43" i="98"/>
  <c r="Y43" i="98"/>
  <c r="U43" i="98"/>
  <c r="H43" i="98" s="1"/>
  <c r="BB43" i="98" s="1"/>
  <c r="BD43" i="98" s="1"/>
  <c r="BE43" i="98" s="1"/>
  <c r="Q43" i="98"/>
  <c r="K43" i="98"/>
  <c r="B43" i="98"/>
  <c r="BA50" i="98"/>
  <c r="AW50" i="98"/>
  <c r="AS50" i="98"/>
  <c r="AO50" i="98"/>
  <c r="AK50" i="98"/>
  <c r="AG50" i="98"/>
  <c r="AC50" i="98"/>
  <c r="Y50" i="98"/>
  <c r="U50" i="98"/>
  <c r="Q50" i="98"/>
  <c r="K50" i="98"/>
  <c r="B50" i="98"/>
  <c r="BA6" i="98"/>
  <c r="AW6" i="98"/>
  <c r="AS6" i="98"/>
  <c r="AO6" i="98"/>
  <c r="AK6" i="98"/>
  <c r="AG6" i="98"/>
  <c r="AC6" i="98"/>
  <c r="Y6" i="98"/>
  <c r="U6" i="98"/>
  <c r="Q6" i="98"/>
  <c r="H6" i="98" s="1"/>
  <c r="BB6" i="98" s="1"/>
  <c r="BD6" i="98" s="1"/>
  <c r="BE6" i="98" s="1"/>
  <c r="K6" i="98"/>
  <c r="B6" i="98"/>
  <c r="BA28" i="98"/>
  <c r="AW28" i="98"/>
  <c r="AS28" i="98"/>
  <c r="AO28" i="98"/>
  <c r="AK28" i="98"/>
  <c r="AG28" i="98"/>
  <c r="AC28" i="98"/>
  <c r="Y28" i="98"/>
  <c r="U28" i="98"/>
  <c r="Q28" i="98"/>
  <c r="K28" i="98"/>
  <c r="B28" i="98"/>
  <c r="BA16" i="98"/>
  <c r="AW16" i="98"/>
  <c r="AS16" i="98"/>
  <c r="AO16" i="98"/>
  <c r="AK16" i="98"/>
  <c r="AG16" i="98"/>
  <c r="AC16" i="98"/>
  <c r="Y16" i="98"/>
  <c r="U16" i="98"/>
  <c r="Q16" i="98"/>
  <c r="K16" i="98"/>
  <c r="B16" i="98"/>
  <c r="BA22" i="98"/>
  <c r="AW22" i="98"/>
  <c r="AS22" i="98"/>
  <c r="AO22" i="98"/>
  <c r="AK22" i="98"/>
  <c r="AG22" i="98"/>
  <c r="AC22" i="98"/>
  <c r="Y22" i="98"/>
  <c r="U22" i="98"/>
  <c r="Q22" i="98"/>
  <c r="K22" i="98"/>
  <c r="B22" i="98"/>
  <c r="BA15" i="98"/>
  <c r="AW15" i="98"/>
  <c r="AS15" i="98"/>
  <c r="AO15" i="98"/>
  <c r="AK15" i="98"/>
  <c r="AG15" i="98"/>
  <c r="AC15" i="98"/>
  <c r="Y15" i="98"/>
  <c r="U15" i="98"/>
  <c r="Q15" i="98"/>
  <c r="K15" i="98"/>
  <c r="B15" i="98"/>
  <c r="BA14" i="98"/>
  <c r="AW14" i="98"/>
  <c r="AS14" i="98"/>
  <c r="AO14" i="98"/>
  <c r="AK14" i="98"/>
  <c r="AG14" i="98"/>
  <c r="AC14" i="98"/>
  <c r="Y14" i="98"/>
  <c r="U14" i="98"/>
  <c r="Q14" i="98"/>
  <c r="K14" i="98"/>
  <c r="B14" i="98"/>
  <c r="BA49" i="98"/>
  <c r="AW49" i="98"/>
  <c r="AS49" i="98"/>
  <c r="AO49" i="98"/>
  <c r="AK49" i="98"/>
  <c r="AG49" i="98"/>
  <c r="AC49" i="98"/>
  <c r="Y49" i="98"/>
  <c r="U49" i="98"/>
  <c r="Q49" i="98"/>
  <c r="K49" i="98"/>
  <c r="B49" i="98"/>
  <c r="BA3" i="98"/>
  <c r="AW3" i="98"/>
  <c r="AS3" i="98"/>
  <c r="AO3" i="98"/>
  <c r="AK3" i="98"/>
  <c r="AG3" i="98"/>
  <c r="AC3" i="98"/>
  <c r="Y3" i="98"/>
  <c r="U3" i="98"/>
  <c r="Q3" i="98"/>
  <c r="K3" i="98"/>
  <c r="B3" i="98"/>
  <c r="BA17" i="98"/>
  <c r="AW17" i="98"/>
  <c r="AS17" i="98"/>
  <c r="AO17" i="98"/>
  <c r="AK17" i="98"/>
  <c r="AG17" i="98"/>
  <c r="AC17" i="98"/>
  <c r="Y17" i="98"/>
  <c r="U17" i="98"/>
  <c r="Q17" i="98"/>
  <c r="K17" i="98"/>
  <c r="B17" i="98"/>
  <c r="BA35" i="98"/>
  <c r="AW35" i="98"/>
  <c r="AS35" i="98"/>
  <c r="AO35" i="98"/>
  <c r="AK35" i="98"/>
  <c r="AG35" i="98"/>
  <c r="AC35" i="98"/>
  <c r="Y35" i="98"/>
  <c r="U35" i="98"/>
  <c r="Q35" i="98"/>
  <c r="K35" i="98"/>
  <c r="B35" i="98"/>
  <c r="BA10" i="98"/>
  <c r="AW10" i="98"/>
  <c r="AS10" i="98"/>
  <c r="AO10" i="98"/>
  <c r="AK10" i="98"/>
  <c r="AG10" i="98"/>
  <c r="AC10" i="98"/>
  <c r="Y10" i="98"/>
  <c r="U10" i="98"/>
  <c r="Q10" i="98"/>
  <c r="K10" i="98"/>
  <c r="B10" i="98"/>
  <c r="BA7" i="98"/>
  <c r="AW7" i="98"/>
  <c r="AS7" i="98"/>
  <c r="AO7" i="98"/>
  <c r="AK7" i="98"/>
  <c r="AG7" i="98"/>
  <c r="AC7" i="98"/>
  <c r="Y7" i="98"/>
  <c r="U7" i="98"/>
  <c r="Q7" i="98"/>
  <c r="K7" i="98"/>
  <c r="B7" i="98"/>
  <c r="BA39" i="98"/>
  <c r="AW39" i="98"/>
  <c r="AS39" i="98"/>
  <c r="AO39" i="98"/>
  <c r="AK39" i="98"/>
  <c r="AG39" i="98"/>
  <c r="AC39" i="98"/>
  <c r="Y39" i="98"/>
  <c r="U39" i="98"/>
  <c r="Q39" i="98"/>
  <c r="K39" i="98"/>
  <c r="B39" i="98"/>
  <c r="BA42" i="98"/>
  <c r="AW42" i="98"/>
  <c r="AS42" i="98"/>
  <c r="AO42" i="98"/>
  <c r="AK42" i="98"/>
  <c r="AG42" i="98"/>
  <c r="AC42" i="98"/>
  <c r="Y42" i="98"/>
  <c r="U42" i="98"/>
  <c r="Q42" i="98"/>
  <c r="K42" i="98"/>
  <c r="B42" i="98"/>
  <c r="BA36" i="98"/>
  <c r="AW36" i="98"/>
  <c r="AS36" i="98"/>
  <c r="AO36" i="98"/>
  <c r="AK36" i="98"/>
  <c r="AG36" i="98"/>
  <c r="AC36" i="98"/>
  <c r="Y36" i="98"/>
  <c r="U36" i="98"/>
  <c r="Q36" i="98"/>
  <c r="K36" i="98"/>
  <c r="B36" i="98"/>
  <c r="BA4" i="98"/>
  <c r="AW4" i="98"/>
  <c r="AS4" i="98"/>
  <c r="AO4" i="98"/>
  <c r="AK4" i="98"/>
  <c r="AG4" i="98"/>
  <c r="AC4" i="98"/>
  <c r="Y4" i="98"/>
  <c r="U4" i="98"/>
  <c r="Q4" i="98"/>
  <c r="K4" i="98"/>
  <c r="B4" i="98"/>
  <c r="BA2" i="98"/>
  <c r="AW2" i="98"/>
  <c r="AS2" i="98"/>
  <c r="AO2" i="98"/>
  <c r="AK2" i="98"/>
  <c r="AG2" i="98"/>
  <c r="AC2" i="98"/>
  <c r="Y2" i="98"/>
  <c r="U2" i="98"/>
  <c r="Q2" i="98"/>
  <c r="K2" i="98"/>
  <c r="B2" i="98"/>
  <c r="BA32" i="98"/>
  <c r="AW32" i="98"/>
  <c r="AS32" i="98"/>
  <c r="AO32" i="98"/>
  <c r="AK32" i="98"/>
  <c r="AG32" i="98"/>
  <c r="AC32" i="98"/>
  <c r="Y32" i="98"/>
  <c r="U32" i="98"/>
  <c r="Q32" i="98"/>
  <c r="K32" i="98"/>
  <c r="B32" i="98"/>
  <c r="BA45" i="98"/>
  <c r="AW45" i="98"/>
  <c r="AS45" i="98"/>
  <c r="AO45" i="98"/>
  <c r="AK45" i="98"/>
  <c r="AG45" i="98"/>
  <c r="AC45" i="98"/>
  <c r="Y45" i="98"/>
  <c r="U45" i="98"/>
  <c r="Q45" i="98"/>
  <c r="K45" i="98"/>
  <c r="B45" i="98"/>
  <c r="BA13" i="98"/>
  <c r="AW13" i="98"/>
  <c r="AS13" i="98"/>
  <c r="AO13" i="98"/>
  <c r="AK13" i="98"/>
  <c r="AG13" i="98"/>
  <c r="AC13" i="98"/>
  <c r="Y13" i="98"/>
  <c r="U13" i="98"/>
  <c r="Q13" i="98"/>
  <c r="K13" i="98"/>
  <c r="B13" i="98"/>
  <c r="BA31" i="98"/>
  <c r="AW31" i="98"/>
  <c r="AS31" i="98"/>
  <c r="AO31" i="98"/>
  <c r="AK31" i="98"/>
  <c r="AG31" i="98"/>
  <c r="AC31" i="98"/>
  <c r="Y31" i="98"/>
  <c r="U31" i="98"/>
  <c r="Q31" i="98"/>
  <c r="K31" i="98"/>
  <c r="B31" i="98"/>
  <c r="BA26" i="98"/>
  <c r="AW26" i="98"/>
  <c r="AS26" i="98"/>
  <c r="AO26" i="98"/>
  <c r="AK26" i="98"/>
  <c r="AG26" i="98"/>
  <c r="AC26" i="98"/>
  <c r="Y26" i="98"/>
  <c r="U26" i="98"/>
  <c r="Q26" i="98"/>
  <c r="K26" i="98"/>
  <c r="B26" i="98"/>
  <c r="BA30" i="98"/>
  <c r="AW30" i="98"/>
  <c r="AS30" i="98"/>
  <c r="AO30" i="98"/>
  <c r="AK30" i="98"/>
  <c r="AG30" i="98"/>
  <c r="AC30" i="98"/>
  <c r="Y30" i="98"/>
  <c r="U30" i="98"/>
  <c r="Q30" i="98"/>
  <c r="K30" i="98"/>
  <c r="B30" i="98"/>
  <c r="D1" i="98"/>
  <c r="BB124" i="97"/>
  <c r="AX124" i="97"/>
  <c r="AT124" i="97"/>
  <c r="AP124" i="97"/>
  <c r="AK124" i="97"/>
  <c r="AG124" i="97"/>
  <c r="AC124" i="97"/>
  <c r="Y124" i="97"/>
  <c r="U124" i="97"/>
  <c r="Q124" i="97"/>
  <c r="K124" i="97"/>
  <c r="B124" i="97"/>
  <c r="BB123" i="97"/>
  <c r="AX123" i="97"/>
  <c r="AT123" i="97"/>
  <c r="AP123" i="97"/>
  <c r="AK123" i="97"/>
  <c r="AG123" i="97"/>
  <c r="AC123" i="97"/>
  <c r="Y123" i="97"/>
  <c r="U123" i="97"/>
  <c r="Q123" i="97"/>
  <c r="K123" i="97"/>
  <c r="B123" i="97"/>
  <c r="BB122" i="97"/>
  <c r="AX122" i="97"/>
  <c r="AT122" i="97"/>
  <c r="AP122" i="97"/>
  <c r="AK122" i="97"/>
  <c r="AG122" i="97"/>
  <c r="AC122" i="97"/>
  <c r="Y122" i="97"/>
  <c r="U122" i="97"/>
  <c r="Q122" i="97"/>
  <c r="K122" i="97"/>
  <c r="B122" i="97"/>
  <c r="BB121" i="97"/>
  <c r="AX121" i="97"/>
  <c r="AT121" i="97"/>
  <c r="AP121" i="97"/>
  <c r="AK121" i="97"/>
  <c r="AG121" i="97"/>
  <c r="AC121" i="97"/>
  <c r="Y121" i="97"/>
  <c r="K121" i="97"/>
  <c r="B121" i="97"/>
  <c r="BB120" i="97"/>
  <c r="AX120" i="97"/>
  <c r="AT120" i="97"/>
  <c r="AP120" i="97"/>
  <c r="AK120" i="97"/>
  <c r="AG120" i="97"/>
  <c r="AC120" i="97"/>
  <c r="Y120" i="97"/>
  <c r="U120" i="97"/>
  <c r="Q120" i="97"/>
  <c r="K120" i="97"/>
  <c r="B120" i="97"/>
  <c r="BB119" i="97"/>
  <c r="AX119" i="97"/>
  <c r="AT119" i="97"/>
  <c r="AP119" i="97"/>
  <c r="AK119" i="97"/>
  <c r="AG119" i="97"/>
  <c r="AC119" i="97"/>
  <c r="Y119" i="97"/>
  <c r="U119" i="97"/>
  <c r="Q119" i="97"/>
  <c r="K119" i="97"/>
  <c r="B119" i="97"/>
  <c r="BB118" i="97"/>
  <c r="AX118" i="97"/>
  <c r="AT118" i="97"/>
  <c r="AP118" i="97"/>
  <c r="AK118" i="97"/>
  <c r="AG118" i="97"/>
  <c r="AC118" i="97"/>
  <c r="Y118" i="97"/>
  <c r="U118" i="97"/>
  <c r="Q118" i="97"/>
  <c r="K118" i="97"/>
  <c r="B118" i="97"/>
  <c r="BB117" i="97"/>
  <c r="AX117" i="97"/>
  <c r="AT117" i="97"/>
  <c r="AP117" i="97"/>
  <c r="AK117" i="97"/>
  <c r="AG117" i="97"/>
  <c r="AC117" i="97"/>
  <c r="Y117" i="97"/>
  <c r="U117" i="97"/>
  <c r="Q117" i="97"/>
  <c r="K117" i="97"/>
  <c r="B117" i="97"/>
  <c r="BB116" i="97"/>
  <c r="AX116" i="97"/>
  <c r="AT116" i="97"/>
  <c r="AP116" i="97"/>
  <c r="AK116" i="97"/>
  <c r="AG116" i="97"/>
  <c r="AC116" i="97"/>
  <c r="Y116" i="97"/>
  <c r="U116" i="97"/>
  <c r="Q116" i="97"/>
  <c r="K116" i="97"/>
  <c r="B116" i="97"/>
  <c r="BB115" i="97"/>
  <c r="AX115" i="97"/>
  <c r="AT115" i="97"/>
  <c r="AP115" i="97"/>
  <c r="AK115" i="97"/>
  <c r="AG115" i="97"/>
  <c r="AC115" i="97"/>
  <c r="Y115" i="97"/>
  <c r="U115" i="97"/>
  <c r="Q115" i="97"/>
  <c r="K115" i="97"/>
  <c r="B115" i="97"/>
  <c r="BB114" i="97"/>
  <c r="AX114" i="97"/>
  <c r="AT114" i="97"/>
  <c r="AP114" i="97"/>
  <c r="AK114" i="97"/>
  <c r="AG114" i="97"/>
  <c r="AC114" i="97"/>
  <c r="Y114" i="97"/>
  <c r="U114" i="97"/>
  <c r="Q114" i="97"/>
  <c r="K114" i="97"/>
  <c r="B114" i="97"/>
  <c r="BB113" i="97"/>
  <c r="AX113" i="97"/>
  <c r="AT113" i="97"/>
  <c r="AP113" i="97"/>
  <c r="AK113" i="97"/>
  <c r="AG113" i="97"/>
  <c r="AC113" i="97"/>
  <c r="Y113" i="97"/>
  <c r="U113" i="97"/>
  <c r="Q113" i="97"/>
  <c r="K113" i="97"/>
  <c r="B113" i="97"/>
  <c r="BB112" i="97"/>
  <c r="AX112" i="97"/>
  <c r="AT112" i="97"/>
  <c r="AP112" i="97"/>
  <c r="AK112" i="97"/>
  <c r="AG112" i="97"/>
  <c r="AC112" i="97"/>
  <c r="Y112" i="97"/>
  <c r="U112" i="97"/>
  <c r="Q112" i="97"/>
  <c r="K112" i="97"/>
  <c r="B112" i="97"/>
  <c r="BB111" i="97"/>
  <c r="AX111" i="97"/>
  <c r="AT111" i="97"/>
  <c r="AP111" i="97"/>
  <c r="AK111" i="97"/>
  <c r="AG111" i="97"/>
  <c r="AC111" i="97"/>
  <c r="Y111" i="97"/>
  <c r="U111" i="97"/>
  <c r="Q111" i="97"/>
  <c r="K111" i="97"/>
  <c r="B111" i="97"/>
  <c r="BB110" i="97"/>
  <c r="AX110" i="97"/>
  <c r="AT110" i="97"/>
  <c r="AP110" i="97"/>
  <c r="AK110" i="97"/>
  <c r="AG110" i="97"/>
  <c r="AC110" i="97"/>
  <c r="Y110" i="97"/>
  <c r="U110" i="97"/>
  <c r="Q110" i="97"/>
  <c r="K110" i="97"/>
  <c r="B110" i="97"/>
  <c r="BB109" i="97"/>
  <c r="AX109" i="97"/>
  <c r="AT109" i="97"/>
  <c r="AP109" i="97"/>
  <c r="AK109" i="97"/>
  <c r="AG109" i="97"/>
  <c r="AC109" i="97"/>
  <c r="Y109" i="97"/>
  <c r="U109" i="97"/>
  <c r="Q109" i="97"/>
  <c r="K109" i="97"/>
  <c r="B109" i="97"/>
  <c r="BB108" i="97"/>
  <c r="AX108" i="97"/>
  <c r="AT108" i="97"/>
  <c r="AP108" i="97"/>
  <c r="AK108" i="97"/>
  <c r="AG108" i="97"/>
  <c r="AC108" i="97"/>
  <c r="Y108" i="97"/>
  <c r="U108" i="97"/>
  <c r="Q108" i="97"/>
  <c r="K108" i="97"/>
  <c r="B108" i="97"/>
  <c r="BB107" i="97"/>
  <c r="AX107" i="97"/>
  <c r="AP107" i="97"/>
  <c r="AG107" i="97"/>
  <c r="Y107" i="97"/>
  <c r="K107" i="97"/>
  <c r="B107" i="97"/>
  <c r="BB106" i="97"/>
  <c r="AX106" i="97"/>
  <c r="AT106" i="97"/>
  <c r="AP106" i="97"/>
  <c r="AK106" i="97"/>
  <c r="AG106" i="97"/>
  <c r="AC106" i="97"/>
  <c r="Y106" i="97"/>
  <c r="U106" i="97"/>
  <c r="Q106" i="97"/>
  <c r="K106" i="97"/>
  <c r="B106" i="97"/>
  <c r="BB105" i="97"/>
  <c r="AX105" i="97"/>
  <c r="AT105" i="97"/>
  <c r="AP105" i="97"/>
  <c r="AK105" i="97"/>
  <c r="AG105" i="97"/>
  <c r="AC105" i="97"/>
  <c r="Y105" i="97"/>
  <c r="U105" i="97"/>
  <c r="Q105" i="97"/>
  <c r="K105" i="97"/>
  <c r="B105" i="97"/>
  <c r="BB104" i="97"/>
  <c r="AX104" i="97"/>
  <c r="AT104" i="97"/>
  <c r="AP104" i="97"/>
  <c r="AK104" i="97"/>
  <c r="AG104" i="97"/>
  <c r="AC104" i="97"/>
  <c r="Y104" i="97"/>
  <c r="U104" i="97"/>
  <c r="Q104" i="97"/>
  <c r="K104" i="97"/>
  <c r="B104" i="97"/>
  <c r="BB103" i="97"/>
  <c r="AX103" i="97"/>
  <c r="AT103" i="97"/>
  <c r="AP103" i="97"/>
  <c r="AK103" i="97"/>
  <c r="AG103" i="97"/>
  <c r="AC103" i="97"/>
  <c r="Y103" i="97"/>
  <c r="U103" i="97"/>
  <c r="Q103" i="97"/>
  <c r="K103" i="97"/>
  <c r="B103" i="97"/>
  <c r="BB102" i="97"/>
  <c r="AX102" i="97"/>
  <c r="AT102" i="97"/>
  <c r="AP102" i="97"/>
  <c r="AK102" i="97"/>
  <c r="AG102" i="97"/>
  <c r="AC102" i="97"/>
  <c r="Y102" i="97"/>
  <c r="H102" i="97" s="1"/>
  <c r="L102" i="97" s="1"/>
  <c r="U102" i="97"/>
  <c r="Q102" i="97"/>
  <c r="K102" i="97"/>
  <c r="B102" i="97"/>
  <c r="BB101" i="97"/>
  <c r="AX101" i="97"/>
  <c r="AT101" i="97"/>
  <c r="AP101" i="97"/>
  <c r="AK101" i="97"/>
  <c r="AG101" i="97"/>
  <c r="AC101" i="97"/>
  <c r="Y101" i="97"/>
  <c r="H101" i="97" s="1"/>
  <c r="U101" i="97"/>
  <c r="Q101" i="97"/>
  <c r="K101" i="97"/>
  <c r="B101" i="97"/>
  <c r="BB100" i="97"/>
  <c r="AX100" i="97"/>
  <c r="AT100" i="97"/>
  <c r="AP100" i="97"/>
  <c r="AK100" i="97"/>
  <c r="AG100" i="97"/>
  <c r="AC100" i="97"/>
  <c r="Y100" i="97"/>
  <c r="U100" i="97"/>
  <c r="Q100" i="97"/>
  <c r="K100" i="97"/>
  <c r="B100" i="97"/>
  <c r="BB99" i="97"/>
  <c r="AX99" i="97"/>
  <c r="AT99" i="97"/>
  <c r="AP99" i="97"/>
  <c r="AK99" i="97"/>
  <c r="AG99" i="97"/>
  <c r="AC99" i="97"/>
  <c r="Y99" i="97"/>
  <c r="U99" i="97"/>
  <c r="Q99" i="97"/>
  <c r="K99" i="97"/>
  <c r="B99" i="97"/>
  <c r="BB98" i="97"/>
  <c r="AX98" i="97"/>
  <c r="AT98" i="97"/>
  <c r="AP98" i="97"/>
  <c r="AK98" i="97"/>
  <c r="AG98" i="97"/>
  <c r="AC98" i="97"/>
  <c r="Y98" i="97"/>
  <c r="U98" i="97"/>
  <c r="Q98" i="97"/>
  <c r="K98" i="97"/>
  <c r="B98" i="97"/>
  <c r="BB97" i="97"/>
  <c r="AX97" i="97"/>
  <c r="AT97" i="97"/>
  <c r="AP97" i="97"/>
  <c r="AK97" i="97"/>
  <c r="AG97" i="97"/>
  <c r="AC97" i="97"/>
  <c r="Y97" i="97"/>
  <c r="U97" i="97"/>
  <c r="Q97" i="97"/>
  <c r="K97" i="97"/>
  <c r="B97" i="97"/>
  <c r="BB96" i="97"/>
  <c r="AX96" i="97"/>
  <c r="AT96" i="97"/>
  <c r="AP96" i="97"/>
  <c r="AK96" i="97"/>
  <c r="AG96" i="97"/>
  <c r="AC96" i="97"/>
  <c r="Y96" i="97"/>
  <c r="U96" i="97"/>
  <c r="Q96" i="97"/>
  <c r="K96" i="97"/>
  <c r="B96" i="97"/>
  <c r="BB95" i="97"/>
  <c r="AX95" i="97"/>
  <c r="AT95" i="97"/>
  <c r="AP95" i="97"/>
  <c r="AK95" i="97"/>
  <c r="AG95" i="97"/>
  <c r="AC95" i="97"/>
  <c r="Y95" i="97"/>
  <c r="U95" i="97"/>
  <c r="Q95" i="97"/>
  <c r="K95" i="97"/>
  <c r="B95" i="97"/>
  <c r="BB94" i="97"/>
  <c r="AX94" i="97"/>
  <c r="AP94" i="97"/>
  <c r="AG94" i="97"/>
  <c r="H94" i="97" s="1"/>
  <c r="Y94" i="97"/>
  <c r="K94" i="97"/>
  <c r="B94" i="97"/>
  <c r="BB93" i="97"/>
  <c r="AX93" i="97"/>
  <c r="AT93" i="97"/>
  <c r="AP93" i="97"/>
  <c r="AK93" i="97"/>
  <c r="AG93" i="97"/>
  <c r="AC93" i="97"/>
  <c r="Y93" i="97"/>
  <c r="U93" i="97"/>
  <c r="Q93" i="97"/>
  <c r="K93" i="97"/>
  <c r="B93" i="97"/>
  <c r="BB92" i="97"/>
  <c r="AX92" i="97"/>
  <c r="AP92" i="97"/>
  <c r="AG92" i="97"/>
  <c r="Y92" i="97"/>
  <c r="K92" i="97"/>
  <c r="B92" i="97"/>
  <c r="BB91" i="97"/>
  <c r="AX91" i="97"/>
  <c r="AP91" i="97"/>
  <c r="AG91" i="97"/>
  <c r="Y91" i="97"/>
  <c r="K91" i="97"/>
  <c r="B91" i="97"/>
  <c r="BB90" i="97"/>
  <c r="AX90" i="97"/>
  <c r="AT90" i="97"/>
  <c r="AP90" i="97"/>
  <c r="AK90" i="97"/>
  <c r="AG90" i="97"/>
  <c r="AC90" i="97"/>
  <c r="Y90" i="97"/>
  <c r="U90" i="97"/>
  <c r="Q90" i="97"/>
  <c r="K90" i="97"/>
  <c r="B90" i="97"/>
  <c r="BB89" i="97"/>
  <c r="AX89" i="97"/>
  <c r="AP89" i="97"/>
  <c r="AK89" i="97"/>
  <c r="AG89" i="97"/>
  <c r="AC89" i="97"/>
  <c r="Y89" i="97"/>
  <c r="U89" i="97"/>
  <c r="Q89" i="97"/>
  <c r="K89" i="97"/>
  <c r="B89" i="97"/>
  <c r="BB88" i="97"/>
  <c r="AX88" i="97"/>
  <c r="AT88" i="97"/>
  <c r="AP88" i="97"/>
  <c r="AK88" i="97"/>
  <c r="AG88" i="97"/>
  <c r="AC88" i="97"/>
  <c r="Y88" i="97"/>
  <c r="U88" i="97"/>
  <c r="Q88" i="97"/>
  <c r="K88" i="97"/>
  <c r="B88" i="97"/>
  <c r="BB87" i="97"/>
  <c r="AX87" i="97"/>
  <c r="AT87" i="97"/>
  <c r="AP87" i="97"/>
  <c r="AK87" i="97"/>
  <c r="AG87" i="97"/>
  <c r="AC87" i="97"/>
  <c r="Y87" i="97"/>
  <c r="H87" i="97" s="1"/>
  <c r="U87" i="97"/>
  <c r="Q87" i="97"/>
  <c r="K87" i="97"/>
  <c r="B87" i="97"/>
  <c r="BB86" i="97"/>
  <c r="AX86" i="97"/>
  <c r="AP86" i="97"/>
  <c r="AG86" i="97"/>
  <c r="Y86" i="97"/>
  <c r="K86" i="97"/>
  <c r="B86" i="97"/>
  <c r="BB85" i="97"/>
  <c r="AX85" i="97"/>
  <c r="AP85" i="97"/>
  <c r="U85" i="97"/>
  <c r="Q85" i="97"/>
  <c r="K85" i="97"/>
  <c r="B85" i="97"/>
  <c r="BB84" i="97"/>
  <c r="AX84" i="97"/>
  <c r="AT84" i="97"/>
  <c r="AP84" i="97"/>
  <c r="AK84" i="97"/>
  <c r="AG84" i="97"/>
  <c r="AC84" i="97"/>
  <c r="Y84" i="97"/>
  <c r="U84" i="97"/>
  <c r="Q84" i="97"/>
  <c r="K84" i="97"/>
  <c r="B84" i="97"/>
  <c r="BB83" i="97"/>
  <c r="AX83" i="97"/>
  <c r="AT83" i="97"/>
  <c r="AP83" i="97"/>
  <c r="AK83" i="97"/>
  <c r="AG83" i="97"/>
  <c r="AC83" i="97"/>
  <c r="Y83" i="97"/>
  <c r="U83" i="97"/>
  <c r="Q83" i="97"/>
  <c r="K83" i="97"/>
  <c r="B83" i="97"/>
  <c r="BB82" i="97"/>
  <c r="AX82" i="97"/>
  <c r="AT82" i="97"/>
  <c r="AP82" i="97"/>
  <c r="AK82" i="97"/>
  <c r="AG82" i="97"/>
  <c r="AC82" i="97"/>
  <c r="Y82" i="97"/>
  <c r="U82" i="97"/>
  <c r="Q82" i="97"/>
  <c r="K82" i="97"/>
  <c r="B82" i="97"/>
  <c r="BB81" i="97"/>
  <c r="AX81" i="97"/>
  <c r="AT81" i="97"/>
  <c r="AP81" i="97"/>
  <c r="AK81" i="97"/>
  <c r="AG81" i="97"/>
  <c r="AC81" i="97"/>
  <c r="Y81" i="97"/>
  <c r="U81" i="97"/>
  <c r="Q81" i="97"/>
  <c r="K81" i="97"/>
  <c r="B81" i="97"/>
  <c r="BB80" i="97"/>
  <c r="AX80" i="97"/>
  <c r="AT80" i="97"/>
  <c r="AP80" i="97"/>
  <c r="AK80" i="97"/>
  <c r="AG80" i="97"/>
  <c r="AC80" i="97"/>
  <c r="Y80" i="97"/>
  <c r="U80" i="97"/>
  <c r="Q80" i="97"/>
  <c r="K80" i="97"/>
  <c r="B80" i="97"/>
  <c r="BB79" i="97"/>
  <c r="AX79" i="97"/>
  <c r="AT79" i="97"/>
  <c r="AP79" i="97"/>
  <c r="AK79" i="97"/>
  <c r="AG79" i="97"/>
  <c r="AC79" i="97"/>
  <c r="Y79" i="97"/>
  <c r="U79" i="97"/>
  <c r="Q79" i="97"/>
  <c r="K79" i="97"/>
  <c r="B79" i="97"/>
  <c r="BB78" i="97"/>
  <c r="AX78" i="97"/>
  <c r="AT78" i="97"/>
  <c r="AP78" i="97"/>
  <c r="AK78" i="97"/>
  <c r="AG78" i="97"/>
  <c r="AC78" i="97"/>
  <c r="Y78" i="97"/>
  <c r="U78" i="97"/>
  <c r="Q78" i="97"/>
  <c r="K78" i="97"/>
  <c r="B78" i="97"/>
  <c r="BB77" i="97"/>
  <c r="AX77" i="97"/>
  <c r="AT77" i="97"/>
  <c r="AP77" i="97"/>
  <c r="AK77" i="97"/>
  <c r="AG77" i="97"/>
  <c r="AC77" i="97"/>
  <c r="Y77" i="97"/>
  <c r="U77" i="97"/>
  <c r="Q77" i="97"/>
  <c r="K77" i="97"/>
  <c r="B77" i="97"/>
  <c r="BB76" i="97"/>
  <c r="AX76" i="97"/>
  <c r="AT76" i="97"/>
  <c r="AP76" i="97"/>
  <c r="AK76" i="97"/>
  <c r="AG76" i="97"/>
  <c r="AC76" i="97"/>
  <c r="Y76" i="97"/>
  <c r="U76" i="97"/>
  <c r="Q76" i="97"/>
  <c r="K76" i="97"/>
  <c r="B76" i="97"/>
  <c r="BB75" i="97"/>
  <c r="AX75" i="97"/>
  <c r="AT75" i="97"/>
  <c r="AP75" i="97"/>
  <c r="AK75" i="97"/>
  <c r="AG75" i="97"/>
  <c r="AC75" i="97"/>
  <c r="Y75" i="97"/>
  <c r="U75" i="97"/>
  <c r="Q75" i="97"/>
  <c r="K75" i="97"/>
  <c r="B75" i="97"/>
  <c r="BB74" i="97"/>
  <c r="AX74" i="97"/>
  <c r="AT74" i="97"/>
  <c r="AP74" i="97"/>
  <c r="AK74" i="97"/>
  <c r="AG74" i="97"/>
  <c r="AC74" i="97"/>
  <c r="Y74" i="97"/>
  <c r="U74" i="97"/>
  <c r="Q74" i="97"/>
  <c r="K74" i="97"/>
  <c r="B74" i="97"/>
  <c r="BB73" i="97"/>
  <c r="AX73" i="97"/>
  <c r="AT73" i="97"/>
  <c r="AP73" i="97"/>
  <c r="AK73" i="97"/>
  <c r="AG73" i="97"/>
  <c r="AC73" i="97"/>
  <c r="Y73" i="97"/>
  <c r="U73" i="97"/>
  <c r="Q73" i="97"/>
  <c r="K73" i="97"/>
  <c r="B73" i="97"/>
  <c r="BB72" i="97"/>
  <c r="AX72" i="97"/>
  <c r="AT72" i="97"/>
  <c r="AP72" i="97"/>
  <c r="AK72" i="97"/>
  <c r="AG72" i="97"/>
  <c r="AC72" i="97"/>
  <c r="Y72" i="97"/>
  <c r="U72" i="97"/>
  <c r="Q72" i="97"/>
  <c r="K72" i="97"/>
  <c r="B72" i="97"/>
  <c r="BB71" i="97"/>
  <c r="AX71" i="97"/>
  <c r="AT71" i="97"/>
  <c r="AP71" i="97"/>
  <c r="AK71" i="97"/>
  <c r="AG71" i="97"/>
  <c r="AC71" i="97"/>
  <c r="Y71" i="97"/>
  <c r="U71" i="97"/>
  <c r="Q71" i="97"/>
  <c r="K71" i="97"/>
  <c r="B71" i="97"/>
  <c r="BB70" i="97"/>
  <c r="AX70" i="97"/>
  <c r="AT70" i="97"/>
  <c r="AP70" i="97"/>
  <c r="AK70" i="97"/>
  <c r="AG70" i="97"/>
  <c r="AC70" i="97"/>
  <c r="Y70" i="97"/>
  <c r="U70" i="97"/>
  <c r="Q70" i="97"/>
  <c r="K70" i="97"/>
  <c r="B70" i="97"/>
  <c r="BB16" i="97"/>
  <c r="AX16" i="97"/>
  <c r="AT16" i="97"/>
  <c r="AP16" i="97"/>
  <c r="AK16" i="97"/>
  <c r="AG16" i="97"/>
  <c r="AC16" i="97"/>
  <c r="Y16" i="97"/>
  <c r="U16" i="97"/>
  <c r="Q16" i="97"/>
  <c r="K16" i="97"/>
  <c r="B16" i="97"/>
  <c r="BB33" i="97"/>
  <c r="AX33" i="97"/>
  <c r="AT33" i="97"/>
  <c r="AP33" i="97"/>
  <c r="AK33" i="97"/>
  <c r="AG33" i="97"/>
  <c r="AC33" i="97"/>
  <c r="Y33" i="97"/>
  <c r="U33" i="97"/>
  <c r="Q33" i="97"/>
  <c r="K33" i="97"/>
  <c r="B33" i="97"/>
  <c r="BB59" i="97"/>
  <c r="AX59" i="97"/>
  <c r="AT59" i="97"/>
  <c r="AP59" i="97"/>
  <c r="AK59" i="97"/>
  <c r="AG59" i="97"/>
  <c r="AC59" i="97"/>
  <c r="Y59" i="97"/>
  <c r="U59" i="97"/>
  <c r="Q59" i="97"/>
  <c r="K59" i="97"/>
  <c r="B59" i="97"/>
  <c r="BB18" i="97"/>
  <c r="AX18" i="97"/>
  <c r="AT18" i="97"/>
  <c r="AP18" i="97"/>
  <c r="AK18" i="97"/>
  <c r="AG18" i="97"/>
  <c r="AC18" i="97"/>
  <c r="Y18" i="97"/>
  <c r="U18" i="97"/>
  <c r="Q18" i="97"/>
  <c r="K18" i="97"/>
  <c r="B18" i="97"/>
  <c r="BB54" i="97"/>
  <c r="AX54" i="97"/>
  <c r="AT54" i="97"/>
  <c r="AP54" i="97"/>
  <c r="AK54" i="97"/>
  <c r="AG54" i="97"/>
  <c r="AC54" i="97"/>
  <c r="Y54" i="97"/>
  <c r="U54" i="97"/>
  <c r="Q54" i="97"/>
  <c r="K54" i="97"/>
  <c r="B54" i="97"/>
  <c r="BB10" i="97"/>
  <c r="AX10" i="97"/>
  <c r="AT10" i="97"/>
  <c r="AP10" i="97"/>
  <c r="AK10" i="97"/>
  <c r="AG10" i="97"/>
  <c r="AC10" i="97"/>
  <c r="Y10" i="97"/>
  <c r="U10" i="97"/>
  <c r="Q10" i="97"/>
  <c r="K10" i="97"/>
  <c r="B10" i="97"/>
  <c r="BB32" i="97"/>
  <c r="AX32" i="97"/>
  <c r="AT32" i="97"/>
  <c r="AP32" i="97"/>
  <c r="AK32" i="97"/>
  <c r="AG32" i="97"/>
  <c r="AC32" i="97"/>
  <c r="Y32" i="97"/>
  <c r="U32" i="97"/>
  <c r="Q32" i="97"/>
  <c r="K32" i="97"/>
  <c r="B32" i="97"/>
  <c r="BB63" i="97"/>
  <c r="AX63" i="97"/>
  <c r="AT63" i="97"/>
  <c r="AP63" i="97"/>
  <c r="AK63" i="97"/>
  <c r="AG63" i="97"/>
  <c r="AC63" i="97"/>
  <c r="Y63" i="97"/>
  <c r="U63" i="97"/>
  <c r="Q63" i="97"/>
  <c r="K63" i="97"/>
  <c r="B63" i="97"/>
  <c r="BB24" i="97"/>
  <c r="AX24" i="97"/>
  <c r="AT24" i="97"/>
  <c r="AP24" i="97"/>
  <c r="AK24" i="97"/>
  <c r="AG24" i="97"/>
  <c r="AC24" i="97"/>
  <c r="Y24" i="97"/>
  <c r="U24" i="97"/>
  <c r="Q24" i="97"/>
  <c r="K24" i="97"/>
  <c r="B24" i="97"/>
  <c r="BB44" i="97"/>
  <c r="AX44" i="97"/>
  <c r="AT44" i="97"/>
  <c r="AP44" i="97"/>
  <c r="AK44" i="97"/>
  <c r="AG44" i="97"/>
  <c r="AC44" i="97"/>
  <c r="Y44" i="97"/>
  <c r="U44" i="97"/>
  <c r="Q44" i="97"/>
  <c r="K44" i="97"/>
  <c r="B44" i="97"/>
  <c r="BB29" i="97"/>
  <c r="AX29" i="97"/>
  <c r="AT29" i="97"/>
  <c r="AP29" i="97"/>
  <c r="AK29" i="97"/>
  <c r="AG29" i="97"/>
  <c r="AC29" i="97"/>
  <c r="Y29" i="97"/>
  <c r="U29" i="97"/>
  <c r="Q29" i="97"/>
  <c r="K29" i="97"/>
  <c r="B29" i="97"/>
  <c r="BB17" i="97"/>
  <c r="AX17" i="97"/>
  <c r="AT17" i="97"/>
  <c r="AP17" i="97"/>
  <c r="AK17" i="97"/>
  <c r="AG17" i="97"/>
  <c r="AC17" i="97"/>
  <c r="Y17" i="97"/>
  <c r="U17" i="97"/>
  <c r="Q17" i="97"/>
  <c r="K17" i="97"/>
  <c r="B17" i="97"/>
  <c r="BB20" i="97"/>
  <c r="AX20" i="97"/>
  <c r="AT20" i="97"/>
  <c r="AP20" i="97"/>
  <c r="AK20" i="97"/>
  <c r="AG20" i="97"/>
  <c r="AC20" i="97"/>
  <c r="Y20" i="97"/>
  <c r="U20" i="97"/>
  <c r="Q20" i="97"/>
  <c r="K20" i="97"/>
  <c r="B20" i="97"/>
  <c r="BB58" i="97"/>
  <c r="AX58" i="97"/>
  <c r="AP58" i="97"/>
  <c r="AG58" i="97"/>
  <c r="Y58" i="97"/>
  <c r="K58" i="97"/>
  <c r="B58" i="97"/>
  <c r="BB8" i="97"/>
  <c r="AX8" i="97"/>
  <c r="AT8" i="97"/>
  <c r="AP8" i="97"/>
  <c r="AK8" i="97"/>
  <c r="AG8" i="97"/>
  <c r="AC8" i="97"/>
  <c r="Y8" i="97"/>
  <c r="U8" i="97"/>
  <c r="Q8" i="97"/>
  <c r="K8" i="97"/>
  <c r="B8" i="97"/>
  <c r="BB67" i="97"/>
  <c r="AX67" i="97"/>
  <c r="AP67" i="97"/>
  <c r="AG67" i="97"/>
  <c r="Y67" i="97"/>
  <c r="K67" i="97"/>
  <c r="B67" i="97"/>
  <c r="BB40" i="97"/>
  <c r="AX40" i="97"/>
  <c r="AT40" i="97"/>
  <c r="AP40" i="97"/>
  <c r="AK40" i="97"/>
  <c r="AG40" i="97"/>
  <c r="AC40" i="97"/>
  <c r="Y40" i="97"/>
  <c r="U40" i="97"/>
  <c r="Q40" i="97"/>
  <c r="K40" i="97"/>
  <c r="B40" i="97"/>
  <c r="BB35" i="97"/>
  <c r="AX35" i="97"/>
  <c r="AT35" i="97"/>
  <c r="AP35" i="97"/>
  <c r="AK35" i="97"/>
  <c r="AG35" i="97"/>
  <c r="AC35" i="97"/>
  <c r="Y35" i="97"/>
  <c r="U35" i="97"/>
  <c r="Q35" i="97"/>
  <c r="K35" i="97"/>
  <c r="B35" i="97"/>
  <c r="BB13" i="97"/>
  <c r="AX13" i="97"/>
  <c r="AT13" i="97"/>
  <c r="AP13" i="97"/>
  <c r="AK13" i="97"/>
  <c r="AG13" i="97"/>
  <c r="AC13" i="97"/>
  <c r="Y13" i="97"/>
  <c r="U13" i="97"/>
  <c r="Q13" i="97"/>
  <c r="K13" i="97"/>
  <c r="B13" i="97"/>
  <c r="BB28" i="97"/>
  <c r="AX28" i="97"/>
  <c r="AT28" i="97"/>
  <c r="AP28" i="97"/>
  <c r="AG28" i="97"/>
  <c r="AC28" i="97"/>
  <c r="Y28" i="97"/>
  <c r="Q28" i="97"/>
  <c r="K28" i="97"/>
  <c r="B28" i="97"/>
  <c r="BB38" i="97"/>
  <c r="AX38" i="97"/>
  <c r="AT38" i="97"/>
  <c r="AP38" i="97"/>
  <c r="AK38" i="97"/>
  <c r="AG38" i="97"/>
  <c r="AC38" i="97"/>
  <c r="Y38" i="97"/>
  <c r="U38" i="97"/>
  <c r="Q38" i="97"/>
  <c r="K38" i="97"/>
  <c r="B38" i="97"/>
  <c r="BB9" i="97"/>
  <c r="AX9" i="97"/>
  <c r="AT9" i="97"/>
  <c r="AP9" i="97"/>
  <c r="AK9" i="97"/>
  <c r="AG9" i="97"/>
  <c r="AC9" i="97"/>
  <c r="Y9" i="97"/>
  <c r="U9" i="97"/>
  <c r="Q9" i="97"/>
  <c r="K9" i="97"/>
  <c r="B9" i="97"/>
  <c r="BB14" i="97"/>
  <c r="AX14" i="97"/>
  <c r="AT14" i="97"/>
  <c r="AP14" i="97"/>
  <c r="AK14" i="97"/>
  <c r="AG14" i="97"/>
  <c r="AC14" i="97"/>
  <c r="Y14" i="97"/>
  <c r="U14" i="97"/>
  <c r="Q14" i="97"/>
  <c r="K14" i="97"/>
  <c r="B14" i="97"/>
  <c r="BB7" i="97"/>
  <c r="AX7" i="97"/>
  <c r="AT7" i="97"/>
  <c r="AP7" i="97"/>
  <c r="AK7" i="97"/>
  <c r="AG7" i="97"/>
  <c r="AC7" i="97"/>
  <c r="Y7" i="97"/>
  <c r="U7" i="97"/>
  <c r="Q7" i="97"/>
  <c r="K7" i="97"/>
  <c r="B7" i="97"/>
  <c r="BB51" i="97"/>
  <c r="AX51" i="97"/>
  <c r="AT51" i="97"/>
  <c r="AP51" i="97"/>
  <c r="AK51" i="97"/>
  <c r="AG51" i="97"/>
  <c r="AC51" i="97"/>
  <c r="Y51" i="97"/>
  <c r="U51" i="97"/>
  <c r="Q51" i="97"/>
  <c r="K51" i="97"/>
  <c r="B51" i="97"/>
  <c r="BB55" i="97"/>
  <c r="AX55" i="97"/>
  <c r="AT55" i="97"/>
  <c r="AP55" i="97"/>
  <c r="AK55" i="97"/>
  <c r="AG55" i="97"/>
  <c r="AC55" i="97"/>
  <c r="Y55" i="97"/>
  <c r="U55" i="97"/>
  <c r="Q55" i="97"/>
  <c r="K55" i="97"/>
  <c r="B55" i="97"/>
  <c r="BB30" i="97"/>
  <c r="AX30" i="97"/>
  <c r="AT30" i="97"/>
  <c r="AP30" i="97"/>
  <c r="AK30" i="97"/>
  <c r="AG30" i="97"/>
  <c r="AC30" i="97"/>
  <c r="Y30" i="97"/>
  <c r="U30" i="97"/>
  <c r="Q30" i="97"/>
  <c r="K30" i="97"/>
  <c r="B30" i="97"/>
  <c r="BB26" i="97"/>
  <c r="AX26" i="97"/>
  <c r="AT26" i="97"/>
  <c r="AP26" i="97"/>
  <c r="AK26" i="97"/>
  <c r="AG26" i="97"/>
  <c r="AC26" i="97"/>
  <c r="Y26" i="97"/>
  <c r="U26" i="97"/>
  <c r="Q26" i="97"/>
  <c r="K26" i="97"/>
  <c r="B26" i="97"/>
  <c r="BB42" i="97"/>
  <c r="AX42" i="97"/>
  <c r="AT42" i="97"/>
  <c r="AP42" i="97"/>
  <c r="AK42" i="97"/>
  <c r="AG42" i="97"/>
  <c r="AC42" i="97"/>
  <c r="Y42" i="97"/>
  <c r="U42" i="97"/>
  <c r="Q42" i="97"/>
  <c r="K42" i="97"/>
  <c r="B42" i="97"/>
  <c r="BB22" i="97"/>
  <c r="AX22" i="97"/>
  <c r="AT22" i="97"/>
  <c r="AP22" i="97"/>
  <c r="AK22" i="97"/>
  <c r="AG22" i="97"/>
  <c r="AC22" i="97"/>
  <c r="Y22" i="97"/>
  <c r="U22" i="97"/>
  <c r="Q22" i="97"/>
  <c r="K22" i="97"/>
  <c r="B22" i="97"/>
  <c r="BB64" i="97"/>
  <c r="AX64" i="97"/>
  <c r="AT64" i="97"/>
  <c r="AP64" i="97"/>
  <c r="AK64" i="97"/>
  <c r="AG64" i="97"/>
  <c r="AC64" i="97"/>
  <c r="Y64" i="97"/>
  <c r="U64" i="97"/>
  <c r="Q64" i="97"/>
  <c r="K64" i="97"/>
  <c r="B64" i="97"/>
  <c r="BB53" i="97"/>
  <c r="AX53" i="97"/>
  <c r="AT53" i="97"/>
  <c r="AP53" i="97"/>
  <c r="AK53" i="97"/>
  <c r="AG53" i="97"/>
  <c r="AC53" i="97"/>
  <c r="Y53" i="97"/>
  <c r="U53" i="97"/>
  <c r="Q53" i="97"/>
  <c r="K53" i="97"/>
  <c r="B53" i="97"/>
  <c r="BB5" i="97"/>
  <c r="AX5" i="97"/>
  <c r="AT5" i="97"/>
  <c r="AP5" i="97"/>
  <c r="AK5" i="97"/>
  <c r="AG5" i="97"/>
  <c r="AC5" i="97"/>
  <c r="Y5" i="97"/>
  <c r="U5" i="97"/>
  <c r="Q5" i="97"/>
  <c r="K5" i="97"/>
  <c r="B5" i="97"/>
  <c r="BB41" i="97"/>
  <c r="AX41" i="97"/>
  <c r="AT41" i="97"/>
  <c r="AP41" i="97"/>
  <c r="AK41" i="97"/>
  <c r="AG41" i="97"/>
  <c r="AC41" i="97"/>
  <c r="Y41" i="97"/>
  <c r="U41" i="97"/>
  <c r="Q41" i="97"/>
  <c r="K41" i="97"/>
  <c r="B41" i="97"/>
  <c r="BB52" i="97"/>
  <c r="AX52" i="97"/>
  <c r="AT52" i="97"/>
  <c r="AP52" i="97"/>
  <c r="AK52" i="97"/>
  <c r="AG52" i="97"/>
  <c r="AC52" i="97"/>
  <c r="Y52" i="97"/>
  <c r="U52" i="97"/>
  <c r="Q52" i="97"/>
  <c r="K52" i="97"/>
  <c r="B52" i="97"/>
  <c r="BB11" i="97"/>
  <c r="AX11" i="97"/>
  <c r="AT11" i="97"/>
  <c r="AP11" i="97"/>
  <c r="AK11" i="97"/>
  <c r="AG11" i="97"/>
  <c r="AC11" i="97"/>
  <c r="Y11" i="97"/>
  <c r="U11" i="97"/>
  <c r="Q11" i="97"/>
  <c r="K11" i="97"/>
  <c r="B11" i="97"/>
  <c r="BB27" i="97"/>
  <c r="AX27" i="97"/>
  <c r="AT27" i="97"/>
  <c r="AP27" i="97"/>
  <c r="AK27" i="97"/>
  <c r="AG27" i="97"/>
  <c r="AC27" i="97"/>
  <c r="Y27" i="97"/>
  <c r="U27" i="97"/>
  <c r="Q27" i="97"/>
  <c r="K27" i="97"/>
  <c r="B27" i="97"/>
  <c r="BB6" i="97"/>
  <c r="AX6" i="97"/>
  <c r="AT6" i="97"/>
  <c r="AP6" i="97"/>
  <c r="AK6" i="97"/>
  <c r="AG6" i="97"/>
  <c r="AC6" i="97"/>
  <c r="Y6" i="97"/>
  <c r="U6" i="97"/>
  <c r="Q6" i="97"/>
  <c r="K6" i="97"/>
  <c r="B6" i="97"/>
  <c r="BB56" i="97"/>
  <c r="AX56" i="97"/>
  <c r="AT56" i="97"/>
  <c r="AP56" i="97"/>
  <c r="AK56" i="97"/>
  <c r="AG56" i="97"/>
  <c r="AC56" i="97"/>
  <c r="Y56" i="97"/>
  <c r="U56" i="97"/>
  <c r="Q56" i="97"/>
  <c r="K56" i="97"/>
  <c r="B56" i="97"/>
  <c r="BB2" i="97"/>
  <c r="AX2" i="97"/>
  <c r="AT2" i="97"/>
  <c r="AP2" i="97"/>
  <c r="AK2" i="97"/>
  <c r="AG2" i="97"/>
  <c r="AC2" i="97"/>
  <c r="Y2" i="97"/>
  <c r="U2" i="97"/>
  <c r="Q2" i="97"/>
  <c r="K2" i="97"/>
  <c r="B2" i="97"/>
  <c r="BB23" i="97"/>
  <c r="AX23" i="97"/>
  <c r="AT23" i="97"/>
  <c r="AP23" i="97"/>
  <c r="AK23" i="97"/>
  <c r="AG23" i="97"/>
  <c r="AC23" i="97"/>
  <c r="Y23" i="97"/>
  <c r="U23" i="97"/>
  <c r="Q23" i="97"/>
  <c r="K23" i="97"/>
  <c r="B23" i="97"/>
  <c r="BB65" i="97"/>
  <c r="AX65" i="97"/>
  <c r="AT65" i="97"/>
  <c r="AP65" i="97"/>
  <c r="AK65" i="97"/>
  <c r="AG65" i="97"/>
  <c r="AC65" i="97"/>
  <c r="Y65" i="97"/>
  <c r="U65" i="97"/>
  <c r="Q65" i="97"/>
  <c r="K65" i="97"/>
  <c r="B65" i="97"/>
  <c r="BB37" i="97"/>
  <c r="AX37" i="97"/>
  <c r="AT37" i="97"/>
  <c r="AP37" i="97"/>
  <c r="AK37" i="97"/>
  <c r="AG37" i="97"/>
  <c r="AC37" i="97"/>
  <c r="Y37" i="97"/>
  <c r="U37" i="97"/>
  <c r="Q37" i="97"/>
  <c r="K37" i="97"/>
  <c r="B37" i="97"/>
  <c r="BB21" i="97"/>
  <c r="AX21" i="97"/>
  <c r="AT21" i="97"/>
  <c r="AP21" i="97"/>
  <c r="AK21" i="97"/>
  <c r="AG21" i="97"/>
  <c r="AC21" i="97"/>
  <c r="Y21" i="97"/>
  <c r="U21" i="97"/>
  <c r="Q21" i="97"/>
  <c r="K21" i="97"/>
  <c r="B21" i="97"/>
  <c r="BB34" i="97"/>
  <c r="AX34" i="97"/>
  <c r="AT34" i="97"/>
  <c r="AP34" i="97"/>
  <c r="AK34" i="97"/>
  <c r="AG34" i="97"/>
  <c r="AC34" i="97"/>
  <c r="Y34" i="97"/>
  <c r="U34" i="97"/>
  <c r="Q34" i="97"/>
  <c r="K34" i="97"/>
  <c r="B34" i="97"/>
  <c r="BB50" i="97"/>
  <c r="AX50" i="97"/>
  <c r="AT50" i="97"/>
  <c r="AP50" i="97"/>
  <c r="AK50" i="97"/>
  <c r="AG50" i="97"/>
  <c r="AC50" i="97"/>
  <c r="Y50" i="97"/>
  <c r="U50" i="97"/>
  <c r="Q50" i="97"/>
  <c r="K50" i="97"/>
  <c r="B50" i="97"/>
  <c r="BB4" i="97"/>
  <c r="AX4" i="97"/>
  <c r="AT4" i="97"/>
  <c r="AP4" i="97"/>
  <c r="AK4" i="97"/>
  <c r="AG4" i="97"/>
  <c r="AC4" i="97"/>
  <c r="Y4" i="97"/>
  <c r="U4" i="97"/>
  <c r="Q4" i="97"/>
  <c r="K4" i="97"/>
  <c r="B4" i="97"/>
  <c r="BB68" i="97"/>
  <c r="AX68" i="97"/>
  <c r="AT68" i="97"/>
  <c r="AP68" i="97"/>
  <c r="AK68" i="97"/>
  <c r="AG68" i="97"/>
  <c r="AC68" i="97"/>
  <c r="Y68" i="97"/>
  <c r="U68" i="97"/>
  <c r="Q68" i="97"/>
  <c r="K68" i="97"/>
  <c r="B68" i="97"/>
  <c r="BB45" i="97"/>
  <c r="AX45" i="97"/>
  <c r="AT45" i="97"/>
  <c r="AP45" i="97"/>
  <c r="AK45" i="97"/>
  <c r="AG45" i="97"/>
  <c r="AC45" i="97"/>
  <c r="Y45" i="97"/>
  <c r="U45" i="97"/>
  <c r="Q45" i="97"/>
  <c r="K45" i="97"/>
  <c r="B45" i="97"/>
  <c r="BB57" i="97"/>
  <c r="AX57" i="97"/>
  <c r="AT57" i="97"/>
  <c r="AP57" i="97"/>
  <c r="AK57" i="97"/>
  <c r="AG57" i="97"/>
  <c r="AC57" i="97"/>
  <c r="Y57" i="97"/>
  <c r="U57" i="97"/>
  <c r="Q57" i="97"/>
  <c r="K57" i="97"/>
  <c r="B57" i="97"/>
  <c r="BB43" i="97"/>
  <c r="AX43" i="97"/>
  <c r="AT43" i="97"/>
  <c r="AP43" i="97"/>
  <c r="AK43" i="97"/>
  <c r="AG43" i="97"/>
  <c r="AC43" i="97"/>
  <c r="Y43" i="97"/>
  <c r="U43" i="97"/>
  <c r="Q43" i="97"/>
  <c r="K43" i="97"/>
  <c r="B43" i="97"/>
  <c r="BB49" i="97"/>
  <c r="AX49" i="97"/>
  <c r="AT49" i="97"/>
  <c r="AP49" i="97"/>
  <c r="AK49" i="97"/>
  <c r="AG49" i="97"/>
  <c r="AC49" i="97"/>
  <c r="Y49" i="97"/>
  <c r="U49" i="97"/>
  <c r="Q49" i="97"/>
  <c r="K49" i="97"/>
  <c r="B49" i="97"/>
  <c r="BB62" i="97"/>
  <c r="AX62" i="97"/>
  <c r="AT62" i="97"/>
  <c r="AP62" i="97"/>
  <c r="AK62" i="97"/>
  <c r="AG62" i="97"/>
  <c r="AC62" i="97"/>
  <c r="Y62" i="97"/>
  <c r="U62" i="97"/>
  <c r="Q62" i="97"/>
  <c r="K62" i="97"/>
  <c r="B62" i="97"/>
  <c r="BB69" i="97"/>
  <c r="AX69" i="97"/>
  <c r="AT69" i="97"/>
  <c r="AP69" i="97"/>
  <c r="AK69" i="97"/>
  <c r="AG69" i="97"/>
  <c r="AC69" i="97"/>
  <c r="Y69" i="97"/>
  <c r="U69" i="97"/>
  <c r="Q69" i="97"/>
  <c r="K69" i="97"/>
  <c r="B69" i="97"/>
  <c r="BB15" i="97"/>
  <c r="AX15" i="97"/>
  <c r="AT15" i="97"/>
  <c r="AP15" i="97"/>
  <c r="AK15" i="97"/>
  <c r="AG15" i="97"/>
  <c r="AC15" i="97"/>
  <c r="Y15" i="97"/>
  <c r="U15" i="97"/>
  <c r="Q15" i="97"/>
  <c r="K15" i="97"/>
  <c r="B15" i="97"/>
  <c r="BB39" i="97"/>
  <c r="AX39" i="97"/>
  <c r="AT39" i="97"/>
  <c r="AP39" i="97"/>
  <c r="AK39" i="97"/>
  <c r="AG39" i="97"/>
  <c r="AC39" i="97"/>
  <c r="Y39" i="97"/>
  <c r="U39" i="97"/>
  <c r="Q39" i="97"/>
  <c r="K39" i="97"/>
  <c r="B39" i="97"/>
  <c r="BB66" i="97"/>
  <c r="AX66" i="97"/>
  <c r="AT66" i="97"/>
  <c r="AP66" i="97"/>
  <c r="AK66" i="97"/>
  <c r="AG66" i="97"/>
  <c r="AC66" i="97"/>
  <c r="Y66" i="97"/>
  <c r="U66" i="97"/>
  <c r="Q66" i="97"/>
  <c r="K66" i="97"/>
  <c r="B66" i="97"/>
  <c r="BB48" i="97"/>
  <c r="AX48" i="97"/>
  <c r="AT48" i="97"/>
  <c r="AP48" i="97"/>
  <c r="AK48" i="97"/>
  <c r="AG48" i="97"/>
  <c r="AC48" i="97"/>
  <c r="Y48" i="97"/>
  <c r="U48" i="97"/>
  <c r="Q48" i="97"/>
  <c r="K48" i="97"/>
  <c r="B48" i="97"/>
  <c r="BB19" i="97"/>
  <c r="AX19" i="97"/>
  <c r="AT19" i="97"/>
  <c r="AP19" i="97"/>
  <c r="AK19" i="97"/>
  <c r="AG19" i="97"/>
  <c r="AC19" i="97"/>
  <c r="Y19" i="97"/>
  <c r="U19" i="97"/>
  <c r="Q19" i="97"/>
  <c r="K19" i="97"/>
  <c r="B19" i="97"/>
  <c r="BB47" i="97"/>
  <c r="AX47" i="97"/>
  <c r="AT47" i="97"/>
  <c r="AP47" i="97"/>
  <c r="AK47" i="97"/>
  <c r="AG47" i="97"/>
  <c r="AC47" i="97"/>
  <c r="Y47" i="97"/>
  <c r="U47" i="97"/>
  <c r="Q47" i="97"/>
  <c r="K47" i="97"/>
  <c r="B47" i="97"/>
  <c r="BB46" i="97"/>
  <c r="AX46" i="97"/>
  <c r="AT46" i="97"/>
  <c r="AP46" i="97"/>
  <c r="AK46" i="97"/>
  <c r="AG46" i="97"/>
  <c r="AC46" i="97"/>
  <c r="Y46" i="97"/>
  <c r="U46" i="97"/>
  <c r="Q46" i="97"/>
  <c r="K46" i="97"/>
  <c r="B46" i="97"/>
  <c r="BB3" i="97"/>
  <c r="AX3" i="97"/>
  <c r="AT3" i="97"/>
  <c r="AP3" i="97"/>
  <c r="AK3" i="97"/>
  <c r="AG3" i="97"/>
  <c r="AC3" i="97"/>
  <c r="Y3" i="97"/>
  <c r="U3" i="97"/>
  <c r="Q3" i="97"/>
  <c r="K3" i="97"/>
  <c r="B3" i="97"/>
  <c r="BB60" i="97"/>
  <c r="AX60" i="97"/>
  <c r="AT60" i="97"/>
  <c r="AP60" i="97"/>
  <c r="AK60" i="97"/>
  <c r="AG60" i="97"/>
  <c r="AC60" i="97"/>
  <c r="Y60" i="97"/>
  <c r="U60" i="97"/>
  <c r="Q60" i="97"/>
  <c r="K60" i="97"/>
  <c r="B60" i="97"/>
  <c r="BB25" i="97"/>
  <c r="AX25" i="97"/>
  <c r="AT25" i="97"/>
  <c r="AP25" i="97"/>
  <c r="AK25" i="97"/>
  <c r="AG25" i="97"/>
  <c r="AC25" i="97"/>
  <c r="Y25" i="97"/>
  <c r="U25" i="97"/>
  <c r="Q25" i="97"/>
  <c r="K25" i="97"/>
  <c r="B25" i="97"/>
  <c r="BB36" i="97"/>
  <c r="AX36" i="97"/>
  <c r="AT36" i="97"/>
  <c r="AP36" i="97"/>
  <c r="AK36" i="97"/>
  <c r="AG36" i="97"/>
  <c r="AC36" i="97"/>
  <c r="Y36" i="97"/>
  <c r="U36" i="97"/>
  <c r="Q36" i="97"/>
  <c r="K36" i="97"/>
  <c r="B36" i="97"/>
  <c r="BB31" i="97"/>
  <c r="AX31" i="97"/>
  <c r="AT31" i="97"/>
  <c r="AP31" i="97"/>
  <c r="AK31" i="97"/>
  <c r="AG31" i="97"/>
  <c r="AC31" i="97"/>
  <c r="Y31" i="97"/>
  <c r="U31" i="97"/>
  <c r="Q31" i="97"/>
  <c r="K31" i="97"/>
  <c r="B31" i="97"/>
  <c r="BB61" i="97"/>
  <c r="AX61" i="97"/>
  <c r="AT61" i="97"/>
  <c r="AP61" i="97"/>
  <c r="AK61" i="97"/>
  <c r="AG61" i="97"/>
  <c r="AC61" i="97"/>
  <c r="Y61" i="97"/>
  <c r="U61" i="97"/>
  <c r="Q61" i="97"/>
  <c r="K61" i="97"/>
  <c r="B61" i="97"/>
  <c r="BB12" i="97"/>
  <c r="AX12" i="97"/>
  <c r="AT12" i="97"/>
  <c r="AP12" i="97"/>
  <c r="AK12" i="97"/>
  <c r="AG12" i="97"/>
  <c r="AC12" i="97"/>
  <c r="Y12" i="97"/>
  <c r="U12" i="97"/>
  <c r="Q12" i="97"/>
  <c r="K12" i="97"/>
  <c r="B12" i="97"/>
  <c r="D1" i="97"/>
  <c r="H3" i="98" l="1"/>
  <c r="H14" i="98"/>
  <c r="H22" i="98"/>
  <c r="H85" i="98"/>
  <c r="L85" i="98" s="1"/>
  <c r="H87" i="98"/>
  <c r="H92" i="98"/>
  <c r="L92" i="98" s="1"/>
  <c r="H94" i="98"/>
  <c r="L94" i="98" s="1"/>
  <c r="H96" i="98"/>
  <c r="L96" i="98" s="1"/>
  <c r="H101" i="98"/>
  <c r="H103" i="98"/>
  <c r="H17" i="98"/>
  <c r="H49" i="98"/>
  <c r="BB49" i="98" s="1"/>
  <c r="BD49" i="98" s="1"/>
  <c r="BE49" i="98" s="1"/>
  <c r="H15" i="98"/>
  <c r="H16" i="98"/>
  <c r="H25" i="98"/>
  <c r="H38" i="98"/>
  <c r="L38" i="98" s="1"/>
  <c r="H5" i="98"/>
  <c r="H34" i="98"/>
  <c r="H46" i="98"/>
  <c r="H12" i="98"/>
  <c r="L12" i="98" s="1"/>
  <c r="H20" i="98"/>
  <c r="H24" i="98"/>
  <c r="H29" i="98"/>
  <c r="H52" i="98"/>
  <c r="BB52" i="98" s="1"/>
  <c r="BD52" i="98" s="1"/>
  <c r="BE52" i="98" s="1"/>
  <c r="H54" i="98"/>
  <c r="H56" i="98"/>
  <c r="H58" i="98"/>
  <c r="H82" i="98"/>
  <c r="L82" i="98" s="1"/>
  <c r="H98" i="98"/>
  <c r="L98" i="98" s="1"/>
  <c r="H40" i="98"/>
  <c r="BB40" i="98" s="1"/>
  <c r="BD40" i="98" s="1"/>
  <c r="BE40" i="98" s="1"/>
  <c r="H21" i="98"/>
  <c r="BB21" i="98" s="1"/>
  <c r="BD21" i="98" s="1"/>
  <c r="BE21" i="98" s="1"/>
  <c r="H44" i="98"/>
  <c r="BB44" i="98" s="1"/>
  <c r="BD44" i="98" s="1"/>
  <c r="BE44" i="98" s="1"/>
  <c r="H18" i="98"/>
  <c r="BB18" i="98" s="1"/>
  <c r="BD18" i="98" s="1"/>
  <c r="BE18" i="98" s="1"/>
  <c r="H27" i="98"/>
  <c r="BB27" i="98" s="1"/>
  <c r="BD27" i="98" s="1"/>
  <c r="BE27" i="98" s="1"/>
  <c r="H51" i="98"/>
  <c r="BB51" i="98" s="1"/>
  <c r="BD51" i="98" s="1"/>
  <c r="BE51" i="98" s="1"/>
  <c r="H57" i="98"/>
  <c r="BB57" i="98" s="1"/>
  <c r="BD57" i="98" s="1"/>
  <c r="BE57" i="98" s="1"/>
  <c r="H84" i="98"/>
  <c r="L84" i="98" s="1"/>
  <c r="H86" i="98"/>
  <c r="L86" i="98" s="1"/>
  <c r="H88" i="98"/>
  <c r="L88" i="98" s="1"/>
  <c r="H93" i="98"/>
  <c r="L93" i="98" s="1"/>
  <c r="H95" i="98"/>
  <c r="H100" i="98"/>
  <c r="L100" i="98" s="1"/>
  <c r="H102" i="98"/>
  <c r="L102" i="98" s="1"/>
  <c r="H104" i="98"/>
  <c r="L104" i="98" s="1"/>
  <c r="H105" i="98"/>
  <c r="H107" i="98"/>
  <c r="H108" i="98"/>
  <c r="H109" i="98"/>
  <c r="L109" i="98" s="1"/>
  <c r="H111" i="98"/>
  <c r="H112" i="98"/>
  <c r="H113" i="98"/>
  <c r="H115" i="98"/>
  <c r="L115" i="98" s="1"/>
  <c r="H116" i="98"/>
  <c r="H117" i="98"/>
  <c r="H119" i="98"/>
  <c r="H120" i="98"/>
  <c r="L120" i="98" s="1"/>
  <c r="H121" i="98"/>
  <c r="H123" i="98"/>
  <c r="H10" i="98"/>
  <c r="H42" i="98"/>
  <c r="L42" i="98" s="1"/>
  <c r="H35" i="98"/>
  <c r="BB35" i="98" s="1"/>
  <c r="BD35" i="98" s="1"/>
  <c r="BE35" i="98" s="1"/>
  <c r="H7" i="98"/>
  <c r="L7" i="98" s="1"/>
  <c r="H39" i="98"/>
  <c r="L39" i="98" s="1"/>
  <c r="H36" i="98"/>
  <c r="L36" i="98" s="1"/>
  <c r="H32" i="98"/>
  <c r="H13" i="98"/>
  <c r="L13" i="98" s="1"/>
  <c r="H26" i="98"/>
  <c r="H4" i="98"/>
  <c r="L4" i="98" s="1"/>
  <c r="H2" i="98"/>
  <c r="H45" i="98"/>
  <c r="BB45" i="98" s="1"/>
  <c r="BD45" i="98" s="1"/>
  <c r="BE45" i="98" s="1"/>
  <c r="H31" i="98"/>
  <c r="L31" i="98" s="1"/>
  <c r="H30" i="98"/>
  <c r="L30" i="98" s="1"/>
  <c r="H15" i="97"/>
  <c r="L15" i="97" s="1"/>
  <c r="H69" i="97"/>
  <c r="L69" i="97" s="1"/>
  <c r="H75" i="97"/>
  <c r="L75" i="97" s="1"/>
  <c r="H85" i="97"/>
  <c r="L85" i="97" s="1"/>
  <c r="H91" i="97"/>
  <c r="H97" i="97"/>
  <c r="BC97" i="97" s="1"/>
  <c r="BE97" i="97" s="1"/>
  <c r="BF97" i="97" s="1"/>
  <c r="H99" i="97"/>
  <c r="H105" i="97"/>
  <c r="L105" i="97" s="1"/>
  <c r="H117" i="97"/>
  <c r="H119" i="97"/>
  <c r="H120" i="97"/>
  <c r="BC120" i="97" s="1"/>
  <c r="BE120" i="97" s="1"/>
  <c r="BF120" i="97" s="1"/>
  <c r="H17" i="97"/>
  <c r="L17" i="97" s="1"/>
  <c r="H10" i="97"/>
  <c r="L10" i="97" s="1"/>
  <c r="H43" i="97"/>
  <c r="H57" i="97"/>
  <c r="H37" i="97"/>
  <c r="L37" i="97" s="1"/>
  <c r="H65" i="97"/>
  <c r="BC65" i="97" s="1"/>
  <c r="BE65" i="97" s="1"/>
  <c r="BF65" i="97" s="1"/>
  <c r="H52" i="97"/>
  <c r="L52" i="97" s="1"/>
  <c r="H41" i="97"/>
  <c r="H30" i="97"/>
  <c r="L30" i="97" s="1"/>
  <c r="H55" i="97"/>
  <c r="L55" i="97" s="1"/>
  <c r="H24" i="97"/>
  <c r="H32" i="97"/>
  <c r="H78" i="97"/>
  <c r="BC78" i="97" s="1"/>
  <c r="BE78" i="97" s="1"/>
  <c r="BF78" i="97" s="1"/>
  <c r="H80" i="97"/>
  <c r="BC80" i="97" s="1"/>
  <c r="BE80" i="97" s="1"/>
  <c r="BF80" i="97" s="1"/>
  <c r="H95" i="97"/>
  <c r="L95" i="97" s="1"/>
  <c r="H103" i="97"/>
  <c r="H68" i="97"/>
  <c r="L68" i="97" s="1"/>
  <c r="H2" i="97"/>
  <c r="L2" i="97" s="1"/>
  <c r="H44" i="97"/>
  <c r="L44" i="97" s="1"/>
  <c r="H18" i="97"/>
  <c r="L18" i="97" s="1"/>
  <c r="H72" i="97"/>
  <c r="BC72" i="97" s="1"/>
  <c r="BE72" i="97" s="1"/>
  <c r="BF72" i="97" s="1"/>
  <c r="H77" i="97"/>
  <c r="H82" i="97"/>
  <c r="L82" i="97" s="1"/>
  <c r="H107" i="97"/>
  <c r="H108" i="97"/>
  <c r="BC108" i="97" s="1"/>
  <c r="BE108" i="97" s="1"/>
  <c r="BF108" i="97" s="1"/>
  <c r="H4" i="97"/>
  <c r="L4" i="97" s="1"/>
  <c r="H50" i="97"/>
  <c r="L50" i="97" s="1"/>
  <c r="H56" i="97"/>
  <c r="H6" i="97"/>
  <c r="L6" i="97" s="1"/>
  <c r="H64" i="97"/>
  <c r="H22" i="97"/>
  <c r="BC22" i="97" s="1"/>
  <c r="BE22" i="97" s="1"/>
  <c r="BF22" i="97" s="1"/>
  <c r="H14" i="97"/>
  <c r="H9" i="97"/>
  <c r="L9" i="97" s="1"/>
  <c r="H13" i="97"/>
  <c r="L13" i="97" s="1"/>
  <c r="H35" i="97"/>
  <c r="L35" i="97" s="1"/>
  <c r="H20" i="97"/>
  <c r="H63" i="97"/>
  <c r="L63" i="97" s="1"/>
  <c r="H54" i="97"/>
  <c r="L54" i="97" s="1"/>
  <c r="H33" i="97"/>
  <c r="L33" i="97" s="1"/>
  <c r="H71" i="97"/>
  <c r="L71" i="97" s="1"/>
  <c r="H74" i="97"/>
  <c r="BC74" i="97" s="1"/>
  <c r="BE74" i="97" s="1"/>
  <c r="BF74" i="97" s="1"/>
  <c r="H81" i="97"/>
  <c r="H84" i="97"/>
  <c r="BC84" i="97" s="1"/>
  <c r="BE84" i="97" s="1"/>
  <c r="BF84" i="97" s="1"/>
  <c r="H86" i="97"/>
  <c r="H89" i="97"/>
  <c r="H98" i="97"/>
  <c r="L98" i="97" s="1"/>
  <c r="H109" i="97"/>
  <c r="L109" i="97" s="1"/>
  <c r="H111" i="97"/>
  <c r="H112" i="97"/>
  <c r="BC112" i="97" s="1"/>
  <c r="BE112" i="97" s="1"/>
  <c r="BF112" i="97" s="1"/>
  <c r="H45" i="97"/>
  <c r="L45" i="97" s="1"/>
  <c r="H5" i="97"/>
  <c r="H53" i="97"/>
  <c r="H51" i="97"/>
  <c r="L51" i="97" s="1"/>
  <c r="H7" i="97"/>
  <c r="H79" i="97"/>
  <c r="L79" i="97" s="1"/>
  <c r="H93" i="97"/>
  <c r="L93" i="97" s="1"/>
  <c r="H96" i="97"/>
  <c r="L96" i="97" s="1"/>
  <c r="H104" i="97"/>
  <c r="L104" i="97" s="1"/>
  <c r="H121" i="97"/>
  <c r="L121" i="97" s="1"/>
  <c r="H62" i="97"/>
  <c r="H49" i="97"/>
  <c r="BC49" i="97" s="1"/>
  <c r="BE49" i="97" s="1"/>
  <c r="BF49" i="97" s="1"/>
  <c r="H34" i="97"/>
  <c r="BC34" i="97" s="1"/>
  <c r="BE34" i="97" s="1"/>
  <c r="BF34" i="97" s="1"/>
  <c r="H21" i="97"/>
  <c r="H27" i="97"/>
  <c r="H11" i="97"/>
  <c r="BC11" i="97" s="1"/>
  <c r="BE11" i="97" s="1"/>
  <c r="BF11" i="97" s="1"/>
  <c r="H42" i="97"/>
  <c r="BC42" i="97" s="1"/>
  <c r="BE42" i="97" s="1"/>
  <c r="BF42" i="97" s="1"/>
  <c r="H26" i="97"/>
  <c r="L26" i="97" s="1"/>
  <c r="H38" i="97"/>
  <c r="H28" i="97"/>
  <c r="BC28" i="97" s="1"/>
  <c r="BE28" i="97" s="1"/>
  <c r="BF28" i="97" s="1"/>
  <c r="H40" i="97"/>
  <c r="H67" i="97"/>
  <c r="BC67" i="97" s="1"/>
  <c r="BE67" i="97" s="1"/>
  <c r="BF67" i="97" s="1"/>
  <c r="H58" i="97"/>
  <c r="L58" i="97" s="1"/>
  <c r="H29" i="97"/>
  <c r="L29" i="97" s="1"/>
  <c r="H59" i="97"/>
  <c r="L59" i="97" s="1"/>
  <c r="H70" i="97"/>
  <c r="H73" i="97"/>
  <c r="H76" i="97"/>
  <c r="L76" i="97" s="1"/>
  <c r="H83" i="97"/>
  <c r="L83" i="97" s="1"/>
  <c r="H92" i="97"/>
  <c r="H100" i="97"/>
  <c r="L100" i="97" s="1"/>
  <c r="H106" i="97"/>
  <c r="L106" i="97" s="1"/>
  <c r="H113" i="97"/>
  <c r="BC113" i="97" s="1"/>
  <c r="BE113" i="97" s="1"/>
  <c r="BF113" i="97" s="1"/>
  <c r="H115" i="97"/>
  <c r="H116" i="97"/>
  <c r="BC116" i="97" s="1"/>
  <c r="BE116" i="97" s="1"/>
  <c r="BF116" i="97" s="1"/>
  <c r="H122" i="97"/>
  <c r="L122" i="97" s="1"/>
  <c r="H124" i="97"/>
  <c r="L124" i="97" s="1"/>
  <c r="H16" i="97"/>
  <c r="BC16" i="97" s="1"/>
  <c r="BE16" i="97" s="1"/>
  <c r="BF16" i="97" s="1"/>
  <c r="H39" i="97"/>
  <c r="BC39" i="97" s="1"/>
  <c r="BE39" i="97" s="1"/>
  <c r="BF39" i="97" s="1"/>
  <c r="H66" i="97"/>
  <c r="L66" i="97" s="1"/>
  <c r="H19" i="97"/>
  <c r="L19" i="97" s="1"/>
  <c r="H47" i="97"/>
  <c r="BC47" i="97" s="1"/>
  <c r="BE47" i="97" s="1"/>
  <c r="BF47" i="97" s="1"/>
  <c r="H23" i="97"/>
  <c r="H48" i="97"/>
  <c r="BC48" i="97" s="1"/>
  <c r="BE48" i="97" s="1"/>
  <c r="BF48" i="97" s="1"/>
  <c r="H46" i="97"/>
  <c r="H3" i="97"/>
  <c r="BC3" i="97" s="1"/>
  <c r="BE3" i="97" s="1"/>
  <c r="BF3" i="97" s="1"/>
  <c r="H60" i="97"/>
  <c r="BC60" i="97" s="1"/>
  <c r="BE60" i="97" s="1"/>
  <c r="BF60" i="97" s="1"/>
  <c r="H25" i="97"/>
  <c r="L25" i="97" s="1"/>
  <c r="H36" i="97"/>
  <c r="L36" i="97" s="1"/>
  <c r="H31" i="97"/>
  <c r="L31" i="97" s="1"/>
  <c r="H61" i="97"/>
  <c r="L61" i="97" s="1"/>
  <c r="H12" i="97"/>
  <c r="L12" i="97" s="1"/>
  <c r="BB13" i="98"/>
  <c r="BD13" i="98" s="1"/>
  <c r="BE13" i="98" s="1"/>
  <c r="L32" i="98"/>
  <c r="BB32" i="98"/>
  <c r="BD32" i="98" s="1"/>
  <c r="BE32" i="98" s="1"/>
  <c r="L35" i="98"/>
  <c r="BB15" i="98"/>
  <c r="BD15" i="98" s="1"/>
  <c r="BE15" i="98" s="1"/>
  <c r="L15" i="98"/>
  <c r="BB48" i="98"/>
  <c r="L48" i="98"/>
  <c r="BB7" i="98"/>
  <c r="BD7" i="98" s="1"/>
  <c r="BE7" i="98" s="1"/>
  <c r="L22" i="98"/>
  <c r="BB22" i="98"/>
  <c r="BD22" i="98" s="1"/>
  <c r="BE22" i="98" s="1"/>
  <c r="L45" i="98"/>
  <c r="BB4" i="98"/>
  <c r="BD4" i="98" s="1"/>
  <c r="BE4" i="98" s="1"/>
  <c r="BB10" i="98"/>
  <c r="BD10" i="98" s="1"/>
  <c r="BE10" i="98" s="1"/>
  <c r="L10" i="98"/>
  <c r="L3" i="98"/>
  <c r="BB3" i="98"/>
  <c r="BD3" i="98" s="1"/>
  <c r="BE3" i="98" s="1"/>
  <c r="BB16" i="98"/>
  <c r="BD16" i="98" s="1"/>
  <c r="BE16" i="98" s="1"/>
  <c r="L16" i="98"/>
  <c r="L26" i="98"/>
  <c r="BB26" i="98"/>
  <c r="BD26" i="98" s="1"/>
  <c r="BE26" i="98" s="1"/>
  <c r="BB2" i="98"/>
  <c r="BD2" i="98" s="1"/>
  <c r="BE2" i="98" s="1"/>
  <c r="L2" i="98"/>
  <c r="BB42" i="98"/>
  <c r="BD42" i="98" s="1"/>
  <c r="BE42" i="98" s="1"/>
  <c r="BB17" i="98"/>
  <c r="BD17" i="98" s="1"/>
  <c r="BE17" i="98" s="1"/>
  <c r="L17" i="98"/>
  <c r="L14" i="98"/>
  <c r="BB14" i="98"/>
  <c r="BD14" i="98" s="1"/>
  <c r="BE14" i="98" s="1"/>
  <c r="BB93" i="98"/>
  <c r="BD93" i="98" s="1"/>
  <c r="BE93" i="98" s="1"/>
  <c r="L101" i="98"/>
  <c r="BB101" i="98"/>
  <c r="BD101" i="98" s="1"/>
  <c r="BE101" i="98" s="1"/>
  <c r="L6" i="98"/>
  <c r="L43" i="98"/>
  <c r="L9" i="98"/>
  <c r="L41" i="98"/>
  <c r="L25" i="98"/>
  <c r="BB25" i="98"/>
  <c r="BD25" i="98" s="1"/>
  <c r="BE25" i="98" s="1"/>
  <c r="L21" i="98"/>
  <c r="L46" i="98"/>
  <c r="BB46" i="98"/>
  <c r="BD46" i="98" s="1"/>
  <c r="BE46" i="98" s="1"/>
  <c r="L18" i="98"/>
  <c r="L29" i="98"/>
  <c r="BB29" i="98"/>
  <c r="BD29" i="98" s="1"/>
  <c r="BE29" i="98" s="1"/>
  <c r="L51" i="98"/>
  <c r="L58" i="98"/>
  <c r="BB58" i="98"/>
  <c r="BD58" i="98" s="1"/>
  <c r="BE58" i="98" s="1"/>
  <c r="L60" i="98"/>
  <c r="BB60" i="98"/>
  <c r="BD60" i="98" s="1"/>
  <c r="BE60" i="98" s="1"/>
  <c r="L62" i="98"/>
  <c r="BB62" i="98"/>
  <c r="BD62" i="98" s="1"/>
  <c r="BE62" i="98" s="1"/>
  <c r="L64" i="98"/>
  <c r="BB64" i="98"/>
  <c r="BD64" i="98" s="1"/>
  <c r="BE64" i="98" s="1"/>
  <c r="L66" i="98"/>
  <c r="BB66" i="98"/>
  <c r="BD66" i="98" s="1"/>
  <c r="BE66" i="98" s="1"/>
  <c r="L68" i="98"/>
  <c r="BB68" i="98"/>
  <c r="BD68" i="98" s="1"/>
  <c r="BE68" i="98" s="1"/>
  <c r="L70" i="98"/>
  <c r="BB70" i="98"/>
  <c r="BD70" i="98" s="1"/>
  <c r="BE70" i="98" s="1"/>
  <c r="L72" i="98"/>
  <c r="BB72" i="98"/>
  <c r="BD72" i="98" s="1"/>
  <c r="BE72" i="98" s="1"/>
  <c r="L74" i="98"/>
  <c r="BB74" i="98"/>
  <c r="BD74" i="98" s="1"/>
  <c r="BE74" i="98" s="1"/>
  <c r="L76" i="98"/>
  <c r="BB76" i="98"/>
  <c r="BD76" i="98" s="1"/>
  <c r="BE76" i="98" s="1"/>
  <c r="L78" i="98"/>
  <c r="BB78" i="98"/>
  <c r="BD78" i="98" s="1"/>
  <c r="BE78" i="98" s="1"/>
  <c r="L80" i="98"/>
  <c r="BB80" i="98"/>
  <c r="BD80" i="98" s="1"/>
  <c r="BE80" i="98" s="1"/>
  <c r="BB116" i="98"/>
  <c r="BD116" i="98" s="1"/>
  <c r="BE116" i="98" s="1"/>
  <c r="L116" i="98"/>
  <c r="BB112" i="98"/>
  <c r="BD112" i="98" s="1"/>
  <c r="BE112" i="98" s="1"/>
  <c r="L112" i="98"/>
  <c r="H47" i="98"/>
  <c r="L40" i="98"/>
  <c r="H11" i="98"/>
  <c r="L34" i="98"/>
  <c r="BB34" i="98"/>
  <c r="BD34" i="98" s="1"/>
  <c r="BE34" i="98" s="1"/>
  <c r="H23" i="98"/>
  <c r="L24" i="98"/>
  <c r="BB24" i="98"/>
  <c r="BD24" i="98" s="1"/>
  <c r="BE24" i="98" s="1"/>
  <c r="L27" i="98"/>
  <c r="H55" i="98"/>
  <c r="L56" i="98"/>
  <c r="BB56" i="98"/>
  <c r="BD56" i="98" s="1"/>
  <c r="BE56" i="98" s="1"/>
  <c r="BB120" i="98"/>
  <c r="BD120" i="98" s="1"/>
  <c r="BE120" i="98" s="1"/>
  <c r="L52" i="98"/>
  <c r="H28" i="98"/>
  <c r="H50" i="98"/>
  <c r="H37" i="98"/>
  <c r="H33" i="98"/>
  <c r="H8" i="98"/>
  <c r="L5" i="98"/>
  <c r="BB5" i="98"/>
  <c r="BD5" i="98" s="1"/>
  <c r="BE5" i="98" s="1"/>
  <c r="H19" i="98"/>
  <c r="L20" i="98"/>
  <c r="BB20" i="98"/>
  <c r="BD20" i="98" s="1"/>
  <c r="BE20" i="98" s="1"/>
  <c r="H53" i="98"/>
  <c r="L54" i="98"/>
  <c r="BB54" i="98"/>
  <c r="BD54" i="98" s="1"/>
  <c r="BE54" i="98" s="1"/>
  <c r="L59" i="98"/>
  <c r="BB59" i="98"/>
  <c r="BD59" i="98" s="1"/>
  <c r="BE59" i="98" s="1"/>
  <c r="L61" i="98"/>
  <c r="BB61" i="98"/>
  <c r="BD61" i="98" s="1"/>
  <c r="BE61" i="98" s="1"/>
  <c r="L63" i="98"/>
  <c r="BB63" i="98"/>
  <c r="BD63" i="98" s="1"/>
  <c r="BE63" i="98" s="1"/>
  <c r="L65" i="98"/>
  <c r="BB65" i="98"/>
  <c r="BD65" i="98" s="1"/>
  <c r="BE65" i="98" s="1"/>
  <c r="L67" i="98"/>
  <c r="BB67" i="98"/>
  <c r="BD67" i="98" s="1"/>
  <c r="BE67" i="98" s="1"/>
  <c r="L69" i="98"/>
  <c r="BB69" i="98"/>
  <c r="BD69" i="98" s="1"/>
  <c r="BE69" i="98" s="1"/>
  <c r="L71" i="98"/>
  <c r="BB71" i="98"/>
  <c r="BD71" i="98" s="1"/>
  <c r="BE71" i="98" s="1"/>
  <c r="L73" i="98"/>
  <c r="BB73" i="98"/>
  <c r="BD73" i="98" s="1"/>
  <c r="BE73" i="98" s="1"/>
  <c r="L75" i="98"/>
  <c r="BB75" i="98"/>
  <c r="BD75" i="98" s="1"/>
  <c r="BE75" i="98" s="1"/>
  <c r="L77" i="98"/>
  <c r="BB77" i="98"/>
  <c r="BD77" i="98" s="1"/>
  <c r="BE77" i="98" s="1"/>
  <c r="L79" i="98"/>
  <c r="BB79" i="98"/>
  <c r="BD79" i="98" s="1"/>
  <c r="BE79" i="98" s="1"/>
  <c r="L83" i="98"/>
  <c r="BB83" i="98"/>
  <c r="BD83" i="98" s="1"/>
  <c r="BE83" i="98" s="1"/>
  <c r="BB86" i="98"/>
  <c r="BD86" i="98" s="1"/>
  <c r="BE86" i="98" s="1"/>
  <c r="L87" i="98"/>
  <c r="BB87" i="98"/>
  <c r="BD87" i="98" s="1"/>
  <c r="BE87" i="98" s="1"/>
  <c r="L91" i="98"/>
  <c r="BB91" i="98"/>
  <c r="BD91" i="98" s="1"/>
  <c r="BE91" i="98" s="1"/>
  <c r="BB94" i="98"/>
  <c r="BD94" i="98" s="1"/>
  <c r="BE94" i="98" s="1"/>
  <c r="L95" i="98"/>
  <c r="BB95" i="98"/>
  <c r="BD95" i="98" s="1"/>
  <c r="BE95" i="98" s="1"/>
  <c r="L99" i="98"/>
  <c r="BB99" i="98"/>
  <c r="BD99" i="98" s="1"/>
  <c r="BE99" i="98" s="1"/>
  <c r="BB102" i="98"/>
  <c r="BD102" i="98" s="1"/>
  <c r="BE102" i="98" s="1"/>
  <c r="L103" i="98"/>
  <c r="BB103" i="98"/>
  <c r="BD103" i="98" s="1"/>
  <c r="BE103" i="98" s="1"/>
  <c r="BB108" i="98"/>
  <c r="BD108" i="98" s="1"/>
  <c r="BE108" i="98" s="1"/>
  <c r="L108" i="98"/>
  <c r="BB88" i="98"/>
  <c r="BD88" i="98" s="1"/>
  <c r="BE88" i="98" s="1"/>
  <c r="L105" i="98"/>
  <c r="BB105" i="98"/>
  <c r="BD105" i="98" s="1"/>
  <c r="BE105" i="98" s="1"/>
  <c r="L113" i="98"/>
  <c r="BB113" i="98"/>
  <c r="BD113" i="98" s="1"/>
  <c r="BE113" i="98" s="1"/>
  <c r="L117" i="98"/>
  <c r="BB117" i="98"/>
  <c r="BD117" i="98" s="1"/>
  <c r="BE117" i="98" s="1"/>
  <c r="L121" i="98"/>
  <c r="BB121" i="98"/>
  <c r="BD121" i="98" s="1"/>
  <c r="BE121" i="98" s="1"/>
  <c r="BB90" i="98"/>
  <c r="BD90" i="98" s="1"/>
  <c r="BE90" i="98" s="1"/>
  <c r="BB98" i="98"/>
  <c r="BD98" i="98" s="1"/>
  <c r="BE98" i="98" s="1"/>
  <c r="H106" i="98"/>
  <c r="H110" i="98"/>
  <c r="H114" i="98"/>
  <c r="H118" i="98"/>
  <c r="H122" i="98"/>
  <c r="L81" i="98"/>
  <c r="BB81" i="98"/>
  <c r="BD81" i="98" s="1"/>
  <c r="BE81" i="98" s="1"/>
  <c r="BB84" i="98"/>
  <c r="BD84" i="98" s="1"/>
  <c r="BE84" i="98" s="1"/>
  <c r="L89" i="98"/>
  <c r="BB89" i="98"/>
  <c r="BD89" i="98" s="1"/>
  <c r="BE89" i="98" s="1"/>
  <c r="BB92" i="98"/>
  <c r="BD92" i="98" s="1"/>
  <c r="BE92" i="98" s="1"/>
  <c r="L97" i="98"/>
  <c r="BB97" i="98"/>
  <c r="BD97" i="98" s="1"/>
  <c r="BE97" i="98" s="1"/>
  <c r="BB100" i="98"/>
  <c r="BD100" i="98" s="1"/>
  <c r="BE100" i="98" s="1"/>
  <c r="L107" i="98"/>
  <c r="BB107" i="98"/>
  <c r="BD107" i="98" s="1"/>
  <c r="BE107" i="98" s="1"/>
  <c r="L111" i="98"/>
  <c r="BB111" i="98"/>
  <c r="BD111" i="98" s="1"/>
  <c r="BE111" i="98" s="1"/>
  <c r="BB115" i="98"/>
  <c r="BD115" i="98" s="1"/>
  <c r="BE115" i="98" s="1"/>
  <c r="L119" i="98"/>
  <c r="BB119" i="98"/>
  <c r="BD119" i="98" s="1"/>
  <c r="BE119" i="98" s="1"/>
  <c r="L123" i="98"/>
  <c r="BB123" i="98"/>
  <c r="BD123" i="98" s="1"/>
  <c r="BE123" i="98" s="1"/>
  <c r="L5" i="97"/>
  <c r="BC5" i="97"/>
  <c r="BE5" i="97" s="1"/>
  <c r="BF5" i="97" s="1"/>
  <c r="BC61" i="97"/>
  <c r="BE61" i="97" s="1"/>
  <c r="BF61" i="97" s="1"/>
  <c r="L60" i="97"/>
  <c r="L46" i="97"/>
  <c r="BC46" i="97"/>
  <c r="BE46" i="97" s="1"/>
  <c r="BF46" i="97" s="1"/>
  <c r="L39" i="97"/>
  <c r="BC15" i="97"/>
  <c r="BE15" i="97" s="1"/>
  <c r="BF15" i="97" s="1"/>
  <c r="BC69" i="97"/>
  <c r="BE69" i="97" s="1"/>
  <c r="BF69" i="97" s="1"/>
  <c r="BC68" i="97"/>
  <c r="BE68" i="97" s="1"/>
  <c r="BF68" i="97" s="1"/>
  <c r="L21" i="97"/>
  <c r="BC21" i="97"/>
  <c r="BE21" i="97" s="1"/>
  <c r="BF21" i="97" s="1"/>
  <c r="L53" i="97"/>
  <c r="BC53" i="97"/>
  <c r="BE53" i="97" s="1"/>
  <c r="BF53" i="97" s="1"/>
  <c r="L7" i="97"/>
  <c r="BC7" i="97"/>
  <c r="BE7" i="97" s="1"/>
  <c r="BF7" i="97" s="1"/>
  <c r="BC17" i="97"/>
  <c r="BE17" i="97" s="1"/>
  <c r="BF17" i="97" s="1"/>
  <c r="L47" i="97"/>
  <c r="L23" i="97"/>
  <c r="BC23" i="97"/>
  <c r="BE23" i="97" s="1"/>
  <c r="BF23" i="97" s="1"/>
  <c r="L38" i="97"/>
  <c r="BC38" i="97"/>
  <c r="BE38" i="97" s="1"/>
  <c r="BF38" i="97" s="1"/>
  <c r="L43" i="97"/>
  <c r="BC43" i="97"/>
  <c r="BE43" i="97" s="1"/>
  <c r="BF43" i="97" s="1"/>
  <c r="L56" i="97"/>
  <c r="BC56" i="97"/>
  <c r="BE56" i="97" s="1"/>
  <c r="BF56" i="97" s="1"/>
  <c r="L64" i="97"/>
  <c r="BC64" i="97"/>
  <c r="BE64" i="97" s="1"/>
  <c r="BF64" i="97" s="1"/>
  <c r="L14" i="97"/>
  <c r="BC14" i="97"/>
  <c r="BE14" i="97" s="1"/>
  <c r="BF14" i="97" s="1"/>
  <c r="L40" i="97"/>
  <c r="BC40" i="97"/>
  <c r="BE40" i="97" s="1"/>
  <c r="BF40" i="97" s="1"/>
  <c r="L20" i="97"/>
  <c r="BC20" i="97"/>
  <c r="BE20" i="97" s="1"/>
  <c r="BF20" i="97" s="1"/>
  <c r="L24" i="97"/>
  <c r="BC24" i="97"/>
  <c r="BE24" i="97" s="1"/>
  <c r="BF24" i="97" s="1"/>
  <c r="L62" i="97"/>
  <c r="BC62" i="97"/>
  <c r="BE62" i="97" s="1"/>
  <c r="BF62" i="97" s="1"/>
  <c r="L34" i="97"/>
  <c r="L27" i="97"/>
  <c r="BC27" i="97"/>
  <c r="BE27" i="97" s="1"/>
  <c r="BF27" i="97" s="1"/>
  <c r="L42" i="97"/>
  <c r="BC13" i="97"/>
  <c r="BE13" i="97" s="1"/>
  <c r="BF13" i="97" s="1"/>
  <c r="L57" i="97"/>
  <c r="BC57" i="97"/>
  <c r="BE57" i="97" s="1"/>
  <c r="BF57" i="97" s="1"/>
  <c r="BC50" i="97"/>
  <c r="BE50" i="97" s="1"/>
  <c r="BF50" i="97" s="1"/>
  <c r="L65" i="97"/>
  <c r="L41" i="97"/>
  <c r="BC41" i="97"/>
  <c r="BE41" i="97" s="1"/>
  <c r="BF41" i="97" s="1"/>
  <c r="L22" i="97"/>
  <c r="BC55" i="97"/>
  <c r="BE55" i="97" s="1"/>
  <c r="BF55" i="97" s="1"/>
  <c r="L67" i="97"/>
  <c r="BC54" i="97"/>
  <c r="BE54" i="97" s="1"/>
  <c r="BF54" i="97" s="1"/>
  <c r="L16" i="97"/>
  <c r="BC33" i="97"/>
  <c r="BE33" i="97" s="1"/>
  <c r="BF33" i="97" s="1"/>
  <c r="BC82" i="97"/>
  <c r="BE82" i="97" s="1"/>
  <c r="BF82" i="97" s="1"/>
  <c r="BC85" i="97"/>
  <c r="BE85" i="97" s="1"/>
  <c r="BF85" i="97" s="1"/>
  <c r="L91" i="97"/>
  <c r="BC91" i="97"/>
  <c r="BE91" i="97" s="1"/>
  <c r="BF91" i="97" s="1"/>
  <c r="L103" i="97"/>
  <c r="BC103" i="97"/>
  <c r="BE103" i="97" s="1"/>
  <c r="BF103" i="97" s="1"/>
  <c r="L107" i="97"/>
  <c r="BC107" i="97"/>
  <c r="BE107" i="97" s="1"/>
  <c r="BF107" i="97" s="1"/>
  <c r="L115" i="97"/>
  <c r="BC115" i="97"/>
  <c r="BE115" i="97" s="1"/>
  <c r="BF115" i="97" s="1"/>
  <c r="BC58" i="97"/>
  <c r="BE58" i="97" s="1"/>
  <c r="BF58" i="97" s="1"/>
  <c r="L32" i="97"/>
  <c r="BC32" i="97"/>
  <c r="BE32" i="97" s="1"/>
  <c r="BF32" i="97" s="1"/>
  <c r="BC18" i="97"/>
  <c r="BE18" i="97" s="1"/>
  <c r="BF18" i="97" s="1"/>
  <c r="L86" i="97"/>
  <c r="BC86" i="97"/>
  <c r="BE86" i="97" s="1"/>
  <c r="BF86" i="97" s="1"/>
  <c r="BC93" i="97"/>
  <c r="BE93" i="97" s="1"/>
  <c r="BF93" i="97" s="1"/>
  <c r="L97" i="97"/>
  <c r="H8" i="97"/>
  <c r="BC70" i="97"/>
  <c r="BE70" i="97" s="1"/>
  <c r="BF70" i="97" s="1"/>
  <c r="L70" i="97"/>
  <c r="L72" i="97"/>
  <c r="L78" i="97"/>
  <c r="L81" i="97"/>
  <c r="BC81" i="97"/>
  <c r="BE81" i="97" s="1"/>
  <c r="BF81" i="97" s="1"/>
  <c r="BC87" i="97"/>
  <c r="BE87" i="97" s="1"/>
  <c r="BF87" i="97" s="1"/>
  <c r="L87" i="97"/>
  <c r="BC92" i="97"/>
  <c r="BE92" i="97" s="1"/>
  <c r="BF92" i="97" s="1"/>
  <c r="L92" i="97"/>
  <c r="L101" i="97"/>
  <c r="BC101" i="97"/>
  <c r="BE101" i="97" s="1"/>
  <c r="BF101" i="97" s="1"/>
  <c r="L73" i="97"/>
  <c r="BC73" i="97"/>
  <c r="BE73" i="97" s="1"/>
  <c r="BF73" i="97" s="1"/>
  <c r="L94" i="97"/>
  <c r="BC94" i="97"/>
  <c r="BE94" i="97" s="1"/>
  <c r="BF94" i="97" s="1"/>
  <c r="BC105" i="97"/>
  <c r="BE105" i="97" s="1"/>
  <c r="BF105" i="97" s="1"/>
  <c r="BC10" i="97"/>
  <c r="BE10" i="97" s="1"/>
  <c r="BF10" i="97" s="1"/>
  <c r="L77" i="97"/>
  <c r="BC77" i="97"/>
  <c r="BE77" i="97" s="1"/>
  <c r="BF77" i="97" s="1"/>
  <c r="L99" i="97"/>
  <c r="BC99" i="97"/>
  <c r="BE99" i="97" s="1"/>
  <c r="BF99" i="97" s="1"/>
  <c r="L111" i="97"/>
  <c r="BC111" i="97"/>
  <c r="BE111" i="97" s="1"/>
  <c r="BF111" i="97" s="1"/>
  <c r="L119" i="97"/>
  <c r="BC119" i="97"/>
  <c r="BE119" i="97" s="1"/>
  <c r="BF119" i="97" s="1"/>
  <c r="H90" i="97"/>
  <c r="BC100" i="97"/>
  <c r="BE100" i="97" s="1"/>
  <c r="BF100" i="97" s="1"/>
  <c r="BC102" i="97"/>
  <c r="BE102" i="97" s="1"/>
  <c r="BF102" i="97" s="1"/>
  <c r="BC109" i="97"/>
  <c r="BE109" i="97" s="1"/>
  <c r="BF109" i="97" s="1"/>
  <c r="L113" i="97"/>
  <c r="L117" i="97"/>
  <c r="BC117" i="97"/>
  <c r="BE117" i="97" s="1"/>
  <c r="BF117" i="97" s="1"/>
  <c r="BC121" i="97"/>
  <c r="BE121" i="97" s="1"/>
  <c r="BF121" i="97" s="1"/>
  <c r="H123" i="97"/>
  <c r="BC71" i="97"/>
  <c r="BE71" i="97" s="1"/>
  <c r="BF71" i="97" s="1"/>
  <c r="BC75" i="97"/>
  <c r="BE75" i="97" s="1"/>
  <c r="BF75" i="97" s="1"/>
  <c r="H88" i="97"/>
  <c r="L108" i="97"/>
  <c r="H110" i="97"/>
  <c r="H114" i="97"/>
  <c r="L116" i="97"/>
  <c r="H118" i="97"/>
  <c r="L120" i="97"/>
  <c r="BC124" i="97"/>
  <c r="BE124" i="97" s="1"/>
  <c r="BF124" i="97" s="1"/>
  <c r="BB109" i="98" l="1"/>
  <c r="BD109" i="98" s="1"/>
  <c r="BE109" i="98" s="1"/>
  <c r="BB96" i="98"/>
  <c r="BD96" i="98" s="1"/>
  <c r="BE96" i="98" s="1"/>
  <c r="BB12" i="98"/>
  <c r="BD12" i="98" s="1"/>
  <c r="BE12" i="98" s="1"/>
  <c r="L57" i="98"/>
  <c r="L44" i="98"/>
  <c r="BB85" i="98"/>
  <c r="BD85" i="98" s="1"/>
  <c r="BE85" i="98" s="1"/>
  <c r="BB30" i="98"/>
  <c r="BD30" i="98" s="1"/>
  <c r="BE30" i="98" s="1"/>
  <c r="L49" i="98"/>
  <c r="BB82" i="98"/>
  <c r="BD82" i="98" s="1"/>
  <c r="BE82" i="98" s="1"/>
  <c r="BB38" i="98"/>
  <c r="BD38" i="98" s="1"/>
  <c r="BE38" i="98" s="1"/>
  <c r="BB39" i="98"/>
  <c r="BD39" i="98" s="1"/>
  <c r="BE39" i="98" s="1"/>
  <c r="BB36" i="98"/>
  <c r="BD36" i="98" s="1"/>
  <c r="BE36" i="98" s="1"/>
  <c r="BB31" i="98"/>
  <c r="BD31" i="98" s="1"/>
  <c r="BE31" i="98" s="1"/>
  <c r="BC83" i="97"/>
  <c r="BE83" i="97" s="1"/>
  <c r="BF83" i="97" s="1"/>
  <c r="BC98" i="97"/>
  <c r="BE98" i="97" s="1"/>
  <c r="BF98" i="97" s="1"/>
  <c r="L80" i="97"/>
  <c r="BC95" i="97"/>
  <c r="BE95" i="97" s="1"/>
  <c r="BF95" i="97" s="1"/>
  <c r="BC44" i="97"/>
  <c r="BE44" i="97" s="1"/>
  <c r="BF44" i="97" s="1"/>
  <c r="BC52" i="97"/>
  <c r="BE52" i="97" s="1"/>
  <c r="BF52" i="97" s="1"/>
  <c r="BC4" i="97"/>
  <c r="BE4" i="97" s="1"/>
  <c r="BF4" i="97" s="1"/>
  <c r="BC45" i="97"/>
  <c r="BE45" i="97" s="1"/>
  <c r="BF45" i="97" s="1"/>
  <c r="BC35" i="97"/>
  <c r="BE35" i="97" s="1"/>
  <c r="BF35" i="97" s="1"/>
  <c r="BC26" i="97"/>
  <c r="BE26" i="97" s="1"/>
  <c r="BF26" i="97" s="1"/>
  <c r="BC2" i="97"/>
  <c r="BE2" i="97" s="1"/>
  <c r="BF2" i="97" s="1"/>
  <c r="L84" i="97"/>
  <c r="BC79" i="97"/>
  <c r="BE79" i="97" s="1"/>
  <c r="BF79" i="97" s="1"/>
  <c r="BC104" i="97"/>
  <c r="BE104" i="97" s="1"/>
  <c r="BF104" i="97" s="1"/>
  <c r="BC25" i="97"/>
  <c r="BE25" i="97" s="1"/>
  <c r="BF25" i="97" s="1"/>
  <c r="L28" i="97"/>
  <c r="BC76" i="97"/>
  <c r="BE76" i="97" s="1"/>
  <c r="BF76" i="97" s="1"/>
  <c r="BC12" i="97"/>
  <c r="BE12" i="97" s="1"/>
  <c r="BF12" i="97" s="1"/>
  <c r="BC29" i="97"/>
  <c r="BE29" i="97" s="1"/>
  <c r="BF29" i="97" s="1"/>
  <c r="BC96" i="97"/>
  <c r="BE96" i="97" s="1"/>
  <c r="BF96" i="97" s="1"/>
  <c r="BC30" i="97"/>
  <c r="BE30" i="97" s="1"/>
  <c r="BF30" i="97" s="1"/>
  <c r="L49" i="97"/>
  <c r="BC9" i="97"/>
  <c r="BE9" i="97" s="1"/>
  <c r="BF9" i="97" s="1"/>
  <c r="BC6" i="97"/>
  <c r="BE6" i="97" s="1"/>
  <c r="BF6" i="97" s="1"/>
  <c r="BC37" i="97"/>
  <c r="BE37" i="97" s="1"/>
  <c r="BF37" i="97" s="1"/>
  <c r="BC106" i="97"/>
  <c r="BE106" i="97" s="1"/>
  <c r="BF106" i="97" s="1"/>
  <c r="BC122" i="97"/>
  <c r="BE122" i="97" s="1"/>
  <c r="BF122" i="97" s="1"/>
  <c r="L11" i="97"/>
  <c r="BC89" i="97"/>
  <c r="BE89" i="97" s="1"/>
  <c r="BF89" i="97" s="1"/>
  <c r="L89" i="97"/>
  <c r="L74" i="97"/>
  <c r="BC51" i="97"/>
  <c r="BE51" i="97" s="1"/>
  <c r="BF51" i="97" s="1"/>
  <c r="BC59" i="97"/>
  <c r="BE59" i="97" s="1"/>
  <c r="BF59" i="97" s="1"/>
  <c r="L112" i="97"/>
  <c r="BC63" i="97"/>
  <c r="BE63" i="97" s="1"/>
  <c r="BF63" i="97" s="1"/>
  <c r="L48" i="97"/>
  <c r="BC66" i="97"/>
  <c r="BE66" i="97" s="1"/>
  <c r="BF66" i="97" s="1"/>
  <c r="BC19" i="97"/>
  <c r="BE19" i="97" s="1"/>
  <c r="BF19" i="97" s="1"/>
  <c r="L3" i="97"/>
  <c r="BC36" i="97"/>
  <c r="BE36" i="97" s="1"/>
  <c r="BF36" i="97" s="1"/>
  <c r="BC31" i="97"/>
  <c r="BE31" i="97" s="1"/>
  <c r="BF31" i="97" s="1"/>
  <c r="BB37" i="98"/>
  <c r="BD37" i="98" s="1"/>
  <c r="BE37" i="98" s="1"/>
  <c r="L37" i="98"/>
  <c r="BB55" i="98"/>
  <c r="BD55" i="98" s="1"/>
  <c r="BE55" i="98" s="1"/>
  <c r="L55" i="98"/>
  <c r="BB114" i="98"/>
  <c r="BD114" i="98" s="1"/>
  <c r="BE114" i="98" s="1"/>
  <c r="L114" i="98"/>
  <c r="L50" i="98"/>
  <c r="BB50" i="98"/>
  <c r="BD50" i="98" s="1"/>
  <c r="BE50" i="98" s="1"/>
  <c r="BB118" i="98"/>
  <c r="BD118" i="98" s="1"/>
  <c r="BE118" i="98" s="1"/>
  <c r="L118" i="98"/>
  <c r="BB23" i="98"/>
  <c r="BD23" i="98" s="1"/>
  <c r="BE23" i="98" s="1"/>
  <c r="L23" i="98"/>
  <c r="BB110" i="98"/>
  <c r="BD110" i="98" s="1"/>
  <c r="BE110" i="98" s="1"/>
  <c r="L110" i="98"/>
  <c r="BB8" i="98"/>
  <c r="BD8" i="98" s="1"/>
  <c r="BE8" i="98" s="1"/>
  <c r="L8" i="98"/>
  <c r="BB28" i="98"/>
  <c r="BD28" i="98" s="1"/>
  <c r="BE28" i="98" s="1"/>
  <c r="L28" i="98"/>
  <c r="L47" i="98"/>
  <c r="BB47" i="98"/>
  <c r="BD47" i="98" s="1"/>
  <c r="BE47" i="98" s="1"/>
  <c r="BB53" i="98"/>
  <c r="BD53" i="98" s="1"/>
  <c r="BE53" i="98" s="1"/>
  <c r="L53" i="98"/>
  <c r="BB11" i="98"/>
  <c r="BD11" i="98" s="1"/>
  <c r="BE11" i="98" s="1"/>
  <c r="L11" i="98"/>
  <c r="BB122" i="98"/>
  <c r="BD122" i="98" s="1"/>
  <c r="BE122" i="98" s="1"/>
  <c r="L122" i="98"/>
  <c r="BB106" i="98"/>
  <c r="BD106" i="98" s="1"/>
  <c r="BE106" i="98" s="1"/>
  <c r="L106" i="98"/>
  <c r="BB19" i="98"/>
  <c r="BD19" i="98" s="1"/>
  <c r="BE19" i="98" s="1"/>
  <c r="L19" i="98"/>
  <c r="BB33" i="98"/>
  <c r="BD33" i="98" s="1"/>
  <c r="BE33" i="98" s="1"/>
  <c r="L33" i="98"/>
  <c r="BC110" i="97"/>
  <c r="BE110" i="97" s="1"/>
  <c r="BF110" i="97" s="1"/>
  <c r="L110" i="97"/>
  <c r="BC8" i="97"/>
  <c r="BE8" i="97" s="1"/>
  <c r="BF8" i="97" s="1"/>
  <c r="L8" i="97"/>
  <c r="BC118" i="97"/>
  <c r="BE118" i="97" s="1"/>
  <c r="BF118" i="97" s="1"/>
  <c r="L118" i="97"/>
  <c r="BC123" i="97"/>
  <c r="BE123" i="97" s="1"/>
  <c r="BF123" i="97" s="1"/>
  <c r="L123" i="97"/>
  <c r="L90" i="97"/>
  <c r="BC90" i="97"/>
  <c r="BE90" i="97" s="1"/>
  <c r="BF90" i="97" s="1"/>
  <c r="BC114" i="97"/>
  <c r="BE114" i="97" s="1"/>
  <c r="BF114" i="97" s="1"/>
  <c r="L114" i="97"/>
  <c r="L88" i="97"/>
  <c r="BC88" i="97"/>
  <c r="BE88" i="97" s="1"/>
  <c r="BF88" i="97" s="1"/>
  <c r="L186" i="96" l="1"/>
  <c r="A186" i="96"/>
  <c r="L161" i="96"/>
  <c r="L136" i="96"/>
  <c r="L111" i="96"/>
  <c r="A111" i="96"/>
  <c r="L86" i="96"/>
  <c r="L61" i="96"/>
  <c r="L37" i="96"/>
  <c r="L12" i="96"/>
  <c r="A12" i="96"/>
  <c r="AE9" i="96"/>
  <c r="AD9" i="96"/>
  <c r="AC9" i="96"/>
  <c r="C186" i="96" s="1"/>
  <c r="AE8" i="96"/>
  <c r="A161" i="96" s="1"/>
  <c r="AD8" i="96"/>
  <c r="AC8" i="96"/>
  <c r="C161" i="96" s="1"/>
  <c r="AE7" i="96"/>
  <c r="A136" i="96" s="1"/>
  <c r="AD7" i="96"/>
  <c r="C136" i="96" s="1"/>
  <c r="AC7" i="96"/>
  <c r="AE6" i="96"/>
  <c r="AD6" i="96"/>
  <c r="AC6" i="96"/>
  <c r="C111" i="96" s="1"/>
  <c r="AE5" i="96"/>
  <c r="A86" i="96" s="1"/>
  <c r="AD5" i="96"/>
  <c r="AC5" i="96"/>
  <c r="C86" i="96" s="1"/>
  <c r="AE4" i="96"/>
  <c r="A61" i="96" s="1"/>
  <c r="AD4" i="96"/>
  <c r="AC4" i="96"/>
  <c r="C61" i="96" s="1"/>
  <c r="AE3" i="96"/>
  <c r="A37" i="96" s="1"/>
  <c r="AD3" i="96"/>
  <c r="C37" i="96" s="1"/>
  <c r="AC3" i="96"/>
  <c r="AE2" i="96"/>
  <c r="AD2" i="96"/>
  <c r="AC2" i="96"/>
  <c r="C12" i="96" s="1"/>
  <c r="BL126" i="95"/>
  <c r="BN126" i="95" s="1"/>
  <c r="BO126" i="95" s="1"/>
  <c r="BK126" i="95"/>
  <c r="BF126" i="95"/>
  <c r="BA126" i="95"/>
  <c r="AV126" i="95"/>
  <c r="AQ126" i="95"/>
  <c r="AL126" i="95"/>
  <c r="AG126" i="95"/>
  <c r="AB126" i="95"/>
  <c r="W126" i="95"/>
  <c r="R126" i="95"/>
  <c r="L126" i="95"/>
  <c r="K126" i="95"/>
  <c r="B126" i="95"/>
  <c r="BO125" i="95"/>
  <c r="BK125" i="95"/>
  <c r="BF125" i="95"/>
  <c r="BA125" i="95"/>
  <c r="AV125" i="95"/>
  <c r="AQ125" i="95"/>
  <c r="AL125" i="95"/>
  <c r="AG125" i="95"/>
  <c r="AB125" i="95"/>
  <c r="W125" i="95"/>
  <c r="R125" i="95"/>
  <c r="K125" i="95"/>
  <c r="B125" i="95"/>
  <c r="BK124" i="95"/>
  <c r="BF124" i="95"/>
  <c r="BA124" i="95"/>
  <c r="AV124" i="95"/>
  <c r="AQ124" i="95"/>
  <c r="AL124" i="95"/>
  <c r="AG124" i="95"/>
  <c r="AB124" i="95"/>
  <c r="W124" i="95"/>
  <c r="R124" i="95"/>
  <c r="K124" i="95"/>
  <c r="B124" i="95"/>
  <c r="BK123" i="95"/>
  <c r="BF123" i="95"/>
  <c r="BA123" i="95"/>
  <c r="AV123" i="95"/>
  <c r="AQ123" i="95"/>
  <c r="AL123" i="95"/>
  <c r="AG123" i="95"/>
  <c r="AB123" i="95"/>
  <c r="W123" i="95"/>
  <c r="R123" i="95"/>
  <c r="K123" i="95"/>
  <c r="B123" i="95"/>
  <c r="BO122" i="95"/>
  <c r="BK122" i="95"/>
  <c r="BF122" i="95"/>
  <c r="BA122" i="95"/>
  <c r="AV122" i="95"/>
  <c r="AQ122" i="95"/>
  <c r="AL122" i="95"/>
  <c r="AG122" i="95"/>
  <c r="AB122" i="95"/>
  <c r="W122" i="95"/>
  <c r="R122" i="95"/>
  <c r="K122" i="95"/>
  <c r="B122" i="95"/>
  <c r="BO121" i="95"/>
  <c r="BK121" i="95"/>
  <c r="BF121" i="95"/>
  <c r="BA121" i="95"/>
  <c r="AV121" i="95"/>
  <c r="AQ121" i="95"/>
  <c r="AL121" i="95"/>
  <c r="AG121" i="95"/>
  <c r="AB121" i="95"/>
  <c r="W121" i="95"/>
  <c r="R121" i="95"/>
  <c r="K121" i="95"/>
  <c r="B121" i="95"/>
  <c r="BO120" i="95"/>
  <c r="BK120" i="95"/>
  <c r="BF120" i="95"/>
  <c r="BA120" i="95"/>
  <c r="AV120" i="95"/>
  <c r="AQ120" i="95"/>
  <c r="AL120" i="95"/>
  <c r="AG120" i="95"/>
  <c r="AB120" i="95"/>
  <c r="W120" i="95"/>
  <c r="R120" i="95"/>
  <c r="K120" i="95"/>
  <c r="B120" i="95"/>
  <c r="BO119" i="95"/>
  <c r="BK119" i="95"/>
  <c r="BF119" i="95"/>
  <c r="BA119" i="95"/>
  <c r="AV119" i="95"/>
  <c r="AQ119" i="95"/>
  <c r="AL119" i="95"/>
  <c r="AG119" i="95"/>
  <c r="AB119" i="95"/>
  <c r="W119" i="95"/>
  <c r="R119" i="95"/>
  <c r="K119" i="95"/>
  <c r="B119" i="95"/>
  <c r="BO118" i="95"/>
  <c r="BK118" i="95"/>
  <c r="BF118" i="95"/>
  <c r="BA118" i="95"/>
  <c r="AV118" i="95"/>
  <c r="AQ118" i="95"/>
  <c r="AL118" i="95"/>
  <c r="AG118" i="95"/>
  <c r="AB118" i="95"/>
  <c r="W118" i="95"/>
  <c r="R118" i="95"/>
  <c r="K118" i="95"/>
  <c r="B118" i="95"/>
  <c r="BK117" i="95"/>
  <c r="BF117" i="95"/>
  <c r="BA117" i="95"/>
  <c r="AV117" i="95"/>
  <c r="AQ117" i="95"/>
  <c r="AL117" i="95"/>
  <c r="AG117" i="95"/>
  <c r="AB117" i="95"/>
  <c r="W117" i="95"/>
  <c r="R117" i="95"/>
  <c r="K117" i="95"/>
  <c r="B117" i="95"/>
  <c r="BK116" i="95"/>
  <c r="BF116" i="95"/>
  <c r="BA116" i="95"/>
  <c r="AV116" i="95"/>
  <c r="AQ116" i="95"/>
  <c r="AL116" i="95"/>
  <c r="AG116" i="95"/>
  <c r="AB116" i="95"/>
  <c r="W116" i="95"/>
  <c r="R116" i="95"/>
  <c r="K116" i="95"/>
  <c r="B116" i="95"/>
  <c r="BK115" i="95"/>
  <c r="BF115" i="95"/>
  <c r="BA115" i="95"/>
  <c r="AV115" i="95"/>
  <c r="AQ115" i="95"/>
  <c r="AL115" i="95"/>
  <c r="AG115" i="95"/>
  <c r="AB115" i="95"/>
  <c r="W115" i="95"/>
  <c r="R115" i="95"/>
  <c r="K115" i="95"/>
  <c r="B115" i="95"/>
  <c r="BK114" i="95"/>
  <c r="BF114" i="95"/>
  <c r="BA114" i="95"/>
  <c r="AV114" i="95"/>
  <c r="AQ114" i="95"/>
  <c r="AL114" i="95"/>
  <c r="AG114" i="95"/>
  <c r="AB114" i="95"/>
  <c r="W114" i="95"/>
  <c r="R114" i="95"/>
  <c r="K114" i="95"/>
  <c r="B114" i="95"/>
  <c r="BK113" i="95"/>
  <c r="BF113" i="95"/>
  <c r="BA113" i="95"/>
  <c r="AV113" i="95"/>
  <c r="AQ113" i="95"/>
  <c r="AL113" i="95"/>
  <c r="AG113" i="95"/>
  <c r="AB113" i="95"/>
  <c r="W113" i="95"/>
  <c r="R113" i="95"/>
  <c r="K113" i="95"/>
  <c r="B113" i="95"/>
  <c r="BK112" i="95"/>
  <c r="BF112" i="95"/>
  <c r="BA112" i="95"/>
  <c r="AV112" i="95"/>
  <c r="AQ112" i="95"/>
  <c r="AL112" i="95"/>
  <c r="AG112" i="95"/>
  <c r="AB112" i="95"/>
  <c r="W112" i="95"/>
  <c r="R112" i="95"/>
  <c r="K112" i="95"/>
  <c r="B112" i="95"/>
  <c r="BK111" i="95"/>
  <c r="BF111" i="95"/>
  <c r="BA111" i="95"/>
  <c r="AV111" i="95"/>
  <c r="AQ111" i="95"/>
  <c r="AL111" i="95"/>
  <c r="AG111" i="95"/>
  <c r="AB111" i="95"/>
  <c r="W111" i="95"/>
  <c r="R111" i="95"/>
  <c r="K111" i="95"/>
  <c r="B111" i="95"/>
  <c r="BK110" i="95"/>
  <c r="BF110" i="95"/>
  <c r="BA110" i="95"/>
  <c r="AV110" i="95"/>
  <c r="AQ110" i="95"/>
  <c r="AL110" i="95"/>
  <c r="AG110" i="95"/>
  <c r="AB110" i="95"/>
  <c r="W110" i="95"/>
  <c r="R110" i="95"/>
  <c r="K110" i="95"/>
  <c r="B110" i="95"/>
  <c r="BK109" i="95"/>
  <c r="BF109" i="95"/>
  <c r="BA109" i="95"/>
  <c r="AV109" i="95"/>
  <c r="AQ109" i="95"/>
  <c r="AL109" i="95"/>
  <c r="AG109" i="95"/>
  <c r="AB109" i="95"/>
  <c r="W109" i="95"/>
  <c r="R109" i="95"/>
  <c r="K109" i="95"/>
  <c r="B109" i="95"/>
  <c r="BK108" i="95"/>
  <c r="BF108" i="95"/>
  <c r="BA108" i="95"/>
  <c r="AV108" i="95"/>
  <c r="AQ108" i="95"/>
  <c r="AL108" i="95"/>
  <c r="AG108" i="95"/>
  <c r="AB108" i="95"/>
  <c r="W108" i="95"/>
  <c r="R108" i="95"/>
  <c r="K108" i="95"/>
  <c r="B108" i="95"/>
  <c r="BK107" i="95"/>
  <c r="BF107" i="95"/>
  <c r="BA107" i="95"/>
  <c r="AV107" i="95"/>
  <c r="AQ107" i="95"/>
  <c r="AL107" i="95"/>
  <c r="AG107" i="95"/>
  <c r="AB107" i="95"/>
  <c r="W107" i="95"/>
  <c r="R107" i="95"/>
  <c r="K107" i="95"/>
  <c r="B107" i="95"/>
  <c r="BK106" i="95"/>
  <c r="BF106" i="95"/>
  <c r="BA106" i="95"/>
  <c r="AV106" i="95"/>
  <c r="AQ106" i="95"/>
  <c r="AL106" i="95"/>
  <c r="AG106" i="95"/>
  <c r="AB106" i="95"/>
  <c r="W106" i="95"/>
  <c r="R106" i="95"/>
  <c r="K106" i="95"/>
  <c r="B106" i="95"/>
  <c r="BK105" i="95"/>
  <c r="BF105" i="95"/>
  <c r="BA105" i="95"/>
  <c r="AV105" i="95"/>
  <c r="AQ105" i="95"/>
  <c r="AL105" i="95"/>
  <c r="AG105" i="95"/>
  <c r="AB105" i="95"/>
  <c r="W105" i="95"/>
  <c r="R105" i="95"/>
  <c r="K105" i="95"/>
  <c r="B105" i="95"/>
  <c r="BK104" i="95"/>
  <c r="BF104" i="95"/>
  <c r="BA104" i="95"/>
  <c r="AV104" i="95"/>
  <c r="AQ104" i="95"/>
  <c r="AL104" i="95"/>
  <c r="AG104" i="95"/>
  <c r="AB104" i="95"/>
  <c r="W104" i="95"/>
  <c r="R104" i="95"/>
  <c r="K104" i="95"/>
  <c r="B104" i="95"/>
  <c r="BK103" i="95"/>
  <c r="BF103" i="95"/>
  <c r="BA103" i="95"/>
  <c r="AV103" i="95"/>
  <c r="AQ103" i="95"/>
  <c r="AL103" i="95"/>
  <c r="AG103" i="95"/>
  <c r="AB103" i="95"/>
  <c r="W103" i="95"/>
  <c r="R103" i="95"/>
  <c r="K103" i="95"/>
  <c r="B103" i="95"/>
  <c r="BK102" i="95"/>
  <c r="BF102" i="95"/>
  <c r="BA102" i="95"/>
  <c r="AV102" i="95"/>
  <c r="AQ102" i="95"/>
  <c r="AL102" i="95"/>
  <c r="AG102" i="95"/>
  <c r="AB102" i="95"/>
  <c r="W102" i="95"/>
  <c r="R102" i="95"/>
  <c r="K102" i="95"/>
  <c r="B102" i="95"/>
  <c r="BK101" i="95"/>
  <c r="BF101" i="95"/>
  <c r="BA101" i="95"/>
  <c r="AV101" i="95"/>
  <c r="AQ101" i="95"/>
  <c r="AL101" i="95"/>
  <c r="AG101" i="95"/>
  <c r="AB101" i="95"/>
  <c r="W101" i="95"/>
  <c r="R101" i="95"/>
  <c r="K101" i="95"/>
  <c r="B101" i="95"/>
  <c r="BK100" i="95"/>
  <c r="BF100" i="95"/>
  <c r="BA100" i="95"/>
  <c r="AV100" i="95"/>
  <c r="AQ100" i="95"/>
  <c r="AL100" i="95"/>
  <c r="AG100" i="95"/>
  <c r="AB100" i="95"/>
  <c r="W100" i="95"/>
  <c r="R100" i="95"/>
  <c r="K100" i="95"/>
  <c r="B100" i="95"/>
  <c r="BK99" i="95"/>
  <c r="BF99" i="95"/>
  <c r="BA99" i="95"/>
  <c r="AV99" i="95"/>
  <c r="AQ99" i="95"/>
  <c r="AL99" i="95"/>
  <c r="AG99" i="95"/>
  <c r="AB99" i="95"/>
  <c r="W99" i="95"/>
  <c r="R99" i="95"/>
  <c r="K99" i="95"/>
  <c r="B99" i="95"/>
  <c r="BK98" i="95"/>
  <c r="BF98" i="95"/>
  <c r="BA98" i="95"/>
  <c r="AV98" i="95"/>
  <c r="AQ98" i="95"/>
  <c r="AL98" i="95"/>
  <c r="AG98" i="95"/>
  <c r="AB98" i="95"/>
  <c r="W98" i="95"/>
  <c r="R98" i="95"/>
  <c r="K98" i="95"/>
  <c r="B98" i="95"/>
  <c r="BK97" i="95"/>
  <c r="BF97" i="95"/>
  <c r="BA97" i="95"/>
  <c r="AV97" i="95"/>
  <c r="AQ97" i="95"/>
  <c r="AL97" i="95"/>
  <c r="AG97" i="95"/>
  <c r="AB97" i="95"/>
  <c r="W97" i="95"/>
  <c r="R97" i="95"/>
  <c r="K97" i="95"/>
  <c r="B97" i="95"/>
  <c r="BK96" i="95"/>
  <c r="BF96" i="95"/>
  <c r="BA96" i="95"/>
  <c r="AV96" i="95"/>
  <c r="AQ96" i="95"/>
  <c r="AL96" i="95"/>
  <c r="AG96" i="95"/>
  <c r="AB96" i="95"/>
  <c r="W96" i="95"/>
  <c r="R96" i="95"/>
  <c r="K96" i="95"/>
  <c r="B96" i="95"/>
  <c r="BK95" i="95"/>
  <c r="BF95" i="95"/>
  <c r="BA95" i="95"/>
  <c r="AV95" i="95"/>
  <c r="AQ95" i="95"/>
  <c r="AL95" i="95"/>
  <c r="AG95" i="95"/>
  <c r="AB95" i="95"/>
  <c r="W95" i="95"/>
  <c r="R95" i="95"/>
  <c r="K95" i="95"/>
  <c r="B95" i="95"/>
  <c r="BK94" i="95"/>
  <c r="BF94" i="95"/>
  <c r="BA94" i="95"/>
  <c r="AV94" i="95"/>
  <c r="AQ94" i="95"/>
  <c r="AL94" i="95"/>
  <c r="AG94" i="95"/>
  <c r="AB94" i="95"/>
  <c r="W94" i="95"/>
  <c r="R94" i="95"/>
  <c r="K94" i="95"/>
  <c r="B94" i="95"/>
  <c r="BK93" i="95"/>
  <c r="BF93" i="95"/>
  <c r="BA93" i="95"/>
  <c r="AV93" i="95"/>
  <c r="AQ93" i="95"/>
  <c r="AL93" i="95"/>
  <c r="AG93" i="95"/>
  <c r="AB93" i="95"/>
  <c r="W93" i="95"/>
  <c r="R93" i="95"/>
  <c r="K93" i="95"/>
  <c r="B93" i="95"/>
  <c r="BK92" i="95"/>
  <c r="BF92" i="95"/>
  <c r="BA92" i="95"/>
  <c r="AV92" i="95"/>
  <c r="AQ92" i="95"/>
  <c r="AL92" i="95"/>
  <c r="AG92" i="95"/>
  <c r="AB92" i="95"/>
  <c r="W92" i="95"/>
  <c r="R92" i="95"/>
  <c r="K92" i="95"/>
  <c r="B92" i="95"/>
  <c r="BK91" i="95"/>
  <c r="BF91" i="95"/>
  <c r="BA91" i="95"/>
  <c r="AV91" i="95"/>
  <c r="AQ91" i="95"/>
  <c r="AL91" i="95"/>
  <c r="AG91" i="95"/>
  <c r="AB91" i="95"/>
  <c r="W91" i="95"/>
  <c r="R91" i="95"/>
  <c r="K91" i="95"/>
  <c r="B91" i="95"/>
  <c r="BK90" i="95"/>
  <c r="BF90" i="95"/>
  <c r="BA90" i="95"/>
  <c r="AV90" i="95"/>
  <c r="AQ90" i="95"/>
  <c r="AL90" i="95"/>
  <c r="AG90" i="95"/>
  <c r="AB90" i="95"/>
  <c r="W90" i="95"/>
  <c r="R90" i="95"/>
  <c r="K90" i="95"/>
  <c r="B90" i="95"/>
  <c r="BK89" i="95"/>
  <c r="BF89" i="95"/>
  <c r="BA89" i="95"/>
  <c r="AV89" i="95"/>
  <c r="AQ89" i="95"/>
  <c r="AL89" i="95"/>
  <c r="AG89" i="95"/>
  <c r="AB89" i="95"/>
  <c r="W89" i="95"/>
  <c r="R89" i="95"/>
  <c r="K89" i="95"/>
  <c r="B89" i="95"/>
  <c r="BK88" i="95"/>
  <c r="BF88" i="95"/>
  <c r="BA88" i="95"/>
  <c r="AV88" i="95"/>
  <c r="AQ88" i="95"/>
  <c r="AL88" i="95"/>
  <c r="AG88" i="95"/>
  <c r="AB88" i="95"/>
  <c r="W88" i="95"/>
  <c r="R88" i="95"/>
  <c r="K88" i="95"/>
  <c r="B88" i="95"/>
  <c r="BK87" i="95"/>
  <c r="BF87" i="95"/>
  <c r="BA87" i="95"/>
  <c r="AV87" i="95"/>
  <c r="AQ87" i="95"/>
  <c r="AL87" i="95"/>
  <c r="AG87" i="95"/>
  <c r="AB87" i="95"/>
  <c r="W87" i="95"/>
  <c r="R87" i="95"/>
  <c r="K87" i="95"/>
  <c r="B87" i="95"/>
  <c r="BK86" i="95"/>
  <c r="BF86" i="95"/>
  <c r="BA86" i="95"/>
  <c r="AV86" i="95"/>
  <c r="AQ86" i="95"/>
  <c r="AL86" i="95"/>
  <c r="AG86" i="95"/>
  <c r="AB86" i="95"/>
  <c r="W86" i="95"/>
  <c r="R86" i="95"/>
  <c r="K86" i="95"/>
  <c r="B86" i="95"/>
  <c r="BK85" i="95"/>
  <c r="BF85" i="95"/>
  <c r="BA85" i="95"/>
  <c r="AV85" i="95"/>
  <c r="AQ85" i="95"/>
  <c r="AL85" i="95"/>
  <c r="AG85" i="95"/>
  <c r="AB85" i="95"/>
  <c r="W85" i="95"/>
  <c r="R85" i="95"/>
  <c r="K85" i="95"/>
  <c r="B85" i="95"/>
  <c r="BK84" i="95"/>
  <c r="BF84" i="95"/>
  <c r="BA84" i="95"/>
  <c r="AV84" i="95"/>
  <c r="AQ84" i="95"/>
  <c r="AL84" i="95"/>
  <c r="AG84" i="95"/>
  <c r="AB84" i="95"/>
  <c r="W84" i="95"/>
  <c r="R84" i="95"/>
  <c r="K84" i="95"/>
  <c r="B84" i="95"/>
  <c r="BK83" i="95"/>
  <c r="BF83" i="95"/>
  <c r="BA83" i="95"/>
  <c r="AV83" i="95"/>
  <c r="AQ83" i="95"/>
  <c r="AL83" i="95"/>
  <c r="AG83" i="95"/>
  <c r="AB83" i="95"/>
  <c r="W83" i="95"/>
  <c r="R83" i="95"/>
  <c r="K83" i="95"/>
  <c r="B83" i="95"/>
  <c r="BK82" i="95"/>
  <c r="BF82" i="95"/>
  <c r="BA82" i="95"/>
  <c r="AV82" i="95"/>
  <c r="AQ82" i="95"/>
  <c r="AL82" i="95"/>
  <c r="AG82" i="95"/>
  <c r="AB82" i="95"/>
  <c r="W82" i="95"/>
  <c r="R82" i="95"/>
  <c r="K82" i="95"/>
  <c r="B82" i="95"/>
  <c r="BK81" i="95"/>
  <c r="BF81" i="95"/>
  <c r="BA81" i="95"/>
  <c r="AV81" i="95"/>
  <c r="AQ81" i="95"/>
  <c r="AL81" i="95"/>
  <c r="AG81" i="95"/>
  <c r="AB81" i="95"/>
  <c r="W81" i="95"/>
  <c r="R81" i="95"/>
  <c r="K81" i="95"/>
  <c r="B81" i="95"/>
  <c r="BK80" i="95"/>
  <c r="BF80" i="95"/>
  <c r="BA80" i="95"/>
  <c r="AV80" i="95"/>
  <c r="AQ80" i="95"/>
  <c r="AL80" i="95"/>
  <c r="AG80" i="95"/>
  <c r="AB80" i="95"/>
  <c r="W80" i="95"/>
  <c r="R80" i="95"/>
  <c r="K80" i="95"/>
  <c r="B80" i="95"/>
  <c r="BK79" i="95"/>
  <c r="BF79" i="95"/>
  <c r="BA79" i="95"/>
  <c r="AV79" i="95"/>
  <c r="AQ79" i="95"/>
  <c r="AL79" i="95"/>
  <c r="AG79" i="95"/>
  <c r="AB79" i="95"/>
  <c r="W79" i="95"/>
  <c r="R79" i="95"/>
  <c r="K79" i="95"/>
  <c r="B79" i="95"/>
  <c r="BK78" i="95"/>
  <c r="BF78" i="95"/>
  <c r="BA78" i="95"/>
  <c r="AV78" i="95"/>
  <c r="AQ78" i="95"/>
  <c r="AL78" i="95"/>
  <c r="AG78" i="95"/>
  <c r="AB78" i="95"/>
  <c r="W78" i="95"/>
  <c r="R78" i="95"/>
  <c r="K78" i="95"/>
  <c r="B78" i="95"/>
  <c r="BK77" i="95"/>
  <c r="BF77" i="95"/>
  <c r="BA77" i="95"/>
  <c r="AV77" i="95"/>
  <c r="AQ77" i="95"/>
  <c r="AL77" i="95"/>
  <c r="AG77" i="95"/>
  <c r="AB77" i="95"/>
  <c r="W77" i="95"/>
  <c r="R77" i="95"/>
  <c r="H77" i="95" s="1"/>
  <c r="BL77" i="95" s="1"/>
  <c r="BN77" i="95" s="1"/>
  <c r="BO77" i="95" s="1"/>
  <c r="K77" i="95"/>
  <c r="B77" i="95"/>
  <c r="BK76" i="95"/>
  <c r="BF76" i="95"/>
  <c r="BA76" i="95"/>
  <c r="AV76" i="95"/>
  <c r="AQ76" i="95"/>
  <c r="AL76" i="95"/>
  <c r="AG76" i="95"/>
  <c r="AB76" i="95"/>
  <c r="W76" i="95"/>
  <c r="R76" i="95"/>
  <c r="K76" i="95"/>
  <c r="B76" i="95"/>
  <c r="BK75" i="95"/>
  <c r="BF75" i="95"/>
  <c r="BA75" i="95"/>
  <c r="AV75" i="95"/>
  <c r="AQ75" i="95"/>
  <c r="AL75" i="95"/>
  <c r="AG75" i="95"/>
  <c r="AB75" i="95"/>
  <c r="W75" i="95"/>
  <c r="R75" i="95"/>
  <c r="K75" i="95"/>
  <c r="B75" i="95"/>
  <c r="BK74" i="95"/>
  <c r="BF74" i="95"/>
  <c r="BA74" i="95"/>
  <c r="AV74" i="95"/>
  <c r="AQ74" i="95"/>
  <c r="AL74" i="95"/>
  <c r="AG74" i="95"/>
  <c r="AB74" i="95"/>
  <c r="W74" i="95"/>
  <c r="R74" i="95"/>
  <c r="K74" i="95"/>
  <c r="B74" i="95"/>
  <c r="BK73" i="95"/>
  <c r="BF73" i="95"/>
  <c r="BA73" i="95"/>
  <c r="AV73" i="95"/>
  <c r="AQ73" i="95"/>
  <c r="AL73" i="95"/>
  <c r="AG73" i="95"/>
  <c r="AB73" i="95"/>
  <c r="W73" i="95"/>
  <c r="R73" i="95"/>
  <c r="K73" i="95"/>
  <c r="B73" i="95"/>
  <c r="BK72" i="95"/>
  <c r="BF72" i="95"/>
  <c r="BA72" i="95"/>
  <c r="AV72" i="95"/>
  <c r="AQ72" i="95"/>
  <c r="AL72" i="95"/>
  <c r="AG72" i="95"/>
  <c r="AB72" i="95"/>
  <c r="W72" i="95"/>
  <c r="R72" i="95"/>
  <c r="K72" i="95"/>
  <c r="B72" i="95"/>
  <c r="BK71" i="95"/>
  <c r="BF71" i="95"/>
  <c r="BA71" i="95"/>
  <c r="AV71" i="95"/>
  <c r="AQ71" i="95"/>
  <c r="AL71" i="95"/>
  <c r="AG71" i="95"/>
  <c r="AB71" i="95"/>
  <c r="W71" i="95"/>
  <c r="R71" i="95"/>
  <c r="K71" i="95"/>
  <c r="B71" i="95"/>
  <c r="BK70" i="95"/>
  <c r="BF70" i="95"/>
  <c r="BA70" i="95"/>
  <c r="AV70" i="95"/>
  <c r="AQ70" i="95"/>
  <c r="AL70" i="95"/>
  <c r="AG70" i="95"/>
  <c r="AB70" i="95"/>
  <c r="W70" i="95"/>
  <c r="R70" i="95"/>
  <c r="K70" i="95"/>
  <c r="B70" i="95"/>
  <c r="BK69" i="95"/>
  <c r="BF69" i="95"/>
  <c r="BA69" i="95"/>
  <c r="AV69" i="95"/>
  <c r="AQ69" i="95"/>
  <c r="AL69" i="95"/>
  <c r="AG69" i="95"/>
  <c r="AB69" i="95"/>
  <c r="W69" i="95"/>
  <c r="R69" i="95"/>
  <c r="K69" i="95"/>
  <c r="B69" i="95"/>
  <c r="BK68" i="95"/>
  <c r="BF68" i="95"/>
  <c r="BA68" i="95"/>
  <c r="AV68" i="95"/>
  <c r="AQ68" i="95"/>
  <c r="AL68" i="95"/>
  <c r="AG68" i="95"/>
  <c r="AB68" i="95"/>
  <c r="W68" i="95"/>
  <c r="R68" i="95"/>
  <c r="K68" i="95"/>
  <c r="B68" i="95"/>
  <c r="BK67" i="95"/>
  <c r="BF67" i="95"/>
  <c r="BA67" i="95"/>
  <c r="AV67" i="95"/>
  <c r="AQ67" i="95"/>
  <c r="AL67" i="95"/>
  <c r="AG67" i="95"/>
  <c r="AB67" i="95"/>
  <c r="W67" i="95"/>
  <c r="R67" i="95"/>
  <c r="K67" i="95"/>
  <c r="B67" i="95"/>
  <c r="BK66" i="95"/>
  <c r="BF66" i="95"/>
  <c r="BA66" i="95"/>
  <c r="AV66" i="95"/>
  <c r="AQ66" i="95"/>
  <c r="AL66" i="95"/>
  <c r="AG66" i="95"/>
  <c r="AB66" i="95"/>
  <c r="W66" i="95"/>
  <c r="R66" i="95"/>
  <c r="K66" i="95"/>
  <c r="B66" i="95"/>
  <c r="BK65" i="95"/>
  <c r="BF65" i="95"/>
  <c r="BA65" i="95"/>
  <c r="AV65" i="95"/>
  <c r="AQ65" i="95"/>
  <c r="AL65" i="95"/>
  <c r="AG65" i="95"/>
  <c r="AB65" i="95"/>
  <c r="W65" i="95"/>
  <c r="R65" i="95"/>
  <c r="K65" i="95"/>
  <c r="B65" i="95"/>
  <c r="BK64" i="95"/>
  <c r="BF64" i="95"/>
  <c r="BA64" i="95"/>
  <c r="AV64" i="95"/>
  <c r="AQ64" i="95"/>
  <c r="AL64" i="95"/>
  <c r="AG64" i="95"/>
  <c r="AB64" i="95"/>
  <c r="W64" i="95"/>
  <c r="R64" i="95"/>
  <c r="K64" i="95"/>
  <c r="B64" i="95"/>
  <c r="BK63" i="95"/>
  <c r="BF63" i="95"/>
  <c r="BA63" i="95"/>
  <c r="AV63" i="95"/>
  <c r="AQ63" i="95"/>
  <c r="AL63" i="95"/>
  <c r="AG63" i="95"/>
  <c r="AB63" i="95"/>
  <c r="W63" i="95"/>
  <c r="R63" i="95"/>
  <c r="K63" i="95"/>
  <c r="B63" i="95"/>
  <c r="BK62" i="95"/>
  <c r="BF62" i="95"/>
  <c r="BA62" i="95"/>
  <c r="AV62" i="95"/>
  <c r="AQ62" i="95"/>
  <c r="AL62" i="95"/>
  <c r="AG62" i="95"/>
  <c r="AB62" i="95"/>
  <c r="W62" i="95"/>
  <c r="R62" i="95"/>
  <c r="K62" i="95"/>
  <c r="B62" i="95"/>
  <c r="BK61" i="95"/>
  <c r="BF61" i="95"/>
  <c r="BA61" i="95"/>
  <c r="AV61" i="95"/>
  <c r="AQ61" i="95"/>
  <c r="AL61" i="95"/>
  <c r="AG61" i="95"/>
  <c r="AB61" i="95"/>
  <c r="W61" i="95"/>
  <c r="R61" i="95"/>
  <c r="K61" i="95"/>
  <c r="B61" i="95"/>
  <c r="BK60" i="95"/>
  <c r="BF60" i="95"/>
  <c r="BA60" i="95"/>
  <c r="AV60" i="95"/>
  <c r="AQ60" i="95"/>
  <c r="AL60" i="95"/>
  <c r="AG60" i="95"/>
  <c r="AB60" i="95"/>
  <c r="W60" i="95"/>
  <c r="R60" i="95"/>
  <c r="K60" i="95"/>
  <c r="B60" i="95"/>
  <c r="BK59" i="95"/>
  <c r="BF59" i="95"/>
  <c r="BA59" i="95"/>
  <c r="AV59" i="95"/>
  <c r="AQ59" i="95"/>
  <c r="AL59" i="95"/>
  <c r="AG59" i="95"/>
  <c r="AB59" i="95"/>
  <c r="W59" i="95"/>
  <c r="R59" i="95"/>
  <c r="K59" i="95"/>
  <c r="B59" i="95"/>
  <c r="BK58" i="95"/>
  <c r="BF58" i="95"/>
  <c r="BA58" i="95"/>
  <c r="AV58" i="95"/>
  <c r="AQ58" i="95"/>
  <c r="AL58" i="95"/>
  <c r="AG58" i="95"/>
  <c r="AB58" i="95"/>
  <c r="W58" i="95"/>
  <c r="R58" i="95"/>
  <c r="K58" i="95"/>
  <c r="B58" i="95"/>
  <c r="BK57" i="95"/>
  <c r="BF57" i="95"/>
  <c r="BA57" i="95"/>
  <c r="AV57" i="95"/>
  <c r="AQ57" i="95"/>
  <c r="AL57" i="95"/>
  <c r="AG57" i="95"/>
  <c r="AB57" i="95"/>
  <c r="W57" i="95"/>
  <c r="R57" i="95"/>
  <c r="K57" i="95"/>
  <c r="B57" i="95"/>
  <c r="BK56" i="95"/>
  <c r="BF56" i="95"/>
  <c r="BA56" i="95"/>
  <c r="AV56" i="95"/>
  <c r="AQ56" i="95"/>
  <c r="AL56" i="95"/>
  <c r="AG56" i="95"/>
  <c r="AB56" i="95"/>
  <c r="W56" i="95"/>
  <c r="R56" i="95"/>
  <c r="K56" i="95"/>
  <c r="B56" i="95"/>
  <c r="BK55" i="95"/>
  <c r="BF55" i="95"/>
  <c r="BA55" i="95"/>
  <c r="AV55" i="95"/>
  <c r="AQ55" i="95"/>
  <c r="AL55" i="95"/>
  <c r="AG55" i="95"/>
  <c r="AB55" i="95"/>
  <c r="W55" i="95"/>
  <c r="R55" i="95"/>
  <c r="K55" i="95"/>
  <c r="B55" i="95"/>
  <c r="BK54" i="95"/>
  <c r="BF54" i="95"/>
  <c r="BA54" i="95"/>
  <c r="AV54" i="95"/>
  <c r="AQ54" i="95"/>
  <c r="AL54" i="95"/>
  <c r="AG54" i="95"/>
  <c r="AB54" i="95"/>
  <c r="W54" i="95"/>
  <c r="R54" i="95"/>
  <c r="K54" i="95"/>
  <c r="B54" i="95"/>
  <c r="BK53" i="95"/>
  <c r="BF53" i="95"/>
  <c r="BA53" i="95"/>
  <c r="AV53" i="95"/>
  <c r="AQ53" i="95"/>
  <c r="AL53" i="95"/>
  <c r="AG53" i="95"/>
  <c r="AB53" i="95"/>
  <c r="W53" i="95"/>
  <c r="R53" i="95"/>
  <c r="K53" i="95"/>
  <c r="B53" i="95"/>
  <c r="BK52" i="95"/>
  <c r="BF52" i="95"/>
  <c r="BA52" i="95"/>
  <c r="AV52" i="95"/>
  <c r="AQ52" i="95"/>
  <c r="AL52" i="95"/>
  <c r="AG52" i="95"/>
  <c r="AB52" i="95"/>
  <c r="W52" i="95"/>
  <c r="R52" i="95"/>
  <c r="K52" i="95"/>
  <c r="B52" i="95"/>
  <c r="BK51" i="95"/>
  <c r="BF51" i="95"/>
  <c r="BA51" i="95"/>
  <c r="AV51" i="95"/>
  <c r="AQ51" i="95"/>
  <c r="AL51" i="95"/>
  <c r="AG51" i="95"/>
  <c r="AB51" i="95"/>
  <c r="W51" i="95"/>
  <c r="R51" i="95"/>
  <c r="K51" i="95"/>
  <c r="B51" i="95"/>
  <c r="BK50" i="95"/>
  <c r="BF50" i="95"/>
  <c r="BA50" i="95"/>
  <c r="AV50" i="95"/>
  <c r="AQ50" i="95"/>
  <c r="AL50" i="95"/>
  <c r="AG50" i="95"/>
  <c r="AB50" i="95"/>
  <c r="W50" i="95"/>
  <c r="R50" i="95"/>
  <c r="K50" i="95"/>
  <c r="B50" i="95"/>
  <c r="BK49" i="95"/>
  <c r="BF49" i="95"/>
  <c r="BA49" i="95"/>
  <c r="AV49" i="95"/>
  <c r="AQ49" i="95"/>
  <c r="AL49" i="95"/>
  <c r="AG49" i="95"/>
  <c r="AB49" i="95"/>
  <c r="W49" i="95"/>
  <c r="R49" i="95"/>
  <c r="K49" i="95"/>
  <c r="B49" i="95"/>
  <c r="BK48" i="95"/>
  <c r="BF48" i="95"/>
  <c r="BA48" i="95"/>
  <c r="AV48" i="95"/>
  <c r="AQ48" i="95"/>
  <c r="AL48" i="95"/>
  <c r="AG48" i="95"/>
  <c r="AB48" i="95"/>
  <c r="W48" i="95"/>
  <c r="R48" i="95"/>
  <c r="K48" i="95"/>
  <c r="B48" i="95"/>
  <c r="BK47" i="95"/>
  <c r="BF47" i="95"/>
  <c r="BA47" i="95"/>
  <c r="AV47" i="95"/>
  <c r="AQ47" i="95"/>
  <c r="AL47" i="95"/>
  <c r="AG47" i="95"/>
  <c r="AB47" i="95"/>
  <c r="W47" i="95"/>
  <c r="R47" i="95"/>
  <c r="K47" i="95"/>
  <c r="B47" i="95"/>
  <c r="BK46" i="95"/>
  <c r="BF46" i="95"/>
  <c r="BA46" i="95"/>
  <c r="AV46" i="95"/>
  <c r="AQ46" i="95"/>
  <c r="AL46" i="95"/>
  <c r="AG46" i="95"/>
  <c r="AB46" i="95"/>
  <c r="W46" i="95"/>
  <c r="R46" i="95"/>
  <c r="K46" i="95"/>
  <c r="B46" i="95"/>
  <c r="BK45" i="95"/>
  <c r="BF45" i="95"/>
  <c r="BA45" i="95"/>
  <c r="AV45" i="95"/>
  <c r="AQ45" i="95"/>
  <c r="AL45" i="95"/>
  <c r="AG45" i="95"/>
  <c r="AB45" i="95"/>
  <c r="W45" i="95"/>
  <c r="R45" i="95"/>
  <c r="K45" i="95"/>
  <c r="B45" i="95"/>
  <c r="BK44" i="95"/>
  <c r="BF44" i="95"/>
  <c r="BA44" i="95"/>
  <c r="AV44" i="95"/>
  <c r="AQ44" i="95"/>
  <c r="AL44" i="95"/>
  <c r="AG44" i="95"/>
  <c r="AB44" i="95"/>
  <c r="W44" i="95"/>
  <c r="R44" i="95"/>
  <c r="K44" i="95"/>
  <c r="B44" i="95"/>
  <c r="BK43" i="95"/>
  <c r="BF43" i="95"/>
  <c r="BA43" i="95"/>
  <c r="AV43" i="95"/>
  <c r="AQ43" i="95"/>
  <c r="AL43" i="95"/>
  <c r="AG43" i="95"/>
  <c r="AB43" i="95"/>
  <c r="W43" i="95"/>
  <c r="R43" i="95"/>
  <c r="K43" i="95"/>
  <c r="B43" i="95"/>
  <c r="BK42" i="95"/>
  <c r="BF42" i="95"/>
  <c r="BA42" i="95"/>
  <c r="AV42" i="95"/>
  <c r="AQ42" i="95"/>
  <c r="AL42" i="95"/>
  <c r="AG42" i="95"/>
  <c r="AB42" i="95"/>
  <c r="W42" i="95"/>
  <c r="R42" i="95"/>
  <c r="K42" i="95"/>
  <c r="B42" i="95"/>
  <c r="BK41" i="95"/>
  <c r="BF41" i="95"/>
  <c r="BA41" i="95"/>
  <c r="AV41" i="95"/>
  <c r="AQ41" i="95"/>
  <c r="AL41" i="95"/>
  <c r="AG41" i="95"/>
  <c r="AB41" i="95"/>
  <c r="W41" i="95"/>
  <c r="R41" i="95"/>
  <c r="K41" i="95"/>
  <c r="B41" i="95"/>
  <c r="BK40" i="95"/>
  <c r="BF40" i="95"/>
  <c r="BA40" i="95"/>
  <c r="AV40" i="95"/>
  <c r="AQ40" i="95"/>
  <c r="AL40" i="95"/>
  <c r="AG40" i="95"/>
  <c r="AB40" i="95"/>
  <c r="W40" i="95"/>
  <c r="R40" i="95"/>
  <c r="K40" i="95"/>
  <c r="B40" i="95"/>
  <c r="BK39" i="95"/>
  <c r="BF39" i="95"/>
  <c r="BA39" i="95"/>
  <c r="AV39" i="95"/>
  <c r="AQ39" i="95"/>
  <c r="AL39" i="95"/>
  <c r="AG39" i="95"/>
  <c r="AB39" i="95"/>
  <c r="W39" i="95"/>
  <c r="R39" i="95"/>
  <c r="K39" i="95"/>
  <c r="B39" i="95"/>
  <c r="BK38" i="95"/>
  <c r="BF38" i="95"/>
  <c r="BA38" i="95"/>
  <c r="AV38" i="95"/>
  <c r="AQ38" i="95"/>
  <c r="AL38" i="95"/>
  <c r="AG38" i="95"/>
  <c r="AB38" i="95"/>
  <c r="W38" i="95"/>
  <c r="R38" i="95"/>
  <c r="K38" i="95"/>
  <c r="B38" i="95"/>
  <c r="BK37" i="95"/>
  <c r="BF37" i="95"/>
  <c r="BA37" i="95"/>
  <c r="AV37" i="95"/>
  <c r="AQ37" i="95"/>
  <c r="AL37" i="95"/>
  <c r="AG37" i="95"/>
  <c r="AB37" i="95"/>
  <c r="W37" i="95"/>
  <c r="R37" i="95"/>
  <c r="K37" i="95"/>
  <c r="B37" i="95"/>
  <c r="BK36" i="95"/>
  <c r="BF36" i="95"/>
  <c r="BA36" i="95"/>
  <c r="AV36" i="95"/>
  <c r="AQ36" i="95"/>
  <c r="AL36" i="95"/>
  <c r="AG36" i="95"/>
  <c r="AB36" i="95"/>
  <c r="W36" i="95"/>
  <c r="R36" i="95"/>
  <c r="K36" i="95"/>
  <c r="B36" i="95"/>
  <c r="BK35" i="95"/>
  <c r="BF35" i="95"/>
  <c r="BA35" i="95"/>
  <c r="AV35" i="95"/>
  <c r="AQ35" i="95"/>
  <c r="AL35" i="95"/>
  <c r="AG35" i="95"/>
  <c r="AB35" i="95"/>
  <c r="W35" i="95"/>
  <c r="R35" i="95"/>
  <c r="K35" i="95"/>
  <c r="B35" i="95"/>
  <c r="BK34" i="95"/>
  <c r="BF34" i="95"/>
  <c r="BA34" i="95"/>
  <c r="AV34" i="95"/>
  <c r="AQ34" i="95"/>
  <c r="AL34" i="95"/>
  <c r="AG34" i="95"/>
  <c r="AB34" i="95"/>
  <c r="W34" i="95"/>
  <c r="R34" i="95"/>
  <c r="K34" i="95"/>
  <c r="B34" i="95"/>
  <c r="BK33" i="95"/>
  <c r="BF33" i="95"/>
  <c r="BA33" i="95"/>
  <c r="AV33" i="95"/>
  <c r="AQ33" i="95"/>
  <c r="AL33" i="95"/>
  <c r="AG33" i="95"/>
  <c r="AB33" i="95"/>
  <c r="W33" i="95"/>
  <c r="R33" i="95"/>
  <c r="K33" i="95"/>
  <c r="B33" i="95"/>
  <c r="BK32" i="95"/>
  <c r="BF32" i="95"/>
  <c r="BA32" i="95"/>
  <c r="AV32" i="95"/>
  <c r="AQ32" i="95"/>
  <c r="AL32" i="95"/>
  <c r="AG32" i="95"/>
  <c r="AB32" i="95"/>
  <c r="W32" i="95"/>
  <c r="R32" i="95"/>
  <c r="K32" i="95"/>
  <c r="B32" i="95"/>
  <c r="BK31" i="95"/>
  <c r="BF31" i="95"/>
  <c r="BA31" i="95"/>
  <c r="AV31" i="95"/>
  <c r="AQ31" i="95"/>
  <c r="AL31" i="95"/>
  <c r="AG31" i="95"/>
  <c r="AB31" i="95"/>
  <c r="W31" i="95"/>
  <c r="R31" i="95"/>
  <c r="K31" i="95"/>
  <c r="B31" i="95"/>
  <c r="BK30" i="95"/>
  <c r="BF30" i="95"/>
  <c r="BA30" i="95"/>
  <c r="AV30" i="95"/>
  <c r="AQ30" i="95"/>
  <c r="AL30" i="95"/>
  <c r="AG30" i="95"/>
  <c r="AB30" i="95"/>
  <c r="W30" i="95"/>
  <c r="R30" i="95"/>
  <c r="K30" i="95"/>
  <c r="B30" i="95"/>
  <c r="BK29" i="95"/>
  <c r="BF29" i="95"/>
  <c r="BA29" i="95"/>
  <c r="AV29" i="95"/>
  <c r="AQ29" i="95"/>
  <c r="AL29" i="95"/>
  <c r="AG29" i="95"/>
  <c r="AB29" i="95"/>
  <c r="W29" i="95"/>
  <c r="R29" i="95"/>
  <c r="K29" i="95"/>
  <c r="B29" i="95"/>
  <c r="BK28" i="95"/>
  <c r="BF28" i="95"/>
  <c r="BA28" i="95"/>
  <c r="AV28" i="95"/>
  <c r="AQ28" i="95"/>
  <c r="AL28" i="95"/>
  <c r="AG28" i="95"/>
  <c r="AB28" i="95"/>
  <c r="W28" i="95"/>
  <c r="R28" i="95"/>
  <c r="K28" i="95"/>
  <c r="B28" i="95"/>
  <c r="BK27" i="95"/>
  <c r="BF27" i="95"/>
  <c r="BA27" i="95"/>
  <c r="AV27" i="95"/>
  <c r="AQ27" i="95"/>
  <c r="AL27" i="95"/>
  <c r="AG27" i="95"/>
  <c r="AB27" i="95"/>
  <c r="W27" i="95"/>
  <c r="R27" i="95"/>
  <c r="K27" i="95"/>
  <c r="B27" i="95"/>
  <c r="BK26" i="95"/>
  <c r="BF26" i="95"/>
  <c r="BA26" i="95"/>
  <c r="AV26" i="95"/>
  <c r="AQ26" i="95"/>
  <c r="AL26" i="95"/>
  <c r="AG26" i="95"/>
  <c r="AB26" i="95"/>
  <c r="W26" i="95"/>
  <c r="R26" i="95"/>
  <c r="K26" i="95"/>
  <c r="B26" i="95"/>
  <c r="BK25" i="95"/>
  <c r="BF25" i="95"/>
  <c r="BA25" i="95"/>
  <c r="AV25" i="95"/>
  <c r="AQ25" i="95"/>
  <c r="AL25" i="95"/>
  <c r="AG25" i="95"/>
  <c r="AB25" i="95"/>
  <c r="W25" i="95"/>
  <c r="R25" i="95"/>
  <c r="K25" i="95"/>
  <c r="B25" i="95"/>
  <c r="BK24" i="95"/>
  <c r="BF24" i="95"/>
  <c r="BA24" i="95"/>
  <c r="AV24" i="95"/>
  <c r="AQ24" i="95"/>
  <c r="AL24" i="95"/>
  <c r="AG24" i="95"/>
  <c r="AB24" i="95"/>
  <c r="W24" i="95"/>
  <c r="R24" i="95"/>
  <c r="K24" i="95"/>
  <c r="B24" i="95"/>
  <c r="BK23" i="95"/>
  <c r="BF23" i="95"/>
  <c r="BA23" i="95"/>
  <c r="AV23" i="95"/>
  <c r="AQ23" i="95"/>
  <c r="AL23" i="95"/>
  <c r="AG23" i="95"/>
  <c r="AB23" i="95"/>
  <c r="W23" i="95"/>
  <c r="R23" i="95"/>
  <c r="K23" i="95"/>
  <c r="B23" i="95"/>
  <c r="BK22" i="95"/>
  <c r="BF22" i="95"/>
  <c r="BA22" i="95"/>
  <c r="AV22" i="95"/>
  <c r="AQ22" i="95"/>
  <c r="AL22" i="95"/>
  <c r="AG22" i="95"/>
  <c r="AB22" i="95"/>
  <c r="W22" i="95"/>
  <c r="R22" i="95"/>
  <c r="K22" i="95"/>
  <c r="B22" i="95"/>
  <c r="BK21" i="95"/>
  <c r="BF21" i="95"/>
  <c r="BA21" i="95"/>
  <c r="AV21" i="95"/>
  <c r="AQ21" i="95"/>
  <c r="AL21" i="95"/>
  <c r="AG21" i="95"/>
  <c r="AB21" i="95"/>
  <c r="W21" i="95"/>
  <c r="R21" i="95"/>
  <c r="K21" i="95"/>
  <c r="B21" i="95"/>
  <c r="BK20" i="95"/>
  <c r="BF20" i="95"/>
  <c r="BA20" i="95"/>
  <c r="AV20" i="95"/>
  <c r="AQ20" i="95"/>
  <c r="AL20" i="95"/>
  <c r="AG20" i="95"/>
  <c r="AB20" i="95"/>
  <c r="W20" i="95"/>
  <c r="R20" i="95"/>
  <c r="K20" i="95"/>
  <c r="B20" i="95"/>
  <c r="BK19" i="95"/>
  <c r="BF19" i="95"/>
  <c r="BA19" i="95"/>
  <c r="AV19" i="95"/>
  <c r="AQ19" i="95"/>
  <c r="AL19" i="95"/>
  <c r="AG19" i="95"/>
  <c r="AB19" i="95"/>
  <c r="W19" i="95"/>
  <c r="R19" i="95"/>
  <c r="K19" i="95"/>
  <c r="B19" i="95"/>
  <c r="BK7" i="95"/>
  <c r="BF7" i="95"/>
  <c r="BA7" i="95"/>
  <c r="AV7" i="95"/>
  <c r="AQ7" i="95"/>
  <c r="AL7" i="95"/>
  <c r="AG7" i="95"/>
  <c r="AB7" i="95"/>
  <c r="W7" i="95"/>
  <c r="R7" i="95"/>
  <c r="K7" i="95"/>
  <c r="B7" i="95"/>
  <c r="BK15" i="95"/>
  <c r="BF15" i="95"/>
  <c r="BA15" i="95"/>
  <c r="AV15" i="95"/>
  <c r="AQ15" i="95"/>
  <c r="AL15" i="95"/>
  <c r="AG15" i="95"/>
  <c r="AB15" i="95"/>
  <c r="W15" i="95"/>
  <c r="R15" i="95"/>
  <c r="K15" i="95"/>
  <c r="B15" i="95"/>
  <c r="BK17" i="95"/>
  <c r="BF17" i="95"/>
  <c r="BA17" i="95"/>
  <c r="AV17" i="95"/>
  <c r="AQ17" i="95"/>
  <c r="AL17" i="95"/>
  <c r="AG17" i="95"/>
  <c r="AB17" i="95"/>
  <c r="W17" i="95"/>
  <c r="R17" i="95"/>
  <c r="K17" i="95"/>
  <c r="B17" i="95"/>
  <c r="BK18" i="95"/>
  <c r="BF18" i="95"/>
  <c r="BA18" i="95"/>
  <c r="AV18" i="95"/>
  <c r="AQ18" i="95"/>
  <c r="AL18" i="95"/>
  <c r="AG18" i="95"/>
  <c r="AB18" i="95"/>
  <c r="W18" i="95"/>
  <c r="R18" i="95"/>
  <c r="K18" i="95"/>
  <c r="B18" i="95"/>
  <c r="BK14" i="95"/>
  <c r="BF14" i="95"/>
  <c r="BA14" i="95"/>
  <c r="AV14" i="95"/>
  <c r="AQ14" i="95"/>
  <c r="AL14" i="95"/>
  <c r="AG14" i="95"/>
  <c r="AB14" i="95"/>
  <c r="W14" i="95"/>
  <c r="R14" i="95"/>
  <c r="K14" i="95"/>
  <c r="B14" i="95"/>
  <c r="BN3" i="95"/>
  <c r="BO3" i="95" s="1"/>
  <c r="BK3" i="95"/>
  <c r="BF3" i="95"/>
  <c r="BA3" i="95"/>
  <c r="AV3" i="95"/>
  <c r="AQ3" i="95"/>
  <c r="AL3" i="95"/>
  <c r="AG3" i="95"/>
  <c r="AB3" i="95"/>
  <c r="W3" i="95"/>
  <c r="R3" i="95"/>
  <c r="K3" i="95"/>
  <c r="B3" i="95"/>
  <c r="BK4" i="95"/>
  <c r="BF4" i="95"/>
  <c r="BA4" i="95"/>
  <c r="AV4" i="95"/>
  <c r="AQ4" i="95"/>
  <c r="AL4" i="95"/>
  <c r="AG4" i="95"/>
  <c r="AB4" i="95"/>
  <c r="W4" i="95"/>
  <c r="R4" i="95"/>
  <c r="K4" i="95"/>
  <c r="B4" i="95"/>
  <c r="BK9" i="95"/>
  <c r="BF9" i="95"/>
  <c r="BA9" i="95"/>
  <c r="AV9" i="95"/>
  <c r="AQ9" i="95"/>
  <c r="AL9" i="95"/>
  <c r="AG9" i="95"/>
  <c r="AB9" i="95"/>
  <c r="W9" i="95"/>
  <c r="R9" i="95"/>
  <c r="K9" i="95"/>
  <c r="B9" i="95"/>
  <c r="BK16" i="95"/>
  <c r="BF16" i="95"/>
  <c r="BA16" i="95"/>
  <c r="AV16" i="95"/>
  <c r="AQ16" i="95"/>
  <c r="AL16" i="95"/>
  <c r="AG16" i="95"/>
  <c r="AB16" i="95"/>
  <c r="W16" i="95"/>
  <c r="R16" i="95"/>
  <c r="K16" i="95"/>
  <c r="B16" i="95"/>
  <c r="BK5" i="95"/>
  <c r="BF5" i="95"/>
  <c r="BA5" i="95"/>
  <c r="AV5" i="95"/>
  <c r="AQ5" i="95"/>
  <c r="AL5" i="95"/>
  <c r="AG5" i="95"/>
  <c r="AB5" i="95"/>
  <c r="W5" i="95"/>
  <c r="R5" i="95"/>
  <c r="K5" i="95"/>
  <c r="B5" i="95"/>
  <c r="BK6" i="95"/>
  <c r="BF6" i="95"/>
  <c r="BA6" i="95"/>
  <c r="AV6" i="95"/>
  <c r="AQ6" i="95"/>
  <c r="AL6" i="95"/>
  <c r="AG6" i="95"/>
  <c r="AB6" i="95"/>
  <c r="W6" i="95"/>
  <c r="R6" i="95"/>
  <c r="K6" i="95"/>
  <c r="B6" i="95"/>
  <c r="BK10" i="95"/>
  <c r="BF10" i="95"/>
  <c r="BA10" i="95"/>
  <c r="AV10" i="95"/>
  <c r="AQ10" i="95"/>
  <c r="AL10" i="95"/>
  <c r="AG10" i="95"/>
  <c r="AB10" i="95"/>
  <c r="W10" i="95"/>
  <c r="R10" i="95"/>
  <c r="K10" i="95"/>
  <c r="B10" i="95"/>
  <c r="BK12" i="95"/>
  <c r="BF12" i="95"/>
  <c r="BA12" i="95"/>
  <c r="AV12" i="95"/>
  <c r="AQ12" i="95"/>
  <c r="AL12" i="95"/>
  <c r="AG12" i="95"/>
  <c r="AB12" i="95"/>
  <c r="W12" i="95"/>
  <c r="R12" i="95"/>
  <c r="K12" i="95"/>
  <c r="B12" i="95"/>
  <c r="BK8" i="95"/>
  <c r="BF8" i="95"/>
  <c r="BA8" i="95"/>
  <c r="AV8" i="95"/>
  <c r="AQ8" i="95"/>
  <c r="AL8" i="95"/>
  <c r="AG8" i="95"/>
  <c r="AB8" i="95"/>
  <c r="W8" i="95"/>
  <c r="R8" i="95"/>
  <c r="K8" i="95"/>
  <c r="B8" i="95"/>
  <c r="BK11" i="95"/>
  <c r="BF11" i="95"/>
  <c r="BA11" i="95"/>
  <c r="AV11" i="95"/>
  <c r="AQ11" i="95"/>
  <c r="AL11" i="95"/>
  <c r="AG11" i="95"/>
  <c r="AB11" i="95"/>
  <c r="W11" i="95"/>
  <c r="R11" i="95"/>
  <c r="K11" i="95"/>
  <c r="B11" i="95"/>
  <c r="BK2" i="95"/>
  <c r="BF2" i="95"/>
  <c r="BA2" i="95"/>
  <c r="AV2" i="95"/>
  <c r="AQ2" i="95"/>
  <c r="AL2" i="95"/>
  <c r="AG2" i="95"/>
  <c r="AB2" i="95"/>
  <c r="W2" i="95"/>
  <c r="R2" i="95"/>
  <c r="K2" i="95"/>
  <c r="B2" i="95"/>
  <c r="BK13" i="95"/>
  <c r="BF13" i="95"/>
  <c r="BA13" i="95"/>
  <c r="AV13" i="95"/>
  <c r="AQ13" i="95"/>
  <c r="AL13" i="95"/>
  <c r="AG13" i="95"/>
  <c r="AB13" i="95"/>
  <c r="W13" i="95"/>
  <c r="R13" i="95"/>
  <c r="K13" i="95"/>
  <c r="B13" i="95"/>
  <c r="D1" i="95"/>
  <c r="BB128" i="94"/>
  <c r="BD128" i="94" s="1"/>
  <c r="BE128" i="94" s="1"/>
  <c r="BA128" i="94"/>
  <c r="AW128" i="94"/>
  <c r="AS128" i="94"/>
  <c r="AO128" i="94"/>
  <c r="AK128" i="94"/>
  <c r="AG128" i="94"/>
  <c r="AC128" i="94"/>
  <c r="Y128" i="94"/>
  <c r="U128" i="94"/>
  <c r="Q128" i="94"/>
  <c r="L128" i="94"/>
  <c r="K128" i="94"/>
  <c r="B128" i="94"/>
  <c r="BB127" i="94"/>
  <c r="BD127" i="94" s="1"/>
  <c r="BE127" i="94" s="1"/>
  <c r="BA127" i="94"/>
  <c r="AW127" i="94"/>
  <c r="AS127" i="94"/>
  <c r="AO127" i="94"/>
  <c r="AK127" i="94"/>
  <c r="AG127" i="94"/>
  <c r="AC127" i="94"/>
  <c r="Y127" i="94"/>
  <c r="U127" i="94"/>
  <c r="Q127" i="94"/>
  <c r="L127" i="94"/>
  <c r="K127" i="94"/>
  <c r="B127" i="94"/>
  <c r="BB126" i="94"/>
  <c r="BD126" i="94" s="1"/>
  <c r="BE126" i="94" s="1"/>
  <c r="BA126" i="94"/>
  <c r="AW126" i="94"/>
  <c r="AS126" i="94"/>
  <c r="AO126" i="94"/>
  <c r="AK126" i="94"/>
  <c r="AG126" i="94"/>
  <c r="AC126" i="94"/>
  <c r="Y126" i="94"/>
  <c r="U126" i="94"/>
  <c r="Q126" i="94"/>
  <c r="L126" i="94"/>
  <c r="K126" i="94"/>
  <c r="B126" i="94"/>
  <c r="BB125" i="94"/>
  <c r="BD125" i="94" s="1"/>
  <c r="BE125" i="94" s="1"/>
  <c r="BA125" i="94"/>
  <c r="AW125" i="94"/>
  <c r="AS125" i="94"/>
  <c r="AO125" i="94"/>
  <c r="AK125" i="94"/>
  <c r="AG125" i="94"/>
  <c r="AC125" i="94"/>
  <c r="Y125" i="94"/>
  <c r="U125" i="94"/>
  <c r="Q125" i="94"/>
  <c r="L125" i="94"/>
  <c r="K125" i="94"/>
  <c r="B125" i="94"/>
  <c r="BB124" i="94"/>
  <c r="BD124" i="94" s="1"/>
  <c r="BE124" i="94" s="1"/>
  <c r="BA124" i="94"/>
  <c r="AW124" i="94"/>
  <c r="AS124" i="94"/>
  <c r="AO124" i="94"/>
  <c r="AK124" i="94"/>
  <c r="AG124" i="94"/>
  <c r="AC124" i="94"/>
  <c r="Y124" i="94"/>
  <c r="U124" i="94"/>
  <c r="Q124" i="94"/>
  <c r="L124" i="94"/>
  <c r="K124" i="94"/>
  <c r="B124" i="94"/>
  <c r="BB123" i="94"/>
  <c r="BD123" i="94" s="1"/>
  <c r="BE123" i="94" s="1"/>
  <c r="BA123" i="94"/>
  <c r="AW123" i="94"/>
  <c r="AS123" i="94"/>
  <c r="AO123" i="94"/>
  <c r="AK123" i="94"/>
  <c r="AG123" i="94"/>
  <c r="AC123" i="94"/>
  <c r="Y123" i="94"/>
  <c r="U123" i="94"/>
  <c r="Q123" i="94"/>
  <c r="L123" i="94"/>
  <c r="K123" i="94"/>
  <c r="B123" i="94"/>
  <c r="BB122" i="94"/>
  <c r="BD122" i="94" s="1"/>
  <c r="BE122" i="94" s="1"/>
  <c r="BA122" i="94"/>
  <c r="AW122" i="94"/>
  <c r="AS122" i="94"/>
  <c r="AO122" i="94"/>
  <c r="AK122" i="94"/>
  <c r="AG122" i="94"/>
  <c r="AC122" i="94"/>
  <c r="Y122" i="94"/>
  <c r="U122" i="94"/>
  <c r="Q122" i="94"/>
  <c r="L122" i="94"/>
  <c r="K122" i="94"/>
  <c r="B122" i="94"/>
  <c r="BB121" i="94"/>
  <c r="BD121" i="94" s="1"/>
  <c r="BE121" i="94" s="1"/>
  <c r="BA121" i="94"/>
  <c r="AW121" i="94"/>
  <c r="AS121" i="94"/>
  <c r="AO121" i="94"/>
  <c r="AK121" i="94"/>
  <c r="AG121" i="94"/>
  <c r="AC121" i="94"/>
  <c r="Y121" i="94"/>
  <c r="U121" i="94"/>
  <c r="Q121" i="94"/>
  <c r="L121" i="94"/>
  <c r="K121" i="94"/>
  <c r="B121" i="94"/>
  <c r="BB120" i="94"/>
  <c r="BD120" i="94" s="1"/>
  <c r="BE120" i="94" s="1"/>
  <c r="BA120" i="94"/>
  <c r="AW120" i="94"/>
  <c r="AS120" i="94"/>
  <c r="AO120" i="94"/>
  <c r="AK120" i="94"/>
  <c r="AG120" i="94"/>
  <c r="AC120" i="94"/>
  <c r="Y120" i="94"/>
  <c r="U120" i="94"/>
  <c r="Q120" i="94"/>
  <c r="L120" i="94"/>
  <c r="K120" i="94"/>
  <c r="B120" i="94"/>
  <c r="BB119" i="94"/>
  <c r="BD119" i="94" s="1"/>
  <c r="BE119" i="94" s="1"/>
  <c r="BA119" i="94"/>
  <c r="AW119" i="94"/>
  <c r="AS119" i="94"/>
  <c r="AO119" i="94"/>
  <c r="AK119" i="94"/>
  <c r="AG119" i="94"/>
  <c r="AC119" i="94"/>
  <c r="Y119" i="94"/>
  <c r="U119" i="94"/>
  <c r="Q119" i="94"/>
  <c r="L119" i="94"/>
  <c r="K119" i="94"/>
  <c r="B119" i="94"/>
  <c r="BB118" i="94"/>
  <c r="BD118" i="94" s="1"/>
  <c r="BE118" i="94" s="1"/>
  <c r="BA118" i="94"/>
  <c r="AW118" i="94"/>
  <c r="AS118" i="94"/>
  <c r="AO118" i="94"/>
  <c r="AK118" i="94"/>
  <c r="AG118" i="94"/>
  <c r="AC118" i="94"/>
  <c r="Y118" i="94"/>
  <c r="U118" i="94"/>
  <c r="Q118" i="94"/>
  <c r="L118" i="94"/>
  <c r="K118" i="94"/>
  <c r="B118" i="94"/>
  <c r="BB117" i="94"/>
  <c r="BD117" i="94" s="1"/>
  <c r="BE117" i="94" s="1"/>
  <c r="BA117" i="94"/>
  <c r="AW117" i="94"/>
  <c r="AS117" i="94"/>
  <c r="AO117" i="94"/>
  <c r="AK117" i="94"/>
  <c r="AG117" i="94"/>
  <c r="AC117" i="94"/>
  <c r="Y117" i="94"/>
  <c r="U117" i="94"/>
  <c r="Q117" i="94"/>
  <c r="L117" i="94"/>
  <c r="K117" i="94"/>
  <c r="B117" i="94"/>
  <c r="BD116" i="94"/>
  <c r="BE116" i="94" s="1"/>
  <c r="BA116" i="94"/>
  <c r="AW116" i="94"/>
  <c r="AS116" i="94"/>
  <c r="AO116" i="94"/>
  <c r="AK116" i="94"/>
  <c r="AG116" i="94"/>
  <c r="AC116" i="94"/>
  <c r="Y116" i="94"/>
  <c r="U116" i="94"/>
  <c r="Q116" i="94"/>
  <c r="L116" i="94"/>
  <c r="K116" i="94"/>
  <c r="B116" i="94"/>
  <c r="BB115" i="94"/>
  <c r="BD115" i="94" s="1"/>
  <c r="BE115" i="94" s="1"/>
  <c r="BA115" i="94"/>
  <c r="AW115" i="94"/>
  <c r="AS115" i="94"/>
  <c r="AO115" i="94"/>
  <c r="AK115" i="94"/>
  <c r="AG115" i="94"/>
  <c r="AC115" i="94"/>
  <c r="Y115" i="94"/>
  <c r="U115" i="94"/>
  <c r="Q115" i="94"/>
  <c r="L115" i="94"/>
  <c r="K115" i="94"/>
  <c r="B115" i="94"/>
  <c r="BB114" i="94"/>
  <c r="BD114" i="94" s="1"/>
  <c r="BE114" i="94" s="1"/>
  <c r="BA114" i="94"/>
  <c r="AW114" i="94"/>
  <c r="AS114" i="94"/>
  <c r="AO114" i="94"/>
  <c r="AK114" i="94"/>
  <c r="AG114" i="94"/>
  <c r="AC114" i="94"/>
  <c r="Y114" i="94"/>
  <c r="U114" i="94"/>
  <c r="Q114" i="94"/>
  <c r="L114" i="94"/>
  <c r="K114" i="94"/>
  <c r="B114" i="94"/>
  <c r="BB113" i="94"/>
  <c r="BD113" i="94" s="1"/>
  <c r="BE113" i="94" s="1"/>
  <c r="BA113" i="94"/>
  <c r="AW113" i="94"/>
  <c r="AS113" i="94"/>
  <c r="AO113" i="94"/>
  <c r="AK113" i="94"/>
  <c r="AG113" i="94"/>
  <c r="AC113" i="94"/>
  <c r="Y113" i="94"/>
  <c r="U113" i="94"/>
  <c r="Q113" i="94"/>
  <c r="L113" i="94"/>
  <c r="K113" i="94"/>
  <c r="B113" i="94"/>
  <c r="BB112" i="94"/>
  <c r="BD112" i="94" s="1"/>
  <c r="BE112" i="94" s="1"/>
  <c r="BA112" i="94"/>
  <c r="AW112" i="94"/>
  <c r="AS112" i="94"/>
  <c r="AO112" i="94"/>
  <c r="AK112" i="94"/>
  <c r="AG112" i="94"/>
  <c r="AC112" i="94"/>
  <c r="Y112" i="94"/>
  <c r="U112" i="94"/>
  <c r="Q112" i="94"/>
  <c r="L112" i="94"/>
  <c r="K112" i="94"/>
  <c r="B112" i="94"/>
  <c r="BB111" i="94"/>
  <c r="BD111" i="94" s="1"/>
  <c r="BE111" i="94" s="1"/>
  <c r="BA111" i="94"/>
  <c r="AW111" i="94"/>
  <c r="AS111" i="94"/>
  <c r="AO111" i="94"/>
  <c r="AK111" i="94"/>
  <c r="AG111" i="94"/>
  <c r="AC111" i="94"/>
  <c r="Y111" i="94"/>
  <c r="U111" i="94"/>
  <c r="Q111" i="94"/>
  <c r="L111" i="94"/>
  <c r="K111" i="94"/>
  <c r="B111" i="94"/>
  <c r="BB110" i="94"/>
  <c r="BD110" i="94" s="1"/>
  <c r="BE110" i="94" s="1"/>
  <c r="BA110" i="94"/>
  <c r="AW110" i="94"/>
  <c r="AS110" i="94"/>
  <c r="AO110" i="94"/>
  <c r="AK110" i="94"/>
  <c r="AG110" i="94"/>
  <c r="AC110" i="94"/>
  <c r="Y110" i="94"/>
  <c r="U110" i="94"/>
  <c r="Q110" i="94"/>
  <c r="L110" i="94"/>
  <c r="K110" i="94"/>
  <c r="B110" i="94"/>
  <c r="BB109" i="94"/>
  <c r="BD109" i="94" s="1"/>
  <c r="BE109" i="94" s="1"/>
  <c r="BA109" i="94"/>
  <c r="AW109" i="94"/>
  <c r="AS109" i="94"/>
  <c r="AO109" i="94"/>
  <c r="AK109" i="94"/>
  <c r="AG109" i="94"/>
  <c r="AC109" i="94"/>
  <c r="Y109" i="94"/>
  <c r="U109" i="94"/>
  <c r="Q109" i="94"/>
  <c r="L109" i="94"/>
  <c r="K109" i="94"/>
  <c r="B109" i="94"/>
  <c r="BB108" i="94"/>
  <c r="BD108" i="94" s="1"/>
  <c r="BE108" i="94" s="1"/>
  <c r="BA108" i="94"/>
  <c r="AW108" i="94"/>
  <c r="AS108" i="94"/>
  <c r="AO108" i="94"/>
  <c r="AK108" i="94"/>
  <c r="AG108" i="94"/>
  <c r="AC108" i="94"/>
  <c r="Y108" i="94"/>
  <c r="U108" i="94"/>
  <c r="Q108" i="94"/>
  <c r="L108" i="94"/>
  <c r="K108" i="94"/>
  <c r="B108" i="94"/>
  <c r="BB107" i="94"/>
  <c r="BD107" i="94" s="1"/>
  <c r="BE107" i="94" s="1"/>
  <c r="BA107" i="94"/>
  <c r="AW107" i="94"/>
  <c r="AS107" i="94"/>
  <c r="AO107" i="94"/>
  <c r="AK107" i="94"/>
  <c r="AG107" i="94"/>
  <c r="AC107" i="94"/>
  <c r="Y107" i="94"/>
  <c r="U107" i="94"/>
  <c r="Q107" i="94"/>
  <c r="L107" i="94"/>
  <c r="K107" i="94"/>
  <c r="B107" i="94"/>
  <c r="BB106" i="94"/>
  <c r="BD106" i="94" s="1"/>
  <c r="BE106" i="94" s="1"/>
  <c r="BA106" i="94"/>
  <c r="AW106" i="94"/>
  <c r="AS106" i="94"/>
  <c r="AO106" i="94"/>
  <c r="AK106" i="94"/>
  <c r="AG106" i="94"/>
  <c r="AC106" i="94"/>
  <c r="Y106" i="94"/>
  <c r="U106" i="94"/>
  <c r="Q106" i="94"/>
  <c r="L106" i="94"/>
  <c r="K106" i="94"/>
  <c r="B106" i="94"/>
  <c r="BB105" i="94"/>
  <c r="BD105" i="94" s="1"/>
  <c r="BE105" i="94" s="1"/>
  <c r="BA105" i="94"/>
  <c r="AW105" i="94"/>
  <c r="AS105" i="94"/>
  <c r="AO105" i="94"/>
  <c r="AK105" i="94"/>
  <c r="AG105" i="94"/>
  <c r="AC105" i="94"/>
  <c r="Y105" i="94"/>
  <c r="U105" i="94"/>
  <c r="Q105" i="94"/>
  <c r="L105" i="94"/>
  <c r="K105" i="94"/>
  <c r="B105" i="94"/>
  <c r="BB104" i="94"/>
  <c r="BD104" i="94" s="1"/>
  <c r="BE104" i="94" s="1"/>
  <c r="BA104" i="94"/>
  <c r="AW104" i="94"/>
  <c r="AS104" i="94"/>
  <c r="AO104" i="94"/>
  <c r="AK104" i="94"/>
  <c r="AG104" i="94"/>
  <c r="AC104" i="94"/>
  <c r="Y104" i="94"/>
  <c r="U104" i="94"/>
  <c r="Q104" i="94"/>
  <c r="L104" i="94"/>
  <c r="K104" i="94"/>
  <c r="B104" i="94"/>
  <c r="BB103" i="94"/>
  <c r="BD103" i="94" s="1"/>
  <c r="BE103" i="94" s="1"/>
  <c r="BA103" i="94"/>
  <c r="AW103" i="94"/>
  <c r="AS103" i="94"/>
  <c r="AO103" i="94"/>
  <c r="AK103" i="94"/>
  <c r="AG103" i="94"/>
  <c r="AC103" i="94"/>
  <c r="Y103" i="94"/>
  <c r="U103" i="94"/>
  <c r="Q103" i="94"/>
  <c r="L103" i="94"/>
  <c r="K103" i="94"/>
  <c r="B103" i="94"/>
  <c r="BB102" i="94"/>
  <c r="BD102" i="94" s="1"/>
  <c r="BE102" i="94" s="1"/>
  <c r="BA102" i="94"/>
  <c r="AW102" i="94"/>
  <c r="AS102" i="94"/>
  <c r="AO102" i="94"/>
  <c r="AK102" i="94"/>
  <c r="AG102" i="94"/>
  <c r="AC102" i="94"/>
  <c r="Y102" i="94"/>
  <c r="U102" i="94"/>
  <c r="Q102" i="94"/>
  <c r="L102" i="94"/>
  <c r="K102" i="94"/>
  <c r="B102" i="94"/>
  <c r="BB101" i="94"/>
  <c r="BD101" i="94" s="1"/>
  <c r="BE101" i="94" s="1"/>
  <c r="BA101" i="94"/>
  <c r="AW101" i="94"/>
  <c r="AS101" i="94"/>
  <c r="AO101" i="94"/>
  <c r="AK101" i="94"/>
  <c r="AG101" i="94"/>
  <c r="AC101" i="94"/>
  <c r="Y101" i="94"/>
  <c r="U101" i="94"/>
  <c r="Q101" i="94"/>
  <c r="L101" i="94"/>
  <c r="K101" i="94"/>
  <c r="B101" i="94"/>
  <c r="BB100" i="94"/>
  <c r="BD100" i="94" s="1"/>
  <c r="BE100" i="94" s="1"/>
  <c r="BA100" i="94"/>
  <c r="AW100" i="94"/>
  <c r="AS100" i="94"/>
  <c r="AO100" i="94"/>
  <c r="AK100" i="94"/>
  <c r="AG100" i="94"/>
  <c r="AC100" i="94"/>
  <c r="Y100" i="94"/>
  <c r="U100" i="94"/>
  <c r="Q100" i="94"/>
  <c r="L100" i="94"/>
  <c r="K100" i="94"/>
  <c r="B100" i="94"/>
  <c r="BB99" i="94"/>
  <c r="BD99" i="94" s="1"/>
  <c r="BE99" i="94" s="1"/>
  <c r="BA99" i="94"/>
  <c r="AW99" i="94"/>
  <c r="AS99" i="94"/>
  <c r="AO99" i="94"/>
  <c r="AK99" i="94"/>
  <c r="AG99" i="94"/>
  <c r="AC99" i="94"/>
  <c r="Y99" i="94"/>
  <c r="U99" i="94"/>
  <c r="Q99" i="94"/>
  <c r="L99" i="94"/>
  <c r="K99" i="94"/>
  <c r="B99" i="94"/>
  <c r="BA98" i="94"/>
  <c r="AW98" i="94"/>
  <c r="AS98" i="94"/>
  <c r="AO98" i="94"/>
  <c r="AK98" i="94"/>
  <c r="AG98" i="94"/>
  <c r="AC98" i="94"/>
  <c r="Y98" i="94"/>
  <c r="U98" i="94"/>
  <c r="Q98" i="94"/>
  <c r="K98" i="94"/>
  <c r="B98" i="94"/>
  <c r="BA97" i="94"/>
  <c r="AW97" i="94"/>
  <c r="AS97" i="94"/>
  <c r="AO97" i="94"/>
  <c r="AK97" i="94"/>
  <c r="AG97" i="94"/>
  <c r="AC97" i="94"/>
  <c r="Y97" i="94"/>
  <c r="U97" i="94"/>
  <c r="Q97" i="94"/>
  <c r="K97" i="94"/>
  <c r="B97" i="94"/>
  <c r="BA96" i="94"/>
  <c r="AW96" i="94"/>
  <c r="AS96" i="94"/>
  <c r="AO96" i="94"/>
  <c r="AK96" i="94"/>
  <c r="AG96" i="94"/>
  <c r="AC96" i="94"/>
  <c r="Y96" i="94"/>
  <c r="U96" i="94"/>
  <c r="Q96" i="94"/>
  <c r="K96" i="94"/>
  <c r="B96" i="94"/>
  <c r="BA95" i="94"/>
  <c r="AW95" i="94"/>
  <c r="AS95" i="94"/>
  <c r="AO95" i="94"/>
  <c r="AK95" i="94"/>
  <c r="AG95" i="94"/>
  <c r="AC95" i="94"/>
  <c r="Y95" i="94"/>
  <c r="U95" i="94"/>
  <c r="Q95" i="94"/>
  <c r="K95" i="94"/>
  <c r="B95" i="94"/>
  <c r="BA94" i="94"/>
  <c r="AW94" i="94"/>
  <c r="AS94" i="94"/>
  <c r="AO94" i="94"/>
  <c r="AK94" i="94"/>
  <c r="AG94" i="94"/>
  <c r="AC94" i="94"/>
  <c r="Y94" i="94"/>
  <c r="U94" i="94"/>
  <c r="Q94" i="94"/>
  <c r="K94" i="94"/>
  <c r="B94" i="94"/>
  <c r="BA93" i="94"/>
  <c r="AW93" i="94"/>
  <c r="AS93" i="94"/>
  <c r="AO93" i="94"/>
  <c r="AK93" i="94"/>
  <c r="AG93" i="94"/>
  <c r="AC93" i="94"/>
  <c r="Y93" i="94"/>
  <c r="U93" i="94"/>
  <c r="Q93" i="94"/>
  <c r="K93" i="94"/>
  <c r="B93" i="94"/>
  <c r="BA92" i="94"/>
  <c r="AW92" i="94"/>
  <c r="AS92" i="94"/>
  <c r="AO92" i="94"/>
  <c r="AK92" i="94"/>
  <c r="AG92" i="94"/>
  <c r="AC92" i="94"/>
  <c r="Y92" i="94"/>
  <c r="U92" i="94"/>
  <c r="Q92" i="94"/>
  <c r="K92" i="94"/>
  <c r="B92" i="94"/>
  <c r="BA91" i="94"/>
  <c r="AW91" i="94"/>
  <c r="AS91" i="94"/>
  <c r="AO91" i="94"/>
  <c r="AK91" i="94"/>
  <c r="AG91" i="94"/>
  <c r="AC91" i="94"/>
  <c r="Y91" i="94"/>
  <c r="U91" i="94"/>
  <c r="Q91" i="94"/>
  <c r="K91" i="94"/>
  <c r="B91" i="94"/>
  <c r="BA90" i="94"/>
  <c r="AW90" i="94"/>
  <c r="AS90" i="94"/>
  <c r="AO90" i="94"/>
  <c r="AK90" i="94"/>
  <c r="AG90" i="94"/>
  <c r="AC90" i="94"/>
  <c r="Y90" i="94"/>
  <c r="U90" i="94"/>
  <c r="Q90" i="94"/>
  <c r="K90" i="94"/>
  <c r="B90" i="94"/>
  <c r="BA89" i="94"/>
  <c r="AW89" i="94"/>
  <c r="AS89" i="94"/>
  <c r="AO89" i="94"/>
  <c r="AK89" i="94"/>
  <c r="AG89" i="94"/>
  <c r="AC89" i="94"/>
  <c r="Y89" i="94"/>
  <c r="U89" i="94"/>
  <c r="Q89" i="94"/>
  <c r="K89" i="94"/>
  <c r="B89" i="94"/>
  <c r="BA88" i="94"/>
  <c r="AW88" i="94"/>
  <c r="AS88" i="94"/>
  <c r="AO88" i="94"/>
  <c r="AK88" i="94"/>
  <c r="AG88" i="94"/>
  <c r="AC88" i="94"/>
  <c r="Y88" i="94"/>
  <c r="U88" i="94"/>
  <c r="Q88" i="94"/>
  <c r="K88" i="94"/>
  <c r="B88" i="94"/>
  <c r="BA87" i="94"/>
  <c r="AW87" i="94"/>
  <c r="AS87" i="94"/>
  <c r="AO87" i="94"/>
  <c r="AK87" i="94"/>
  <c r="AG87" i="94"/>
  <c r="AC87" i="94"/>
  <c r="Y87" i="94"/>
  <c r="U87" i="94"/>
  <c r="Q87" i="94"/>
  <c r="K87" i="94"/>
  <c r="B87" i="94"/>
  <c r="BA86" i="94"/>
  <c r="AW86" i="94"/>
  <c r="AS86" i="94"/>
  <c r="AO86" i="94"/>
  <c r="AK86" i="94"/>
  <c r="AG86" i="94"/>
  <c r="AC86" i="94"/>
  <c r="Y86" i="94"/>
  <c r="U86" i="94"/>
  <c r="Q86" i="94"/>
  <c r="K86" i="94"/>
  <c r="B86" i="94"/>
  <c r="BA85" i="94"/>
  <c r="AW85" i="94"/>
  <c r="AS85" i="94"/>
  <c r="AO85" i="94"/>
  <c r="AK85" i="94"/>
  <c r="AG85" i="94"/>
  <c r="AC85" i="94"/>
  <c r="Y85" i="94"/>
  <c r="U85" i="94"/>
  <c r="Q85" i="94"/>
  <c r="K85" i="94"/>
  <c r="B85" i="94"/>
  <c r="BA84" i="94"/>
  <c r="AW84" i="94"/>
  <c r="AS84" i="94"/>
  <c r="AO84" i="94"/>
  <c r="AK84" i="94"/>
  <c r="AG84" i="94"/>
  <c r="AC84" i="94"/>
  <c r="Y84" i="94"/>
  <c r="U84" i="94"/>
  <c r="Q84" i="94"/>
  <c r="K84" i="94"/>
  <c r="B84" i="94"/>
  <c r="BA83" i="94"/>
  <c r="AW83" i="94"/>
  <c r="AS83" i="94"/>
  <c r="AO83" i="94"/>
  <c r="AK83" i="94"/>
  <c r="AG83" i="94"/>
  <c r="AC83" i="94"/>
  <c r="Y83" i="94"/>
  <c r="U83" i="94"/>
  <c r="Q83" i="94"/>
  <c r="K83" i="94"/>
  <c r="B83" i="94"/>
  <c r="BA82" i="94"/>
  <c r="AW82" i="94"/>
  <c r="AS82" i="94"/>
  <c r="AO82" i="94"/>
  <c r="AK82" i="94"/>
  <c r="AG82" i="94"/>
  <c r="AC82" i="94"/>
  <c r="Y82" i="94"/>
  <c r="U82" i="94"/>
  <c r="Q82" i="94"/>
  <c r="K82" i="94"/>
  <c r="B82" i="94"/>
  <c r="BA81" i="94"/>
  <c r="AW81" i="94"/>
  <c r="AS81" i="94"/>
  <c r="AO81" i="94"/>
  <c r="AK81" i="94"/>
  <c r="AG81" i="94"/>
  <c r="AC81" i="94"/>
  <c r="Y81" i="94"/>
  <c r="U81" i="94"/>
  <c r="Q81" i="94"/>
  <c r="K81" i="94"/>
  <c r="B81" i="94"/>
  <c r="BA80" i="94"/>
  <c r="AW80" i="94"/>
  <c r="AS80" i="94"/>
  <c r="AO80" i="94"/>
  <c r="AK80" i="94"/>
  <c r="AG80" i="94"/>
  <c r="AC80" i="94"/>
  <c r="Y80" i="94"/>
  <c r="U80" i="94"/>
  <c r="Q80" i="94"/>
  <c r="K80" i="94"/>
  <c r="B80" i="94"/>
  <c r="BA79" i="94"/>
  <c r="AW79" i="94"/>
  <c r="AS79" i="94"/>
  <c r="AO79" i="94"/>
  <c r="AK79" i="94"/>
  <c r="AG79" i="94"/>
  <c r="AC79" i="94"/>
  <c r="Y79" i="94"/>
  <c r="U79" i="94"/>
  <c r="Q79" i="94"/>
  <c r="K79" i="94"/>
  <c r="B79" i="94"/>
  <c r="BA78" i="94"/>
  <c r="AW78" i="94"/>
  <c r="AS78" i="94"/>
  <c r="AO78" i="94"/>
  <c r="AK78" i="94"/>
  <c r="AG78" i="94"/>
  <c r="AC78" i="94"/>
  <c r="Y78" i="94"/>
  <c r="U78" i="94"/>
  <c r="Q78" i="94"/>
  <c r="K78" i="94"/>
  <c r="B78" i="94"/>
  <c r="BA77" i="94"/>
  <c r="AW77" i="94"/>
  <c r="AS77" i="94"/>
  <c r="AO77" i="94"/>
  <c r="AK77" i="94"/>
  <c r="AG77" i="94"/>
  <c r="AC77" i="94"/>
  <c r="Y77" i="94"/>
  <c r="U77" i="94"/>
  <c r="Q77" i="94"/>
  <c r="K77" i="94"/>
  <c r="B77" i="94"/>
  <c r="BA76" i="94"/>
  <c r="AW76" i="94"/>
  <c r="AS76" i="94"/>
  <c r="AO76" i="94"/>
  <c r="AK76" i="94"/>
  <c r="AG76" i="94"/>
  <c r="AC76" i="94"/>
  <c r="Y76" i="94"/>
  <c r="U76" i="94"/>
  <c r="Q76" i="94"/>
  <c r="K76" i="94"/>
  <c r="B76" i="94"/>
  <c r="BA75" i="94"/>
  <c r="AW75" i="94"/>
  <c r="AS75" i="94"/>
  <c r="AO75" i="94"/>
  <c r="AK75" i="94"/>
  <c r="AG75" i="94"/>
  <c r="AC75" i="94"/>
  <c r="Y75" i="94"/>
  <c r="U75" i="94"/>
  <c r="Q75" i="94"/>
  <c r="K75" i="94"/>
  <c r="B75" i="94"/>
  <c r="BA74" i="94"/>
  <c r="AW74" i="94"/>
  <c r="AS74" i="94"/>
  <c r="AO74" i="94"/>
  <c r="AK74" i="94"/>
  <c r="AG74" i="94"/>
  <c r="AC74" i="94"/>
  <c r="Y74" i="94"/>
  <c r="U74" i="94"/>
  <c r="Q74" i="94"/>
  <c r="K74" i="94"/>
  <c r="B74" i="94"/>
  <c r="BA73" i="94"/>
  <c r="AW73" i="94"/>
  <c r="AS73" i="94"/>
  <c r="AO73" i="94"/>
  <c r="AK73" i="94"/>
  <c r="AG73" i="94"/>
  <c r="AC73" i="94"/>
  <c r="Y73" i="94"/>
  <c r="U73" i="94"/>
  <c r="Q73" i="94"/>
  <c r="K73" i="94"/>
  <c r="B73" i="94"/>
  <c r="BA72" i="94"/>
  <c r="AW72" i="94"/>
  <c r="AS72" i="94"/>
  <c r="AO72" i="94"/>
  <c r="AK72" i="94"/>
  <c r="AG72" i="94"/>
  <c r="AC72" i="94"/>
  <c r="Y72" i="94"/>
  <c r="U72" i="94"/>
  <c r="Q72" i="94"/>
  <c r="K72" i="94"/>
  <c r="B72" i="94"/>
  <c r="BA71" i="94"/>
  <c r="AW71" i="94"/>
  <c r="AS71" i="94"/>
  <c r="AO71" i="94"/>
  <c r="AK71" i="94"/>
  <c r="AG71" i="94"/>
  <c r="AC71" i="94"/>
  <c r="Y71" i="94"/>
  <c r="U71" i="94"/>
  <c r="Q71" i="94"/>
  <c r="K71" i="94"/>
  <c r="B71" i="94"/>
  <c r="BA70" i="94"/>
  <c r="AW70" i="94"/>
  <c r="AS70" i="94"/>
  <c r="AO70" i="94"/>
  <c r="AK70" i="94"/>
  <c r="AG70" i="94"/>
  <c r="AC70" i="94"/>
  <c r="Y70" i="94"/>
  <c r="U70" i="94"/>
  <c r="Q70" i="94"/>
  <c r="K70" i="94"/>
  <c r="B70" i="94"/>
  <c r="BA69" i="94"/>
  <c r="AW69" i="94"/>
  <c r="AS69" i="94"/>
  <c r="AO69" i="94"/>
  <c r="AK69" i="94"/>
  <c r="AG69" i="94"/>
  <c r="AC69" i="94"/>
  <c r="Y69" i="94"/>
  <c r="U69" i="94"/>
  <c r="Q69" i="94"/>
  <c r="K69" i="94"/>
  <c r="B69" i="94"/>
  <c r="BA68" i="94"/>
  <c r="AW68" i="94"/>
  <c r="AS68" i="94"/>
  <c r="AO68" i="94"/>
  <c r="AK68" i="94"/>
  <c r="AG68" i="94"/>
  <c r="AC68" i="94"/>
  <c r="Y68" i="94"/>
  <c r="U68" i="94"/>
  <c r="Q68" i="94"/>
  <c r="K68" i="94"/>
  <c r="B68" i="94"/>
  <c r="BA67" i="94"/>
  <c r="AW67" i="94"/>
  <c r="AS67" i="94"/>
  <c r="AO67" i="94"/>
  <c r="AK67" i="94"/>
  <c r="AG67" i="94"/>
  <c r="AC67" i="94"/>
  <c r="Y67" i="94"/>
  <c r="U67" i="94"/>
  <c r="Q67" i="94"/>
  <c r="K67" i="94"/>
  <c r="B67" i="94"/>
  <c r="BA66" i="94"/>
  <c r="AW66" i="94"/>
  <c r="AS66" i="94"/>
  <c r="AO66" i="94"/>
  <c r="AK66" i="94"/>
  <c r="AG66" i="94"/>
  <c r="AC66" i="94"/>
  <c r="Y66" i="94"/>
  <c r="U66" i="94"/>
  <c r="Q66" i="94"/>
  <c r="K66" i="94"/>
  <c r="B66" i="94"/>
  <c r="BA65" i="94"/>
  <c r="AW65" i="94"/>
  <c r="AS65" i="94"/>
  <c r="AO65" i="94"/>
  <c r="AK65" i="94"/>
  <c r="AG65" i="94"/>
  <c r="AC65" i="94"/>
  <c r="Y65" i="94"/>
  <c r="U65" i="94"/>
  <c r="Q65" i="94"/>
  <c r="K65" i="94"/>
  <c r="B65" i="94"/>
  <c r="BA64" i="94"/>
  <c r="AW64" i="94"/>
  <c r="AS64" i="94"/>
  <c r="AO64" i="94"/>
  <c r="AK64" i="94"/>
  <c r="AG64" i="94"/>
  <c r="AC64" i="94"/>
  <c r="Y64" i="94"/>
  <c r="U64" i="94"/>
  <c r="Q64" i="94"/>
  <c r="K64" i="94"/>
  <c r="B64" i="94"/>
  <c r="BA63" i="94"/>
  <c r="AW63" i="94"/>
  <c r="AS63" i="94"/>
  <c r="AO63" i="94"/>
  <c r="AK63" i="94"/>
  <c r="AG63" i="94"/>
  <c r="AC63" i="94"/>
  <c r="Y63" i="94"/>
  <c r="U63" i="94"/>
  <c r="Q63" i="94"/>
  <c r="K63" i="94"/>
  <c r="B63" i="94"/>
  <c r="BA62" i="94"/>
  <c r="AW62" i="94"/>
  <c r="AS62" i="94"/>
  <c r="AO62" i="94"/>
  <c r="AK62" i="94"/>
  <c r="AG62" i="94"/>
  <c r="AC62" i="94"/>
  <c r="Y62" i="94"/>
  <c r="U62" i="94"/>
  <c r="Q62" i="94"/>
  <c r="K62" i="94"/>
  <c r="B62" i="94"/>
  <c r="BA61" i="94"/>
  <c r="AW61" i="94"/>
  <c r="AS61" i="94"/>
  <c r="AO61" i="94"/>
  <c r="AK61" i="94"/>
  <c r="AG61" i="94"/>
  <c r="AC61" i="94"/>
  <c r="Y61" i="94"/>
  <c r="U61" i="94"/>
  <c r="Q61" i="94"/>
  <c r="K61" i="94"/>
  <c r="B61" i="94"/>
  <c r="BA60" i="94"/>
  <c r="AW60" i="94"/>
  <c r="AS60" i="94"/>
  <c r="AO60" i="94"/>
  <c r="AK60" i="94"/>
  <c r="AG60" i="94"/>
  <c r="AC60" i="94"/>
  <c r="Y60" i="94"/>
  <c r="U60" i="94"/>
  <c r="Q60" i="94"/>
  <c r="K60" i="94"/>
  <c r="B60" i="94"/>
  <c r="BA59" i="94"/>
  <c r="AW59" i="94"/>
  <c r="AS59" i="94"/>
  <c r="AO59" i="94"/>
  <c r="AK59" i="94"/>
  <c r="AG59" i="94"/>
  <c r="AC59" i="94"/>
  <c r="Y59" i="94"/>
  <c r="U59" i="94"/>
  <c r="Q59" i="94"/>
  <c r="K59" i="94"/>
  <c r="B59" i="94"/>
  <c r="BA58" i="94"/>
  <c r="AW58" i="94"/>
  <c r="AS58" i="94"/>
  <c r="AO58" i="94"/>
  <c r="AK58" i="94"/>
  <c r="AG58" i="94"/>
  <c r="AC58" i="94"/>
  <c r="Y58" i="94"/>
  <c r="U58" i="94"/>
  <c r="Q58" i="94"/>
  <c r="K58" i="94"/>
  <c r="B58" i="94"/>
  <c r="BA57" i="94"/>
  <c r="AW57" i="94"/>
  <c r="AS57" i="94"/>
  <c r="AO57" i="94"/>
  <c r="AK57" i="94"/>
  <c r="AG57" i="94"/>
  <c r="AC57" i="94"/>
  <c r="Y57" i="94"/>
  <c r="U57" i="94"/>
  <c r="Q57" i="94"/>
  <c r="K57" i="94"/>
  <c r="B57" i="94"/>
  <c r="BD56" i="94"/>
  <c r="BE56" i="94" s="1"/>
  <c r="BA56" i="94"/>
  <c r="AW56" i="94"/>
  <c r="AS56" i="94"/>
  <c r="AO56" i="94"/>
  <c r="AK56" i="94"/>
  <c r="AG56" i="94"/>
  <c r="AC56" i="94"/>
  <c r="Y56" i="94"/>
  <c r="U56" i="94"/>
  <c r="Q56" i="94"/>
  <c r="K56" i="94"/>
  <c r="B56" i="94"/>
  <c r="BA55" i="94"/>
  <c r="AW55" i="94"/>
  <c r="AS55" i="94"/>
  <c r="AO55" i="94"/>
  <c r="AK55" i="94"/>
  <c r="AG55" i="94"/>
  <c r="AC55" i="94"/>
  <c r="Y55" i="94"/>
  <c r="U55" i="94"/>
  <c r="Q55" i="94"/>
  <c r="K55" i="94"/>
  <c r="B55" i="94"/>
  <c r="BA54" i="94"/>
  <c r="AW54" i="94"/>
  <c r="AS54" i="94"/>
  <c r="AO54" i="94"/>
  <c r="AK54" i="94"/>
  <c r="AG54" i="94"/>
  <c r="AC54" i="94"/>
  <c r="Y54" i="94"/>
  <c r="U54" i="94"/>
  <c r="Q54" i="94"/>
  <c r="K54" i="94"/>
  <c r="B54" i="94"/>
  <c r="BA53" i="94"/>
  <c r="AW53" i="94"/>
  <c r="AS53" i="94"/>
  <c r="AO53" i="94"/>
  <c r="AK53" i="94"/>
  <c r="AG53" i="94"/>
  <c r="AC53" i="94"/>
  <c r="Y53" i="94"/>
  <c r="U53" i="94"/>
  <c r="Q53" i="94"/>
  <c r="K53" i="94"/>
  <c r="B53" i="94"/>
  <c r="BA52" i="94"/>
  <c r="AW52" i="94"/>
  <c r="AS52" i="94"/>
  <c r="AO52" i="94"/>
  <c r="AK52" i="94"/>
  <c r="AG52" i="94"/>
  <c r="AC52" i="94"/>
  <c r="Y52" i="94"/>
  <c r="U52" i="94"/>
  <c r="Q52" i="94"/>
  <c r="K52" i="94"/>
  <c r="B52" i="94"/>
  <c r="BA51" i="94"/>
  <c r="AW51" i="94"/>
  <c r="AS51" i="94"/>
  <c r="AO51" i="94"/>
  <c r="AK51" i="94"/>
  <c r="AG51" i="94"/>
  <c r="AC51" i="94"/>
  <c r="Y51" i="94"/>
  <c r="U51" i="94"/>
  <c r="Q51" i="94"/>
  <c r="K51" i="94"/>
  <c r="B51" i="94"/>
  <c r="BA50" i="94"/>
  <c r="AW50" i="94"/>
  <c r="AS50" i="94"/>
  <c r="AO50" i="94"/>
  <c r="AK50" i="94"/>
  <c r="AG50" i="94"/>
  <c r="AC50" i="94"/>
  <c r="Y50" i="94"/>
  <c r="U50" i="94"/>
  <c r="Q50" i="94"/>
  <c r="K50" i="94"/>
  <c r="B50" i="94"/>
  <c r="BA49" i="94"/>
  <c r="AW49" i="94"/>
  <c r="AS49" i="94"/>
  <c r="AO49" i="94"/>
  <c r="AK49" i="94"/>
  <c r="AG49" i="94"/>
  <c r="AC49" i="94"/>
  <c r="Y49" i="94"/>
  <c r="U49" i="94"/>
  <c r="Q49" i="94"/>
  <c r="K49" i="94"/>
  <c r="B49" i="94"/>
  <c r="BA48" i="94"/>
  <c r="AW48" i="94"/>
  <c r="AS48" i="94"/>
  <c r="AO48" i="94"/>
  <c r="AK48" i="94"/>
  <c r="AG48" i="94"/>
  <c r="AC48" i="94"/>
  <c r="Y48" i="94"/>
  <c r="U48" i="94"/>
  <c r="Q48" i="94"/>
  <c r="K48" i="94"/>
  <c r="B48" i="94"/>
  <c r="BA47" i="94"/>
  <c r="AW47" i="94"/>
  <c r="AS47" i="94"/>
  <c r="AO47" i="94"/>
  <c r="AK47" i="94"/>
  <c r="AG47" i="94"/>
  <c r="AC47" i="94"/>
  <c r="Y47" i="94"/>
  <c r="U47" i="94"/>
  <c r="Q47" i="94"/>
  <c r="K47" i="94"/>
  <c r="B47" i="94"/>
  <c r="BA46" i="94"/>
  <c r="AW46" i="94"/>
  <c r="AS46" i="94"/>
  <c r="AO46" i="94"/>
  <c r="AK46" i="94"/>
  <c r="AG46" i="94"/>
  <c r="AC46" i="94"/>
  <c r="Y46" i="94"/>
  <c r="U46" i="94"/>
  <c r="Q46" i="94"/>
  <c r="K46" i="94"/>
  <c r="B46" i="94"/>
  <c r="BA45" i="94"/>
  <c r="AW45" i="94"/>
  <c r="AS45" i="94"/>
  <c r="AO45" i="94"/>
  <c r="AK45" i="94"/>
  <c r="AG45" i="94"/>
  <c r="AC45" i="94"/>
  <c r="Y45" i="94"/>
  <c r="U45" i="94"/>
  <c r="Q45" i="94"/>
  <c r="K45" i="94"/>
  <c r="B45" i="94"/>
  <c r="BA44" i="94"/>
  <c r="AW44" i="94"/>
  <c r="AS44" i="94"/>
  <c r="AO44" i="94"/>
  <c r="AK44" i="94"/>
  <c r="AG44" i="94"/>
  <c r="AC44" i="94"/>
  <c r="Y44" i="94"/>
  <c r="U44" i="94"/>
  <c r="Q44" i="94"/>
  <c r="K44" i="94"/>
  <c r="B44" i="94"/>
  <c r="BA43" i="94"/>
  <c r="AW43" i="94"/>
  <c r="AS43" i="94"/>
  <c r="AO43" i="94"/>
  <c r="AK43" i="94"/>
  <c r="AG43" i="94"/>
  <c r="AC43" i="94"/>
  <c r="Y43" i="94"/>
  <c r="U43" i="94"/>
  <c r="Q43" i="94"/>
  <c r="K43" i="94"/>
  <c r="B43" i="94"/>
  <c r="BA42" i="94"/>
  <c r="AW42" i="94"/>
  <c r="AS42" i="94"/>
  <c r="AO42" i="94"/>
  <c r="AK42" i="94"/>
  <c r="AG42" i="94"/>
  <c r="AC42" i="94"/>
  <c r="Y42" i="94"/>
  <c r="U42" i="94"/>
  <c r="Q42" i="94"/>
  <c r="K42" i="94"/>
  <c r="B42" i="94"/>
  <c r="BA41" i="94"/>
  <c r="AW41" i="94"/>
  <c r="AS41" i="94"/>
  <c r="AO41" i="94"/>
  <c r="AK41" i="94"/>
  <c r="AG41" i="94"/>
  <c r="AC41" i="94"/>
  <c r="Y41" i="94"/>
  <c r="U41" i="94"/>
  <c r="Q41" i="94"/>
  <c r="K41" i="94"/>
  <c r="B41" i="94"/>
  <c r="BA40" i="94"/>
  <c r="AW40" i="94"/>
  <c r="AS40" i="94"/>
  <c r="AO40" i="94"/>
  <c r="AK40" i="94"/>
  <c r="AG40" i="94"/>
  <c r="AC40" i="94"/>
  <c r="Y40" i="94"/>
  <c r="U40" i="94"/>
  <c r="Q40" i="94"/>
  <c r="K40" i="94"/>
  <c r="B40" i="94"/>
  <c r="BA39" i="94"/>
  <c r="AW39" i="94"/>
  <c r="AS39" i="94"/>
  <c r="AO39" i="94"/>
  <c r="AK39" i="94"/>
  <c r="AG39" i="94"/>
  <c r="AC39" i="94"/>
  <c r="Y39" i="94"/>
  <c r="U39" i="94"/>
  <c r="Q39" i="94"/>
  <c r="K39" i="94"/>
  <c r="B39" i="94"/>
  <c r="BA31" i="94"/>
  <c r="AW31" i="94"/>
  <c r="AS31" i="94"/>
  <c r="AO31" i="94"/>
  <c r="AK31" i="94"/>
  <c r="AG31" i="94"/>
  <c r="AC31" i="94"/>
  <c r="Y31" i="94"/>
  <c r="U31" i="94"/>
  <c r="Q31" i="94"/>
  <c r="K31" i="94"/>
  <c r="B31" i="94"/>
  <c r="BA24" i="94"/>
  <c r="AW24" i="94"/>
  <c r="AS24" i="94"/>
  <c r="AO24" i="94"/>
  <c r="AK24" i="94"/>
  <c r="AG24" i="94"/>
  <c r="AC24" i="94"/>
  <c r="Y24" i="94"/>
  <c r="U24" i="94"/>
  <c r="Q24" i="94"/>
  <c r="K24" i="94"/>
  <c r="B24" i="94"/>
  <c r="BA23" i="94"/>
  <c r="AW23" i="94"/>
  <c r="AS23" i="94"/>
  <c r="AO23" i="94"/>
  <c r="AK23" i="94"/>
  <c r="AG23" i="94"/>
  <c r="AC23" i="94"/>
  <c r="Y23" i="94"/>
  <c r="U23" i="94"/>
  <c r="Q23" i="94"/>
  <c r="K23" i="94"/>
  <c r="B23" i="94"/>
  <c r="BA2" i="94"/>
  <c r="AW2" i="94"/>
  <c r="AS2" i="94"/>
  <c r="AO2" i="94"/>
  <c r="AK2" i="94"/>
  <c r="AG2" i="94"/>
  <c r="AC2" i="94"/>
  <c r="Y2" i="94"/>
  <c r="U2" i="94"/>
  <c r="Q2" i="94"/>
  <c r="K2" i="94"/>
  <c r="B2" i="94"/>
  <c r="BA6" i="94"/>
  <c r="AW6" i="94"/>
  <c r="AS6" i="94"/>
  <c r="AO6" i="94"/>
  <c r="AK6" i="94"/>
  <c r="AG6" i="94"/>
  <c r="AC6" i="94"/>
  <c r="Y6" i="94"/>
  <c r="U6" i="94"/>
  <c r="Q6" i="94"/>
  <c r="K6" i="94"/>
  <c r="B6" i="94"/>
  <c r="BA11" i="94"/>
  <c r="AW11" i="94"/>
  <c r="AS11" i="94"/>
  <c r="AO11" i="94"/>
  <c r="AK11" i="94"/>
  <c r="AG11" i="94"/>
  <c r="AC11" i="94"/>
  <c r="Y11" i="94"/>
  <c r="U11" i="94"/>
  <c r="Q11" i="94"/>
  <c r="K11" i="94"/>
  <c r="B11" i="94"/>
  <c r="BA28" i="94"/>
  <c r="AW28" i="94"/>
  <c r="AS28" i="94"/>
  <c r="AO28" i="94"/>
  <c r="AK28" i="94"/>
  <c r="AG28" i="94"/>
  <c r="AC28" i="94"/>
  <c r="Y28" i="94"/>
  <c r="U28" i="94"/>
  <c r="Q28" i="94"/>
  <c r="K28" i="94"/>
  <c r="B28" i="94"/>
  <c r="BA10" i="94"/>
  <c r="AW10" i="94"/>
  <c r="AS10" i="94"/>
  <c r="AO10" i="94"/>
  <c r="AK10" i="94"/>
  <c r="AG10" i="94"/>
  <c r="AC10" i="94"/>
  <c r="Y10" i="94"/>
  <c r="U10" i="94"/>
  <c r="Q10" i="94"/>
  <c r="K10" i="94"/>
  <c r="B10" i="94"/>
  <c r="BA33" i="94"/>
  <c r="AW33" i="94"/>
  <c r="AS33" i="94"/>
  <c r="AO33" i="94"/>
  <c r="AK33" i="94"/>
  <c r="AG33" i="94"/>
  <c r="AC33" i="94"/>
  <c r="Y33" i="94"/>
  <c r="U33" i="94"/>
  <c r="Q33" i="94"/>
  <c r="K33" i="94"/>
  <c r="B33" i="94"/>
  <c r="BB35" i="94"/>
  <c r="BD35" i="94" s="1"/>
  <c r="BE35" i="94" s="1"/>
  <c r="BA35" i="94"/>
  <c r="AW35" i="94"/>
  <c r="AS35" i="94"/>
  <c r="AO35" i="94"/>
  <c r="AK35" i="94"/>
  <c r="AG35" i="94"/>
  <c r="AC35" i="94"/>
  <c r="Y35" i="94"/>
  <c r="U35" i="94"/>
  <c r="Q35" i="94"/>
  <c r="L35" i="94"/>
  <c r="K35" i="94"/>
  <c r="B35" i="94"/>
  <c r="BA22" i="94"/>
  <c r="AW22" i="94"/>
  <c r="AS22" i="94"/>
  <c r="AO22" i="94"/>
  <c r="AK22" i="94"/>
  <c r="AG22" i="94"/>
  <c r="AC22" i="94"/>
  <c r="Y22" i="94"/>
  <c r="U22" i="94"/>
  <c r="Q22" i="94"/>
  <c r="K22" i="94"/>
  <c r="B22" i="94"/>
  <c r="BA26" i="94"/>
  <c r="AW26" i="94"/>
  <c r="AS26" i="94"/>
  <c r="AO26" i="94"/>
  <c r="AK26" i="94"/>
  <c r="AG26" i="94"/>
  <c r="AC26" i="94"/>
  <c r="Y26" i="94"/>
  <c r="U26" i="94"/>
  <c r="Q26" i="94"/>
  <c r="K26" i="94"/>
  <c r="B26" i="94"/>
  <c r="BA17" i="94"/>
  <c r="AW17" i="94"/>
  <c r="AS17" i="94"/>
  <c r="AO17" i="94"/>
  <c r="AK17" i="94"/>
  <c r="AG17" i="94"/>
  <c r="AC17" i="94"/>
  <c r="Y17" i="94"/>
  <c r="U17" i="94"/>
  <c r="Q17" i="94"/>
  <c r="K17" i="94"/>
  <c r="B17" i="94"/>
  <c r="BA30" i="94"/>
  <c r="AW30" i="94"/>
  <c r="AS30" i="94"/>
  <c r="AO30" i="94"/>
  <c r="AK30" i="94"/>
  <c r="AG30" i="94"/>
  <c r="AC30" i="94"/>
  <c r="Y30" i="94"/>
  <c r="U30" i="94"/>
  <c r="Q30" i="94"/>
  <c r="K30" i="94"/>
  <c r="B30" i="94"/>
  <c r="BA3" i="94"/>
  <c r="AW3" i="94"/>
  <c r="AS3" i="94"/>
  <c r="AO3" i="94"/>
  <c r="AK3" i="94"/>
  <c r="AG3" i="94"/>
  <c r="AC3" i="94"/>
  <c r="Y3" i="94"/>
  <c r="U3" i="94"/>
  <c r="Q3" i="94"/>
  <c r="K3" i="94"/>
  <c r="B3" i="94"/>
  <c r="BA14" i="94"/>
  <c r="AW14" i="94"/>
  <c r="AS14" i="94"/>
  <c r="AO14" i="94"/>
  <c r="AK14" i="94"/>
  <c r="AG14" i="94"/>
  <c r="AC14" i="94"/>
  <c r="Y14" i="94"/>
  <c r="U14" i="94"/>
  <c r="Q14" i="94"/>
  <c r="K14" i="94"/>
  <c r="B14" i="94"/>
  <c r="BA16" i="94"/>
  <c r="AW16" i="94"/>
  <c r="AS16" i="94"/>
  <c r="AO16" i="94"/>
  <c r="AK16" i="94"/>
  <c r="AG16" i="94"/>
  <c r="AC16" i="94"/>
  <c r="Y16" i="94"/>
  <c r="U16" i="94"/>
  <c r="Q16" i="94"/>
  <c r="K16" i="94"/>
  <c r="B16" i="94"/>
  <c r="BA37" i="94"/>
  <c r="AW37" i="94"/>
  <c r="AS37" i="94"/>
  <c r="AO37" i="94"/>
  <c r="AK37" i="94"/>
  <c r="AG37" i="94"/>
  <c r="AC37" i="94"/>
  <c r="Y37" i="94"/>
  <c r="U37" i="94"/>
  <c r="Q37" i="94"/>
  <c r="K37" i="94"/>
  <c r="B37" i="94"/>
  <c r="BA12" i="94"/>
  <c r="AW12" i="94"/>
  <c r="AS12" i="94"/>
  <c r="AO12" i="94"/>
  <c r="AK12" i="94"/>
  <c r="AG12" i="94"/>
  <c r="AC12" i="94"/>
  <c r="Y12" i="94"/>
  <c r="U12" i="94"/>
  <c r="Q12" i="94"/>
  <c r="K12" i="94"/>
  <c r="B12" i="94"/>
  <c r="BA19" i="94"/>
  <c r="AW19" i="94"/>
  <c r="AS19" i="94"/>
  <c r="AO19" i="94"/>
  <c r="AK19" i="94"/>
  <c r="AG19" i="94"/>
  <c r="AC19" i="94"/>
  <c r="Y19" i="94"/>
  <c r="U19" i="94"/>
  <c r="Q19" i="94"/>
  <c r="K19" i="94"/>
  <c r="B19" i="94"/>
  <c r="BA4" i="94"/>
  <c r="AW4" i="94"/>
  <c r="AS4" i="94"/>
  <c r="AO4" i="94"/>
  <c r="AK4" i="94"/>
  <c r="AG4" i="94"/>
  <c r="AC4" i="94"/>
  <c r="Y4" i="94"/>
  <c r="U4" i="94"/>
  <c r="Q4" i="94"/>
  <c r="K4" i="94"/>
  <c r="B4" i="94"/>
  <c r="BA8" i="94"/>
  <c r="AW8" i="94"/>
  <c r="AS8" i="94"/>
  <c r="AO8" i="94"/>
  <c r="AK8" i="94"/>
  <c r="AG8" i="94"/>
  <c r="AC8" i="94"/>
  <c r="Y8" i="94"/>
  <c r="U8" i="94"/>
  <c r="Q8" i="94"/>
  <c r="K8" i="94"/>
  <c r="B8" i="94"/>
  <c r="BA7" i="94"/>
  <c r="AW7" i="94"/>
  <c r="AS7" i="94"/>
  <c r="AO7" i="94"/>
  <c r="AK7" i="94"/>
  <c r="AG7" i="94"/>
  <c r="AC7" i="94"/>
  <c r="Y7" i="94"/>
  <c r="U7" i="94"/>
  <c r="Q7" i="94"/>
  <c r="K7" i="94"/>
  <c r="B7" i="94"/>
  <c r="BA27" i="94"/>
  <c r="AW27" i="94"/>
  <c r="AS27" i="94"/>
  <c r="AO27" i="94"/>
  <c r="AK27" i="94"/>
  <c r="AG27" i="94"/>
  <c r="AC27" i="94"/>
  <c r="Y27" i="94"/>
  <c r="U27" i="94"/>
  <c r="Q27" i="94"/>
  <c r="K27" i="94"/>
  <c r="B27" i="94"/>
  <c r="BA18" i="94"/>
  <c r="AW18" i="94"/>
  <c r="AS18" i="94"/>
  <c r="AO18" i="94"/>
  <c r="AK18" i="94"/>
  <c r="AG18" i="94"/>
  <c r="AC18" i="94"/>
  <c r="Y18" i="94"/>
  <c r="U18" i="94"/>
  <c r="Q18" i="94"/>
  <c r="K18" i="94"/>
  <c r="B18" i="94"/>
  <c r="BA32" i="94"/>
  <c r="AW32" i="94"/>
  <c r="AS32" i="94"/>
  <c r="AO32" i="94"/>
  <c r="AK32" i="94"/>
  <c r="AG32" i="94"/>
  <c r="AC32" i="94"/>
  <c r="Y32" i="94"/>
  <c r="U32" i="94"/>
  <c r="Q32" i="94"/>
  <c r="K32" i="94"/>
  <c r="B32" i="94"/>
  <c r="BA15" i="94"/>
  <c r="AW15" i="94"/>
  <c r="AS15" i="94"/>
  <c r="AO15" i="94"/>
  <c r="AK15" i="94"/>
  <c r="AG15" i="94"/>
  <c r="AC15" i="94"/>
  <c r="Y15" i="94"/>
  <c r="U15" i="94"/>
  <c r="Q15" i="94"/>
  <c r="K15" i="94"/>
  <c r="B15" i="94"/>
  <c r="BA13" i="94"/>
  <c r="AW13" i="94"/>
  <c r="AS13" i="94"/>
  <c r="AO13" i="94"/>
  <c r="AK13" i="94"/>
  <c r="AG13" i="94"/>
  <c r="AC13" i="94"/>
  <c r="Y13" i="94"/>
  <c r="U13" i="94"/>
  <c r="Q13" i="94"/>
  <c r="K13" i="94"/>
  <c r="B13" i="94"/>
  <c r="BA29" i="94"/>
  <c r="AW29" i="94"/>
  <c r="AS29" i="94"/>
  <c r="AO29" i="94"/>
  <c r="AK29" i="94"/>
  <c r="AG29" i="94"/>
  <c r="AC29" i="94"/>
  <c r="Y29" i="94"/>
  <c r="U29" i="94"/>
  <c r="Q29" i="94"/>
  <c r="K29" i="94"/>
  <c r="B29" i="94"/>
  <c r="BA20" i="94"/>
  <c r="AW20" i="94"/>
  <c r="AS20" i="94"/>
  <c r="AO20" i="94"/>
  <c r="AK20" i="94"/>
  <c r="AG20" i="94"/>
  <c r="AC20" i="94"/>
  <c r="Y20" i="94"/>
  <c r="U20" i="94"/>
  <c r="Q20" i="94"/>
  <c r="K20" i="94"/>
  <c r="B20" i="94"/>
  <c r="BA9" i="94"/>
  <c r="AW9" i="94"/>
  <c r="AS9" i="94"/>
  <c r="AO9" i="94"/>
  <c r="AK9" i="94"/>
  <c r="AG9" i="94"/>
  <c r="AC9" i="94"/>
  <c r="Y9" i="94"/>
  <c r="U9" i="94"/>
  <c r="Q9" i="94"/>
  <c r="K9" i="94"/>
  <c r="B9" i="94"/>
  <c r="BA34" i="94"/>
  <c r="AW34" i="94"/>
  <c r="AS34" i="94"/>
  <c r="AO34" i="94"/>
  <c r="AK34" i="94"/>
  <c r="AG34" i="94"/>
  <c r="AC34" i="94"/>
  <c r="Y34" i="94"/>
  <c r="U34" i="94"/>
  <c r="Q34" i="94"/>
  <c r="K34" i="94"/>
  <c r="B34" i="94"/>
  <c r="BA25" i="94"/>
  <c r="AW25" i="94"/>
  <c r="AS25" i="94"/>
  <c r="AO25" i="94"/>
  <c r="AK25" i="94"/>
  <c r="AG25" i="94"/>
  <c r="AC25" i="94"/>
  <c r="Y25" i="94"/>
  <c r="U25" i="94"/>
  <c r="Q25" i="94"/>
  <c r="K25" i="94"/>
  <c r="B25" i="94"/>
  <c r="BA36" i="94"/>
  <c r="AW36" i="94"/>
  <c r="AS36" i="94"/>
  <c r="AO36" i="94"/>
  <c r="AK36" i="94"/>
  <c r="AG36" i="94"/>
  <c r="AC36" i="94"/>
  <c r="Y36" i="94"/>
  <c r="U36" i="94"/>
  <c r="Q36" i="94"/>
  <c r="K36" i="94"/>
  <c r="B36" i="94"/>
  <c r="BA5" i="94"/>
  <c r="AW5" i="94"/>
  <c r="AS5" i="94"/>
  <c r="AO5" i="94"/>
  <c r="AK5" i="94"/>
  <c r="AG5" i="94"/>
  <c r="AC5" i="94"/>
  <c r="Y5" i="94"/>
  <c r="U5" i="94"/>
  <c r="Q5" i="94"/>
  <c r="K5" i="94"/>
  <c r="B5" i="94"/>
  <c r="BA21" i="94"/>
  <c r="AW21" i="94"/>
  <c r="AS21" i="94"/>
  <c r="AO21" i="94"/>
  <c r="AK21" i="94"/>
  <c r="AG21" i="94"/>
  <c r="AC21" i="94"/>
  <c r="Y21" i="94"/>
  <c r="U21" i="94"/>
  <c r="Q21" i="94"/>
  <c r="K21" i="94"/>
  <c r="B21" i="94"/>
  <c r="BA38" i="94"/>
  <c r="AW38" i="94"/>
  <c r="AS38" i="94"/>
  <c r="AO38" i="94"/>
  <c r="AK38" i="94"/>
  <c r="AG38" i="94"/>
  <c r="AC38" i="94"/>
  <c r="Y38" i="94"/>
  <c r="U38" i="94"/>
  <c r="Q38" i="94"/>
  <c r="K38" i="94"/>
  <c r="B38" i="94"/>
  <c r="D1" i="94"/>
  <c r="H31" i="94" l="1"/>
  <c r="H77" i="94"/>
  <c r="H13" i="94"/>
  <c r="BB13" i="94" s="1"/>
  <c r="BD13" i="94" s="1"/>
  <c r="BE13" i="94" s="1"/>
  <c r="H15" i="94"/>
  <c r="BB15" i="94" s="1"/>
  <c r="BD15" i="94" s="1"/>
  <c r="BE15" i="94" s="1"/>
  <c r="H7" i="94"/>
  <c r="H4" i="94"/>
  <c r="L4" i="94" s="1"/>
  <c r="H22" i="94"/>
  <c r="L22" i="94" s="1"/>
  <c r="H10" i="94"/>
  <c r="L10" i="94" s="1"/>
  <c r="H63" i="94"/>
  <c r="BB63" i="94" s="1"/>
  <c r="BD63" i="94" s="1"/>
  <c r="BE63" i="94" s="1"/>
  <c r="H60" i="94"/>
  <c r="L60" i="94" s="1"/>
  <c r="H62" i="94"/>
  <c r="H78" i="94"/>
  <c r="BB78" i="94" s="1"/>
  <c r="BD78" i="94" s="1"/>
  <c r="BE78" i="94" s="1"/>
  <c r="H40" i="94"/>
  <c r="H82" i="94"/>
  <c r="L82" i="94" s="1"/>
  <c r="H84" i="94"/>
  <c r="H86" i="94"/>
  <c r="BB86" i="94" s="1"/>
  <c r="BD86" i="94" s="1"/>
  <c r="BE86" i="94" s="1"/>
  <c r="H88" i="94"/>
  <c r="H90" i="94"/>
  <c r="L90" i="94" s="1"/>
  <c r="H92" i="94"/>
  <c r="H94" i="94"/>
  <c r="L94" i="94" s="1"/>
  <c r="H96" i="94"/>
  <c r="H98" i="94"/>
  <c r="L98" i="94" s="1"/>
  <c r="L63" i="94"/>
  <c r="H32" i="94"/>
  <c r="BB32" i="94" s="1"/>
  <c r="BD32" i="94" s="1"/>
  <c r="BE32" i="94" s="1"/>
  <c r="H27" i="94"/>
  <c r="BB27" i="94" s="1"/>
  <c r="BD27" i="94" s="1"/>
  <c r="BE27" i="94" s="1"/>
  <c r="H8" i="94"/>
  <c r="BB8" i="94" s="1"/>
  <c r="BD8" i="94" s="1"/>
  <c r="BE8" i="94" s="1"/>
  <c r="H12" i="94"/>
  <c r="BB12" i="94" s="1"/>
  <c r="BD12" i="94" s="1"/>
  <c r="BE12" i="94" s="1"/>
  <c r="H11" i="94"/>
  <c r="L11" i="94" s="1"/>
  <c r="H2" i="94"/>
  <c r="L2" i="94" s="1"/>
  <c r="H24" i="94"/>
  <c r="L24" i="94" s="1"/>
  <c r="H42" i="94"/>
  <c r="H44" i="94"/>
  <c r="BB44" i="94" s="1"/>
  <c r="BD44" i="94" s="1"/>
  <c r="BE44" i="94" s="1"/>
  <c r="H46" i="94"/>
  <c r="H48" i="94"/>
  <c r="BB48" i="94" s="1"/>
  <c r="BD48" i="94" s="1"/>
  <c r="BE48" i="94" s="1"/>
  <c r="H50" i="94"/>
  <c r="H52" i="94"/>
  <c r="BB52" i="94" s="1"/>
  <c r="BD52" i="94" s="1"/>
  <c r="BE52" i="94" s="1"/>
  <c r="H54" i="94"/>
  <c r="H56" i="94"/>
  <c r="L56" i="94" s="1"/>
  <c r="H57" i="94"/>
  <c r="H66" i="94"/>
  <c r="L66" i="94" s="1"/>
  <c r="H67" i="94"/>
  <c r="H69" i="94"/>
  <c r="L69" i="94" s="1"/>
  <c r="H72" i="94"/>
  <c r="L72" i="94" s="1"/>
  <c r="H74" i="94"/>
  <c r="L74" i="94" s="1"/>
  <c r="H75" i="94"/>
  <c r="H81" i="94"/>
  <c r="BB81" i="94" s="1"/>
  <c r="BD81" i="94" s="1"/>
  <c r="BE81" i="94" s="1"/>
  <c r="H85" i="94"/>
  <c r="BB85" i="94" s="1"/>
  <c r="BD85" i="94" s="1"/>
  <c r="BE85" i="94" s="1"/>
  <c r="H87" i="94"/>
  <c r="BB87" i="94" s="1"/>
  <c r="BD87" i="94" s="1"/>
  <c r="BE87" i="94" s="1"/>
  <c r="H89" i="94"/>
  <c r="BB89" i="94" s="1"/>
  <c r="BD89" i="94" s="1"/>
  <c r="BE89" i="94" s="1"/>
  <c r="H93" i="94"/>
  <c r="BB93" i="94" s="1"/>
  <c r="BD93" i="94" s="1"/>
  <c r="BE93" i="94" s="1"/>
  <c r="H95" i="94"/>
  <c r="BB95" i="94" s="1"/>
  <c r="BD95" i="94" s="1"/>
  <c r="BE95" i="94" s="1"/>
  <c r="H97" i="94"/>
  <c r="BB97" i="94" s="1"/>
  <c r="BD97" i="94" s="1"/>
  <c r="BE97" i="94" s="1"/>
  <c r="H39" i="94"/>
  <c r="L39" i="94" s="1"/>
  <c r="H61" i="94"/>
  <c r="L61" i="94" s="1"/>
  <c r="H36" i="94"/>
  <c r="H20" i="94"/>
  <c r="L20" i="94" s="1"/>
  <c r="H18" i="94"/>
  <c r="H37" i="94"/>
  <c r="L37" i="94" s="1"/>
  <c r="H14" i="94"/>
  <c r="H30" i="94"/>
  <c r="L30" i="94" s="1"/>
  <c r="H26" i="94"/>
  <c r="H28" i="94"/>
  <c r="BB28" i="94" s="1"/>
  <c r="BD28" i="94" s="1"/>
  <c r="BE28" i="94" s="1"/>
  <c r="H6" i="94"/>
  <c r="H23" i="94"/>
  <c r="BB23" i="94" s="1"/>
  <c r="BD23" i="94" s="1"/>
  <c r="BE23" i="94" s="1"/>
  <c r="H41" i="94"/>
  <c r="L41" i="94" s="1"/>
  <c r="H43" i="94"/>
  <c r="L43" i="94" s="1"/>
  <c r="H45" i="94"/>
  <c r="L45" i="94" s="1"/>
  <c r="H58" i="94"/>
  <c r="L58" i="94" s="1"/>
  <c r="H59" i="94"/>
  <c r="H65" i="94"/>
  <c r="L65" i="94" s="1"/>
  <c r="H70" i="94"/>
  <c r="H71" i="94"/>
  <c r="H73" i="94"/>
  <c r="H80" i="94"/>
  <c r="BB80" i="94" s="1"/>
  <c r="BD80" i="94" s="1"/>
  <c r="BE80" i="94" s="1"/>
  <c r="H69" i="95"/>
  <c r="BL69" i="95" s="1"/>
  <c r="BN69" i="95" s="1"/>
  <c r="BO69" i="95" s="1"/>
  <c r="H114" i="95"/>
  <c r="L114" i="95" s="1"/>
  <c r="H120" i="95"/>
  <c r="H61" i="95"/>
  <c r="BL61" i="95" s="1"/>
  <c r="BN61" i="95" s="1"/>
  <c r="BO61" i="95" s="1"/>
  <c r="H65" i="95"/>
  <c r="BL65" i="95" s="1"/>
  <c r="BN65" i="95" s="1"/>
  <c r="BO65" i="95" s="1"/>
  <c r="H64" i="95"/>
  <c r="H73" i="95"/>
  <c r="BL73" i="95" s="1"/>
  <c r="BN73" i="95" s="1"/>
  <c r="BO73" i="95" s="1"/>
  <c r="H16" i="95"/>
  <c r="L16" i="95" s="1"/>
  <c r="H4" i="95"/>
  <c r="BL4" i="95" s="1"/>
  <c r="BN4" i="95" s="1"/>
  <c r="BO4" i="95" s="1"/>
  <c r="H18" i="95"/>
  <c r="H15" i="95"/>
  <c r="H19" i="95"/>
  <c r="H21" i="95"/>
  <c r="BL21" i="95" s="1"/>
  <c r="BN21" i="95" s="1"/>
  <c r="BO21" i="95" s="1"/>
  <c r="H23" i="95"/>
  <c r="H25" i="95"/>
  <c r="H27" i="95"/>
  <c r="H29" i="95"/>
  <c r="BL29" i="95" s="1"/>
  <c r="BN29" i="95" s="1"/>
  <c r="BO29" i="95" s="1"/>
  <c r="H30" i="95"/>
  <c r="H32" i="95"/>
  <c r="H72" i="95"/>
  <c r="H2" i="95"/>
  <c r="L2" i="95" s="1"/>
  <c r="H8" i="95"/>
  <c r="H82" i="95"/>
  <c r="L82" i="95" s="1"/>
  <c r="H83" i="95"/>
  <c r="H86" i="95"/>
  <c r="L86" i="95" s="1"/>
  <c r="H87" i="95"/>
  <c r="H91" i="95"/>
  <c r="H94" i="95"/>
  <c r="L94" i="95" s="1"/>
  <c r="H95" i="95"/>
  <c r="BL95" i="95" s="1"/>
  <c r="BN95" i="95" s="1"/>
  <c r="BO95" i="95" s="1"/>
  <c r="H98" i="95"/>
  <c r="L98" i="95" s="1"/>
  <c r="H99" i="95"/>
  <c r="H102" i="95"/>
  <c r="L102" i="95" s="1"/>
  <c r="H103" i="95"/>
  <c r="L103" i="95" s="1"/>
  <c r="H107" i="95"/>
  <c r="H110" i="95"/>
  <c r="H112" i="95"/>
  <c r="L112" i="95" s="1"/>
  <c r="H10" i="95"/>
  <c r="BL10" i="95" s="1"/>
  <c r="BN10" i="95" s="1"/>
  <c r="BO10" i="95" s="1"/>
  <c r="H5" i="95"/>
  <c r="H9" i="95"/>
  <c r="H34" i="95"/>
  <c r="L34" i="95" s="1"/>
  <c r="H67" i="95"/>
  <c r="L67" i="95" s="1"/>
  <c r="H75" i="95"/>
  <c r="H88" i="95"/>
  <c r="L88" i="95" s="1"/>
  <c r="H90" i="95"/>
  <c r="L90" i="95" s="1"/>
  <c r="H106" i="95"/>
  <c r="L106" i="95" s="1"/>
  <c r="H116" i="95"/>
  <c r="L116" i="95" s="1"/>
  <c r="H118" i="95"/>
  <c r="L118" i="95" s="1"/>
  <c r="H119" i="95"/>
  <c r="H125" i="95"/>
  <c r="L125" i="95" s="1"/>
  <c r="H3" i="95"/>
  <c r="L3" i="95" s="1"/>
  <c r="H14" i="95"/>
  <c r="H17" i="95"/>
  <c r="H7" i="95"/>
  <c r="L7" i="95" s="1"/>
  <c r="H20" i="95"/>
  <c r="H22" i="95"/>
  <c r="H24" i="95"/>
  <c r="H26" i="95"/>
  <c r="L26" i="95" s="1"/>
  <c r="H28" i="95"/>
  <c r="H35" i="95"/>
  <c r="BL35" i="95" s="1"/>
  <c r="BN35" i="95" s="1"/>
  <c r="BO35" i="95" s="1"/>
  <c r="H36" i="95"/>
  <c r="BL36" i="95" s="1"/>
  <c r="BN36" i="95" s="1"/>
  <c r="BO36" i="95" s="1"/>
  <c r="H38" i="95"/>
  <c r="BL38" i="95" s="1"/>
  <c r="BN38" i="95" s="1"/>
  <c r="BO38" i="95" s="1"/>
  <c r="H40" i="95"/>
  <c r="H41" i="95"/>
  <c r="BL41" i="95" s="1"/>
  <c r="BN41" i="95" s="1"/>
  <c r="BO41" i="95" s="1"/>
  <c r="H42" i="95"/>
  <c r="L42" i="95" s="1"/>
  <c r="H43" i="95"/>
  <c r="BL43" i="95" s="1"/>
  <c r="BN43" i="95" s="1"/>
  <c r="BO43" i="95" s="1"/>
  <c r="H44" i="95"/>
  <c r="H46" i="95"/>
  <c r="H48" i="95"/>
  <c r="H49" i="95"/>
  <c r="BL49" i="95" s="1"/>
  <c r="BN49" i="95" s="1"/>
  <c r="BO49" i="95" s="1"/>
  <c r="H50" i="95"/>
  <c r="H51" i="95"/>
  <c r="BL51" i="95" s="1"/>
  <c r="BN51" i="95" s="1"/>
  <c r="BO51" i="95" s="1"/>
  <c r="H52" i="95"/>
  <c r="BL52" i="95" s="1"/>
  <c r="BN52" i="95" s="1"/>
  <c r="BO52" i="95" s="1"/>
  <c r="H54" i="95"/>
  <c r="BL54" i="95" s="1"/>
  <c r="BN54" i="95" s="1"/>
  <c r="BO54" i="95" s="1"/>
  <c r="H56" i="95"/>
  <c r="H57" i="95"/>
  <c r="BL57" i="95" s="1"/>
  <c r="BN57" i="95" s="1"/>
  <c r="BO57" i="95" s="1"/>
  <c r="H58" i="95"/>
  <c r="L58" i="95" s="1"/>
  <c r="H59" i="95"/>
  <c r="BL59" i="95" s="1"/>
  <c r="BN59" i="95" s="1"/>
  <c r="BO59" i="95" s="1"/>
  <c r="H68" i="95"/>
  <c r="H76" i="95"/>
  <c r="H124" i="95"/>
  <c r="H11" i="95"/>
  <c r="L11" i="95" s="1"/>
  <c r="H12" i="95"/>
  <c r="H6" i="95"/>
  <c r="H63" i="95"/>
  <c r="BL63" i="95" s="1"/>
  <c r="BN63" i="95" s="1"/>
  <c r="BO63" i="95" s="1"/>
  <c r="H71" i="95"/>
  <c r="L71" i="95" s="1"/>
  <c r="H79" i="95"/>
  <c r="H81" i="95"/>
  <c r="H85" i="95"/>
  <c r="L85" i="95" s="1"/>
  <c r="H89" i="95"/>
  <c r="L89" i="95" s="1"/>
  <c r="H93" i="95"/>
  <c r="H97" i="95"/>
  <c r="H101" i="95"/>
  <c r="H105" i="95"/>
  <c r="L105" i="95" s="1"/>
  <c r="H109" i="95"/>
  <c r="H111" i="95"/>
  <c r="H113" i="95"/>
  <c r="H115" i="95"/>
  <c r="BL115" i="95" s="1"/>
  <c r="BN115" i="95" s="1"/>
  <c r="BO115" i="95" s="1"/>
  <c r="H117" i="95"/>
  <c r="H121" i="95"/>
  <c r="H122" i="95"/>
  <c r="L122" i="95" s="1"/>
  <c r="H123" i="95"/>
  <c r="L123" i="95" s="1"/>
  <c r="H13" i="95"/>
  <c r="BL13" i="95" s="1"/>
  <c r="BN13" i="95" s="1"/>
  <c r="BO13" i="95" s="1"/>
  <c r="H29" i="94"/>
  <c r="BB29" i="94" s="1"/>
  <c r="BD29" i="94" s="1"/>
  <c r="BE29" i="94" s="1"/>
  <c r="H38" i="94"/>
  <c r="BB38" i="94" s="1"/>
  <c r="BD38" i="94" s="1"/>
  <c r="BE38" i="94" s="1"/>
  <c r="H34" i="94"/>
  <c r="H25" i="94"/>
  <c r="BB25" i="94" s="1"/>
  <c r="BD25" i="94" s="1"/>
  <c r="BE25" i="94" s="1"/>
  <c r="H21" i="94"/>
  <c r="BB21" i="94" s="1"/>
  <c r="BD21" i="94" s="1"/>
  <c r="BE21" i="94" s="1"/>
  <c r="BL32" i="95"/>
  <c r="BN32" i="95" s="1"/>
  <c r="BO32" i="95" s="1"/>
  <c r="L32" i="95"/>
  <c r="L14" i="95"/>
  <c r="BL14" i="95"/>
  <c r="BN14" i="95" s="1"/>
  <c r="BO14" i="95" s="1"/>
  <c r="L17" i="95"/>
  <c r="BL17" i="95"/>
  <c r="BN17" i="95" s="1"/>
  <c r="BO17" i="95" s="1"/>
  <c r="L20" i="95"/>
  <c r="BL20" i="95"/>
  <c r="BN20" i="95" s="1"/>
  <c r="BO20" i="95" s="1"/>
  <c r="L22" i="95"/>
  <c r="BL22" i="95"/>
  <c r="BN22" i="95" s="1"/>
  <c r="BO22" i="95" s="1"/>
  <c r="L24" i="95"/>
  <c r="BL24" i="95"/>
  <c r="BN24" i="95" s="1"/>
  <c r="BO24" i="95" s="1"/>
  <c r="L28" i="95"/>
  <c r="BL28" i="95"/>
  <c r="BN28" i="95" s="1"/>
  <c r="BO28" i="95" s="1"/>
  <c r="L13" i="95"/>
  <c r="BL2" i="95"/>
  <c r="BN2" i="95" s="1"/>
  <c r="BO2" i="95" s="1"/>
  <c r="L12" i="95"/>
  <c r="BL12" i="95"/>
  <c r="BN12" i="95" s="1"/>
  <c r="BO12" i="95" s="1"/>
  <c r="BL5" i="95"/>
  <c r="BN5" i="95" s="1"/>
  <c r="BO5" i="95" s="1"/>
  <c r="L5" i="95"/>
  <c r="L4" i="95"/>
  <c r="BL34" i="95"/>
  <c r="BN34" i="95" s="1"/>
  <c r="BO34" i="95" s="1"/>
  <c r="BL8" i="95"/>
  <c r="BN8" i="95" s="1"/>
  <c r="BO8" i="95" s="1"/>
  <c r="L8" i="95"/>
  <c r="L6" i="95"/>
  <c r="BL6" i="95"/>
  <c r="BN6" i="95" s="1"/>
  <c r="BO6" i="95" s="1"/>
  <c r="BL9" i="95"/>
  <c r="BN9" i="95" s="1"/>
  <c r="BO9" i="95" s="1"/>
  <c r="L9" i="95"/>
  <c r="BL18" i="95"/>
  <c r="BN18" i="95" s="1"/>
  <c r="BO18" i="95" s="1"/>
  <c r="L18" i="95"/>
  <c r="BL15" i="95"/>
  <c r="BN15" i="95" s="1"/>
  <c r="BO15" i="95" s="1"/>
  <c r="L15" i="95"/>
  <c r="BL19" i="95"/>
  <c r="BN19" i="95" s="1"/>
  <c r="BO19" i="95" s="1"/>
  <c r="L19" i="95"/>
  <c r="L21" i="95"/>
  <c r="BL23" i="95"/>
  <c r="BN23" i="95" s="1"/>
  <c r="BO23" i="95" s="1"/>
  <c r="L23" i="95"/>
  <c r="BL25" i="95"/>
  <c r="BN25" i="95" s="1"/>
  <c r="BO25" i="95" s="1"/>
  <c r="L25" i="95"/>
  <c r="BL27" i="95"/>
  <c r="BN27" i="95" s="1"/>
  <c r="BO27" i="95" s="1"/>
  <c r="L27" i="95"/>
  <c r="L29" i="95"/>
  <c r="BL30" i="95"/>
  <c r="BN30" i="95" s="1"/>
  <c r="BO30" i="95" s="1"/>
  <c r="L30" i="95"/>
  <c r="L36" i="95"/>
  <c r="L44" i="95"/>
  <c r="BL44" i="95"/>
  <c r="BN44" i="95" s="1"/>
  <c r="BO44" i="95" s="1"/>
  <c r="L52" i="95"/>
  <c r="L63" i="95"/>
  <c r="BL67" i="95"/>
  <c r="BN67" i="95" s="1"/>
  <c r="BO67" i="95" s="1"/>
  <c r="L76" i="95"/>
  <c r="BL76" i="95"/>
  <c r="BN76" i="95" s="1"/>
  <c r="BO76" i="95" s="1"/>
  <c r="L87" i="95"/>
  <c r="BL87" i="95"/>
  <c r="BN87" i="95" s="1"/>
  <c r="BO87" i="95" s="1"/>
  <c r="BL75" i="95"/>
  <c r="BN75" i="95" s="1"/>
  <c r="BO75" i="95" s="1"/>
  <c r="L75" i="95"/>
  <c r="L109" i="95"/>
  <c r="BL109" i="95"/>
  <c r="BN109" i="95" s="1"/>
  <c r="BO109" i="95" s="1"/>
  <c r="BL16" i="95"/>
  <c r="BN16" i="95" s="1"/>
  <c r="BO16" i="95" s="1"/>
  <c r="L35" i="95"/>
  <c r="H39" i="95"/>
  <c r="H47" i="95"/>
  <c r="L50" i="95"/>
  <c r="BL50" i="95"/>
  <c r="BN50" i="95" s="1"/>
  <c r="BO50" i="95" s="1"/>
  <c r="L51" i="95"/>
  <c r="H55" i="95"/>
  <c r="L72" i="95"/>
  <c r="BL72" i="95"/>
  <c r="BN72" i="95" s="1"/>
  <c r="BO72" i="95" s="1"/>
  <c r="BL103" i="95"/>
  <c r="BN103" i="95" s="1"/>
  <c r="BO103" i="95" s="1"/>
  <c r="L46" i="95"/>
  <c r="BL46" i="95"/>
  <c r="BN46" i="95" s="1"/>
  <c r="BO46" i="95" s="1"/>
  <c r="L117" i="95"/>
  <c r="BL117" i="95"/>
  <c r="BN117" i="95" s="1"/>
  <c r="BO117" i="95" s="1"/>
  <c r="BL125" i="95"/>
  <c r="H31" i="95"/>
  <c r="H33" i="95"/>
  <c r="H37" i="95"/>
  <c r="L40" i="95"/>
  <c r="BL40" i="95"/>
  <c r="BN40" i="95" s="1"/>
  <c r="BO40" i="95" s="1"/>
  <c r="L41" i="95"/>
  <c r="H45" i="95"/>
  <c r="L48" i="95"/>
  <c r="BL48" i="95"/>
  <c r="BN48" i="95" s="1"/>
  <c r="BO48" i="95" s="1"/>
  <c r="H53" i="95"/>
  <c r="L56" i="95"/>
  <c r="BL56" i="95"/>
  <c r="BN56" i="95" s="1"/>
  <c r="BO56" i="95" s="1"/>
  <c r="L57" i="95"/>
  <c r="L64" i="95"/>
  <c r="BL64" i="95"/>
  <c r="BN64" i="95" s="1"/>
  <c r="BO64" i="95" s="1"/>
  <c r="L68" i="95"/>
  <c r="BL68" i="95"/>
  <c r="BN68" i="95" s="1"/>
  <c r="BO68" i="95" s="1"/>
  <c r="BL79" i="95"/>
  <c r="BN79" i="95" s="1"/>
  <c r="BO79" i="95" s="1"/>
  <c r="L79" i="95"/>
  <c r="L93" i="95"/>
  <c r="BL93" i="95"/>
  <c r="BN93" i="95" s="1"/>
  <c r="BO93" i="95" s="1"/>
  <c r="L61" i="95"/>
  <c r="L65" i="95"/>
  <c r="L69" i="95"/>
  <c r="L73" i="95"/>
  <c r="L77" i="95"/>
  <c r="L83" i="95"/>
  <c r="BL83" i="95"/>
  <c r="BN83" i="95" s="1"/>
  <c r="BO83" i="95" s="1"/>
  <c r="L99" i="95"/>
  <c r="BL99" i="95"/>
  <c r="BN99" i="95" s="1"/>
  <c r="BO99" i="95" s="1"/>
  <c r="L111" i="95"/>
  <c r="BL111" i="95"/>
  <c r="BN111" i="95" s="1"/>
  <c r="BO111" i="95" s="1"/>
  <c r="H62" i="95"/>
  <c r="H66" i="95"/>
  <c r="H70" i="95"/>
  <c r="H74" i="95"/>
  <c r="H78" i="95"/>
  <c r="BL85" i="95"/>
  <c r="BN85" i="95" s="1"/>
  <c r="BO85" i="95" s="1"/>
  <c r="BL88" i="95"/>
  <c r="BN88" i="95" s="1"/>
  <c r="BO88" i="95" s="1"/>
  <c r="L95" i="95"/>
  <c r="L101" i="95"/>
  <c r="BL101" i="95"/>
  <c r="BN101" i="95" s="1"/>
  <c r="BO101" i="95" s="1"/>
  <c r="L110" i="95"/>
  <c r="BL110" i="95"/>
  <c r="BN110" i="95" s="1"/>
  <c r="BO110" i="95" s="1"/>
  <c r="L113" i="95"/>
  <c r="BL113" i="95"/>
  <c r="BN113" i="95" s="1"/>
  <c r="BO113" i="95" s="1"/>
  <c r="H60" i="95"/>
  <c r="L81" i="95"/>
  <c r="BL81" i="95"/>
  <c r="BN81" i="95" s="1"/>
  <c r="BO81" i="95" s="1"/>
  <c r="L91" i="95"/>
  <c r="BL91" i="95"/>
  <c r="BN91" i="95" s="1"/>
  <c r="BO91" i="95" s="1"/>
  <c r="L97" i="95"/>
  <c r="BL97" i="95"/>
  <c r="BN97" i="95" s="1"/>
  <c r="BO97" i="95" s="1"/>
  <c r="L107" i="95"/>
  <c r="BL107" i="95"/>
  <c r="BN107" i="95" s="1"/>
  <c r="BO107" i="95" s="1"/>
  <c r="BL112" i="95"/>
  <c r="BN112" i="95" s="1"/>
  <c r="BO112" i="95" s="1"/>
  <c r="L115" i="95"/>
  <c r="BL114" i="95"/>
  <c r="BN114" i="95" s="1"/>
  <c r="BO114" i="95" s="1"/>
  <c r="BL116" i="95"/>
  <c r="BN116" i="95" s="1"/>
  <c r="BO116" i="95" s="1"/>
  <c r="BL118" i="95"/>
  <c r="L120" i="95"/>
  <c r="BL120" i="95"/>
  <c r="BL122" i="95"/>
  <c r="BL82" i="95"/>
  <c r="BN82" i="95" s="1"/>
  <c r="BO82" i="95" s="1"/>
  <c r="BL86" i="95"/>
  <c r="BN86" i="95" s="1"/>
  <c r="BO86" i="95" s="1"/>
  <c r="BL94" i="95"/>
  <c r="BN94" i="95" s="1"/>
  <c r="BO94" i="95" s="1"/>
  <c r="BL98" i="95"/>
  <c r="BN98" i="95" s="1"/>
  <c r="BO98" i="95" s="1"/>
  <c r="BL102" i="95"/>
  <c r="BN102" i="95" s="1"/>
  <c r="BO102" i="95" s="1"/>
  <c r="L119" i="95"/>
  <c r="BL119" i="95"/>
  <c r="H80" i="95"/>
  <c r="H84" i="95"/>
  <c r="H92" i="95"/>
  <c r="H96" i="95"/>
  <c r="H100" i="95"/>
  <c r="H104" i="95"/>
  <c r="H108" i="95"/>
  <c r="L21" i="94"/>
  <c r="L26" i="94"/>
  <c r="BB26" i="94"/>
  <c r="BD26" i="94" s="1"/>
  <c r="BE26" i="94" s="1"/>
  <c r="L6" i="94"/>
  <c r="BB6" i="94"/>
  <c r="BD6" i="94" s="1"/>
  <c r="BE6" i="94" s="1"/>
  <c r="L42" i="94"/>
  <c r="BB42" i="94"/>
  <c r="BD42" i="94" s="1"/>
  <c r="BE42" i="94" s="1"/>
  <c r="L36" i="94"/>
  <c r="BB36" i="94"/>
  <c r="BD36" i="94" s="1"/>
  <c r="BE36" i="94" s="1"/>
  <c r="L34" i="94"/>
  <c r="BB34" i="94"/>
  <c r="BD34" i="94" s="1"/>
  <c r="BE34" i="94" s="1"/>
  <c r="L18" i="94"/>
  <c r="BB18" i="94"/>
  <c r="BD18" i="94" s="1"/>
  <c r="BE18" i="94" s="1"/>
  <c r="L14" i="94"/>
  <c r="BB14" i="94"/>
  <c r="BD14" i="94" s="1"/>
  <c r="BE14" i="94" s="1"/>
  <c r="L29" i="94"/>
  <c r="L7" i="94"/>
  <c r="BB7" i="94"/>
  <c r="BD7" i="94" s="1"/>
  <c r="BE7" i="94" s="1"/>
  <c r="BB22" i="94"/>
  <c r="BD22" i="94" s="1"/>
  <c r="BE22" i="94" s="1"/>
  <c r="BB45" i="94"/>
  <c r="BD45" i="94" s="1"/>
  <c r="BE45" i="94" s="1"/>
  <c r="L52" i="94"/>
  <c r="BB61" i="94"/>
  <c r="BD61" i="94" s="1"/>
  <c r="BE61" i="94" s="1"/>
  <c r="L70" i="94"/>
  <c r="BB70" i="94"/>
  <c r="BD70" i="94" s="1"/>
  <c r="BE70" i="94" s="1"/>
  <c r="H76" i="94"/>
  <c r="L77" i="94"/>
  <c r="BB77" i="94"/>
  <c r="BD77" i="94" s="1"/>
  <c r="BE77" i="94" s="1"/>
  <c r="BB2" i="94"/>
  <c r="BD2" i="94" s="1"/>
  <c r="BE2" i="94" s="1"/>
  <c r="L40" i="94"/>
  <c r="BB40" i="94"/>
  <c r="BD40" i="94" s="1"/>
  <c r="BE40" i="94" s="1"/>
  <c r="BB46" i="94"/>
  <c r="BD46" i="94" s="1"/>
  <c r="BE46" i="94" s="1"/>
  <c r="L46" i="94"/>
  <c r="BB54" i="94"/>
  <c r="BD54" i="94" s="1"/>
  <c r="BE54" i="94" s="1"/>
  <c r="L54" i="94"/>
  <c r="L57" i="94"/>
  <c r="BB57" i="94"/>
  <c r="BD57" i="94" s="1"/>
  <c r="BE57" i="94" s="1"/>
  <c r="L73" i="94"/>
  <c r="BB73" i="94"/>
  <c r="BD73" i="94" s="1"/>
  <c r="BE73" i="94" s="1"/>
  <c r="L80" i="94"/>
  <c r="H5" i="94"/>
  <c r="H9" i="94"/>
  <c r="L27" i="94"/>
  <c r="BB39" i="94"/>
  <c r="BD39" i="94" s="1"/>
  <c r="BE39" i="94" s="1"/>
  <c r="BB50" i="94"/>
  <c r="BD50" i="94" s="1"/>
  <c r="BE50" i="94" s="1"/>
  <c r="L50" i="94"/>
  <c r="H64" i="94"/>
  <c r="BB65" i="94"/>
  <c r="BD65" i="94" s="1"/>
  <c r="BE65" i="94" s="1"/>
  <c r="BB72" i="94"/>
  <c r="BD72" i="94" s="1"/>
  <c r="BE72" i="94" s="1"/>
  <c r="H19" i="94"/>
  <c r="H16" i="94"/>
  <c r="H3" i="94"/>
  <c r="H17" i="94"/>
  <c r="H33" i="94"/>
  <c r="L31" i="94"/>
  <c r="BB31" i="94"/>
  <c r="BD31" i="94" s="1"/>
  <c r="BE31" i="94" s="1"/>
  <c r="BB41" i="94"/>
  <c r="BD41" i="94" s="1"/>
  <c r="BE41" i="94" s="1"/>
  <c r="L48" i="94"/>
  <c r="L62" i="94"/>
  <c r="BB62" i="94"/>
  <c r="BD62" i="94" s="1"/>
  <c r="BE62" i="94" s="1"/>
  <c r="H68" i="94"/>
  <c r="L81" i="94"/>
  <c r="BB98" i="94"/>
  <c r="BD98" i="94" s="1"/>
  <c r="BE98" i="94" s="1"/>
  <c r="L88" i="94"/>
  <c r="BB88" i="94"/>
  <c r="BD88" i="94" s="1"/>
  <c r="BE88" i="94" s="1"/>
  <c r="L89" i="94"/>
  <c r="L96" i="94"/>
  <c r="BB96" i="94"/>
  <c r="BD96" i="94" s="1"/>
  <c r="BE96" i="94" s="1"/>
  <c r="BB90" i="94"/>
  <c r="BD90" i="94" s="1"/>
  <c r="BE90" i="94" s="1"/>
  <c r="L95" i="94"/>
  <c r="H47" i="94"/>
  <c r="H49" i="94"/>
  <c r="H51" i="94"/>
  <c r="H53" i="94"/>
  <c r="H55" i="94"/>
  <c r="H79" i="94"/>
  <c r="H83" i="94"/>
  <c r="L84" i="94"/>
  <c r="BB84" i="94"/>
  <c r="BD84" i="94" s="1"/>
  <c r="BE84" i="94" s="1"/>
  <c r="L85" i="94"/>
  <c r="H91" i="94"/>
  <c r="L92" i="94"/>
  <c r="BB92" i="94"/>
  <c r="BD92" i="94" s="1"/>
  <c r="BE92" i="94" s="1"/>
  <c r="L93" i="94"/>
  <c r="BB94" i="94" l="1"/>
  <c r="BD94" i="94" s="1"/>
  <c r="BE94" i="94" s="1"/>
  <c r="BB10" i="94"/>
  <c r="BD10" i="94" s="1"/>
  <c r="BE10" i="94" s="1"/>
  <c r="L23" i="94"/>
  <c r="L86" i="94"/>
  <c r="L25" i="94"/>
  <c r="L44" i="94"/>
  <c r="L78" i="94"/>
  <c r="BB11" i="94"/>
  <c r="BD11" i="94" s="1"/>
  <c r="BE11" i="94" s="1"/>
  <c r="BB74" i="94"/>
  <c r="BD74" i="94" s="1"/>
  <c r="BE74" i="94" s="1"/>
  <c r="BB66" i="94"/>
  <c r="BD66" i="94" s="1"/>
  <c r="BE66" i="94" s="1"/>
  <c r="BB30" i="94"/>
  <c r="BD30" i="94" s="1"/>
  <c r="BE30" i="94" s="1"/>
  <c r="BB20" i="94"/>
  <c r="BD20" i="94" s="1"/>
  <c r="BE20" i="94" s="1"/>
  <c r="L87" i="94"/>
  <c r="L97" i="94"/>
  <c r="BB58" i="94"/>
  <c r="BD58" i="94" s="1"/>
  <c r="BE58" i="94" s="1"/>
  <c r="L32" i="94"/>
  <c r="BB4" i="94"/>
  <c r="BD4" i="94" s="1"/>
  <c r="BE4" i="94" s="1"/>
  <c r="BB24" i="94"/>
  <c r="BD24" i="94" s="1"/>
  <c r="BE24" i="94" s="1"/>
  <c r="BB37" i="94"/>
  <c r="BD37" i="94" s="1"/>
  <c r="BE37" i="94" s="1"/>
  <c r="BB82" i="94"/>
  <c r="BD82" i="94" s="1"/>
  <c r="BE82" i="94" s="1"/>
  <c r="BB69" i="94"/>
  <c r="BD69" i="94" s="1"/>
  <c r="BE69" i="94" s="1"/>
  <c r="BB60" i="94"/>
  <c r="BD60" i="94" s="1"/>
  <c r="BE60" i="94" s="1"/>
  <c r="BB43" i="94"/>
  <c r="BD43" i="94" s="1"/>
  <c r="BE43" i="94" s="1"/>
  <c r="L8" i="94"/>
  <c r="BB59" i="94"/>
  <c r="BD59" i="94" s="1"/>
  <c r="BE59" i="94" s="1"/>
  <c r="L59" i="94"/>
  <c r="BB75" i="94"/>
  <c r="BD75" i="94" s="1"/>
  <c r="BE75" i="94" s="1"/>
  <c r="L75" i="94"/>
  <c r="BB67" i="94"/>
  <c r="BD67" i="94" s="1"/>
  <c r="BE67" i="94" s="1"/>
  <c r="L67" i="94"/>
  <c r="BB71" i="94"/>
  <c r="BD71" i="94" s="1"/>
  <c r="BE71" i="94" s="1"/>
  <c r="L71" i="94"/>
  <c r="L43" i="95"/>
  <c r="L54" i="95"/>
  <c r="L10" i="95"/>
  <c r="L38" i="95"/>
  <c r="BL123" i="95"/>
  <c r="BN123" i="95" s="1"/>
  <c r="BO123" i="95" s="1"/>
  <c r="BL106" i="95"/>
  <c r="BN106" i="95" s="1"/>
  <c r="BO106" i="95" s="1"/>
  <c r="BL90" i="95"/>
  <c r="BN90" i="95" s="1"/>
  <c r="BO90" i="95" s="1"/>
  <c r="BL105" i="95"/>
  <c r="BN105" i="95" s="1"/>
  <c r="BO105" i="95" s="1"/>
  <c r="BL89" i="95"/>
  <c r="BN89" i="95" s="1"/>
  <c r="BO89" i="95" s="1"/>
  <c r="BL58" i="95"/>
  <c r="BN58" i="95" s="1"/>
  <c r="BO58" i="95" s="1"/>
  <c r="BL42" i="95"/>
  <c r="BN42" i="95" s="1"/>
  <c r="BO42" i="95" s="1"/>
  <c r="BL71" i="95"/>
  <c r="BN71" i="95" s="1"/>
  <c r="BO71" i="95" s="1"/>
  <c r="BL26" i="95"/>
  <c r="BN26" i="95" s="1"/>
  <c r="BO26" i="95" s="1"/>
  <c r="BL7" i="95"/>
  <c r="BN7" i="95" s="1"/>
  <c r="BO7" i="95" s="1"/>
  <c r="BL11" i="95"/>
  <c r="BN11" i="95" s="1"/>
  <c r="BO11" i="95" s="1"/>
  <c r="BL121" i="95"/>
  <c r="L121" i="95"/>
  <c r="L59" i="95"/>
  <c r="L49" i="95"/>
  <c r="BL124" i="95"/>
  <c r="BN124" i="95" s="1"/>
  <c r="BO124" i="95" s="1"/>
  <c r="L124" i="95"/>
  <c r="L38" i="94"/>
  <c r="L92" i="95"/>
  <c r="BL92" i="95"/>
  <c r="BN92" i="95" s="1"/>
  <c r="BO92" i="95" s="1"/>
  <c r="L62" i="95"/>
  <c r="BL62" i="95"/>
  <c r="BN62" i="95" s="1"/>
  <c r="BO62" i="95" s="1"/>
  <c r="BL33" i="95"/>
  <c r="BN33" i="95" s="1"/>
  <c r="BO33" i="95" s="1"/>
  <c r="L33" i="95"/>
  <c r="L84" i="95"/>
  <c r="BL84" i="95"/>
  <c r="BN84" i="95" s="1"/>
  <c r="BO84" i="95" s="1"/>
  <c r="L74" i="95"/>
  <c r="BL74" i="95"/>
  <c r="BN74" i="95" s="1"/>
  <c r="BO74" i="95" s="1"/>
  <c r="BL31" i="95"/>
  <c r="BN31" i="95" s="1"/>
  <c r="BO31" i="95" s="1"/>
  <c r="L31" i="95"/>
  <c r="BL55" i="95"/>
  <c r="BN55" i="95" s="1"/>
  <c r="BO55" i="95" s="1"/>
  <c r="L55" i="95"/>
  <c r="BL47" i="95"/>
  <c r="BN47" i="95" s="1"/>
  <c r="BO47" i="95" s="1"/>
  <c r="L47" i="95"/>
  <c r="BL39" i="95"/>
  <c r="BN39" i="95" s="1"/>
  <c r="BO39" i="95" s="1"/>
  <c r="L39" i="95"/>
  <c r="L108" i="95"/>
  <c r="BL108" i="95"/>
  <c r="BN108" i="95" s="1"/>
  <c r="BO108" i="95" s="1"/>
  <c r="L78" i="95"/>
  <c r="BL78" i="95"/>
  <c r="BN78" i="95" s="1"/>
  <c r="BO78" i="95" s="1"/>
  <c r="L104" i="95"/>
  <c r="BL104" i="95"/>
  <c r="BN104" i="95" s="1"/>
  <c r="BO104" i="95" s="1"/>
  <c r="L100" i="95"/>
  <c r="BL100" i="95"/>
  <c r="BN100" i="95" s="1"/>
  <c r="BO100" i="95" s="1"/>
  <c r="L80" i="95"/>
  <c r="BL80" i="95"/>
  <c r="BN80" i="95" s="1"/>
  <c r="BO80" i="95" s="1"/>
  <c r="L70" i="95"/>
  <c r="BL70" i="95"/>
  <c r="BN70" i="95" s="1"/>
  <c r="BO70" i="95" s="1"/>
  <c r="L60" i="95"/>
  <c r="BL60" i="95"/>
  <c r="BN60" i="95" s="1"/>
  <c r="BO60" i="95" s="1"/>
  <c r="L96" i="95"/>
  <c r="BL96" i="95"/>
  <c r="BN96" i="95" s="1"/>
  <c r="BO96" i="95" s="1"/>
  <c r="L66" i="95"/>
  <c r="BL66" i="95"/>
  <c r="BN66" i="95" s="1"/>
  <c r="BO66" i="95" s="1"/>
  <c r="BL53" i="95"/>
  <c r="BN53" i="95" s="1"/>
  <c r="BO53" i="95" s="1"/>
  <c r="L53" i="95"/>
  <c r="BL45" i="95"/>
  <c r="BN45" i="95" s="1"/>
  <c r="BO45" i="95" s="1"/>
  <c r="L45" i="95"/>
  <c r="BL37" i="95"/>
  <c r="BN37" i="95" s="1"/>
  <c r="BO37" i="95" s="1"/>
  <c r="L37" i="95"/>
  <c r="L3" i="94"/>
  <c r="BB3" i="94"/>
  <c r="BD3" i="94" s="1"/>
  <c r="BE3" i="94" s="1"/>
  <c r="L55" i="94"/>
  <c r="BB55" i="94"/>
  <c r="BD55" i="94" s="1"/>
  <c r="BE55" i="94" s="1"/>
  <c r="L47" i="94"/>
  <c r="BB47" i="94"/>
  <c r="BD47" i="94" s="1"/>
  <c r="BE47" i="94" s="1"/>
  <c r="L16" i="94"/>
  <c r="BB16" i="94"/>
  <c r="BD16" i="94" s="1"/>
  <c r="BE16" i="94" s="1"/>
  <c r="L9" i="94"/>
  <c r="BB9" i="94"/>
  <c r="BD9" i="94" s="1"/>
  <c r="BE9" i="94" s="1"/>
  <c r="L76" i="94"/>
  <c r="BB76" i="94"/>
  <c r="BD76" i="94" s="1"/>
  <c r="BE76" i="94" s="1"/>
  <c r="L49" i="94"/>
  <c r="BB49" i="94"/>
  <c r="BD49" i="94" s="1"/>
  <c r="BE49" i="94" s="1"/>
  <c r="L53" i="94"/>
  <c r="BB53" i="94"/>
  <c r="BD53" i="94" s="1"/>
  <c r="BE53" i="94" s="1"/>
  <c r="BB33" i="94"/>
  <c r="BD33" i="94" s="1"/>
  <c r="BE33" i="94" s="1"/>
  <c r="L33" i="94"/>
  <c r="BB19" i="94"/>
  <c r="BD19" i="94" s="1"/>
  <c r="BE19" i="94" s="1"/>
  <c r="L19" i="94"/>
  <c r="L64" i="94"/>
  <c r="BB64" i="94"/>
  <c r="BD64" i="94" s="1"/>
  <c r="BE64" i="94" s="1"/>
  <c r="L5" i="94"/>
  <c r="BB5" i="94"/>
  <c r="BD5" i="94" s="1"/>
  <c r="BE5" i="94" s="1"/>
  <c r="BB79" i="94"/>
  <c r="BD79" i="94" s="1"/>
  <c r="BE79" i="94" s="1"/>
  <c r="L79" i="94"/>
  <c r="L68" i="94"/>
  <c r="BB68" i="94"/>
  <c r="BD68" i="94" s="1"/>
  <c r="BE68" i="94" s="1"/>
  <c r="BB91" i="94"/>
  <c r="BD91" i="94" s="1"/>
  <c r="BE91" i="94" s="1"/>
  <c r="L91" i="94"/>
  <c r="BB83" i="94"/>
  <c r="BD83" i="94" s="1"/>
  <c r="BE83" i="94" s="1"/>
  <c r="L83" i="94"/>
  <c r="L51" i="94"/>
  <c r="BB51" i="94"/>
  <c r="BD51" i="94" s="1"/>
  <c r="BE51" i="94" s="1"/>
  <c r="L17" i="94"/>
  <c r="BB17" i="94"/>
  <c r="BD17" i="94" s="1"/>
  <c r="BE17" i="94" s="1"/>
  <c r="H11" i="34" l="1"/>
  <c r="L186" i="87" l="1"/>
  <c r="A186" i="87"/>
  <c r="L161" i="87"/>
  <c r="L136" i="87"/>
  <c r="L111" i="87"/>
  <c r="A111" i="87"/>
  <c r="L86" i="87"/>
  <c r="A86" i="87"/>
  <c r="L61" i="87"/>
  <c r="L37" i="87"/>
  <c r="L12" i="87"/>
  <c r="A12" i="87"/>
  <c r="AE9" i="87"/>
  <c r="AD9" i="87"/>
  <c r="AC9" i="87"/>
  <c r="C186" i="87" s="1"/>
  <c r="AE8" i="87"/>
  <c r="A161" i="87" s="1"/>
  <c r="AD8" i="87"/>
  <c r="AC8" i="87"/>
  <c r="C161" i="87" s="1"/>
  <c r="AE7" i="87"/>
  <c r="A136" i="87" s="1"/>
  <c r="AD7" i="87"/>
  <c r="C136" i="87" s="1"/>
  <c r="AC7" i="87"/>
  <c r="AE6" i="87"/>
  <c r="AD6" i="87"/>
  <c r="AC6" i="87"/>
  <c r="C111" i="87" s="1"/>
  <c r="AE5" i="87"/>
  <c r="AD5" i="87"/>
  <c r="AC5" i="87"/>
  <c r="C86" i="87" s="1"/>
  <c r="AE4" i="87"/>
  <c r="A61" i="87" s="1"/>
  <c r="AD4" i="87"/>
  <c r="AC4" i="87"/>
  <c r="C61" i="87" s="1"/>
  <c r="AE3" i="87"/>
  <c r="A37" i="87" s="1"/>
  <c r="AD3" i="87"/>
  <c r="C37" i="87" s="1"/>
  <c r="AC3" i="87"/>
  <c r="AE2" i="87"/>
  <c r="AC2" i="87"/>
  <c r="C12" i="87" s="1"/>
  <c r="I3" i="75" l="1"/>
  <c r="J3" i="75" s="1"/>
  <c r="I4" i="75"/>
  <c r="J4" i="75" s="1"/>
  <c r="I5" i="75"/>
  <c r="J5" i="75" s="1"/>
  <c r="I6" i="75"/>
  <c r="J6" i="75" s="1"/>
  <c r="I7" i="75"/>
  <c r="J7" i="75" s="1"/>
  <c r="I8" i="75"/>
  <c r="J8" i="75" s="1"/>
  <c r="I9" i="75"/>
  <c r="J9" i="75" s="1"/>
  <c r="I10" i="75"/>
  <c r="J10" i="75" s="1"/>
  <c r="I11" i="75"/>
  <c r="J11" i="75" s="1"/>
  <c r="I12" i="75"/>
  <c r="J12" i="75" s="1"/>
  <c r="I13" i="75"/>
  <c r="J13" i="75" s="1"/>
  <c r="I14" i="75"/>
  <c r="J14" i="75" s="1"/>
  <c r="I15" i="75"/>
  <c r="J15" i="75" s="1"/>
  <c r="I16" i="75"/>
  <c r="J16" i="75" s="1"/>
  <c r="I17" i="75"/>
  <c r="J17" i="75" s="1"/>
  <c r="I18" i="75"/>
  <c r="J18" i="75" s="1"/>
  <c r="I19" i="75"/>
  <c r="J19" i="75" s="1"/>
  <c r="I20" i="75"/>
  <c r="J20" i="75" s="1"/>
  <c r="I21" i="75"/>
  <c r="J21" i="75" s="1"/>
  <c r="I22" i="75"/>
  <c r="J22" i="75" s="1"/>
  <c r="I23" i="75"/>
  <c r="J23" i="75" s="1"/>
  <c r="I24" i="75"/>
  <c r="J24" i="75" s="1"/>
  <c r="I25" i="75"/>
  <c r="J25" i="75" s="1"/>
  <c r="I26" i="75"/>
  <c r="J26" i="75" s="1"/>
  <c r="I27" i="75"/>
  <c r="J27" i="75" s="1"/>
  <c r="I28" i="75"/>
  <c r="J28" i="75" s="1"/>
  <c r="I29" i="75"/>
  <c r="J29" i="75" s="1"/>
  <c r="I30" i="75"/>
  <c r="J30" i="75" s="1"/>
  <c r="I31" i="75"/>
  <c r="J31" i="75" s="1"/>
  <c r="I32" i="75"/>
  <c r="J32" i="75" s="1"/>
  <c r="I33" i="75"/>
  <c r="J33" i="75" s="1"/>
  <c r="I34" i="75"/>
  <c r="J34" i="75" s="1"/>
  <c r="I35" i="75"/>
  <c r="J35" i="75" s="1"/>
  <c r="I36" i="75"/>
  <c r="J36" i="75" s="1"/>
  <c r="I37" i="75"/>
  <c r="J37" i="75" s="1"/>
  <c r="I38" i="75"/>
  <c r="J38" i="75" s="1"/>
  <c r="I39" i="75"/>
  <c r="J39" i="75" s="1"/>
  <c r="I40" i="75"/>
  <c r="J40" i="75" s="1"/>
  <c r="I41" i="75"/>
  <c r="J41" i="75" s="1"/>
  <c r="I42" i="75"/>
  <c r="J42" i="75" s="1"/>
  <c r="I43" i="75"/>
  <c r="J43" i="75" s="1"/>
  <c r="I44" i="75"/>
  <c r="J44" i="75" s="1"/>
  <c r="I45" i="75"/>
  <c r="J45" i="75" s="1"/>
  <c r="I46" i="75"/>
  <c r="J46" i="75" s="1"/>
  <c r="I47" i="75"/>
  <c r="J47" i="75" s="1"/>
  <c r="I48" i="75"/>
  <c r="J48" i="75" s="1"/>
  <c r="I49" i="75"/>
  <c r="J49" i="75" s="1"/>
  <c r="I50" i="75"/>
  <c r="J50" i="75" s="1"/>
  <c r="I51" i="75"/>
  <c r="J51" i="75" s="1"/>
  <c r="I52" i="75"/>
  <c r="J52" i="75" s="1"/>
  <c r="I53" i="75"/>
  <c r="J53" i="75" s="1"/>
  <c r="I54" i="75"/>
  <c r="J54" i="75" s="1"/>
  <c r="I55" i="75"/>
  <c r="J55" i="75" s="1"/>
  <c r="I56" i="75"/>
  <c r="J56" i="75" s="1"/>
  <c r="I57" i="75"/>
  <c r="J57" i="75" s="1"/>
  <c r="I58" i="75"/>
  <c r="J58" i="75" s="1"/>
  <c r="I59" i="75"/>
  <c r="J59" i="75" s="1"/>
  <c r="I60" i="75"/>
  <c r="J60" i="75" s="1"/>
  <c r="I61" i="75"/>
  <c r="J61" i="75" s="1"/>
  <c r="I62" i="75"/>
  <c r="J62" i="75" s="1"/>
  <c r="I63" i="75"/>
  <c r="J63" i="75" s="1"/>
  <c r="I64" i="75"/>
  <c r="J64" i="75" s="1"/>
  <c r="I65" i="75"/>
  <c r="J65" i="75" s="1"/>
  <c r="I66" i="75"/>
  <c r="J66" i="75" s="1"/>
  <c r="I67" i="75"/>
  <c r="J67" i="75" s="1"/>
  <c r="I68" i="75"/>
  <c r="J68" i="75" s="1"/>
  <c r="I69" i="75"/>
  <c r="J69" i="75" s="1"/>
  <c r="I70" i="75"/>
  <c r="J70" i="75" s="1"/>
  <c r="I71" i="75"/>
  <c r="J71" i="75" s="1"/>
  <c r="I72" i="75"/>
  <c r="J72" i="75" s="1"/>
  <c r="I73" i="75"/>
  <c r="J73" i="75" s="1"/>
  <c r="I74" i="75"/>
  <c r="J74" i="75" s="1"/>
  <c r="I75" i="75"/>
  <c r="J75" i="75" s="1"/>
  <c r="I76" i="75"/>
  <c r="J76" i="75" s="1"/>
  <c r="I77" i="75"/>
  <c r="J77" i="75" s="1"/>
  <c r="I78" i="75"/>
  <c r="J78" i="75" s="1"/>
  <c r="I79" i="75"/>
  <c r="J79" i="75" s="1"/>
  <c r="I80" i="75"/>
  <c r="J80" i="75" s="1"/>
  <c r="I81" i="75"/>
  <c r="J81" i="75" s="1"/>
  <c r="I82" i="75"/>
  <c r="J82" i="75" s="1"/>
  <c r="I83" i="75"/>
  <c r="J83" i="75" s="1"/>
  <c r="I84" i="75"/>
  <c r="J84" i="75" s="1"/>
  <c r="I85" i="75"/>
  <c r="J85" i="75" s="1"/>
  <c r="I86" i="75"/>
  <c r="J86" i="75" s="1"/>
  <c r="I87" i="75"/>
  <c r="J87" i="75" s="1"/>
  <c r="I88" i="75"/>
  <c r="J88" i="75" s="1"/>
  <c r="I89" i="75"/>
  <c r="J89" i="75" s="1"/>
  <c r="I90" i="75"/>
  <c r="J90" i="75" s="1"/>
  <c r="I91" i="75"/>
  <c r="J91" i="75" s="1"/>
  <c r="I92" i="75"/>
  <c r="J92" i="75" s="1"/>
  <c r="I93" i="75"/>
  <c r="J93" i="75" s="1"/>
  <c r="I94" i="75"/>
  <c r="J94" i="75" s="1"/>
  <c r="I95" i="75"/>
  <c r="J95" i="75" s="1"/>
  <c r="I96" i="75"/>
  <c r="J96" i="75" s="1"/>
  <c r="I97" i="75"/>
  <c r="J97" i="75" s="1"/>
  <c r="I98" i="75"/>
  <c r="J98" i="75" s="1"/>
  <c r="I99" i="75"/>
  <c r="J99" i="75" s="1"/>
  <c r="I100" i="75"/>
  <c r="J100" i="75" s="1"/>
  <c r="I101" i="75"/>
  <c r="J101" i="75" s="1"/>
  <c r="I102" i="75"/>
  <c r="J102" i="75" s="1"/>
  <c r="I103" i="75"/>
  <c r="J103" i="75" s="1"/>
  <c r="I104" i="75"/>
  <c r="J104" i="75" s="1"/>
  <c r="I105" i="75"/>
  <c r="J105" i="75" s="1"/>
  <c r="I106" i="75"/>
  <c r="J106" i="75" s="1"/>
  <c r="I107" i="75"/>
  <c r="J107" i="75" s="1"/>
  <c r="I108" i="75"/>
  <c r="J108" i="75" s="1"/>
  <c r="I109" i="75"/>
  <c r="J109" i="75" s="1"/>
  <c r="I110" i="75"/>
  <c r="J110" i="75" s="1"/>
  <c r="I111" i="75"/>
  <c r="J111" i="75" s="1"/>
  <c r="I112" i="75"/>
  <c r="J112" i="75" s="1"/>
  <c r="I113" i="75"/>
  <c r="J113" i="75" s="1"/>
  <c r="I114" i="75"/>
  <c r="J114" i="75" s="1"/>
  <c r="I115" i="75"/>
  <c r="J115" i="75" s="1"/>
  <c r="I116" i="75"/>
  <c r="J116" i="75" s="1"/>
  <c r="I117" i="75"/>
  <c r="J117" i="75" s="1"/>
  <c r="I118" i="75"/>
  <c r="J118" i="75" s="1"/>
  <c r="I119" i="75"/>
  <c r="J119" i="75" s="1"/>
  <c r="I120" i="75"/>
  <c r="J120" i="75" s="1"/>
  <c r="I121" i="75"/>
  <c r="J121" i="75" s="1"/>
  <c r="I122" i="75"/>
  <c r="J122" i="75" s="1"/>
  <c r="I123" i="75"/>
  <c r="J123" i="75" s="1"/>
  <c r="I124" i="75"/>
  <c r="J124" i="75" s="1"/>
  <c r="I125" i="75"/>
  <c r="I2" i="75"/>
  <c r="J2" i="75" s="1"/>
  <c r="I3" i="74"/>
  <c r="J3" i="74" s="1"/>
  <c r="I4" i="74"/>
  <c r="J4" i="74" s="1"/>
  <c r="I5" i="74"/>
  <c r="J5" i="74" s="1"/>
  <c r="I6" i="74"/>
  <c r="J6" i="74" s="1"/>
  <c r="I7" i="74"/>
  <c r="J7" i="74" s="1"/>
  <c r="I8" i="74"/>
  <c r="J8" i="74" s="1"/>
  <c r="I9" i="74"/>
  <c r="J9" i="74" s="1"/>
  <c r="I10" i="74"/>
  <c r="J10" i="74" s="1"/>
  <c r="I11" i="74"/>
  <c r="J11" i="74" s="1"/>
  <c r="I12" i="74"/>
  <c r="J12" i="74" s="1"/>
  <c r="I13" i="74"/>
  <c r="J13" i="74" s="1"/>
  <c r="I14" i="74"/>
  <c r="J14" i="74" s="1"/>
  <c r="I15" i="74"/>
  <c r="J15" i="74" s="1"/>
  <c r="I16" i="74"/>
  <c r="J16" i="74" s="1"/>
  <c r="I17" i="74"/>
  <c r="J17" i="74" s="1"/>
  <c r="I18" i="74"/>
  <c r="J18" i="74" s="1"/>
  <c r="I19" i="74"/>
  <c r="J19" i="74" s="1"/>
  <c r="I20" i="74"/>
  <c r="J20" i="74" s="1"/>
  <c r="I21" i="74"/>
  <c r="J21" i="74" s="1"/>
  <c r="I22" i="74"/>
  <c r="J22" i="74" s="1"/>
  <c r="I23" i="74"/>
  <c r="J23" i="74" s="1"/>
  <c r="I24" i="74"/>
  <c r="J24" i="74" s="1"/>
  <c r="I26" i="74"/>
  <c r="J26" i="74" s="1"/>
  <c r="I27" i="74"/>
  <c r="J27" i="74" s="1"/>
  <c r="I28" i="74"/>
  <c r="J28" i="74" s="1"/>
  <c r="I29" i="74"/>
  <c r="J29" i="74" s="1"/>
  <c r="I30" i="74"/>
  <c r="J30" i="74" s="1"/>
  <c r="I31" i="74"/>
  <c r="J31" i="74" s="1"/>
  <c r="I32" i="74"/>
  <c r="J32" i="74" s="1"/>
  <c r="I33" i="74"/>
  <c r="J33" i="74" s="1"/>
  <c r="I34" i="74"/>
  <c r="J34" i="74" s="1"/>
  <c r="I35" i="74"/>
  <c r="J35" i="74" s="1"/>
  <c r="I36" i="74"/>
  <c r="J36" i="74" s="1"/>
  <c r="I37" i="74"/>
  <c r="J37" i="74" s="1"/>
  <c r="I38" i="74"/>
  <c r="J38" i="74" s="1"/>
  <c r="I39" i="74"/>
  <c r="J39" i="74" s="1"/>
  <c r="I40" i="74"/>
  <c r="J40" i="74" s="1"/>
  <c r="I41" i="74"/>
  <c r="J41" i="74" s="1"/>
  <c r="I42" i="74"/>
  <c r="J42" i="74" s="1"/>
  <c r="I43" i="74"/>
  <c r="J43" i="74" s="1"/>
  <c r="I44" i="74"/>
  <c r="J44" i="74" s="1"/>
  <c r="I45" i="74"/>
  <c r="J45" i="74" s="1"/>
  <c r="I46" i="74"/>
  <c r="J46" i="74" s="1"/>
  <c r="I47" i="74"/>
  <c r="J47" i="74" s="1"/>
  <c r="I48" i="74"/>
  <c r="J48" i="74" s="1"/>
  <c r="I25" i="74"/>
  <c r="J25" i="74" s="1"/>
  <c r="I49" i="74"/>
  <c r="J49" i="74" s="1"/>
  <c r="I50" i="74"/>
  <c r="J50" i="74" s="1"/>
  <c r="I51" i="74"/>
  <c r="J51" i="74" s="1"/>
  <c r="I52" i="74"/>
  <c r="J52" i="74" s="1"/>
  <c r="I53" i="74"/>
  <c r="J53" i="74" s="1"/>
  <c r="I54" i="74"/>
  <c r="J54" i="74" s="1"/>
  <c r="I55" i="74"/>
  <c r="J55" i="74" s="1"/>
  <c r="I56" i="74"/>
  <c r="J56" i="74" s="1"/>
  <c r="I57" i="74"/>
  <c r="J57" i="74" s="1"/>
  <c r="I58" i="74"/>
  <c r="J58" i="74" s="1"/>
  <c r="I59" i="74"/>
  <c r="J59" i="74" s="1"/>
  <c r="I60" i="74"/>
  <c r="J60" i="74" s="1"/>
  <c r="I61" i="74"/>
  <c r="J61" i="74" s="1"/>
  <c r="I62" i="74"/>
  <c r="J62" i="74" s="1"/>
  <c r="I63" i="74"/>
  <c r="J63" i="74" s="1"/>
  <c r="I64" i="74"/>
  <c r="J64" i="74" s="1"/>
  <c r="I65" i="74"/>
  <c r="J65" i="74" s="1"/>
  <c r="I66" i="74"/>
  <c r="J66" i="74" s="1"/>
  <c r="I67" i="74"/>
  <c r="J67" i="74" s="1"/>
  <c r="I68" i="74"/>
  <c r="J68" i="74" s="1"/>
  <c r="I69" i="74"/>
  <c r="J69" i="74" s="1"/>
  <c r="I70" i="74"/>
  <c r="J70" i="74" s="1"/>
  <c r="I71" i="74"/>
  <c r="J71" i="74" s="1"/>
  <c r="I72" i="74"/>
  <c r="J72" i="74" s="1"/>
  <c r="I73" i="74"/>
  <c r="J73" i="74" s="1"/>
  <c r="I74" i="74"/>
  <c r="J74" i="74" s="1"/>
  <c r="I75" i="74"/>
  <c r="J75" i="74" s="1"/>
  <c r="I76" i="74"/>
  <c r="J76" i="74" s="1"/>
  <c r="I77" i="74"/>
  <c r="J77" i="74" s="1"/>
  <c r="I78" i="74"/>
  <c r="J78" i="74" s="1"/>
  <c r="I79" i="74"/>
  <c r="J79" i="74" s="1"/>
  <c r="I80" i="74"/>
  <c r="J80" i="74" s="1"/>
  <c r="I81" i="74"/>
  <c r="J81" i="74" s="1"/>
  <c r="I82" i="74"/>
  <c r="J82" i="74" s="1"/>
  <c r="I83" i="74"/>
  <c r="J83" i="74" s="1"/>
  <c r="I84" i="74"/>
  <c r="J84" i="74" s="1"/>
  <c r="I85" i="74"/>
  <c r="J85" i="74" s="1"/>
  <c r="I86" i="74"/>
  <c r="J86" i="74" s="1"/>
  <c r="I87" i="74"/>
  <c r="J87" i="74" s="1"/>
  <c r="I88" i="74"/>
  <c r="J88" i="74" s="1"/>
  <c r="I89" i="74"/>
  <c r="J89" i="74" s="1"/>
  <c r="I90" i="74"/>
  <c r="J90" i="74" s="1"/>
  <c r="I91" i="74"/>
  <c r="J91" i="74" s="1"/>
  <c r="I92" i="74"/>
  <c r="J92" i="74" s="1"/>
  <c r="I93" i="74"/>
  <c r="J93" i="74" s="1"/>
  <c r="I94" i="74"/>
  <c r="J94" i="74" s="1"/>
  <c r="I95" i="74"/>
  <c r="J95" i="74" s="1"/>
  <c r="I96" i="74"/>
  <c r="J96" i="74" s="1"/>
  <c r="I97" i="74"/>
  <c r="J97" i="74" s="1"/>
  <c r="I98" i="74"/>
  <c r="J98" i="74" s="1"/>
  <c r="I99" i="74"/>
  <c r="J99" i="74" s="1"/>
  <c r="I100" i="74"/>
  <c r="J100" i="74" s="1"/>
  <c r="I101" i="74"/>
  <c r="J101" i="74" s="1"/>
  <c r="I102" i="74"/>
  <c r="J102" i="74" s="1"/>
  <c r="I103" i="74"/>
  <c r="J103" i="74" s="1"/>
  <c r="I104" i="74"/>
  <c r="J104" i="74" s="1"/>
  <c r="I105" i="74"/>
  <c r="J105" i="74" s="1"/>
  <c r="I106" i="74"/>
  <c r="J106" i="74" s="1"/>
  <c r="I107" i="74"/>
  <c r="J107" i="74" s="1"/>
  <c r="I108" i="74"/>
  <c r="J108" i="74" s="1"/>
  <c r="I109" i="74"/>
  <c r="J109" i="74" s="1"/>
  <c r="I110" i="74"/>
  <c r="J110" i="74" s="1"/>
  <c r="I111" i="74"/>
  <c r="J111" i="74" s="1"/>
  <c r="I112" i="74"/>
  <c r="J112" i="74" s="1"/>
  <c r="I113" i="74"/>
  <c r="J113" i="74" s="1"/>
  <c r="I114" i="74"/>
  <c r="J114" i="74" s="1"/>
  <c r="I115" i="74"/>
  <c r="J115" i="74" s="1"/>
  <c r="I116" i="74"/>
  <c r="J116" i="74" s="1"/>
  <c r="I117" i="74"/>
  <c r="J117" i="74" s="1"/>
  <c r="I118" i="74"/>
  <c r="J118" i="74" s="1"/>
  <c r="I119" i="74"/>
  <c r="J119" i="74" s="1"/>
  <c r="I120" i="74"/>
  <c r="J120" i="74" s="1"/>
  <c r="I121" i="74"/>
  <c r="J121" i="74" s="1"/>
  <c r="I122" i="74"/>
  <c r="J122" i="74" s="1"/>
  <c r="I123" i="74"/>
  <c r="J123" i="74" s="1"/>
  <c r="I124" i="74"/>
  <c r="J124" i="74" s="1"/>
  <c r="I125" i="74"/>
  <c r="I2" i="74"/>
  <c r="J2" i="74" s="1"/>
  <c r="H10" i="34" l="1"/>
  <c r="D1" i="34" l="1"/>
  <c r="H8" i="34" l="1"/>
  <c r="BH125" i="75" l="1"/>
  <c r="BC125" i="75"/>
  <c r="AX125" i="75"/>
  <c r="AS125" i="75"/>
  <c r="AN125" i="75"/>
  <c r="AI125" i="75"/>
  <c r="AD125" i="75"/>
  <c r="Y125" i="75"/>
  <c r="T125" i="75"/>
  <c r="O125" i="75"/>
  <c r="BJ17" i="75"/>
  <c r="BE17" i="75"/>
  <c r="AZ17" i="75"/>
  <c r="AU17" i="75"/>
  <c r="AP17" i="75"/>
  <c r="AK17" i="75"/>
  <c r="AF17" i="75"/>
  <c r="AA17" i="75"/>
  <c r="V17" i="75"/>
  <c r="Q17" i="75"/>
  <c r="B17" i="75"/>
  <c r="BJ23" i="75"/>
  <c r="BE23" i="75"/>
  <c r="AZ23" i="75"/>
  <c r="AU23" i="75"/>
  <c r="AP23" i="75"/>
  <c r="AK23" i="75"/>
  <c r="AF23" i="75"/>
  <c r="AA23" i="75"/>
  <c r="V23" i="75"/>
  <c r="Q23" i="75"/>
  <c r="B23" i="75"/>
  <c r="BJ15" i="75"/>
  <c r="BE15" i="75"/>
  <c r="AZ15" i="75"/>
  <c r="AU15" i="75"/>
  <c r="AP15" i="75"/>
  <c r="AK15" i="75"/>
  <c r="AF15" i="75"/>
  <c r="AA15" i="75"/>
  <c r="V15" i="75"/>
  <c r="Q15" i="75"/>
  <c r="B15" i="75"/>
  <c r="BJ16" i="75"/>
  <c r="BE16" i="75"/>
  <c r="AZ16" i="75"/>
  <c r="AU16" i="75"/>
  <c r="AP16" i="75"/>
  <c r="AK16" i="75"/>
  <c r="AF16" i="75"/>
  <c r="AA16" i="75"/>
  <c r="V16" i="75"/>
  <c r="Q16" i="75"/>
  <c r="B16" i="75"/>
  <c r="BJ21" i="75"/>
  <c r="BE21" i="75"/>
  <c r="AZ21" i="75"/>
  <c r="AU21" i="75"/>
  <c r="AP21" i="75"/>
  <c r="AK21" i="75"/>
  <c r="AF21" i="75"/>
  <c r="AA21" i="75"/>
  <c r="V21" i="75"/>
  <c r="Q21" i="75"/>
  <c r="B21" i="75"/>
  <c r="BJ19" i="75"/>
  <c r="BE19" i="75"/>
  <c r="AZ19" i="75"/>
  <c r="AU19" i="75"/>
  <c r="AP19" i="75"/>
  <c r="AK19" i="75"/>
  <c r="AF19" i="75"/>
  <c r="AA19" i="75"/>
  <c r="V19" i="75"/>
  <c r="Q19" i="75"/>
  <c r="B19" i="75"/>
  <c r="BJ22" i="75"/>
  <c r="BE22" i="75"/>
  <c r="AZ22" i="75"/>
  <c r="AU22" i="75"/>
  <c r="AP22" i="75"/>
  <c r="AK22" i="75"/>
  <c r="AF22" i="75"/>
  <c r="AA22" i="75"/>
  <c r="V22" i="75"/>
  <c r="Q22" i="75"/>
  <c r="B22" i="75"/>
  <c r="BJ24" i="75"/>
  <c r="BE24" i="75"/>
  <c r="AZ24" i="75"/>
  <c r="AU24" i="75"/>
  <c r="AP24" i="75"/>
  <c r="AK24" i="75"/>
  <c r="AF24" i="75"/>
  <c r="AA24" i="75"/>
  <c r="V24" i="75"/>
  <c r="Q24" i="75"/>
  <c r="B24" i="75"/>
  <c r="BJ20" i="75"/>
  <c r="BE20" i="75"/>
  <c r="AZ20" i="75"/>
  <c r="AU20" i="75"/>
  <c r="AP20" i="75"/>
  <c r="AK20" i="75"/>
  <c r="AF20" i="75"/>
  <c r="AA20" i="75"/>
  <c r="V20" i="75"/>
  <c r="Q20" i="75"/>
  <c r="B20" i="75"/>
  <c r="BJ11" i="75"/>
  <c r="BE11" i="75"/>
  <c r="AZ11" i="75"/>
  <c r="AU11" i="75"/>
  <c r="AP11" i="75"/>
  <c r="AK11" i="75"/>
  <c r="AF11" i="75"/>
  <c r="AA11" i="75"/>
  <c r="V11" i="75"/>
  <c r="Q11" i="75"/>
  <c r="B11" i="75"/>
  <c r="BJ5" i="75"/>
  <c r="BE5" i="75"/>
  <c r="AZ5" i="75"/>
  <c r="AU5" i="75"/>
  <c r="AP5" i="75"/>
  <c r="AK5" i="75"/>
  <c r="AF5" i="75"/>
  <c r="AA5" i="75"/>
  <c r="V5" i="75"/>
  <c r="Q5" i="75"/>
  <c r="B5" i="75"/>
  <c r="BJ12" i="75"/>
  <c r="BE12" i="75"/>
  <c r="AZ12" i="75"/>
  <c r="AU12" i="75"/>
  <c r="AP12" i="75"/>
  <c r="AK12" i="75"/>
  <c r="AF12" i="75"/>
  <c r="AA12" i="75"/>
  <c r="V12" i="75"/>
  <c r="Q12" i="75"/>
  <c r="B12" i="75"/>
  <c r="BJ2" i="75"/>
  <c r="BE2" i="75"/>
  <c r="AZ2" i="75"/>
  <c r="AU2" i="75"/>
  <c r="AP2" i="75"/>
  <c r="AK2" i="75"/>
  <c r="AF2" i="75"/>
  <c r="AA2" i="75"/>
  <c r="V2" i="75"/>
  <c r="Q2" i="75"/>
  <c r="B2" i="75"/>
  <c r="BJ18" i="75"/>
  <c r="BE18" i="75"/>
  <c r="AZ18" i="75"/>
  <c r="AU18" i="75"/>
  <c r="AP18" i="75"/>
  <c r="AK18" i="75"/>
  <c r="AF18" i="75"/>
  <c r="AA18" i="75"/>
  <c r="V18" i="75"/>
  <c r="Q18" i="75"/>
  <c r="B18" i="75"/>
  <c r="BJ10" i="75"/>
  <c r="BE10" i="75"/>
  <c r="AZ10" i="75"/>
  <c r="AU10" i="75"/>
  <c r="AP10" i="75"/>
  <c r="AK10" i="75"/>
  <c r="AF10" i="75"/>
  <c r="AA10" i="75"/>
  <c r="V10" i="75"/>
  <c r="Q10" i="75"/>
  <c r="B10" i="75"/>
  <c r="BK124" i="75"/>
  <c r="BM124" i="75" s="1"/>
  <c r="BN124" i="75" s="1"/>
  <c r="BJ124" i="75"/>
  <c r="BE124" i="75"/>
  <c r="AZ124" i="75"/>
  <c r="AU124" i="75"/>
  <c r="AP124" i="75"/>
  <c r="AK124" i="75"/>
  <c r="AF124" i="75"/>
  <c r="AA124" i="75"/>
  <c r="V124" i="75"/>
  <c r="Q124" i="75"/>
  <c r="K124" i="75"/>
  <c r="B124" i="75"/>
  <c r="BK123" i="75"/>
  <c r="BM123" i="75" s="1"/>
  <c r="BN123" i="75" s="1"/>
  <c r="BJ123" i="75"/>
  <c r="BE123" i="75"/>
  <c r="AZ123" i="75"/>
  <c r="AU123" i="75"/>
  <c r="AP123" i="75"/>
  <c r="AK123" i="75"/>
  <c r="AF123" i="75"/>
  <c r="AA123" i="75"/>
  <c r="V123" i="75"/>
  <c r="Q123" i="75"/>
  <c r="K123" i="75"/>
  <c r="B123" i="75"/>
  <c r="BK122" i="75"/>
  <c r="BM122" i="75" s="1"/>
  <c r="BN122" i="75" s="1"/>
  <c r="BJ122" i="75"/>
  <c r="BE122" i="75"/>
  <c r="AZ122" i="75"/>
  <c r="AU122" i="75"/>
  <c r="AP122" i="75"/>
  <c r="AK122" i="75"/>
  <c r="AF122" i="75"/>
  <c r="AA122" i="75"/>
  <c r="V122" i="75"/>
  <c r="Q122" i="75"/>
  <c r="K122" i="75"/>
  <c r="B122" i="75"/>
  <c r="BK121" i="75"/>
  <c r="BM121" i="75" s="1"/>
  <c r="BN121" i="75" s="1"/>
  <c r="BJ121" i="75"/>
  <c r="BE121" i="75"/>
  <c r="AZ121" i="75"/>
  <c r="AU121" i="75"/>
  <c r="AP121" i="75"/>
  <c r="AK121" i="75"/>
  <c r="AF121" i="75"/>
  <c r="AA121" i="75"/>
  <c r="V121" i="75"/>
  <c r="Q121" i="75"/>
  <c r="K121" i="75"/>
  <c r="B121" i="75"/>
  <c r="BK120" i="75"/>
  <c r="BM120" i="75" s="1"/>
  <c r="BN120" i="75" s="1"/>
  <c r="BJ120" i="75"/>
  <c r="BE120" i="75"/>
  <c r="AZ120" i="75"/>
  <c r="AU120" i="75"/>
  <c r="AP120" i="75"/>
  <c r="AK120" i="75"/>
  <c r="AF120" i="75"/>
  <c r="AA120" i="75"/>
  <c r="V120" i="75"/>
  <c r="Q120" i="75"/>
  <c r="K120" i="75"/>
  <c r="B120" i="75"/>
  <c r="BK119" i="75"/>
  <c r="BM119" i="75" s="1"/>
  <c r="BN119" i="75" s="1"/>
  <c r="BJ119" i="75"/>
  <c r="BE119" i="75"/>
  <c r="AZ119" i="75"/>
  <c r="AU119" i="75"/>
  <c r="AP119" i="75"/>
  <c r="AK119" i="75"/>
  <c r="AF119" i="75"/>
  <c r="AA119" i="75"/>
  <c r="V119" i="75"/>
  <c r="Q119" i="75"/>
  <c r="K119" i="75"/>
  <c r="B119" i="75"/>
  <c r="BK118" i="75"/>
  <c r="BM118" i="75" s="1"/>
  <c r="BN118" i="75" s="1"/>
  <c r="BJ118" i="75"/>
  <c r="BE118" i="75"/>
  <c r="AZ118" i="75"/>
  <c r="AU118" i="75"/>
  <c r="AP118" i="75"/>
  <c r="AK118" i="75"/>
  <c r="AF118" i="75"/>
  <c r="AA118" i="75"/>
  <c r="V118" i="75"/>
  <c r="Q118" i="75"/>
  <c r="K118" i="75"/>
  <c r="B118" i="75"/>
  <c r="BJ117" i="75"/>
  <c r="BE117" i="75"/>
  <c r="AZ117" i="75"/>
  <c r="AU117" i="75"/>
  <c r="AP117" i="75"/>
  <c r="AK117" i="75"/>
  <c r="AF117" i="75"/>
  <c r="AA117" i="75"/>
  <c r="V117" i="75"/>
  <c r="Q117" i="75"/>
  <c r="B117" i="75"/>
  <c r="BJ116" i="75"/>
  <c r="BE116" i="75"/>
  <c r="AZ116" i="75"/>
  <c r="AU116" i="75"/>
  <c r="AP116" i="75"/>
  <c r="AK116" i="75"/>
  <c r="AF116" i="75"/>
  <c r="AA116" i="75"/>
  <c r="V116" i="75"/>
  <c r="Q116" i="75"/>
  <c r="B116" i="75"/>
  <c r="BJ115" i="75"/>
  <c r="BE115" i="75"/>
  <c r="AZ115" i="75"/>
  <c r="AU115" i="75"/>
  <c r="AP115" i="75"/>
  <c r="AK115" i="75"/>
  <c r="AF115" i="75"/>
  <c r="AA115" i="75"/>
  <c r="V115" i="75"/>
  <c r="Q115" i="75"/>
  <c r="B115" i="75"/>
  <c r="BJ114" i="75"/>
  <c r="BE114" i="75"/>
  <c r="AZ114" i="75"/>
  <c r="AU114" i="75"/>
  <c r="AP114" i="75"/>
  <c r="AK114" i="75"/>
  <c r="AF114" i="75"/>
  <c r="AA114" i="75"/>
  <c r="V114" i="75"/>
  <c r="Q114" i="75"/>
  <c r="B114" i="75"/>
  <c r="BJ113" i="75"/>
  <c r="BE113" i="75"/>
  <c r="AZ113" i="75"/>
  <c r="AU113" i="75"/>
  <c r="AP113" i="75"/>
  <c r="AK113" i="75"/>
  <c r="AF113" i="75"/>
  <c r="AA113" i="75"/>
  <c r="V113" i="75"/>
  <c r="Q113" i="75"/>
  <c r="B113" i="75"/>
  <c r="BJ112" i="75"/>
  <c r="BE112" i="75"/>
  <c r="AZ112" i="75"/>
  <c r="AU112" i="75"/>
  <c r="AP112" i="75"/>
  <c r="AK112" i="75"/>
  <c r="AF112" i="75"/>
  <c r="AA112" i="75"/>
  <c r="V112" i="75"/>
  <c r="Q112" i="75"/>
  <c r="B112" i="75"/>
  <c r="BJ111" i="75"/>
  <c r="BE111" i="75"/>
  <c r="AZ111" i="75"/>
  <c r="AU111" i="75"/>
  <c r="AP111" i="75"/>
  <c r="AK111" i="75"/>
  <c r="AF111" i="75"/>
  <c r="AA111" i="75"/>
  <c r="V111" i="75"/>
  <c r="Q111" i="75"/>
  <c r="B111" i="75"/>
  <c r="BJ110" i="75"/>
  <c r="BE110" i="75"/>
  <c r="AZ110" i="75"/>
  <c r="AU110" i="75"/>
  <c r="AP110" i="75"/>
  <c r="AK110" i="75"/>
  <c r="AF110" i="75"/>
  <c r="AA110" i="75"/>
  <c r="V110" i="75"/>
  <c r="Q110" i="75"/>
  <c r="B110" i="75"/>
  <c r="BJ109" i="75"/>
  <c r="BE109" i="75"/>
  <c r="AZ109" i="75"/>
  <c r="AU109" i="75"/>
  <c r="AP109" i="75"/>
  <c r="AK109" i="75"/>
  <c r="AF109" i="75"/>
  <c r="AA109" i="75"/>
  <c r="V109" i="75"/>
  <c r="Q109" i="75"/>
  <c r="B109" i="75"/>
  <c r="BJ108" i="75"/>
  <c r="BE108" i="75"/>
  <c r="AZ108" i="75"/>
  <c r="AU108" i="75"/>
  <c r="AP108" i="75"/>
  <c r="AK108" i="75"/>
  <c r="AF108" i="75"/>
  <c r="AA108" i="75"/>
  <c r="V108" i="75"/>
  <c r="Q108" i="75"/>
  <c r="B108" i="75"/>
  <c r="BJ107" i="75"/>
  <c r="BE107" i="75"/>
  <c r="AZ107" i="75"/>
  <c r="AU107" i="75"/>
  <c r="AP107" i="75"/>
  <c r="AK107" i="75"/>
  <c r="AF107" i="75"/>
  <c r="AA107" i="75"/>
  <c r="V107" i="75"/>
  <c r="Q107" i="75"/>
  <c r="B107" i="75"/>
  <c r="BJ106" i="75"/>
  <c r="BE106" i="75"/>
  <c r="AZ106" i="75"/>
  <c r="AU106" i="75"/>
  <c r="AP106" i="75"/>
  <c r="AK106" i="75"/>
  <c r="AF106" i="75"/>
  <c r="AA106" i="75"/>
  <c r="V106" i="75"/>
  <c r="Q106" i="75"/>
  <c r="B106" i="75"/>
  <c r="BJ105" i="75"/>
  <c r="BE105" i="75"/>
  <c r="AZ105" i="75"/>
  <c r="AU105" i="75"/>
  <c r="AP105" i="75"/>
  <c r="AK105" i="75"/>
  <c r="AF105" i="75"/>
  <c r="AA105" i="75"/>
  <c r="V105" i="75"/>
  <c r="Q105" i="75"/>
  <c r="B105" i="75"/>
  <c r="BJ104" i="75"/>
  <c r="BE104" i="75"/>
  <c r="AZ104" i="75"/>
  <c r="AU104" i="75"/>
  <c r="AP104" i="75"/>
  <c r="AK104" i="75"/>
  <c r="AF104" i="75"/>
  <c r="AA104" i="75"/>
  <c r="V104" i="75"/>
  <c r="Q104" i="75"/>
  <c r="B104" i="75"/>
  <c r="BJ103" i="75"/>
  <c r="BE103" i="75"/>
  <c r="AZ103" i="75"/>
  <c r="AU103" i="75"/>
  <c r="AP103" i="75"/>
  <c r="AK103" i="75"/>
  <c r="AF103" i="75"/>
  <c r="AA103" i="75"/>
  <c r="V103" i="75"/>
  <c r="Q103" i="75"/>
  <c r="B103" i="75"/>
  <c r="BJ102" i="75"/>
  <c r="BE102" i="75"/>
  <c r="AZ102" i="75"/>
  <c r="AU102" i="75"/>
  <c r="AP102" i="75"/>
  <c r="AK102" i="75"/>
  <c r="AF102" i="75"/>
  <c r="AA102" i="75"/>
  <c r="V102" i="75"/>
  <c r="Q102" i="75"/>
  <c r="B102" i="75"/>
  <c r="BJ101" i="75"/>
  <c r="BE101" i="75"/>
  <c r="AZ101" i="75"/>
  <c r="AU101" i="75"/>
  <c r="AP101" i="75"/>
  <c r="AK101" i="75"/>
  <c r="AF101" i="75"/>
  <c r="AA101" i="75"/>
  <c r="V101" i="75"/>
  <c r="Q101" i="75"/>
  <c r="B101" i="75"/>
  <c r="BJ100" i="75"/>
  <c r="BE100" i="75"/>
  <c r="AZ100" i="75"/>
  <c r="AU100" i="75"/>
  <c r="AP100" i="75"/>
  <c r="AK100" i="75"/>
  <c r="AF100" i="75"/>
  <c r="AA100" i="75"/>
  <c r="V100" i="75"/>
  <c r="Q100" i="75"/>
  <c r="B100" i="75"/>
  <c r="BJ99" i="75"/>
  <c r="BE99" i="75"/>
  <c r="AZ99" i="75"/>
  <c r="AU99" i="75"/>
  <c r="AP99" i="75"/>
  <c r="AK99" i="75"/>
  <c r="AF99" i="75"/>
  <c r="AA99" i="75"/>
  <c r="V99" i="75"/>
  <c r="Q99" i="75"/>
  <c r="B99" i="75"/>
  <c r="BJ98" i="75"/>
  <c r="BE98" i="75"/>
  <c r="AZ98" i="75"/>
  <c r="AU98" i="75"/>
  <c r="AP98" i="75"/>
  <c r="AK98" i="75"/>
  <c r="AF98" i="75"/>
  <c r="AA98" i="75"/>
  <c r="V98" i="75"/>
  <c r="Q98" i="75"/>
  <c r="B98" i="75"/>
  <c r="BJ97" i="75"/>
  <c r="BE97" i="75"/>
  <c r="AZ97" i="75"/>
  <c r="AU97" i="75"/>
  <c r="AP97" i="75"/>
  <c r="AK97" i="75"/>
  <c r="AF97" i="75"/>
  <c r="AA97" i="75"/>
  <c r="V97" i="75"/>
  <c r="Q97" i="75"/>
  <c r="B97" i="75"/>
  <c r="BJ96" i="75"/>
  <c r="BE96" i="75"/>
  <c r="AZ96" i="75"/>
  <c r="AU96" i="75"/>
  <c r="AP96" i="75"/>
  <c r="AK96" i="75"/>
  <c r="AF96" i="75"/>
  <c r="AA96" i="75"/>
  <c r="V96" i="75"/>
  <c r="Q96" i="75"/>
  <c r="B96" i="75"/>
  <c r="BJ95" i="75"/>
  <c r="BE95" i="75"/>
  <c r="AZ95" i="75"/>
  <c r="AU95" i="75"/>
  <c r="AP95" i="75"/>
  <c r="AK95" i="75"/>
  <c r="AF95" i="75"/>
  <c r="AA95" i="75"/>
  <c r="V95" i="75"/>
  <c r="Q95" i="75"/>
  <c r="B95" i="75"/>
  <c r="BJ94" i="75"/>
  <c r="BE94" i="75"/>
  <c r="AZ94" i="75"/>
  <c r="AU94" i="75"/>
  <c r="AP94" i="75"/>
  <c r="AK94" i="75"/>
  <c r="AF94" i="75"/>
  <c r="AA94" i="75"/>
  <c r="V94" i="75"/>
  <c r="Q94" i="75"/>
  <c r="B94" i="75"/>
  <c r="BJ93" i="75"/>
  <c r="BE93" i="75"/>
  <c r="AZ93" i="75"/>
  <c r="AU93" i="75"/>
  <c r="AP93" i="75"/>
  <c r="AK93" i="75"/>
  <c r="AF93" i="75"/>
  <c r="AA93" i="75"/>
  <c r="V93" i="75"/>
  <c r="Q93" i="75"/>
  <c r="B93" i="75"/>
  <c r="BJ92" i="75"/>
  <c r="BE92" i="75"/>
  <c r="AZ92" i="75"/>
  <c r="AU92" i="75"/>
  <c r="AP92" i="75"/>
  <c r="AK92" i="75"/>
  <c r="AF92" i="75"/>
  <c r="AA92" i="75"/>
  <c r="V92" i="75"/>
  <c r="Q92" i="75"/>
  <c r="B92" i="75"/>
  <c r="BJ91" i="75"/>
  <c r="BE91" i="75"/>
  <c r="AZ91" i="75"/>
  <c r="AU91" i="75"/>
  <c r="AP91" i="75"/>
  <c r="AK91" i="75"/>
  <c r="AF91" i="75"/>
  <c r="AA91" i="75"/>
  <c r="V91" i="75"/>
  <c r="Q91" i="75"/>
  <c r="B91" i="75"/>
  <c r="BJ90" i="75"/>
  <c r="BE90" i="75"/>
  <c r="AZ90" i="75"/>
  <c r="AU90" i="75"/>
  <c r="AP90" i="75"/>
  <c r="AK90" i="75"/>
  <c r="AF90" i="75"/>
  <c r="AA90" i="75"/>
  <c r="V90" i="75"/>
  <c r="Q90" i="75"/>
  <c r="B90" i="75"/>
  <c r="BJ89" i="75"/>
  <c r="BE89" i="75"/>
  <c r="AZ89" i="75"/>
  <c r="AU89" i="75"/>
  <c r="AP89" i="75"/>
  <c r="AK89" i="75"/>
  <c r="AF89" i="75"/>
  <c r="AA89" i="75"/>
  <c r="V89" i="75"/>
  <c r="Q89" i="75"/>
  <c r="B89" i="75"/>
  <c r="BJ88" i="75"/>
  <c r="BE88" i="75"/>
  <c r="AZ88" i="75"/>
  <c r="AU88" i="75"/>
  <c r="AP88" i="75"/>
  <c r="AK88" i="75"/>
  <c r="AF88" i="75"/>
  <c r="AA88" i="75"/>
  <c r="V88" i="75"/>
  <c r="Q88" i="75"/>
  <c r="B88" i="75"/>
  <c r="BJ87" i="75"/>
  <c r="BE87" i="75"/>
  <c r="AZ87" i="75"/>
  <c r="AU87" i="75"/>
  <c r="AP87" i="75"/>
  <c r="AK87" i="75"/>
  <c r="AF87" i="75"/>
  <c r="AA87" i="75"/>
  <c r="V87" i="75"/>
  <c r="Q87" i="75"/>
  <c r="B87" i="75"/>
  <c r="BJ86" i="75"/>
  <c r="BE86" i="75"/>
  <c r="AZ86" i="75"/>
  <c r="AU86" i="75"/>
  <c r="AP86" i="75"/>
  <c r="AK86" i="75"/>
  <c r="AF86" i="75"/>
  <c r="AA86" i="75"/>
  <c r="V86" i="75"/>
  <c r="Q86" i="75"/>
  <c r="B86" i="75"/>
  <c r="BJ85" i="75"/>
  <c r="BE85" i="75"/>
  <c r="AZ85" i="75"/>
  <c r="AU85" i="75"/>
  <c r="AP85" i="75"/>
  <c r="AK85" i="75"/>
  <c r="AF85" i="75"/>
  <c r="AA85" i="75"/>
  <c r="V85" i="75"/>
  <c r="Q85" i="75"/>
  <c r="B85" i="75"/>
  <c r="BJ84" i="75"/>
  <c r="BE84" i="75"/>
  <c r="AZ84" i="75"/>
  <c r="AU84" i="75"/>
  <c r="AP84" i="75"/>
  <c r="AK84" i="75"/>
  <c r="AF84" i="75"/>
  <c r="AA84" i="75"/>
  <c r="V84" i="75"/>
  <c r="Q84" i="75"/>
  <c r="B84" i="75"/>
  <c r="BJ83" i="75"/>
  <c r="BE83" i="75"/>
  <c r="AZ83" i="75"/>
  <c r="AU83" i="75"/>
  <c r="AP83" i="75"/>
  <c r="AK83" i="75"/>
  <c r="AF83" i="75"/>
  <c r="AA83" i="75"/>
  <c r="V83" i="75"/>
  <c r="Q83" i="75"/>
  <c r="B83" i="75"/>
  <c r="BJ82" i="75"/>
  <c r="BE82" i="75"/>
  <c r="AZ82" i="75"/>
  <c r="AU82" i="75"/>
  <c r="AP82" i="75"/>
  <c r="AK82" i="75"/>
  <c r="AF82" i="75"/>
  <c r="AA82" i="75"/>
  <c r="V82" i="75"/>
  <c r="Q82" i="75"/>
  <c r="B82" i="75"/>
  <c r="BJ81" i="75"/>
  <c r="BE81" i="75"/>
  <c r="AZ81" i="75"/>
  <c r="AU81" i="75"/>
  <c r="AP81" i="75"/>
  <c r="AK81" i="75"/>
  <c r="AF81" i="75"/>
  <c r="AA81" i="75"/>
  <c r="V81" i="75"/>
  <c r="Q81" i="75"/>
  <c r="B81" i="75"/>
  <c r="BJ80" i="75"/>
  <c r="BE80" i="75"/>
  <c r="AZ80" i="75"/>
  <c r="AU80" i="75"/>
  <c r="AP80" i="75"/>
  <c r="AK80" i="75"/>
  <c r="AF80" i="75"/>
  <c r="AA80" i="75"/>
  <c r="V80" i="75"/>
  <c r="Q80" i="75"/>
  <c r="B80" i="75"/>
  <c r="BJ79" i="75"/>
  <c r="BE79" i="75"/>
  <c r="AZ79" i="75"/>
  <c r="AU79" i="75"/>
  <c r="AP79" i="75"/>
  <c r="AK79" i="75"/>
  <c r="AF79" i="75"/>
  <c r="AA79" i="75"/>
  <c r="V79" i="75"/>
  <c r="Q79" i="75"/>
  <c r="B79" i="75"/>
  <c r="BJ78" i="75"/>
  <c r="BE78" i="75"/>
  <c r="AZ78" i="75"/>
  <c r="AU78" i="75"/>
  <c r="AP78" i="75"/>
  <c r="AK78" i="75"/>
  <c r="AF78" i="75"/>
  <c r="AA78" i="75"/>
  <c r="V78" i="75"/>
  <c r="Q78" i="75"/>
  <c r="B78" i="75"/>
  <c r="BJ77" i="75"/>
  <c r="BE77" i="75"/>
  <c r="AZ77" i="75"/>
  <c r="AU77" i="75"/>
  <c r="AP77" i="75"/>
  <c r="AK77" i="75"/>
  <c r="AF77" i="75"/>
  <c r="AA77" i="75"/>
  <c r="V77" i="75"/>
  <c r="Q77" i="75"/>
  <c r="B77" i="75"/>
  <c r="BJ76" i="75"/>
  <c r="BE76" i="75"/>
  <c r="AZ76" i="75"/>
  <c r="AU76" i="75"/>
  <c r="AP76" i="75"/>
  <c r="AK76" i="75"/>
  <c r="AF76" i="75"/>
  <c r="AA76" i="75"/>
  <c r="V76" i="75"/>
  <c r="Q76" i="75"/>
  <c r="B76" i="75"/>
  <c r="BJ75" i="75"/>
  <c r="BE75" i="75"/>
  <c r="AZ75" i="75"/>
  <c r="AU75" i="75"/>
  <c r="AP75" i="75"/>
  <c r="AK75" i="75"/>
  <c r="AF75" i="75"/>
  <c r="AA75" i="75"/>
  <c r="V75" i="75"/>
  <c r="Q75" i="75"/>
  <c r="B75" i="75"/>
  <c r="BJ74" i="75"/>
  <c r="BE74" i="75"/>
  <c r="AZ74" i="75"/>
  <c r="AU74" i="75"/>
  <c r="AP74" i="75"/>
  <c r="AK74" i="75"/>
  <c r="AF74" i="75"/>
  <c r="AA74" i="75"/>
  <c r="V74" i="75"/>
  <c r="Q74" i="75"/>
  <c r="B74" i="75"/>
  <c r="BJ73" i="75"/>
  <c r="BE73" i="75"/>
  <c r="AZ73" i="75"/>
  <c r="AU73" i="75"/>
  <c r="AP73" i="75"/>
  <c r="AK73" i="75"/>
  <c r="AF73" i="75"/>
  <c r="AA73" i="75"/>
  <c r="V73" i="75"/>
  <c r="Q73" i="75"/>
  <c r="B73" i="75"/>
  <c r="BJ72" i="75"/>
  <c r="BE72" i="75"/>
  <c r="AZ72" i="75"/>
  <c r="AU72" i="75"/>
  <c r="AP72" i="75"/>
  <c r="AK72" i="75"/>
  <c r="AF72" i="75"/>
  <c r="AA72" i="75"/>
  <c r="V72" i="75"/>
  <c r="Q72" i="75"/>
  <c r="B72" i="75"/>
  <c r="BJ71" i="75"/>
  <c r="BE71" i="75"/>
  <c r="AZ71" i="75"/>
  <c r="AU71" i="75"/>
  <c r="AP71" i="75"/>
  <c r="AK71" i="75"/>
  <c r="AF71" i="75"/>
  <c r="AA71" i="75"/>
  <c r="V71" i="75"/>
  <c r="Q71" i="75"/>
  <c r="B71" i="75"/>
  <c r="BJ70" i="75"/>
  <c r="BE70" i="75"/>
  <c r="AZ70" i="75"/>
  <c r="AU70" i="75"/>
  <c r="AP70" i="75"/>
  <c r="AK70" i="75"/>
  <c r="AF70" i="75"/>
  <c r="AA70" i="75"/>
  <c r="V70" i="75"/>
  <c r="Q70" i="75"/>
  <c r="B70" i="75"/>
  <c r="BJ69" i="75"/>
  <c r="BE69" i="75"/>
  <c r="AZ69" i="75"/>
  <c r="AU69" i="75"/>
  <c r="AP69" i="75"/>
  <c r="AK69" i="75"/>
  <c r="AF69" i="75"/>
  <c r="AA69" i="75"/>
  <c r="V69" i="75"/>
  <c r="Q69" i="75"/>
  <c r="B69" i="75"/>
  <c r="BJ68" i="75"/>
  <c r="BE68" i="75"/>
  <c r="AZ68" i="75"/>
  <c r="AU68" i="75"/>
  <c r="AP68" i="75"/>
  <c r="AK68" i="75"/>
  <c r="AF68" i="75"/>
  <c r="AA68" i="75"/>
  <c r="V68" i="75"/>
  <c r="Q68" i="75"/>
  <c r="B68" i="75"/>
  <c r="BJ67" i="75"/>
  <c r="BE67" i="75"/>
  <c r="AZ67" i="75"/>
  <c r="AU67" i="75"/>
  <c r="AP67" i="75"/>
  <c r="AK67" i="75"/>
  <c r="AF67" i="75"/>
  <c r="AA67" i="75"/>
  <c r="V67" i="75"/>
  <c r="Q67" i="75"/>
  <c r="B67" i="75"/>
  <c r="BJ66" i="75"/>
  <c r="BE66" i="75"/>
  <c r="AZ66" i="75"/>
  <c r="AU66" i="75"/>
  <c r="AP66" i="75"/>
  <c r="AK66" i="75"/>
  <c r="AF66" i="75"/>
  <c r="AA66" i="75"/>
  <c r="V66" i="75"/>
  <c r="Q66" i="75"/>
  <c r="B66" i="75"/>
  <c r="BJ65" i="75"/>
  <c r="BE65" i="75"/>
  <c r="AZ65" i="75"/>
  <c r="AU65" i="75"/>
  <c r="AP65" i="75"/>
  <c r="AK65" i="75"/>
  <c r="AF65" i="75"/>
  <c r="AA65" i="75"/>
  <c r="V65" i="75"/>
  <c r="Q65" i="75"/>
  <c r="B65" i="75"/>
  <c r="BJ64" i="75"/>
  <c r="BE64" i="75"/>
  <c r="AZ64" i="75"/>
  <c r="AU64" i="75"/>
  <c r="AP64" i="75"/>
  <c r="AK64" i="75"/>
  <c r="AF64" i="75"/>
  <c r="AA64" i="75"/>
  <c r="V64" i="75"/>
  <c r="Q64" i="75"/>
  <c r="B64" i="75"/>
  <c r="BJ63" i="75"/>
  <c r="BE63" i="75"/>
  <c r="AZ63" i="75"/>
  <c r="AU63" i="75"/>
  <c r="AP63" i="75"/>
  <c r="AK63" i="75"/>
  <c r="AF63" i="75"/>
  <c r="AA63" i="75"/>
  <c r="V63" i="75"/>
  <c r="Q63" i="75"/>
  <c r="B63" i="75"/>
  <c r="BJ62" i="75"/>
  <c r="BE62" i="75"/>
  <c r="AZ62" i="75"/>
  <c r="AU62" i="75"/>
  <c r="AP62" i="75"/>
  <c r="AK62" i="75"/>
  <c r="AF62" i="75"/>
  <c r="AA62" i="75"/>
  <c r="V62" i="75"/>
  <c r="Q62" i="75"/>
  <c r="B62" i="75"/>
  <c r="BJ61" i="75"/>
  <c r="BE61" i="75"/>
  <c r="AZ61" i="75"/>
  <c r="AU61" i="75"/>
  <c r="AP61" i="75"/>
  <c r="AK61" i="75"/>
  <c r="AF61" i="75"/>
  <c r="AA61" i="75"/>
  <c r="V61" i="75"/>
  <c r="Q61" i="75"/>
  <c r="B61" i="75"/>
  <c r="BJ60" i="75"/>
  <c r="BE60" i="75"/>
  <c r="AZ60" i="75"/>
  <c r="AU60" i="75"/>
  <c r="AP60" i="75"/>
  <c r="AK60" i="75"/>
  <c r="AF60" i="75"/>
  <c r="AA60" i="75"/>
  <c r="V60" i="75"/>
  <c r="Q60" i="75"/>
  <c r="B60" i="75"/>
  <c r="BJ59" i="75"/>
  <c r="BE59" i="75"/>
  <c r="AZ59" i="75"/>
  <c r="AU59" i="75"/>
  <c r="AP59" i="75"/>
  <c r="AK59" i="75"/>
  <c r="AF59" i="75"/>
  <c r="AA59" i="75"/>
  <c r="V59" i="75"/>
  <c r="Q59" i="75"/>
  <c r="B59" i="75"/>
  <c r="BN58" i="75"/>
  <c r="BJ58" i="75"/>
  <c r="BE58" i="75"/>
  <c r="AZ58" i="75"/>
  <c r="AU58" i="75"/>
  <c r="AP58" i="75"/>
  <c r="AK58" i="75"/>
  <c r="AF58" i="75"/>
  <c r="AA58" i="75"/>
  <c r="V58" i="75"/>
  <c r="Q58" i="75"/>
  <c r="B58" i="75"/>
  <c r="BN57" i="75"/>
  <c r="BJ57" i="75"/>
  <c r="BE57" i="75"/>
  <c r="AZ57" i="75"/>
  <c r="AU57" i="75"/>
  <c r="AP57" i="75"/>
  <c r="AK57" i="75"/>
  <c r="AF57" i="75"/>
  <c r="AA57" i="75"/>
  <c r="V57" i="75"/>
  <c r="Q57" i="75"/>
  <c r="B57" i="75"/>
  <c r="BN56" i="75"/>
  <c r="BJ56" i="75"/>
  <c r="BE56" i="75"/>
  <c r="AZ56" i="75"/>
  <c r="AU56" i="75"/>
  <c r="AP56" i="75"/>
  <c r="AK56" i="75"/>
  <c r="AF56" i="75"/>
  <c r="AA56" i="75"/>
  <c r="V56" i="75"/>
  <c r="Q56" i="75"/>
  <c r="B56" i="75"/>
  <c r="BJ55" i="75"/>
  <c r="BE55" i="75"/>
  <c r="AZ55" i="75"/>
  <c r="AU55" i="75"/>
  <c r="AP55" i="75"/>
  <c r="AK55" i="75"/>
  <c r="AF55" i="75"/>
  <c r="AA55" i="75"/>
  <c r="V55" i="75"/>
  <c r="Q55" i="75"/>
  <c r="B55" i="75"/>
  <c r="BJ54" i="75"/>
  <c r="BE54" i="75"/>
  <c r="AZ54" i="75"/>
  <c r="AU54" i="75"/>
  <c r="AP54" i="75"/>
  <c r="AK54" i="75"/>
  <c r="AF54" i="75"/>
  <c r="AA54" i="75"/>
  <c r="V54" i="75"/>
  <c r="Q54" i="75"/>
  <c r="B54" i="75"/>
  <c r="BJ53" i="75"/>
  <c r="BE53" i="75"/>
  <c r="AZ53" i="75"/>
  <c r="AU53" i="75"/>
  <c r="AP53" i="75"/>
  <c r="AK53" i="75"/>
  <c r="AF53" i="75"/>
  <c r="AA53" i="75"/>
  <c r="V53" i="75"/>
  <c r="Q53" i="75"/>
  <c r="B53" i="75"/>
  <c r="BJ52" i="75"/>
  <c r="BE52" i="75"/>
  <c r="AZ52" i="75"/>
  <c r="AU52" i="75"/>
  <c r="AP52" i="75"/>
  <c r="AK52" i="75"/>
  <c r="AF52" i="75"/>
  <c r="AA52" i="75"/>
  <c r="V52" i="75"/>
  <c r="Q52" i="75"/>
  <c r="B52" i="75"/>
  <c r="BJ51" i="75"/>
  <c r="BE51" i="75"/>
  <c r="AZ51" i="75"/>
  <c r="AU51" i="75"/>
  <c r="AP51" i="75"/>
  <c r="AK51" i="75"/>
  <c r="AF51" i="75"/>
  <c r="AA51" i="75"/>
  <c r="V51" i="75"/>
  <c r="Q51" i="75"/>
  <c r="B51" i="75"/>
  <c r="BJ50" i="75"/>
  <c r="BE50" i="75"/>
  <c r="AZ50" i="75"/>
  <c r="AU50" i="75"/>
  <c r="AP50" i="75"/>
  <c r="AK50" i="75"/>
  <c r="AF50" i="75"/>
  <c r="AA50" i="75"/>
  <c r="V50" i="75"/>
  <c r="Q50" i="75"/>
  <c r="B50" i="75"/>
  <c r="BJ49" i="75"/>
  <c r="BE49" i="75"/>
  <c r="AZ49" i="75"/>
  <c r="AU49" i="75"/>
  <c r="AP49" i="75"/>
  <c r="AK49" i="75"/>
  <c r="AF49" i="75"/>
  <c r="AA49" i="75"/>
  <c r="V49" i="75"/>
  <c r="Q49" i="75"/>
  <c r="B49" i="75"/>
  <c r="BJ48" i="75"/>
  <c r="BE48" i="75"/>
  <c r="AZ48" i="75"/>
  <c r="AU48" i="75"/>
  <c r="AP48" i="75"/>
  <c r="AK48" i="75"/>
  <c r="AF48" i="75"/>
  <c r="AA48" i="75"/>
  <c r="V48" i="75"/>
  <c r="Q48" i="75"/>
  <c r="B48" i="75"/>
  <c r="BJ47" i="75"/>
  <c r="BE47" i="75"/>
  <c r="AZ47" i="75"/>
  <c r="AU47" i="75"/>
  <c r="AP47" i="75"/>
  <c r="AK47" i="75"/>
  <c r="AF47" i="75"/>
  <c r="AA47" i="75"/>
  <c r="V47" i="75"/>
  <c r="Q47" i="75"/>
  <c r="B47" i="75"/>
  <c r="BJ46" i="75"/>
  <c r="BE46" i="75"/>
  <c r="AZ46" i="75"/>
  <c r="AU46" i="75"/>
  <c r="AP46" i="75"/>
  <c r="AK46" i="75"/>
  <c r="AF46" i="75"/>
  <c r="AA46" i="75"/>
  <c r="V46" i="75"/>
  <c r="Q46" i="75"/>
  <c r="B46" i="75"/>
  <c r="BJ45" i="75"/>
  <c r="BE45" i="75"/>
  <c r="AZ45" i="75"/>
  <c r="AU45" i="75"/>
  <c r="AP45" i="75"/>
  <c r="AK45" i="75"/>
  <c r="AF45" i="75"/>
  <c r="AA45" i="75"/>
  <c r="V45" i="75"/>
  <c r="Q45" i="75"/>
  <c r="B45" i="75"/>
  <c r="BJ44" i="75"/>
  <c r="BE44" i="75"/>
  <c r="AZ44" i="75"/>
  <c r="AU44" i="75"/>
  <c r="AP44" i="75"/>
  <c r="AK44" i="75"/>
  <c r="AF44" i="75"/>
  <c r="AA44" i="75"/>
  <c r="V44" i="75"/>
  <c r="Q44" i="75"/>
  <c r="B44" i="75"/>
  <c r="BJ43" i="75"/>
  <c r="BE43" i="75"/>
  <c r="AZ43" i="75"/>
  <c r="AU43" i="75"/>
  <c r="AP43" i="75"/>
  <c r="AK43" i="75"/>
  <c r="AF43" i="75"/>
  <c r="AA43" i="75"/>
  <c r="V43" i="75"/>
  <c r="Q43" i="75"/>
  <c r="B43" i="75"/>
  <c r="BJ42" i="75"/>
  <c r="BE42" i="75"/>
  <c r="AZ42" i="75"/>
  <c r="AU42" i="75"/>
  <c r="AP42" i="75"/>
  <c r="AK42" i="75"/>
  <c r="AF42" i="75"/>
  <c r="AA42" i="75"/>
  <c r="V42" i="75"/>
  <c r="Q42" i="75"/>
  <c r="B42" i="75"/>
  <c r="BJ41" i="75"/>
  <c r="BE41" i="75"/>
  <c r="AZ41" i="75"/>
  <c r="AU41" i="75"/>
  <c r="AP41" i="75"/>
  <c r="AK41" i="75"/>
  <c r="AF41" i="75"/>
  <c r="AA41" i="75"/>
  <c r="V41" i="75"/>
  <c r="Q41" i="75"/>
  <c r="B41" i="75"/>
  <c r="BJ40" i="75"/>
  <c r="BE40" i="75"/>
  <c r="AZ40" i="75"/>
  <c r="AU40" i="75"/>
  <c r="AP40" i="75"/>
  <c r="AK40" i="75"/>
  <c r="AF40" i="75"/>
  <c r="AA40" i="75"/>
  <c r="V40" i="75"/>
  <c r="Q40" i="75"/>
  <c r="B40" i="75"/>
  <c r="BJ39" i="75"/>
  <c r="BE39" i="75"/>
  <c r="AZ39" i="75"/>
  <c r="AU39" i="75"/>
  <c r="AP39" i="75"/>
  <c r="AK39" i="75"/>
  <c r="AF39" i="75"/>
  <c r="AA39" i="75"/>
  <c r="V39" i="75"/>
  <c r="Q39" i="75"/>
  <c r="B39" i="75"/>
  <c r="BJ38" i="75"/>
  <c r="BE38" i="75"/>
  <c r="AZ38" i="75"/>
  <c r="AU38" i="75"/>
  <c r="AP38" i="75"/>
  <c r="AK38" i="75"/>
  <c r="AF38" i="75"/>
  <c r="AA38" i="75"/>
  <c r="V38" i="75"/>
  <c r="Q38" i="75"/>
  <c r="B38" i="75"/>
  <c r="BJ37" i="75"/>
  <c r="BE37" i="75"/>
  <c r="AZ37" i="75"/>
  <c r="AU37" i="75"/>
  <c r="AP37" i="75"/>
  <c r="AK37" i="75"/>
  <c r="AF37" i="75"/>
  <c r="AA37" i="75"/>
  <c r="V37" i="75"/>
  <c r="Q37" i="75"/>
  <c r="B37" i="75"/>
  <c r="BJ36" i="75"/>
  <c r="BE36" i="75"/>
  <c r="AZ36" i="75"/>
  <c r="AU36" i="75"/>
  <c r="AP36" i="75"/>
  <c r="AK36" i="75"/>
  <c r="AF36" i="75"/>
  <c r="AA36" i="75"/>
  <c r="V36" i="75"/>
  <c r="Q36" i="75"/>
  <c r="B36" i="75"/>
  <c r="BJ35" i="75"/>
  <c r="BE35" i="75"/>
  <c r="AZ35" i="75"/>
  <c r="AU35" i="75"/>
  <c r="AP35" i="75"/>
  <c r="AK35" i="75"/>
  <c r="AF35" i="75"/>
  <c r="AA35" i="75"/>
  <c r="V35" i="75"/>
  <c r="Q35" i="75"/>
  <c r="B35" i="75"/>
  <c r="BJ34" i="75"/>
  <c r="BE34" i="75"/>
  <c r="AZ34" i="75"/>
  <c r="AU34" i="75"/>
  <c r="AP34" i="75"/>
  <c r="AK34" i="75"/>
  <c r="AF34" i="75"/>
  <c r="AA34" i="75"/>
  <c r="V34" i="75"/>
  <c r="Q34" i="75"/>
  <c r="B34" i="75"/>
  <c r="BJ33" i="75"/>
  <c r="BE33" i="75"/>
  <c r="AZ33" i="75"/>
  <c r="AU33" i="75"/>
  <c r="AP33" i="75"/>
  <c r="AK33" i="75"/>
  <c r="AF33" i="75"/>
  <c r="AA33" i="75"/>
  <c r="V33" i="75"/>
  <c r="Q33" i="75"/>
  <c r="B33" i="75"/>
  <c r="BJ32" i="75"/>
  <c r="BE32" i="75"/>
  <c r="AZ32" i="75"/>
  <c r="AU32" i="75"/>
  <c r="AP32" i="75"/>
  <c r="AK32" i="75"/>
  <c r="AF32" i="75"/>
  <c r="AA32" i="75"/>
  <c r="V32" i="75"/>
  <c r="Q32" i="75"/>
  <c r="B32" i="75"/>
  <c r="BJ31" i="75"/>
  <c r="BE31" i="75"/>
  <c r="AZ31" i="75"/>
  <c r="AU31" i="75"/>
  <c r="AP31" i="75"/>
  <c r="AK31" i="75"/>
  <c r="AF31" i="75"/>
  <c r="AA31" i="75"/>
  <c r="V31" i="75"/>
  <c r="Q31" i="75"/>
  <c r="B31" i="75"/>
  <c r="BJ30" i="75"/>
  <c r="BE30" i="75"/>
  <c r="AZ30" i="75"/>
  <c r="AU30" i="75"/>
  <c r="AP30" i="75"/>
  <c r="AK30" i="75"/>
  <c r="AF30" i="75"/>
  <c r="AA30" i="75"/>
  <c r="V30" i="75"/>
  <c r="Q30" i="75"/>
  <c r="B30" i="75"/>
  <c r="BJ29" i="75"/>
  <c r="BE29" i="75"/>
  <c r="AZ29" i="75"/>
  <c r="AU29" i="75"/>
  <c r="AP29" i="75"/>
  <c r="AK29" i="75"/>
  <c r="AF29" i="75"/>
  <c r="AA29" i="75"/>
  <c r="V29" i="75"/>
  <c r="Q29" i="75"/>
  <c r="B29" i="75"/>
  <c r="BJ28" i="75"/>
  <c r="BE28" i="75"/>
  <c r="AZ28" i="75"/>
  <c r="AU28" i="75"/>
  <c r="AP28" i="75"/>
  <c r="AK28" i="75"/>
  <c r="AF28" i="75"/>
  <c r="AA28" i="75"/>
  <c r="V28" i="75"/>
  <c r="Q28" i="75"/>
  <c r="B28" i="75"/>
  <c r="BJ27" i="75"/>
  <c r="BE27" i="75"/>
  <c r="AZ27" i="75"/>
  <c r="AU27" i="75"/>
  <c r="AP27" i="75"/>
  <c r="AK27" i="75"/>
  <c r="AF27" i="75"/>
  <c r="AA27" i="75"/>
  <c r="V27" i="75"/>
  <c r="Q27" i="75"/>
  <c r="B27" i="75"/>
  <c r="BJ26" i="75"/>
  <c r="BE26" i="75"/>
  <c r="AZ26" i="75"/>
  <c r="AU26" i="75"/>
  <c r="AP26" i="75"/>
  <c r="AK26" i="75"/>
  <c r="AF26" i="75"/>
  <c r="AA26" i="75"/>
  <c r="V26" i="75"/>
  <c r="Q26" i="75"/>
  <c r="B26" i="75"/>
  <c r="BJ7" i="75"/>
  <c r="BE7" i="75"/>
  <c r="AZ7" i="75"/>
  <c r="AU7" i="75"/>
  <c r="AP7" i="75"/>
  <c r="AK7" i="75"/>
  <c r="AF7" i="75"/>
  <c r="AA7" i="75"/>
  <c r="V7" i="75"/>
  <c r="Q7" i="75"/>
  <c r="B7" i="75"/>
  <c r="BJ14" i="75"/>
  <c r="BE14" i="75"/>
  <c r="AZ14" i="75"/>
  <c r="AU14" i="75"/>
  <c r="AP14" i="75"/>
  <c r="AK14" i="75"/>
  <c r="AF14" i="75"/>
  <c r="AA14" i="75"/>
  <c r="V14" i="75"/>
  <c r="Q14" i="75"/>
  <c r="B14" i="75"/>
  <c r="BJ4" i="75"/>
  <c r="BE4" i="75"/>
  <c r="AZ4" i="75"/>
  <c r="AU4" i="75"/>
  <c r="AP4" i="75"/>
  <c r="AK4" i="75"/>
  <c r="AF4" i="75"/>
  <c r="AA4" i="75"/>
  <c r="V4" i="75"/>
  <c r="Q4" i="75"/>
  <c r="B4" i="75"/>
  <c r="BJ3" i="75"/>
  <c r="BE3" i="75"/>
  <c r="AZ3" i="75"/>
  <c r="AU3" i="75"/>
  <c r="AP3" i="75"/>
  <c r="AK3" i="75"/>
  <c r="AF3" i="75"/>
  <c r="AA3" i="75"/>
  <c r="V3" i="75"/>
  <c r="Q3" i="75"/>
  <c r="B3" i="75"/>
  <c r="BJ6" i="75"/>
  <c r="BE6" i="75"/>
  <c r="AZ6" i="75"/>
  <c r="AU6" i="75"/>
  <c r="AP6" i="75"/>
  <c r="AK6" i="75"/>
  <c r="AF6" i="75"/>
  <c r="AA6" i="75"/>
  <c r="V6" i="75"/>
  <c r="Q6" i="75"/>
  <c r="B6" i="75"/>
  <c r="BJ8" i="75"/>
  <c r="BE8" i="75"/>
  <c r="AZ8" i="75"/>
  <c r="AU8" i="75"/>
  <c r="AP8" i="75"/>
  <c r="AK8" i="75"/>
  <c r="AF8" i="75"/>
  <c r="AA8" i="75"/>
  <c r="V8" i="75"/>
  <c r="Q8" i="75"/>
  <c r="B8" i="75"/>
  <c r="BJ9" i="75"/>
  <c r="BE9" i="75"/>
  <c r="AZ9" i="75"/>
  <c r="AU9" i="75"/>
  <c r="AP9" i="75"/>
  <c r="AK9" i="75"/>
  <c r="AF9" i="75"/>
  <c r="AA9" i="75"/>
  <c r="V9" i="75"/>
  <c r="Q9" i="75"/>
  <c r="B9" i="75"/>
  <c r="BJ25" i="75"/>
  <c r="BE25" i="75"/>
  <c r="AZ25" i="75"/>
  <c r="AU25" i="75"/>
  <c r="AP25" i="75"/>
  <c r="AK25" i="75"/>
  <c r="AF25" i="75"/>
  <c r="AA25" i="75"/>
  <c r="V25" i="75"/>
  <c r="Q25" i="75"/>
  <c r="B25" i="75"/>
  <c r="BJ13" i="75"/>
  <c r="BE13" i="75"/>
  <c r="AZ13" i="75"/>
  <c r="AU13" i="75"/>
  <c r="AP13" i="75"/>
  <c r="AK13" i="75"/>
  <c r="AF13" i="75"/>
  <c r="AA13" i="75"/>
  <c r="V13" i="75"/>
  <c r="Q13" i="75"/>
  <c r="B13" i="75"/>
  <c r="C1" i="75"/>
  <c r="AY125" i="74"/>
  <c r="AU125" i="74"/>
  <c r="AQ125" i="74"/>
  <c r="AM125" i="74"/>
  <c r="AI125" i="74"/>
  <c r="AE125" i="74"/>
  <c r="AA125" i="74"/>
  <c r="W125" i="74"/>
  <c r="S125" i="74"/>
  <c r="O125" i="74"/>
  <c r="G125" i="74"/>
  <c r="AZ9" i="74"/>
  <c r="AV9" i="74"/>
  <c r="AR9" i="74"/>
  <c r="AN9" i="74"/>
  <c r="AJ9" i="74"/>
  <c r="AF9" i="74"/>
  <c r="AB9" i="74"/>
  <c r="X9" i="74"/>
  <c r="T9" i="74"/>
  <c r="P9" i="74"/>
  <c r="B9" i="74"/>
  <c r="AZ26" i="74"/>
  <c r="AV26" i="74"/>
  <c r="AR26" i="74"/>
  <c r="AN26" i="74"/>
  <c r="AJ26" i="74"/>
  <c r="AF26" i="74"/>
  <c r="AB26" i="74"/>
  <c r="X26" i="74"/>
  <c r="T26" i="74"/>
  <c r="P26" i="74"/>
  <c r="B26" i="74"/>
  <c r="AZ40" i="74"/>
  <c r="AV40" i="74"/>
  <c r="AR40" i="74"/>
  <c r="AN40" i="74"/>
  <c r="AJ40" i="74"/>
  <c r="AF40" i="74"/>
  <c r="AB40" i="74"/>
  <c r="X40" i="74"/>
  <c r="T40" i="74"/>
  <c r="P40" i="74"/>
  <c r="B40" i="74"/>
  <c r="AZ48" i="74"/>
  <c r="AV48" i="74"/>
  <c r="AR48" i="74"/>
  <c r="AN48" i="74"/>
  <c r="AJ48" i="74"/>
  <c r="AF48" i="74"/>
  <c r="AB48" i="74"/>
  <c r="X48" i="74"/>
  <c r="T48" i="74"/>
  <c r="P48" i="74"/>
  <c r="B48" i="74"/>
  <c r="AZ27" i="74"/>
  <c r="AV27" i="74"/>
  <c r="AR27" i="74"/>
  <c r="AN27" i="74"/>
  <c r="AJ27" i="74"/>
  <c r="AF27" i="74"/>
  <c r="AB27" i="74"/>
  <c r="X27" i="74"/>
  <c r="T27" i="74"/>
  <c r="P27" i="74"/>
  <c r="B27" i="74"/>
  <c r="AZ47" i="74"/>
  <c r="AV47" i="74"/>
  <c r="AR47" i="74"/>
  <c r="AN47" i="74"/>
  <c r="AJ47" i="74"/>
  <c r="AF47" i="74"/>
  <c r="AB47" i="74"/>
  <c r="X47" i="74"/>
  <c r="T47" i="74"/>
  <c r="P47" i="74"/>
  <c r="B47" i="74"/>
  <c r="AZ41" i="74"/>
  <c r="AV41" i="74"/>
  <c r="AR41" i="74"/>
  <c r="AN41" i="74"/>
  <c r="AJ41" i="74"/>
  <c r="AF41" i="74"/>
  <c r="AB41" i="74"/>
  <c r="X41" i="74"/>
  <c r="T41" i="74"/>
  <c r="P41" i="74"/>
  <c r="B41" i="74"/>
  <c r="AZ38" i="74"/>
  <c r="AV38" i="74"/>
  <c r="AR38" i="74"/>
  <c r="AN38" i="74"/>
  <c r="AJ38" i="74"/>
  <c r="AF38" i="74"/>
  <c r="AB38" i="74"/>
  <c r="X38" i="74"/>
  <c r="T38" i="74"/>
  <c r="P38" i="74"/>
  <c r="B38" i="74"/>
  <c r="AZ15" i="74"/>
  <c r="AV15" i="74"/>
  <c r="AR15" i="74"/>
  <c r="AN15" i="74"/>
  <c r="AJ15" i="74"/>
  <c r="AF15" i="74"/>
  <c r="AB15" i="74"/>
  <c r="X15" i="74"/>
  <c r="T15" i="74"/>
  <c r="P15" i="74"/>
  <c r="B15" i="74"/>
  <c r="AZ17" i="74"/>
  <c r="AV17" i="74"/>
  <c r="AR17" i="74"/>
  <c r="AN17" i="74"/>
  <c r="AJ17" i="74"/>
  <c r="AF17" i="74"/>
  <c r="AB17" i="74"/>
  <c r="X17" i="74"/>
  <c r="T17" i="74"/>
  <c r="P17" i="74"/>
  <c r="B17" i="74"/>
  <c r="AZ45" i="74"/>
  <c r="AV45" i="74"/>
  <c r="AR45" i="74"/>
  <c r="AN45" i="74"/>
  <c r="AJ45" i="74"/>
  <c r="AF45" i="74"/>
  <c r="AB45" i="74"/>
  <c r="X45" i="74"/>
  <c r="T45" i="74"/>
  <c r="P45" i="74"/>
  <c r="B45" i="74"/>
  <c r="AZ31" i="74"/>
  <c r="AV31" i="74"/>
  <c r="AR31" i="74"/>
  <c r="AN31" i="74"/>
  <c r="AJ31" i="74"/>
  <c r="AF31" i="74"/>
  <c r="AB31" i="74"/>
  <c r="X31" i="74"/>
  <c r="T31" i="74"/>
  <c r="P31" i="74"/>
  <c r="B31" i="74"/>
  <c r="AZ6" i="74"/>
  <c r="AV6" i="74"/>
  <c r="AR6" i="74"/>
  <c r="AN6" i="74"/>
  <c r="AJ6" i="74"/>
  <c r="AF6" i="74"/>
  <c r="AB6" i="74"/>
  <c r="X6" i="74"/>
  <c r="T6" i="74"/>
  <c r="P6" i="74"/>
  <c r="B6" i="74"/>
  <c r="AZ7" i="74"/>
  <c r="AV7" i="74"/>
  <c r="AR7" i="74"/>
  <c r="AN7" i="74"/>
  <c r="AJ7" i="74"/>
  <c r="AF7" i="74"/>
  <c r="AB7" i="74"/>
  <c r="X7" i="74"/>
  <c r="T7" i="74"/>
  <c r="P7" i="74"/>
  <c r="B7" i="74"/>
  <c r="AZ8" i="74"/>
  <c r="AV8" i="74"/>
  <c r="AR8" i="74"/>
  <c r="AN8" i="74"/>
  <c r="AJ8" i="74"/>
  <c r="AF8" i="74"/>
  <c r="AB8" i="74"/>
  <c r="X8" i="74"/>
  <c r="T8" i="74"/>
  <c r="P8" i="74"/>
  <c r="B8" i="74"/>
  <c r="AZ37" i="74"/>
  <c r="AV37" i="74"/>
  <c r="AR37" i="74"/>
  <c r="AN37" i="74"/>
  <c r="AJ37" i="74"/>
  <c r="AF37" i="74"/>
  <c r="AB37" i="74"/>
  <c r="X37" i="74"/>
  <c r="T37" i="74"/>
  <c r="P37" i="74"/>
  <c r="B37" i="74"/>
  <c r="AZ11" i="74"/>
  <c r="AV11" i="74"/>
  <c r="AR11" i="74"/>
  <c r="AN11" i="74"/>
  <c r="AJ11" i="74"/>
  <c r="AF11" i="74"/>
  <c r="AB11" i="74"/>
  <c r="X11" i="74"/>
  <c r="T11" i="74"/>
  <c r="P11" i="74"/>
  <c r="B11" i="74"/>
  <c r="AZ35" i="74"/>
  <c r="AV35" i="74"/>
  <c r="AR35" i="74"/>
  <c r="AN35" i="74"/>
  <c r="AJ35" i="74"/>
  <c r="AF35" i="74"/>
  <c r="AB35" i="74"/>
  <c r="X35" i="74"/>
  <c r="T35" i="74"/>
  <c r="P35" i="74"/>
  <c r="B35" i="74"/>
  <c r="AZ18" i="74"/>
  <c r="AV18" i="74"/>
  <c r="AR18" i="74"/>
  <c r="AN18" i="74"/>
  <c r="AJ18" i="74"/>
  <c r="AF18" i="74"/>
  <c r="AB18" i="74"/>
  <c r="X18" i="74"/>
  <c r="T18" i="74"/>
  <c r="P18" i="74"/>
  <c r="B18" i="74"/>
  <c r="AZ16" i="74"/>
  <c r="AV16" i="74"/>
  <c r="AR16" i="74"/>
  <c r="AN16" i="74"/>
  <c r="AJ16" i="74"/>
  <c r="AF16" i="74"/>
  <c r="AB16" i="74"/>
  <c r="X16" i="74"/>
  <c r="T16" i="74"/>
  <c r="P16" i="74"/>
  <c r="B16" i="74"/>
  <c r="AZ12" i="74"/>
  <c r="AV12" i="74"/>
  <c r="AR12" i="74"/>
  <c r="AN12" i="74"/>
  <c r="AJ12" i="74"/>
  <c r="AF12" i="74"/>
  <c r="AB12" i="74"/>
  <c r="X12" i="74"/>
  <c r="T12" i="74"/>
  <c r="P12" i="74"/>
  <c r="B12" i="74"/>
  <c r="AZ24" i="74"/>
  <c r="AV24" i="74"/>
  <c r="AR24" i="74"/>
  <c r="AN24" i="74"/>
  <c r="AJ24" i="74"/>
  <c r="AF24" i="74"/>
  <c r="AB24" i="74"/>
  <c r="X24" i="74"/>
  <c r="T24" i="74"/>
  <c r="P24" i="74"/>
  <c r="B24" i="74"/>
  <c r="AZ32" i="74"/>
  <c r="AV32" i="74"/>
  <c r="AR32" i="74"/>
  <c r="AN32" i="74"/>
  <c r="AJ32" i="74"/>
  <c r="AF32" i="74"/>
  <c r="AB32" i="74"/>
  <c r="X32" i="74"/>
  <c r="T32" i="74"/>
  <c r="P32" i="74"/>
  <c r="B32" i="74"/>
  <c r="AZ4" i="74"/>
  <c r="AV4" i="74"/>
  <c r="AR4" i="74"/>
  <c r="AN4" i="74"/>
  <c r="AJ4" i="74"/>
  <c r="AF4" i="74"/>
  <c r="AB4" i="74"/>
  <c r="X4" i="74"/>
  <c r="T4" i="74"/>
  <c r="P4" i="74"/>
  <c r="B4" i="74"/>
  <c r="AZ21" i="74"/>
  <c r="AV21" i="74"/>
  <c r="AR21" i="74"/>
  <c r="AN21" i="74"/>
  <c r="AJ21" i="74"/>
  <c r="AF21" i="74"/>
  <c r="AB21" i="74"/>
  <c r="X21" i="74"/>
  <c r="T21" i="74"/>
  <c r="P21" i="74"/>
  <c r="B21" i="74"/>
  <c r="AZ44" i="74"/>
  <c r="AV44" i="74"/>
  <c r="AR44" i="74"/>
  <c r="AN44" i="74"/>
  <c r="AJ44" i="74"/>
  <c r="AF44" i="74"/>
  <c r="AB44" i="74"/>
  <c r="X44" i="74"/>
  <c r="T44" i="74"/>
  <c r="P44" i="74"/>
  <c r="B44" i="74"/>
  <c r="AZ23" i="74"/>
  <c r="AV23" i="74"/>
  <c r="AR23" i="74"/>
  <c r="AN23" i="74"/>
  <c r="AJ23" i="74"/>
  <c r="AF23" i="74"/>
  <c r="AB23" i="74"/>
  <c r="X23" i="74"/>
  <c r="T23" i="74"/>
  <c r="P23" i="74"/>
  <c r="B23" i="74"/>
  <c r="AZ34" i="74"/>
  <c r="AV34" i="74"/>
  <c r="AR34" i="74"/>
  <c r="AN34" i="74"/>
  <c r="AJ34" i="74"/>
  <c r="AF34" i="74"/>
  <c r="AB34" i="74"/>
  <c r="X34" i="74"/>
  <c r="T34" i="74"/>
  <c r="P34" i="74"/>
  <c r="B34" i="74"/>
  <c r="AZ14" i="74"/>
  <c r="AV14" i="74"/>
  <c r="AR14" i="74"/>
  <c r="AN14" i="74"/>
  <c r="AJ14" i="74"/>
  <c r="AF14" i="74"/>
  <c r="AB14" i="74"/>
  <c r="X14" i="74"/>
  <c r="T14" i="74"/>
  <c r="P14" i="74"/>
  <c r="B14" i="74"/>
  <c r="AZ5" i="74"/>
  <c r="AV5" i="74"/>
  <c r="AR5" i="74"/>
  <c r="AN5" i="74"/>
  <c r="AJ5" i="74"/>
  <c r="AF5" i="74"/>
  <c r="AB5" i="74"/>
  <c r="X5" i="74"/>
  <c r="T5" i="74"/>
  <c r="P5" i="74"/>
  <c r="B5" i="74"/>
  <c r="AZ43" i="74"/>
  <c r="AV43" i="74"/>
  <c r="AR43" i="74"/>
  <c r="AN43" i="74"/>
  <c r="AJ43" i="74"/>
  <c r="AF43" i="74"/>
  <c r="AB43" i="74"/>
  <c r="X43" i="74"/>
  <c r="T43" i="74"/>
  <c r="P43" i="74"/>
  <c r="B43" i="74"/>
  <c r="AZ20" i="74"/>
  <c r="AV20" i="74"/>
  <c r="AR20" i="74"/>
  <c r="AN20" i="74"/>
  <c r="AJ20" i="74"/>
  <c r="AF20" i="74"/>
  <c r="AB20" i="74"/>
  <c r="X20" i="74"/>
  <c r="T20" i="74"/>
  <c r="P20" i="74"/>
  <c r="B20" i="74"/>
  <c r="AZ39" i="74"/>
  <c r="AV39" i="74"/>
  <c r="AR39" i="74"/>
  <c r="AN39" i="74"/>
  <c r="AJ39" i="74"/>
  <c r="AF39" i="74"/>
  <c r="AB39" i="74"/>
  <c r="X39" i="74"/>
  <c r="T39" i="74"/>
  <c r="P39" i="74"/>
  <c r="B39" i="74"/>
  <c r="AZ36" i="74"/>
  <c r="AV36" i="74"/>
  <c r="AR36" i="74"/>
  <c r="AN36" i="74"/>
  <c r="AJ36" i="74"/>
  <c r="AF36" i="74"/>
  <c r="AB36" i="74"/>
  <c r="X36" i="74"/>
  <c r="T36" i="74"/>
  <c r="P36" i="74"/>
  <c r="B36" i="74"/>
  <c r="AZ22" i="74"/>
  <c r="AV22" i="74"/>
  <c r="AR22" i="74"/>
  <c r="AN22" i="74"/>
  <c r="AJ22" i="74"/>
  <c r="AF22" i="74"/>
  <c r="AB22" i="74"/>
  <c r="X22" i="74"/>
  <c r="T22" i="74"/>
  <c r="P22" i="74"/>
  <c r="B22" i="74"/>
  <c r="AZ30" i="74"/>
  <c r="AV30" i="74"/>
  <c r="AR30" i="74"/>
  <c r="AN30" i="74"/>
  <c r="AJ30" i="74"/>
  <c r="AF30" i="74"/>
  <c r="AB30" i="74"/>
  <c r="X30" i="74"/>
  <c r="T30" i="74"/>
  <c r="P30" i="74"/>
  <c r="B30" i="74"/>
  <c r="AZ124" i="74"/>
  <c r="AV124" i="74"/>
  <c r="AR124" i="74"/>
  <c r="AN124" i="74"/>
  <c r="AJ124" i="74"/>
  <c r="AF124" i="74"/>
  <c r="AB124" i="74"/>
  <c r="X124" i="74"/>
  <c r="T124" i="74"/>
  <c r="P124" i="74"/>
  <c r="B124" i="74"/>
  <c r="AZ123" i="74"/>
  <c r="AV123" i="74"/>
  <c r="AR123" i="74"/>
  <c r="AN123" i="74"/>
  <c r="AJ123" i="74"/>
  <c r="AF123" i="74"/>
  <c r="AB123" i="74"/>
  <c r="X123" i="74"/>
  <c r="T123" i="74"/>
  <c r="P123" i="74"/>
  <c r="B123" i="74"/>
  <c r="AZ122" i="74"/>
  <c r="AV122" i="74"/>
  <c r="AR122" i="74"/>
  <c r="AN122" i="74"/>
  <c r="AJ122" i="74"/>
  <c r="AF122" i="74"/>
  <c r="AB122" i="74"/>
  <c r="X122" i="74"/>
  <c r="T122" i="74"/>
  <c r="P122" i="74"/>
  <c r="B122" i="74"/>
  <c r="AZ121" i="74"/>
  <c r="AV121" i="74"/>
  <c r="AR121" i="74"/>
  <c r="AN121" i="74"/>
  <c r="AJ121" i="74"/>
  <c r="AF121" i="74"/>
  <c r="AB121" i="74"/>
  <c r="X121" i="74"/>
  <c r="T121" i="74"/>
  <c r="P121" i="74"/>
  <c r="B121" i="74"/>
  <c r="AZ120" i="74"/>
  <c r="AV120" i="74"/>
  <c r="AR120" i="74"/>
  <c r="AN120" i="74"/>
  <c r="AJ120" i="74"/>
  <c r="AF120" i="74"/>
  <c r="AB120" i="74"/>
  <c r="X120" i="74"/>
  <c r="T120" i="74"/>
  <c r="P120" i="74"/>
  <c r="B120" i="74"/>
  <c r="AZ119" i="74"/>
  <c r="AV119" i="74"/>
  <c r="AR119" i="74"/>
  <c r="AN119" i="74"/>
  <c r="AJ119" i="74"/>
  <c r="AF119" i="74"/>
  <c r="AB119" i="74"/>
  <c r="X119" i="74"/>
  <c r="T119" i="74"/>
  <c r="P119" i="74"/>
  <c r="B119" i="74"/>
  <c r="AZ118" i="74"/>
  <c r="AV118" i="74"/>
  <c r="AR118" i="74"/>
  <c r="AN118" i="74"/>
  <c r="AJ118" i="74"/>
  <c r="AF118" i="74"/>
  <c r="AB118" i="74"/>
  <c r="X118" i="74"/>
  <c r="T118" i="74"/>
  <c r="P118" i="74"/>
  <c r="B118" i="74"/>
  <c r="AZ117" i="74"/>
  <c r="AV117" i="74"/>
  <c r="AR117" i="74"/>
  <c r="AN117" i="74"/>
  <c r="AJ117" i="74"/>
  <c r="AF117" i="74"/>
  <c r="AB117" i="74"/>
  <c r="X117" i="74"/>
  <c r="T117" i="74"/>
  <c r="P117" i="74"/>
  <c r="B117" i="74"/>
  <c r="AZ116" i="74"/>
  <c r="AV116" i="74"/>
  <c r="AR116" i="74"/>
  <c r="AN116" i="74"/>
  <c r="AJ116" i="74"/>
  <c r="AF116" i="74"/>
  <c r="AB116" i="74"/>
  <c r="X116" i="74"/>
  <c r="T116" i="74"/>
  <c r="P116" i="74"/>
  <c r="B116" i="74"/>
  <c r="AZ115" i="74"/>
  <c r="AV115" i="74"/>
  <c r="AR115" i="74"/>
  <c r="AN115" i="74"/>
  <c r="AJ115" i="74"/>
  <c r="AF115" i="74"/>
  <c r="AB115" i="74"/>
  <c r="X115" i="74"/>
  <c r="T115" i="74"/>
  <c r="P115" i="74"/>
  <c r="B115" i="74"/>
  <c r="AZ114" i="74"/>
  <c r="AV114" i="74"/>
  <c r="AR114" i="74"/>
  <c r="AN114" i="74"/>
  <c r="AJ114" i="74"/>
  <c r="AF114" i="74"/>
  <c r="AB114" i="74"/>
  <c r="X114" i="74"/>
  <c r="T114" i="74"/>
  <c r="P114" i="74"/>
  <c r="B114" i="74"/>
  <c r="AZ113" i="74"/>
  <c r="AV113" i="74"/>
  <c r="AR113" i="74"/>
  <c r="AN113" i="74"/>
  <c r="AJ113" i="74"/>
  <c r="AF113" i="74"/>
  <c r="AB113" i="74"/>
  <c r="X113" i="74"/>
  <c r="T113" i="74"/>
  <c r="P113" i="74"/>
  <c r="B113" i="74"/>
  <c r="AZ112" i="74"/>
  <c r="AV112" i="74"/>
  <c r="AR112" i="74"/>
  <c r="AN112" i="74"/>
  <c r="AJ112" i="74"/>
  <c r="AF112" i="74"/>
  <c r="AB112" i="74"/>
  <c r="X112" i="74"/>
  <c r="T112" i="74"/>
  <c r="P112" i="74"/>
  <c r="B112" i="74"/>
  <c r="AZ111" i="74"/>
  <c r="AV111" i="74"/>
  <c r="AR111" i="74"/>
  <c r="AN111" i="74"/>
  <c r="AJ111" i="74"/>
  <c r="AF111" i="74"/>
  <c r="AB111" i="74"/>
  <c r="X111" i="74"/>
  <c r="T111" i="74"/>
  <c r="P111" i="74"/>
  <c r="B111" i="74"/>
  <c r="AZ110" i="74"/>
  <c r="AV110" i="74"/>
  <c r="AR110" i="74"/>
  <c r="AN110" i="74"/>
  <c r="AJ110" i="74"/>
  <c r="AF110" i="74"/>
  <c r="AB110" i="74"/>
  <c r="X110" i="74"/>
  <c r="T110" i="74"/>
  <c r="P110" i="74"/>
  <c r="B110" i="74"/>
  <c r="AZ109" i="74"/>
  <c r="AV109" i="74"/>
  <c r="AR109" i="74"/>
  <c r="AN109" i="74"/>
  <c r="AJ109" i="74"/>
  <c r="AF109" i="74"/>
  <c r="AB109" i="74"/>
  <c r="X109" i="74"/>
  <c r="T109" i="74"/>
  <c r="P109" i="74"/>
  <c r="B109" i="74"/>
  <c r="AZ108" i="74"/>
  <c r="AV108" i="74"/>
  <c r="AR108" i="74"/>
  <c r="AN108" i="74"/>
  <c r="AJ108" i="74"/>
  <c r="AF108" i="74"/>
  <c r="AB108" i="74"/>
  <c r="X108" i="74"/>
  <c r="T108" i="74"/>
  <c r="P108" i="74"/>
  <c r="B108" i="74"/>
  <c r="AZ107" i="74"/>
  <c r="AV107" i="74"/>
  <c r="AR107" i="74"/>
  <c r="AN107" i="74"/>
  <c r="AJ107" i="74"/>
  <c r="AF107" i="74"/>
  <c r="AB107" i="74"/>
  <c r="X107" i="74"/>
  <c r="T107" i="74"/>
  <c r="P107" i="74"/>
  <c r="B107" i="74"/>
  <c r="AZ106" i="74"/>
  <c r="AV106" i="74"/>
  <c r="AR106" i="74"/>
  <c r="AN106" i="74"/>
  <c r="AJ106" i="74"/>
  <c r="AF106" i="74"/>
  <c r="AB106" i="74"/>
  <c r="X106" i="74"/>
  <c r="T106" i="74"/>
  <c r="P106" i="74"/>
  <c r="B106" i="74"/>
  <c r="AZ105" i="74"/>
  <c r="AV105" i="74"/>
  <c r="AR105" i="74"/>
  <c r="AN105" i="74"/>
  <c r="AJ105" i="74"/>
  <c r="AF105" i="74"/>
  <c r="AB105" i="74"/>
  <c r="X105" i="74"/>
  <c r="T105" i="74"/>
  <c r="P105" i="74"/>
  <c r="B105" i="74"/>
  <c r="AZ104" i="74"/>
  <c r="AV104" i="74"/>
  <c r="AR104" i="74"/>
  <c r="AN104" i="74"/>
  <c r="AJ104" i="74"/>
  <c r="AF104" i="74"/>
  <c r="AB104" i="74"/>
  <c r="X104" i="74"/>
  <c r="T104" i="74"/>
  <c r="P104" i="74"/>
  <c r="B104" i="74"/>
  <c r="AZ103" i="74"/>
  <c r="AV103" i="74"/>
  <c r="AR103" i="74"/>
  <c r="AN103" i="74"/>
  <c r="AJ103" i="74"/>
  <c r="AF103" i="74"/>
  <c r="AB103" i="74"/>
  <c r="X103" i="74"/>
  <c r="T103" i="74"/>
  <c r="P103" i="74"/>
  <c r="B103" i="74"/>
  <c r="AZ102" i="74"/>
  <c r="AV102" i="74"/>
  <c r="AR102" i="74"/>
  <c r="AN102" i="74"/>
  <c r="AJ102" i="74"/>
  <c r="AF102" i="74"/>
  <c r="AB102" i="74"/>
  <c r="X102" i="74"/>
  <c r="T102" i="74"/>
  <c r="P102" i="74"/>
  <c r="B102" i="74"/>
  <c r="AZ101" i="74"/>
  <c r="AV101" i="74"/>
  <c r="AR101" i="74"/>
  <c r="AN101" i="74"/>
  <c r="AJ101" i="74"/>
  <c r="AF101" i="74"/>
  <c r="AB101" i="74"/>
  <c r="X101" i="74"/>
  <c r="T101" i="74"/>
  <c r="P101" i="74"/>
  <c r="B101" i="74"/>
  <c r="AZ100" i="74"/>
  <c r="AV100" i="74"/>
  <c r="AR100" i="74"/>
  <c r="AN100" i="74"/>
  <c r="AJ100" i="74"/>
  <c r="AF100" i="74"/>
  <c r="AB100" i="74"/>
  <c r="X100" i="74"/>
  <c r="T100" i="74"/>
  <c r="P100" i="74"/>
  <c r="B100" i="74"/>
  <c r="AZ99" i="74"/>
  <c r="AV99" i="74"/>
  <c r="AR99" i="74"/>
  <c r="AN99" i="74"/>
  <c r="AJ99" i="74"/>
  <c r="AF99" i="74"/>
  <c r="AB99" i="74"/>
  <c r="X99" i="74"/>
  <c r="T99" i="74"/>
  <c r="P99" i="74"/>
  <c r="B99" i="74"/>
  <c r="AZ98" i="74"/>
  <c r="AV98" i="74"/>
  <c r="AR98" i="74"/>
  <c r="AN98" i="74"/>
  <c r="AJ98" i="74"/>
  <c r="AF98" i="74"/>
  <c r="AB98" i="74"/>
  <c r="X98" i="74"/>
  <c r="T98" i="74"/>
  <c r="P98" i="74"/>
  <c r="B98" i="74"/>
  <c r="AZ97" i="74"/>
  <c r="AV97" i="74"/>
  <c r="AR97" i="74"/>
  <c r="AN97" i="74"/>
  <c r="AJ97" i="74"/>
  <c r="AF97" i="74"/>
  <c r="AB97" i="74"/>
  <c r="X97" i="74"/>
  <c r="T97" i="74"/>
  <c r="P97" i="74"/>
  <c r="B97" i="74"/>
  <c r="AZ96" i="74"/>
  <c r="AV96" i="74"/>
  <c r="AR96" i="74"/>
  <c r="AN96" i="74"/>
  <c r="AJ96" i="74"/>
  <c r="AF96" i="74"/>
  <c r="AB96" i="74"/>
  <c r="X96" i="74"/>
  <c r="T96" i="74"/>
  <c r="P96" i="74"/>
  <c r="B96" i="74"/>
  <c r="AZ95" i="74"/>
  <c r="AV95" i="74"/>
  <c r="AR95" i="74"/>
  <c r="AN95" i="74"/>
  <c r="AJ95" i="74"/>
  <c r="AF95" i="74"/>
  <c r="AB95" i="74"/>
  <c r="X95" i="74"/>
  <c r="T95" i="74"/>
  <c r="P95" i="74"/>
  <c r="B95" i="74"/>
  <c r="AZ94" i="74"/>
  <c r="AV94" i="74"/>
  <c r="AR94" i="74"/>
  <c r="AN94" i="74"/>
  <c r="AJ94" i="74"/>
  <c r="AF94" i="74"/>
  <c r="AB94" i="74"/>
  <c r="X94" i="74"/>
  <c r="T94" i="74"/>
  <c r="P94" i="74"/>
  <c r="B94" i="74"/>
  <c r="AZ93" i="74"/>
  <c r="AV93" i="74"/>
  <c r="AR93" i="74"/>
  <c r="AN93" i="74"/>
  <c r="AJ93" i="74"/>
  <c r="AF93" i="74"/>
  <c r="AB93" i="74"/>
  <c r="X93" i="74"/>
  <c r="T93" i="74"/>
  <c r="P93" i="74"/>
  <c r="B93" i="74"/>
  <c r="AZ92" i="74"/>
  <c r="AV92" i="74"/>
  <c r="AR92" i="74"/>
  <c r="AN92" i="74"/>
  <c r="AJ92" i="74"/>
  <c r="AF92" i="74"/>
  <c r="AB92" i="74"/>
  <c r="X92" i="74"/>
  <c r="T92" i="74"/>
  <c r="P92" i="74"/>
  <c r="B92" i="74"/>
  <c r="AZ91" i="74"/>
  <c r="AV91" i="74"/>
  <c r="AR91" i="74"/>
  <c r="AN91" i="74"/>
  <c r="AJ91" i="74"/>
  <c r="AF91" i="74"/>
  <c r="AB91" i="74"/>
  <c r="X91" i="74"/>
  <c r="T91" i="74"/>
  <c r="P91" i="74"/>
  <c r="B91" i="74"/>
  <c r="AZ90" i="74"/>
  <c r="AV90" i="74"/>
  <c r="AR90" i="74"/>
  <c r="AN90" i="74"/>
  <c r="AJ90" i="74"/>
  <c r="AF90" i="74"/>
  <c r="AB90" i="74"/>
  <c r="X90" i="74"/>
  <c r="T90" i="74"/>
  <c r="P90" i="74"/>
  <c r="B90" i="74"/>
  <c r="AZ89" i="74"/>
  <c r="AV89" i="74"/>
  <c r="AR89" i="74"/>
  <c r="AN89" i="74"/>
  <c r="AJ89" i="74"/>
  <c r="AF89" i="74"/>
  <c r="AB89" i="74"/>
  <c r="X89" i="74"/>
  <c r="T89" i="74"/>
  <c r="P89" i="74"/>
  <c r="B89" i="74"/>
  <c r="AZ88" i="74"/>
  <c r="AV88" i="74"/>
  <c r="AR88" i="74"/>
  <c r="AN88" i="74"/>
  <c r="AJ88" i="74"/>
  <c r="AF88" i="74"/>
  <c r="AB88" i="74"/>
  <c r="X88" i="74"/>
  <c r="T88" i="74"/>
  <c r="P88" i="74"/>
  <c r="B88" i="74"/>
  <c r="AZ87" i="74"/>
  <c r="AV87" i="74"/>
  <c r="AR87" i="74"/>
  <c r="AN87" i="74"/>
  <c r="AJ87" i="74"/>
  <c r="AF87" i="74"/>
  <c r="AB87" i="74"/>
  <c r="X87" i="74"/>
  <c r="T87" i="74"/>
  <c r="P87" i="74"/>
  <c r="B87" i="74"/>
  <c r="AZ86" i="74"/>
  <c r="AV86" i="74"/>
  <c r="AR86" i="74"/>
  <c r="AN86" i="74"/>
  <c r="AJ86" i="74"/>
  <c r="AF86" i="74"/>
  <c r="AB86" i="74"/>
  <c r="X86" i="74"/>
  <c r="T86" i="74"/>
  <c r="P86" i="74"/>
  <c r="B86" i="74"/>
  <c r="AZ85" i="74"/>
  <c r="AV85" i="74"/>
  <c r="AR85" i="74"/>
  <c r="AN85" i="74"/>
  <c r="AJ85" i="74"/>
  <c r="AF85" i="74"/>
  <c r="AB85" i="74"/>
  <c r="X85" i="74"/>
  <c r="T85" i="74"/>
  <c r="P85" i="74"/>
  <c r="B85" i="74"/>
  <c r="AZ84" i="74"/>
  <c r="AV84" i="74"/>
  <c r="AR84" i="74"/>
  <c r="AN84" i="74"/>
  <c r="AJ84" i="74"/>
  <c r="AF84" i="74"/>
  <c r="AB84" i="74"/>
  <c r="X84" i="74"/>
  <c r="T84" i="74"/>
  <c r="P84" i="74"/>
  <c r="B84" i="74"/>
  <c r="BC83" i="74"/>
  <c r="BD83" i="74" s="1"/>
  <c r="AZ83" i="74"/>
  <c r="AV83" i="74"/>
  <c r="AR83" i="74"/>
  <c r="AN83" i="74"/>
  <c r="AJ83" i="74"/>
  <c r="AF83" i="74"/>
  <c r="AB83" i="74"/>
  <c r="X83" i="74"/>
  <c r="T83" i="74"/>
  <c r="P83" i="74"/>
  <c r="B83" i="74"/>
  <c r="AZ82" i="74"/>
  <c r="AV82" i="74"/>
  <c r="AR82" i="74"/>
  <c r="AN82" i="74"/>
  <c r="AJ82" i="74"/>
  <c r="AF82" i="74"/>
  <c r="AB82" i="74"/>
  <c r="X82" i="74"/>
  <c r="T82" i="74"/>
  <c r="P82" i="74"/>
  <c r="B82" i="74"/>
  <c r="AZ81" i="74"/>
  <c r="AV81" i="74"/>
  <c r="AR81" i="74"/>
  <c r="AN81" i="74"/>
  <c r="AJ81" i="74"/>
  <c r="AF81" i="74"/>
  <c r="AB81" i="74"/>
  <c r="X81" i="74"/>
  <c r="T81" i="74"/>
  <c r="P81" i="74"/>
  <c r="B81" i="74"/>
  <c r="AZ80" i="74"/>
  <c r="AV80" i="74"/>
  <c r="AR80" i="74"/>
  <c r="AN80" i="74"/>
  <c r="AJ80" i="74"/>
  <c r="AF80" i="74"/>
  <c r="AB80" i="74"/>
  <c r="X80" i="74"/>
  <c r="T80" i="74"/>
  <c r="P80" i="74"/>
  <c r="B80" i="74"/>
  <c r="AZ79" i="74"/>
  <c r="AV79" i="74"/>
  <c r="AR79" i="74"/>
  <c r="AN79" i="74"/>
  <c r="AJ79" i="74"/>
  <c r="AF79" i="74"/>
  <c r="AB79" i="74"/>
  <c r="X79" i="74"/>
  <c r="T79" i="74"/>
  <c r="P79" i="74"/>
  <c r="B79" i="74"/>
  <c r="AZ78" i="74"/>
  <c r="AV78" i="74"/>
  <c r="AR78" i="74"/>
  <c r="AN78" i="74"/>
  <c r="AJ78" i="74"/>
  <c r="AF78" i="74"/>
  <c r="AB78" i="74"/>
  <c r="X78" i="74"/>
  <c r="T78" i="74"/>
  <c r="P78" i="74"/>
  <c r="B78" i="74"/>
  <c r="AZ77" i="74"/>
  <c r="AV77" i="74"/>
  <c r="AR77" i="74"/>
  <c r="AN77" i="74"/>
  <c r="AJ77" i="74"/>
  <c r="AF77" i="74"/>
  <c r="AB77" i="74"/>
  <c r="X77" i="74"/>
  <c r="T77" i="74"/>
  <c r="P77" i="74"/>
  <c r="B77" i="74"/>
  <c r="AZ76" i="74"/>
  <c r="AV76" i="74"/>
  <c r="AR76" i="74"/>
  <c r="AN76" i="74"/>
  <c r="AJ76" i="74"/>
  <c r="AF76" i="74"/>
  <c r="AB76" i="74"/>
  <c r="X76" i="74"/>
  <c r="T76" i="74"/>
  <c r="P76" i="74"/>
  <c r="B76" i="74"/>
  <c r="AZ75" i="74"/>
  <c r="AV75" i="74"/>
  <c r="AR75" i="74"/>
  <c r="AN75" i="74"/>
  <c r="AJ75" i="74"/>
  <c r="AF75" i="74"/>
  <c r="AB75" i="74"/>
  <c r="X75" i="74"/>
  <c r="T75" i="74"/>
  <c r="P75" i="74"/>
  <c r="B75" i="74"/>
  <c r="AZ74" i="74"/>
  <c r="AV74" i="74"/>
  <c r="AR74" i="74"/>
  <c r="AN74" i="74"/>
  <c r="AJ74" i="74"/>
  <c r="AF74" i="74"/>
  <c r="AB74" i="74"/>
  <c r="X74" i="74"/>
  <c r="T74" i="74"/>
  <c r="P74" i="74"/>
  <c r="B74" i="74"/>
  <c r="BC73" i="74"/>
  <c r="BD73" i="74" s="1"/>
  <c r="AZ73" i="74"/>
  <c r="AV73" i="74"/>
  <c r="AR73" i="74"/>
  <c r="AN73" i="74"/>
  <c r="AJ73" i="74"/>
  <c r="AF73" i="74"/>
  <c r="AB73" i="74"/>
  <c r="X73" i="74"/>
  <c r="T73" i="74"/>
  <c r="P73" i="74"/>
  <c r="B73" i="74"/>
  <c r="AZ72" i="74"/>
  <c r="AV72" i="74"/>
  <c r="AR72" i="74"/>
  <c r="AN72" i="74"/>
  <c r="AJ72" i="74"/>
  <c r="AF72" i="74"/>
  <c r="AB72" i="74"/>
  <c r="X72" i="74"/>
  <c r="T72" i="74"/>
  <c r="P72" i="74"/>
  <c r="B72" i="74"/>
  <c r="AZ71" i="74"/>
  <c r="AV71" i="74"/>
  <c r="AR71" i="74"/>
  <c r="AN71" i="74"/>
  <c r="AJ71" i="74"/>
  <c r="AF71" i="74"/>
  <c r="AB71" i="74"/>
  <c r="X71" i="74"/>
  <c r="T71" i="74"/>
  <c r="P71" i="74"/>
  <c r="B71" i="74"/>
  <c r="AZ70" i="74"/>
  <c r="AV70" i="74"/>
  <c r="AR70" i="74"/>
  <c r="AN70" i="74"/>
  <c r="AJ70" i="74"/>
  <c r="AF70" i="74"/>
  <c r="AB70" i="74"/>
  <c r="X70" i="74"/>
  <c r="T70" i="74"/>
  <c r="P70" i="74"/>
  <c r="B70" i="74"/>
  <c r="AZ69" i="74"/>
  <c r="AV69" i="74"/>
  <c r="AR69" i="74"/>
  <c r="AN69" i="74"/>
  <c r="AJ69" i="74"/>
  <c r="AF69" i="74"/>
  <c r="AB69" i="74"/>
  <c r="X69" i="74"/>
  <c r="T69" i="74"/>
  <c r="P69" i="74"/>
  <c r="B69" i="74"/>
  <c r="AZ68" i="74"/>
  <c r="AV68" i="74"/>
  <c r="AR68" i="74"/>
  <c r="AN68" i="74"/>
  <c r="AJ68" i="74"/>
  <c r="AF68" i="74"/>
  <c r="AB68" i="74"/>
  <c r="X68" i="74"/>
  <c r="T68" i="74"/>
  <c r="P68" i="74"/>
  <c r="B68" i="74"/>
  <c r="AZ67" i="74"/>
  <c r="AV67" i="74"/>
  <c r="AR67" i="74"/>
  <c r="AN67" i="74"/>
  <c r="AJ67" i="74"/>
  <c r="AF67" i="74"/>
  <c r="AB67" i="74"/>
  <c r="X67" i="74"/>
  <c r="T67" i="74"/>
  <c r="P67" i="74"/>
  <c r="B67" i="74"/>
  <c r="BC66" i="74"/>
  <c r="BD66" i="74" s="1"/>
  <c r="AZ66" i="74"/>
  <c r="AV66" i="74"/>
  <c r="AR66" i="74"/>
  <c r="AN66" i="74"/>
  <c r="AJ66" i="74"/>
  <c r="AF66" i="74"/>
  <c r="AB66" i="74"/>
  <c r="X66" i="74"/>
  <c r="T66" i="74"/>
  <c r="P66" i="74"/>
  <c r="B66" i="74"/>
  <c r="AZ65" i="74"/>
  <c r="AV65" i="74"/>
  <c r="AR65" i="74"/>
  <c r="AN65" i="74"/>
  <c r="AJ65" i="74"/>
  <c r="AF65" i="74"/>
  <c r="AB65" i="74"/>
  <c r="X65" i="74"/>
  <c r="T65" i="74"/>
  <c r="P65" i="74"/>
  <c r="B65" i="74"/>
  <c r="AZ64" i="74"/>
  <c r="AV64" i="74"/>
  <c r="AR64" i="74"/>
  <c r="AN64" i="74"/>
  <c r="AJ64" i="74"/>
  <c r="AF64" i="74"/>
  <c r="AB64" i="74"/>
  <c r="X64" i="74"/>
  <c r="T64" i="74"/>
  <c r="P64" i="74"/>
  <c r="B64" i="74"/>
  <c r="AZ63" i="74"/>
  <c r="AV63" i="74"/>
  <c r="AR63" i="74"/>
  <c r="AN63" i="74"/>
  <c r="AJ63" i="74"/>
  <c r="AF63" i="74"/>
  <c r="AB63" i="74"/>
  <c r="X63" i="74"/>
  <c r="T63" i="74"/>
  <c r="P63" i="74"/>
  <c r="B63" i="74"/>
  <c r="AZ62" i="74"/>
  <c r="AV62" i="74"/>
  <c r="AR62" i="74"/>
  <c r="AN62" i="74"/>
  <c r="AJ62" i="74"/>
  <c r="AF62" i="74"/>
  <c r="AB62" i="74"/>
  <c r="X62" i="74"/>
  <c r="T62" i="74"/>
  <c r="P62" i="74"/>
  <c r="B62" i="74"/>
  <c r="AZ61" i="74"/>
  <c r="AV61" i="74"/>
  <c r="AR61" i="74"/>
  <c r="AN61" i="74"/>
  <c r="AJ61" i="74"/>
  <c r="AF61" i="74"/>
  <c r="AB61" i="74"/>
  <c r="X61" i="74"/>
  <c r="T61" i="74"/>
  <c r="P61" i="74"/>
  <c r="B61" i="74"/>
  <c r="AZ60" i="74"/>
  <c r="AV60" i="74"/>
  <c r="AR60" i="74"/>
  <c r="AN60" i="74"/>
  <c r="AJ60" i="74"/>
  <c r="AF60" i="74"/>
  <c r="AB60" i="74"/>
  <c r="X60" i="74"/>
  <c r="T60" i="74"/>
  <c r="P60" i="74"/>
  <c r="B60" i="74"/>
  <c r="AZ59" i="74"/>
  <c r="AV59" i="74"/>
  <c r="AR59" i="74"/>
  <c r="AN59" i="74"/>
  <c r="AJ59" i="74"/>
  <c r="AF59" i="74"/>
  <c r="AB59" i="74"/>
  <c r="X59" i="74"/>
  <c r="T59" i="74"/>
  <c r="P59" i="74"/>
  <c r="B59" i="74"/>
  <c r="AZ58" i="74"/>
  <c r="AV58" i="74"/>
  <c r="AR58" i="74"/>
  <c r="AN58" i="74"/>
  <c r="AJ58" i="74"/>
  <c r="AF58" i="74"/>
  <c r="AB58" i="74"/>
  <c r="X58" i="74"/>
  <c r="T58" i="74"/>
  <c r="P58" i="74"/>
  <c r="B58" i="74"/>
  <c r="AZ57" i="74"/>
  <c r="AV57" i="74"/>
  <c r="AR57" i="74"/>
  <c r="AN57" i="74"/>
  <c r="AJ57" i="74"/>
  <c r="AF57" i="74"/>
  <c r="AB57" i="74"/>
  <c r="X57" i="74"/>
  <c r="T57" i="74"/>
  <c r="P57" i="74"/>
  <c r="B57" i="74"/>
  <c r="AZ56" i="74"/>
  <c r="AV56" i="74"/>
  <c r="AR56" i="74"/>
  <c r="AN56" i="74"/>
  <c r="AJ56" i="74"/>
  <c r="AF56" i="74"/>
  <c r="AB56" i="74"/>
  <c r="X56" i="74"/>
  <c r="T56" i="74"/>
  <c r="P56" i="74"/>
  <c r="B56" i="74"/>
  <c r="AZ55" i="74"/>
  <c r="AV55" i="74"/>
  <c r="AR55" i="74"/>
  <c r="AN55" i="74"/>
  <c r="AJ55" i="74"/>
  <c r="AF55" i="74"/>
  <c r="AB55" i="74"/>
  <c r="X55" i="74"/>
  <c r="T55" i="74"/>
  <c r="P55" i="74"/>
  <c r="B55" i="74"/>
  <c r="AZ54" i="74"/>
  <c r="AV54" i="74"/>
  <c r="AR54" i="74"/>
  <c r="AN54" i="74"/>
  <c r="AJ54" i="74"/>
  <c r="AF54" i="74"/>
  <c r="AB54" i="74"/>
  <c r="X54" i="74"/>
  <c r="T54" i="74"/>
  <c r="P54" i="74"/>
  <c r="B54" i="74"/>
  <c r="AZ53" i="74"/>
  <c r="AV53" i="74"/>
  <c r="AR53" i="74"/>
  <c r="AN53" i="74"/>
  <c r="AJ53" i="74"/>
  <c r="AF53" i="74"/>
  <c r="AB53" i="74"/>
  <c r="X53" i="74"/>
  <c r="T53" i="74"/>
  <c r="P53" i="74"/>
  <c r="B53" i="74"/>
  <c r="AZ52" i="74"/>
  <c r="AV52" i="74"/>
  <c r="AR52" i="74"/>
  <c r="AN52" i="74"/>
  <c r="AJ52" i="74"/>
  <c r="AF52" i="74"/>
  <c r="AB52" i="74"/>
  <c r="X52" i="74"/>
  <c r="T52" i="74"/>
  <c r="P52" i="74"/>
  <c r="B52" i="74"/>
  <c r="AZ51" i="74"/>
  <c r="AV51" i="74"/>
  <c r="AR51" i="74"/>
  <c r="AN51" i="74"/>
  <c r="AJ51" i="74"/>
  <c r="AF51" i="74"/>
  <c r="AB51" i="74"/>
  <c r="X51" i="74"/>
  <c r="T51" i="74"/>
  <c r="P51" i="74"/>
  <c r="B51" i="74"/>
  <c r="AZ50" i="74"/>
  <c r="AV50" i="74"/>
  <c r="AR50" i="74"/>
  <c r="AN50" i="74"/>
  <c r="AJ50" i="74"/>
  <c r="AF50" i="74"/>
  <c r="AB50" i="74"/>
  <c r="X50" i="74"/>
  <c r="T50" i="74"/>
  <c r="P50" i="74"/>
  <c r="B50" i="74"/>
  <c r="AZ49" i="74"/>
  <c r="AV49" i="74"/>
  <c r="AR49" i="74"/>
  <c r="AN49" i="74"/>
  <c r="AJ49" i="74"/>
  <c r="AF49" i="74"/>
  <c r="AB49" i="74"/>
  <c r="X49" i="74"/>
  <c r="T49" i="74"/>
  <c r="P49" i="74"/>
  <c r="B49" i="74"/>
  <c r="AZ25" i="74"/>
  <c r="AV25" i="74"/>
  <c r="AR25" i="74"/>
  <c r="AN25" i="74"/>
  <c r="AJ25" i="74"/>
  <c r="AF25" i="74"/>
  <c r="AB25" i="74"/>
  <c r="X25" i="74"/>
  <c r="T25" i="74"/>
  <c r="P25" i="74"/>
  <c r="B25" i="74"/>
  <c r="AZ13" i="74"/>
  <c r="AV13" i="74"/>
  <c r="AR13" i="74"/>
  <c r="AN13" i="74"/>
  <c r="AJ13" i="74"/>
  <c r="AF13" i="74"/>
  <c r="AB13" i="74"/>
  <c r="X13" i="74"/>
  <c r="T13" i="74"/>
  <c r="P13" i="74"/>
  <c r="B13" i="74"/>
  <c r="AZ46" i="74"/>
  <c r="AV46" i="74"/>
  <c r="AR46" i="74"/>
  <c r="AN46" i="74"/>
  <c r="AJ46" i="74"/>
  <c r="AF46" i="74"/>
  <c r="AB46" i="74"/>
  <c r="X46" i="74"/>
  <c r="T46" i="74"/>
  <c r="P46" i="74"/>
  <c r="B46" i="74"/>
  <c r="AZ3" i="74"/>
  <c r="AV3" i="74"/>
  <c r="AR3" i="74"/>
  <c r="AN3" i="74"/>
  <c r="AJ3" i="74"/>
  <c r="AF3" i="74"/>
  <c r="AB3" i="74"/>
  <c r="X3" i="74"/>
  <c r="T3" i="74"/>
  <c r="P3" i="74"/>
  <c r="B3" i="74"/>
  <c r="AZ42" i="74"/>
  <c r="AV42" i="74"/>
  <c r="AR42" i="74"/>
  <c r="AN42" i="74"/>
  <c r="AJ42" i="74"/>
  <c r="AF42" i="74"/>
  <c r="AB42" i="74"/>
  <c r="X42" i="74"/>
  <c r="T42" i="74"/>
  <c r="P42" i="74"/>
  <c r="B42" i="74"/>
  <c r="AZ19" i="74"/>
  <c r="AV19" i="74"/>
  <c r="AR19" i="74"/>
  <c r="AN19" i="74"/>
  <c r="AJ19" i="74"/>
  <c r="AF19" i="74"/>
  <c r="AB19" i="74"/>
  <c r="X19" i="74"/>
  <c r="T19" i="74"/>
  <c r="P19" i="74"/>
  <c r="B19" i="74"/>
  <c r="AZ10" i="74"/>
  <c r="AV10" i="74"/>
  <c r="AR10" i="74"/>
  <c r="AN10" i="74"/>
  <c r="AJ10" i="74"/>
  <c r="AF10" i="74"/>
  <c r="AB10" i="74"/>
  <c r="X10" i="74"/>
  <c r="T10" i="74"/>
  <c r="P10" i="74"/>
  <c r="B10" i="74"/>
  <c r="AZ2" i="74"/>
  <c r="AV2" i="74"/>
  <c r="AR2" i="74"/>
  <c r="AN2" i="74"/>
  <c r="AJ2" i="74"/>
  <c r="AF2" i="74"/>
  <c r="AB2" i="74"/>
  <c r="X2" i="74"/>
  <c r="T2" i="74"/>
  <c r="P2" i="74"/>
  <c r="B2" i="74"/>
  <c r="AZ33" i="74"/>
  <c r="AV33" i="74"/>
  <c r="AR33" i="74"/>
  <c r="AN33" i="74"/>
  <c r="AJ33" i="74"/>
  <c r="AF33" i="74"/>
  <c r="AB33" i="74"/>
  <c r="X33" i="74"/>
  <c r="T33" i="74"/>
  <c r="P33" i="74"/>
  <c r="B33" i="74"/>
  <c r="AZ28" i="74"/>
  <c r="AV28" i="74"/>
  <c r="AR28" i="74"/>
  <c r="AN28" i="74"/>
  <c r="AJ28" i="74"/>
  <c r="AF28" i="74"/>
  <c r="AB28" i="74"/>
  <c r="X28" i="74"/>
  <c r="T28" i="74"/>
  <c r="P28" i="74"/>
  <c r="B28" i="74"/>
  <c r="AZ29" i="74"/>
  <c r="AV29" i="74"/>
  <c r="AR29" i="74"/>
  <c r="AN29" i="74"/>
  <c r="AJ29" i="74"/>
  <c r="AF29" i="74"/>
  <c r="AB29" i="74"/>
  <c r="X29" i="74"/>
  <c r="T29" i="74"/>
  <c r="P29" i="74"/>
  <c r="B29" i="74"/>
  <c r="C1" i="74"/>
  <c r="G20" i="75" l="1"/>
  <c r="G42" i="74"/>
  <c r="K42" i="74" s="1"/>
  <c r="G48" i="74"/>
  <c r="BA48" i="74" s="1"/>
  <c r="BC48" i="74" s="1"/>
  <c r="BD48" i="74" s="1"/>
  <c r="G5" i="74"/>
  <c r="K5" i="74" s="1"/>
  <c r="G122" i="74"/>
  <c r="K122" i="74" s="1"/>
  <c r="G7" i="74"/>
  <c r="K7" i="74" s="1"/>
  <c r="G45" i="74"/>
  <c r="K45" i="74" s="1"/>
  <c r="G38" i="74"/>
  <c r="BA38" i="74" s="1"/>
  <c r="BC38" i="74" s="1"/>
  <c r="BD38" i="74" s="1"/>
  <c r="G68" i="74"/>
  <c r="K68" i="74" s="1"/>
  <c r="G84" i="74"/>
  <c r="K84" i="74" s="1"/>
  <c r="G88" i="74"/>
  <c r="BA88" i="74" s="1"/>
  <c r="BC88" i="74" s="1"/>
  <c r="BD88" i="74" s="1"/>
  <c r="G92" i="74"/>
  <c r="BA92" i="74" s="1"/>
  <c r="BC92" i="74" s="1"/>
  <c r="BD92" i="74" s="1"/>
  <c r="G100" i="74"/>
  <c r="K100" i="74" s="1"/>
  <c r="G18" i="74"/>
  <c r="K18" i="74" s="1"/>
  <c r="G110" i="74"/>
  <c r="K110" i="74" s="1"/>
  <c r="G22" i="74"/>
  <c r="K22" i="74" s="1"/>
  <c r="G64" i="74"/>
  <c r="BA64" i="74" s="1"/>
  <c r="BC64" i="74" s="1"/>
  <c r="BD64" i="74" s="1"/>
  <c r="G107" i="74"/>
  <c r="K107" i="74" s="1"/>
  <c r="G115" i="74"/>
  <c r="BA115" i="74" s="1"/>
  <c r="BC115" i="74" s="1"/>
  <c r="BD115" i="74" s="1"/>
  <c r="G24" i="74"/>
  <c r="BA24" i="74" s="1"/>
  <c r="BC24" i="74" s="1"/>
  <c r="BD24" i="74" s="1"/>
  <c r="G35" i="74"/>
  <c r="BA35" i="74" s="1"/>
  <c r="BC35" i="74" s="1"/>
  <c r="BD35" i="74" s="1"/>
  <c r="G6" i="74"/>
  <c r="BA6" i="74" s="1"/>
  <c r="BC6" i="74" s="1"/>
  <c r="BD6" i="74" s="1"/>
  <c r="G51" i="74"/>
  <c r="K51" i="74" s="1"/>
  <c r="G59" i="74"/>
  <c r="K59" i="74" s="1"/>
  <c r="G102" i="74"/>
  <c r="K102" i="74" s="1"/>
  <c r="G111" i="74"/>
  <c r="BA111" i="74" s="1"/>
  <c r="BC111" i="74" s="1"/>
  <c r="BD111" i="74" s="1"/>
  <c r="G123" i="74"/>
  <c r="BA123" i="74" s="1"/>
  <c r="BC123" i="74" s="1"/>
  <c r="BD123" i="74" s="1"/>
  <c r="G23" i="74"/>
  <c r="K23" i="74" s="1"/>
  <c r="G32" i="74"/>
  <c r="BA32" i="74" s="1"/>
  <c r="BC32" i="74" s="1"/>
  <c r="BD32" i="74" s="1"/>
  <c r="G9" i="74"/>
  <c r="K9" i="74" s="1"/>
  <c r="G25" i="74"/>
  <c r="K25" i="74" s="1"/>
  <c r="G116" i="74"/>
  <c r="K116" i="74" s="1"/>
  <c r="G56" i="74"/>
  <c r="BA56" i="74" s="1"/>
  <c r="BC56" i="74" s="1"/>
  <c r="BD56" i="74" s="1"/>
  <c r="G58" i="74"/>
  <c r="K58" i="74" s="1"/>
  <c r="G73" i="74"/>
  <c r="K73" i="74" s="1"/>
  <c r="G76" i="74"/>
  <c r="K76" i="74" s="1"/>
  <c r="G77" i="74"/>
  <c r="BA77" i="74" s="1"/>
  <c r="BC77" i="74" s="1"/>
  <c r="BD77" i="74" s="1"/>
  <c r="G80" i="74"/>
  <c r="BA80" i="74" s="1"/>
  <c r="BC80" i="74" s="1"/>
  <c r="BD80" i="74" s="1"/>
  <c r="G106" i="74"/>
  <c r="K106" i="74" s="1"/>
  <c r="G118" i="74"/>
  <c r="K118" i="74" s="1"/>
  <c r="G36" i="74"/>
  <c r="BA36" i="74" s="1"/>
  <c r="BC36" i="74" s="1"/>
  <c r="BD36" i="74" s="1"/>
  <c r="G14" i="74"/>
  <c r="BA14" i="74" s="1"/>
  <c r="BC14" i="74" s="1"/>
  <c r="BD14" i="74" s="1"/>
  <c r="G47" i="74"/>
  <c r="K47" i="74" s="1"/>
  <c r="G10" i="75"/>
  <c r="BK10" i="75" s="1"/>
  <c r="BM10" i="75" s="1"/>
  <c r="BN10" i="75" s="1"/>
  <c r="G84" i="75"/>
  <c r="BK84" i="75" s="1"/>
  <c r="BM84" i="75" s="1"/>
  <c r="BN84" i="75" s="1"/>
  <c r="G110" i="75"/>
  <c r="BK110" i="75" s="1"/>
  <c r="BM110" i="75" s="1"/>
  <c r="BN110" i="75" s="1"/>
  <c r="G111" i="75"/>
  <c r="BK111" i="75" s="1"/>
  <c r="BM111" i="75" s="1"/>
  <c r="BN111" i="75" s="1"/>
  <c r="G115" i="75"/>
  <c r="BK115" i="75" s="1"/>
  <c r="BM115" i="75" s="1"/>
  <c r="BN115" i="75" s="1"/>
  <c r="G18" i="75"/>
  <c r="K18" i="75" s="1"/>
  <c r="G11" i="75"/>
  <c r="BK11" i="75" s="1"/>
  <c r="BM11" i="75" s="1"/>
  <c r="BN11" i="75" s="1"/>
  <c r="G19" i="75"/>
  <c r="K19" i="75" s="1"/>
  <c r="G16" i="75"/>
  <c r="K16" i="75" s="1"/>
  <c r="G23" i="75"/>
  <c r="BK23" i="75" s="1"/>
  <c r="BM23" i="75" s="1"/>
  <c r="BN23" i="75" s="1"/>
  <c r="G79" i="75"/>
  <c r="K79" i="75" s="1"/>
  <c r="G80" i="75"/>
  <c r="BK80" i="75" s="1"/>
  <c r="BM80" i="75" s="1"/>
  <c r="BN80" i="75" s="1"/>
  <c r="G82" i="75"/>
  <c r="K82" i="75" s="1"/>
  <c r="G103" i="75"/>
  <c r="BK103" i="75" s="1"/>
  <c r="BM103" i="75" s="1"/>
  <c r="BN103" i="75" s="1"/>
  <c r="G44" i="75"/>
  <c r="K44" i="75" s="1"/>
  <c r="G51" i="75"/>
  <c r="K51" i="75" s="1"/>
  <c r="G52" i="75"/>
  <c r="K52" i="75" s="1"/>
  <c r="G56" i="75"/>
  <c r="K56" i="75" s="1"/>
  <c r="G59" i="75"/>
  <c r="K59" i="75" s="1"/>
  <c r="G60" i="75"/>
  <c r="K60" i="75" s="1"/>
  <c r="G62" i="75"/>
  <c r="BK62" i="75" s="1"/>
  <c r="BM62" i="75" s="1"/>
  <c r="BN62" i="75" s="1"/>
  <c r="G70" i="75"/>
  <c r="BK70" i="75" s="1"/>
  <c r="BM70" i="75" s="1"/>
  <c r="BN70" i="75" s="1"/>
  <c r="G71" i="75"/>
  <c r="K71" i="75" s="1"/>
  <c r="G78" i="75"/>
  <c r="K78" i="75" s="1"/>
  <c r="G87" i="75"/>
  <c r="K87" i="75" s="1"/>
  <c r="G88" i="75"/>
  <c r="BK88" i="75" s="1"/>
  <c r="BM88" i="75" s="1"/>
  <c r="BN88" i="75" s="1"/>
  <c r="G90" i="75"/>
  <c r="K90" i="75" s="1"/>
  <c r="G92" i="75"/>
  <c r="G86" i="75"/>
  <c r="BK86" i="75" s="1"/>
  <c r="BM86" i="75" s="1"/>
  <c r="BN86" i="75" s="1"/>
  <c r="G76" i="75"/>
  <c r="BK76" i="75" s="1"/>
  <c r="BM76" i="75" s="1"/>
  <c r="BN76" i="75" s="1"/>
  <c r="G95" i="75"/>
  <c r="BK95" i="75" s="1"/>
  <c r="BM95" i="75" s="1"/>
  <c r="BN95" i="75" s="1"/>
  <c r="G4" i="75"/>
  <c r="BK4" i="75" s="1"/>
  <c r="BM4" i="75" s="1"/>
  <c r="BN4" i="75" s="1"/>
  <c r="G26" i="75"/>
  <c r="BK26" i="75" s="1"/>
  <c r="BM26" i="75" s="1"/>
  <c r="BN26" i="75" s="1"/>
  <c r="G27" i="75"/>
  <c r="K27" i="75" s="1"/>
  <c r="G30" i="75"/>
  <c r="BK30" i="75" s="1"/>
  <c r="BM30" i="75" s="1"/>
  <c r="BN30" i="75" s="1"/>
  <c r="G31" i="75"/>
  <c r="BK31" i="75" s="1"/>
  <c r="BM31" i="75" s="1"/>
  <c r="BN31" i="75" s="1"/>
  <c r="G34" i="75"/>
  <c r="BK34" i="75" s="1"/>
  <c r="BM34" i="75" s="1"/>
  <c r="BN34" i="75" s="1"/>
  <c r="G35" i="75"/>
  <c r="K35" i="75" s="1"/>
  <c r="G38" i="75"/>
  <c r="BK38" i="75" s="1"/>
  <c r="BM38" i="75" s="1"/>
  <c r="BN38" i="75" s="1"/>
  <c r="G39" i="75"/>
  <c r="K39" i="75" s="1"/>
  <c r="G43" i="75"/>
  <c r="BK43" i="75" s="1"/>
  <c r="BM43" i="75" s="1"/>
  <c r="BN43" i="75" s="1"/>
  <c r="G48" i="75"/>
  <c r="K48" i="75" s="1"/>
  <c r="G58" i="75"/>
  <c r="K58" i="75" s="1"/>
  <c r="G75" i="75"/>
  <c r="BK75" i="75" s="1"/>
  <c r="BM75" i="75" s="1"/>
  <c r="BN75" i="75" s="1"/>
  <c r="G85" i="75"/>
  <c r="K85" i="75" s="1"/>
  <c r="G93" i="75"/>
  <c r="BK93" i="75" s="1"/>
  <c r="BM93" i="75" s="1"/>
  <c r="BN93" i="75" s="1"/>
  <c r="G94" i="75"/>
  <c r="K94" i="75" s="1"/>
  <c r="G98" i="75"/>
  <c r="K98" i="75" s="1"/>
  <c r="G101" i="75"/>
  <c r="K101" i="75" s="1"/>
  <c r="G102" i="75"/>
  <c r="K102" i="75" s="1"/>
  <c r="G106" i="75"/>
  <c r="BK106" i="75" s="1"/>
  <c r="BM106" i="75" s="1"/>
  <c r="BN106" i="75" s="1"/>
  <c r="G109" i="75"/>
  <c r="K109" i="75" s="1"/>
  <c r="G57" i="75"/>
  <c r="BK57" i="75" s="1"/>
  <c r="G68" i="75"/>
  <c r="BK68" i="75" s="1"/>
  <c r="BM68" i="75" s="1"/>
  <c r="BN68" i="75" s="1"/>
  <c r="G77" i="75"/>
  <c r="K77" i="75" s="1"/>
  <c r="G91" i="75"/>
  <c r="K91" i="75" s="1"/>
  <c r="G114" i="75"/>
  <c r="K114" i="75" s="1"/>
  <c r="G12" i="75"/>
  <c r="K12" i="75" s="1"/>
  <c r="G5" i="75"/>
  <c r="K5" i="75" s="1"/>
  <c r="G22" i="75"/>
  <c r="K22" i="75" s="1"/>
  <c r="G15" i="75"/>
  <c r="K15" i="75" s="1"/>
  <c r="G49" i="75"/>
  <c r="BK49" i="75" s="1"/>
  <c r="BM49" i="75" s="1"/>
  <c r="BN49" i="75" s="1"/>
  <c r="G50" i="75"/>
  <c r="K50" i="75" s="1"/>
  <c r="G61" i="75"/>
  <c r="K61" i="75" s="1"/>
  <c r="G64" i="75"/>
  <c r="BK64" i="75" s="1"/>
  <c r="BM64" i="75" s="1"/>
  <c r="BN64" i="75" s="1"/>
  <c r="G14" i="75"/>
  <c r="K14" i="75" s="1"/>
  <c r="G7" i="75"/>
  <c r="K7" i="75" s="1"/>
  <c r="G28" i="75"/>
  <c r="K28" i="75" s="1"/>
  <c r="G29" i="75"/>
  <c r="K29" i="75" s="1"/>
  <c r="G32" i="75"/>
  <c r="K32" i="75" s="1"/>
  <c r="G33" i="75"/>
  <c r="BK33" i="75" s="1"/>
  <c r="BM33" i="75" s="1"/>
  <c r="BN33" i="75" s="1"/>
  <c r="G36" i="75"/>
  <c r="K36" i="75" s="1"/>
  <c r="G37" i="75"/>
  <c r="K37" i="75" s="1"/>
  <c r="G40" i="75"/>
  <c r="BK40" i="75" s="1"/>
  <c r="BM40" i="75" s="1"/>
  <c r="BN40" i="75" s="1"/>
  <c r="G41" i="75"/>
  <c r="K41" i="75" s="1"/>
  <c r="G45" i="75"/>
  <c r="BK45" i="75" s="1"/>
  <c r="BM45" i="75" s="1"/>
  <c r="BN45" i="75" s="1"/>
  <c r="G47" i="75"/>
  <c r="BK47" i="75" s="1"/>
  <c r="BM47" i="75" s="1"/>
  <c r="BN47" i="75" s="1"/>
  <c r="G53" i="75"/>
  <c r="BK53" i="75" s="1"/>
  <c r="BM53" i="75" s="1"/>
  <c r="BN53" i="75" s="1"/>
  <c r="G55" i="75"/>
  <c r="K55" i="75" s="1"/>
  <c r="G66" i="75"/>
  <c r="K66" i="75" s="1"/>
  <c r="G72" i="75"/>
  <c r="BK72" i="75" s="1"/>
  <c r="BM72" i="75" s="1"/>
  <c r="BN72" i="75" s="1"/>
  <c r="G74" i="75"/>
  <c r="K74" i="75" s="1"/>
  <c r="G99" i="75"/>
  <c r="BK99" i="75" s="1"/>
  <c r="BM99" i="75" s="1"/>
  <c r="BN99" i="75" s="1"/>
  <c r="G107" i="75"/>
  <c r="BK107" i="75" s="1"/>
  <c r="BM107" i="75" s="1"/>
  <c r="BN107" i="75" s="1"/>
  <c r="G112" i="75"/>
  <c r="BK112" i="75" s="1"/>
  <c r="BM112" i="75" s="1"/>
  <c r="BN112" i="75" s="1"/>
  <c r="G2" i="75"/>
  <c r="K2" i="75" s="1"/>
  <c r="G9" i="75"/>
  <c r="BK9" i="75" s="1"/>
  <c r="BM9" i="75" s="1"/>
  <c r="BN9" i="75" s="1"/>
  <c r="G25" i="75"/>
  <c r="K25" i="75" s="1"/>
  <c r="G8" i="75"/>
  <c r="BK8" i="75" s="1"/>
  <c r="BM8" i="75" s="1"/>
  <c r="BN8" i="75" s="1"/>
  <c r="G6" i="75"/>
  <c r="K6" i="75" s="1"/>
  <c r="G3" i="75"/>
  <c r="BK3" i="75" s="1"/>
  <c r="BM3" i="75" s="1"/>
  <c r="BN3" i="75" s="1"/>
  <c r="G13" i="75"/>
  <c r="K13" i="75" s="1"/>
  <c r="G13" i="74"/>
  <c r="K13" i="74" s="1"/>
  <c r="G52" i="74"/>
  <c r="K52" i="74" s="1"/>
  <c r="G57" i="74"/>
  <c r="BA57" i="74" s="1"/>
  <c r="BC57" i="74" s="1"/>
  <c r="BD57" i="74" s="1"/>
  <c r="G63" i="74"/>
  <c r="K63" i="74" s="1"/>
  <c r="G69" i="74"/>
  <c r="K69" i="74" s="1"/>
  <c r="G93" i="74"/>
  <c r="K93" i="74" s="1"/>
  <c r="G95" i="74"/>
  <c r="BA95" i="74" s="1"/>
  <c r="BC95" i="74" s="1"/>
  <c r="BD95" i="74" s="1"/>
  <c r="G97" i="74"/>
  <c r="K97" i="74" s="1"/>
  <c r="G101" i="74"/>
  <c r="K101" i="74" s="1"/>
  <c r="G117" i="74"/>
  <c r="K117" i="74" s="1"/>
  <c r="G34" i="74"/>
  <c r="K34" i="74" s="1"/>
  <c r="G31" i="74"/>
  <c r="K31" i="74" s="1"/>
  <c r="G41" i="74"/>
  <c r="K41" i="74" s="1"/>
  <c r="G40" i="74"/>
  <c r="K40" i="74" s="1"/>
  <c r="G33" i="74"/>
  <c r="BA33" i="74" s="1"/>
  <c r="BC33" i="74" s="1"/>
  <c r="BD33" i="74" s="1"/>
  <c r="G50" i="74"/>
  <c r="K50" i="74" s="1"/>
  <c r="G66" i="74"/>
  <c r="K66" i="74" s="1"/>
  <c r="G74" i="74"/>
  <c r="K74" i="74" s="1"/>
  <c r="G78" i="74"/>
  <c r="K78" i="74" s="1"/>
  <c r="G82" i="74"/>
  <c r="G90" i="74"/>
  <c r="BA90" i="74" s="1"/>
  <c r="BC90" i="74" s="1"/>
  <c r="BD90" i="74" s="1"/>
  <c r="G91" i="74"/>
  <c r="K91" i="74" s="1"/>
  <c r="G99" i="74"/>
  <c r="BA99" i="74" s="1"/>
  <c r="BC99" i="74" s="1"/>
  <c r="BD99" i="74" s="1"/>
  <c r="G103" i="74"/>
  <c r="BA103" i="74" s="1"/>
  <c r="BC103" i="74" s="1"/>
  <c r="BD103" i="74" s="1"/>
  <c r="G108" i="74"/>
  <c r="BA108" i="74" s="1"/>
  <c r="BC108" i="74" s="1"/>
  <c r="BD108" i="74" s="1"/>
  <c r="G114" i="74"/>
  <c r="K114" i="74" s="1"/>
  <c r="G119" i="74"/>
  <c r="BA119" i="74" s="1"/>
  <c r="BC119" i="74" s="1"/>
  <c r="BD119" i="74" s="1"/>
  <c r="G124" i="74"/>
  <c r="BA124" i="74" s="1"/>
  <c r="BC124" i="74" s="1"/>
  <c r="BD124" i="74" s="1"/>
  <c r="G43" i="74"/>
  <c r="K43" i="74" s="1"/>
  <c r="G12" i="74"/>
  <c r="BA12" i="74" s="1"/>
  <c r="BC12" i="74" s="1"/>
  <c r="BD12" i="74" s="1"/>
  <c r="G8" i="74"/>
  <c r="K8" i="74" s="1"/>
  <c r="G17" i="74"/>
  <c r="BA17" i="74" s="1"/>
  <c r="BC17" i="74" s="1"/>
  <c r="BD17" i="74" s="1"/>
  <c r="G26" i="74"/>
  <c r="K26" i="74" s="1"/>
  <c r="G49" i="74"/>
  <c r="BA49" i="74" s="1"/>
  <c r="BC49" i="74" s="1"/>
  <c r="BD49" i="74" s="1"/>
  <c r="G55" i="74"/>
  <c r="K55" i="74" s="1"/>
  <c r="G60" i="74"/>
  <c r="K60" i="74" s="1"/>
  <c r="G65" i="74"/>
  <c r="BA65" i="74" s="1"/>
  <c r="BC65" i="74" s="1"/>
  <c r="BD65" i="74" s="1"/>
  <c r="G71" i="74"/>
  <c r="K71" i="74" s="1"/>
  <c r="G72" i="74"/>
  <c r="BA72" i="74" s="1"/>
  <c r="BC72" i="74" s="1"/>
  <c r="BD72" i="74" s="1"/>
  <c r="G81" i="74"/>
  <c r="BA81" i="74" s="1"/>
  <c r="BC81" i="74" s="1"/>
  <c r="BD81" i="74" s="1"/>
  <c r="G83" i="74"/>
  <c r="K83" i="74" s="1"/>
  <c r="G85" i="74"/>
  <c r="BA85" i="74" s="1"/>
  <c r="BC85" i="74" s="1"/>
  <c r="BD85" i="74" s="1"/>
  <c r="G87" i="74"/>
  <c r="K87" i="74" s="1"/>
  <c r="G89" i="74"/>
  <c r="BA89" i="74" s="1"/>
  <c r="BC89" i="74" s="1"/>
  <c r="BD89" i="74" s="1"/>
  <c r="G94" i="74"/>
  <c r="K94" i="74" s="1"/>
  <c r="G98" i="74"/>
  <c r="K98" i="74" s="1"/>
  <c r="G109" i="74"/>
  <c r="K109" i="74" s="1"/>
  <c r="G30" i="74"/>
  <c r="K30" i="74" s="1"/>
  <c r="G16" i="74"/>
  <c r="K16" i="74" s="1"/>
  <c r="G27" i="74"/>
  <c r="BA27" i="74" s="1"/>
  <c r="BC27" i="74" s="1"/>
  <c r="BD27" i="74" s="1"/>
  <c r="G19" i="74"/>
  <c r="K19" i="74" s="1"/>
  <c r="G28" i="74"/>
  <c r="K28" i="74" s="1"/>
  <c r="G10" i="74"/>
  <c r="K10" i="74" s="1"/>
  <c r="K38" i="75"/>
  <c r="BK51" i="75"/>
  <c r="BM51" i="75" s="1"/>
  <c r="BN51" i="75" s="1"/>
  <c r="BK60" i="75"/>
  <c r="BM60" i="75" s="1"/>
  <c r="BN60" i="75" s="1"/>
  <c r="G46" i="75"/>
  <c r="G63" i="75"/>
  <c r="G67" i="75"/>
  <c r="G69" i="75"/>
  <c r="K75" i="75"/>
  <c r="K84" i="75"/>
  <c r="G42" i="75"/>
  <c r="G54" i="75"/>
  <c r="K80" i="75"/>
  <c r="G83" i="75"/>
  <c r="BK19" i="75"/>
  <c r="BM19" i="75" s="1"/>
  <c r="BN19" i="75" s="1"/>
  <c r="G73" i="75"/>
  <c r="G89" i="75"/>
  <c r="G100" i="75"/>
  <c r="G113" i="75"/>
  <c r="G116" i="75"/>
  <c r="G97" i="75"/>
  <c r="G105" i="75"/>
  <c r="K111" i="75"/>
  <c r="G117" i="75"/>
  <c r="G24" i="75"/>
  <c r="G21" i="75"/>
  <c r="G65" i="75"/>
  <c r="G81" i="75"/>
  <c r="G96" i="75"/>
  <c r="G104" i="75"/>
  <c r="G108" i="75"/>
  <c r="G17" i="75"/>
  <c r="K77" i="74"/>
  <c r="G29" i="74"/>
  <c r="G46" i="74"/>
  <c r="G54" i="74"/>
  <c r="G62" i="74"/>
  <c r="G70" i="74"/>
  <c r="G75" i="74"/>
  <c r="G79" i="74"/>
  <c r="K64" i="74"/>
  <c r="G44" i="74"/>
  <c r="G3" i="74"/>
  <c r="G53" i="74"/>
  <c r="G61" i="74"/>
  <c r="G67" i="74"/>
  <c r="BA91" i="74"/>
  <c r="BC91" i="74" s="1"/>
  <c r="BD91" i="74" s="1"/>
  <c r="G2" i="74"/>
  <c r="K49" i="74"/>
  <c r="G86" i="74"/>
  <c r="K36" i="74"/>
  <c r="BA100" i="74"/>
  <c r="BC100" i="74" s="1"/>
  <c r="BD100" i="74" s="1"/>
  <c r="BA122" i="74"/>
  <c r="BC122" i="74" s="1"/>
  <c r="BD122" i="74" s="1"/>
  <c r="BA5" i="74"/>
  <c r="BC5" i="74" s="1"/>
  <c r="BD5" i="74" s="1"/>
  <c r="K35" i="74"/>
  <c r="BA93" i="74"/>
  <c r="BC93" i="74" s="1"/>
  <c r="BD93" i="74" s="1"/>
  <c r="G96" i="74"/>
  <c r="G104" i="74"/>
  <c r="G112" i="74"/>
  <c r="G120" i="74"/>
  <c r="G39" i="74"/>
  <c r="G21" i="74"/>
  <c r="G11" i="74"/>
  <c r="G15" i="74"/>
  <c r="G105" i="74"/>
  <c r="G113" i="74"/>
  <c r="G121" i="74"/>
  <c r="G20" i="74"/>
  <c r="G4" i="74"/>
  <c r="G37" i="74"/>
  <c r="BA22" i="74" l="1"/>
  <c r="BC22" i="74" s="1"/>
  <c r="BD22" i="74" s="1"/>
  <c r="K108" i="74"/>
  <c r="BA94" i="74"/>
  <c r="BC94" i="74" s="1"/>
  <c r="BD94" i="74" s="1"/>
  <c r="K92" i="74"/>
  <c r="K48" i="74"/>
  <c r="BA110" i="74"/>
  <c r="BC110" i="74" s="1"/>
  <c r="BD110" i="74" s="1"/>
  <c r="BA116" i="74"/>
  <c r="BC116" i="74" s="1"/>
  <c r="BD116" i="74" s="1"/>
  <c r="K24" i="74"/>
  <c r="K107" i="75"/>
  <c r="BK28" i="75"/>
  <c r="BM28" i="75" s="1"/>
  <c r="BN28" i="75" s="1"/>
  <c r="K86" i="75"/>
  <c r="K43" i="75"/>
  <c r="K10" i="75"/>
  <c r="K115" i="75"/>
  <c r="BK91" i="75"/>
  <c r="BM91" i="75" s="1"/>
  <c r="BN91" i="75" s="1"/>
  <c r="BK39" i="75"/>
  <c r="BM39" i="75" s="1"/>
  <c r="BN39" i="75" s="1"/>
  <c r="K85" i="74"/>
  <c r="BK18" i="75"/>
  <c r="BM18" i="75" s="1"/>
  <c r="BN18" i="75" s="1"/>
  <c r="K106" i="75"/>
  <c r="BA40" i="74"/>
  <c r="BC40" i="74" s="1"/>
  <c r="BD40" i="74" s="1"/>
  <c r="BA114" i="74"/>
  <c r="BC114" i="74" s="1"/>
  <c r="BD114" i="74" s="1"/>
  <c r="BA98" i="74"/>
  <c r="BC98" i="74" s="1"/>
  <c r="BD98" i="74" s="1"/>
  <c r="K32" i="74"/>
  <c r="BA71" i="74"/>
  <c r="BC71" i="74" s="1"/>
  <c r="BD71" i="74" s="1"/>
  <c r="K56" i="74"/>
  <c r="BA52" i="74"/>
  <c r="BC52" i="74" s="1"/>
  <c r="BD52" i="74" s="1"/>
  <c r="K12" i="74"/>
  <c r="BA74" i="74"/>
  <c r="BC74" i="74" s="1"/>
  <c r="BD74" i="74" s="1"/>
  <c r="BA41" i="74"/>
  <c r="BC41" i="74" s="1"/>
  <c r="BD41" i="74" s="1"/>
  <c r="BA7" i="74"/>
  <c r="BC7" i="74" s="1"/>
  <c r="BD7" i="74" s="1"/>
  <c r="BA107" i="74"/>
  <c r="BC107" i="74" s="1"/>
  <c r="BD107" i="74" s="1"/>
  <c r="BA13" i="74"/>
  <c r="BC13" i="74" s="1"/>
  <c r="BD13" i="74" s="1"/>
  <c r="BA117" i="74"/>
  <c r="BC117" i="74" s="1"/>
  <c r="BD117" i="74" s="1"/>
  <c r="BA45" i="74"/>
  <c r="BC45" i="74" s="1"/>
  <c r="BD45" i="74" s="1"/>
  <c r="BA102" i="74"/>
  <c r="BC102" i="74" s="1"/>
  <c r="BD102" i="74" s="1"/>
  <c r="BA68" i="74"/>
  <c r="BC68" i="74" s="1"/>
  <c r="BD68" i="74" s="1"/>
  <c r="BA51" i="74"/>
  <c r="BC51" i="74" s="1"/>
  <c r="BD51" i="74" s="1"/>
  <c r="BA118" i="74"/>
  <c r="BC118" i="74" s="1"/>
  <c r="BD118" i="74" s="1"/>
  <c r="BA106" i="74"/>
  <c r="BC106" i="74" s="1"/>
  <c r="BD106" i="74" s="1"/>
  <c r="BA69" i="74"/>
  <c r="BC69" i="74" s="1"/>
  <c r="BD69" i="74" s="1"/>
  <c r="K88" i="74"/>
  <c r="BK55" i="75"/>
  <c r="BM55" i="75" s="1"/>
  <c r="BN55" i="75" s="1"/>
  <c r="BK5" i="75"/>
  <c r="BM5" i="75" s="1"/>
  <c r="BN5" i="75" s="1"/>
  <c r="K110" i="75"/>
  <c r="BK58" i="75"/>
  <c r="K95" i="75"/>
  <c r="BK77" i="75"/>
  <c r="BM77" i="75" s="1"/>
  <c r="BN77" i="75" s="1"/>
  <c r="K30" i="75"/>
  <c r="BK7" i="75"/>
  <c r="BM7" i="75" s="1"/>
  <c r="BN7" i="75" s="1"/>
  <c r="BK109" i="75"/>
  <c r="BM109" i="75" s="1"/>
  <c r="BN109" i="75" s="1"/>
  <c r="K45" i="75"/>
  <c r="K31" i="75"/>
  <c r="BK78" i="75"/>
  <c r="BM78" i="75" s="1"/>
  <c r="BN78" i="75" s="1"/>
  <c r="BK36" i="75"/>
  <c r="BM36" i="75" s="1"/>
  <c r="BN36" i="75" s="1"/>
  <c r="BK50" i="75"/>
  <c r="BM50" i="75" s="1"/>
  <c r="BN50" i="75" s="1"/>
  <c r="BK94" i="75"/>
  <c r="BM94" i="75" s="1"/>
  <c r="BN94" i="75" s="1"/>
  <c r="BK59" i="75"/>
  <c r="BM59" i="75" s="1"/>
  <c r="BN59" i="75" s="1"/>
  <c r="BK79" i="75"/>
  <c r="BM79" i="75" s="1"/>
  <c r="BN79" i="75" s="1"/>
  <c r="BK90" i="75"/>
  <c r="BM90" i="75" s="1"/>
  <c r="BN90" i="75" s="1"/>
  <c r="K99" i="75"/>
  <c r="BK44" i="75"/>
  <c r="BM44" i="75" s="1"/>
  <c r="BN44" i="75" s="1"/>
  <c r="BK41" i="75"/>
  <c r="BM41" i="75" s="1"/>
  <c r="BN41" i="75" s="1"/>
  <c r="K33" i="75"/>
  <c r="BK71" i="75"/>
  <c r="BM71" i="75" s="1"/>
  <c r="BN71" i="75" s="1"/>
  <c r="BA87" i="74"/>
  <c r="BC87" i="74" s="1"/>
  <c r="BD87" i="74" s="1"/>
  <c r="BA109" i="74"/>
  <c r="BC109" i="74" s="1"/>
  <c r="BD109" i="74" s="1"/>
  <c r="BA8" i="74"/>
  <c r="BC8" i="74" s="1"/>
  <c r="BD8" i="74" s="1"/>
  <c r="K14" i="74"/>
  <c r="K72" i="74"/>
  <c r="BK98" i="75"/>
  <c r="BM98" i="75" s="1"/>
  <c r="BN98" i="75" s="1"/>
  <c r="BK66" i="75"/>
  <c r="BM66" i="75" s="1"/>
  <c r="BN66" i="75" s="1"/>
  <c r="K72" i="75"/>
  <c r="K64" i="75"/>
  <c r="BK52" i="75"/>
  <c r="BM52" i="75" s="1"/>
  <c r="BN52" i="75" s="1"/>
  <c r="BK37" i="75"/>
  <c r="BM37" i="75" s="1"/>
  <c r="BN37" i="75" s="1"/>
  <c r="BK25" i="75"/>
  <c r="BM25" i="75" s="1"/>
  <c r="BN25" i="75" s="1"/>
  <c r="BK61" i="75"/>
  <c r="BM61" i="75" s="1"/>
  <c r="BN61" i="75" s="1"/>
  <c r="BA34" i="74"/>
  <c r="BC34" i="74" s="1"/>
  <c r="BD34" i="74" s="1"/>
  <c r="K111" i="74"/>
  <c r="K119" i="74"/>
  <c r="BA84" i="74"/>
  <c r="BC84" i="74" s="1"/>
  <c r="BD84" i="74" s="1"/>
  <c r="K57" i="74"/>
  <c r="K6" i="74"/>
  <c r="BA9" i="74"/>
  <c r="BC9" i="74" s="1"/>
  <c r="BD9" i="74" s="1"/>
  <c r="K33" i="74"/>
  <c r="K95" i="74"/>
  <c r="BA58" i="74"/>
  <c r="BC58" i="74" s="1"/>
  <c r="BD58" i="74" s="1"/>
  <c r="K99" i="74"/>
  <c r="BA78" i="74"/>
  <c r="BC78" i="74" s="1"/>
  <c r="BD78" i="74" s="1"/>
  <c r="BA18" i="74"/>
  <c r="BC18" i="74" s="1"/>
  <c r="BD18" i="74" s="1"/>
  <c r="BA55" i="74"/>
  <c r="BC55" i="74" s="1"/>
  <c r="BD55" i="74" s="1"/>
  <c r="K80" i="74"/>
  <c r="BK22" i="75"/>
  <c r="BM22" i="75" s="1"/>
  <c r="BN22" i="75" s="1"/>
  <c r="K4" i="75"/>
  <c r="K3" i="75"/>
  <c r="K9" i="75"/>
  <c r="K11" i="75"/>
  <c r="K23" i="75"/>
  <c r="BK16" i="75"/>
  <c r="BM16" i="75" s="1"/>
  <c r="BN16" i="75" s="1"/>
  <c r="BA19" i="74"/>
  <c r="BC19" i="74" s="1"/>
  <c r="BD19" i="74" s="1"/>
  <c r="K112" i="75"/>
  <c r="K93" i="75"/>
  <c r="BK114" i="75"/>
  <c r="BM114" i="75" s="1"/>
  <c r="BN114" i="75" s="1"/>
  <c r="BK101" i="75"/>
  <c r="BM101" i="75" s="1"/>
  <c r="BN101" i="75" s="1"/>
  <c r="K76" i="75"/>
  <c r="BK29" i="75"/>
  <c r="BM29" i="75" s="1"/>
  <c r="BN29" i="75" s="1"/>
  <c r="K57" i="75"/>
  <c r="BK2" i="75"/>
  <c r="BM2" i="75" s="1"/>
  <c r="BN2" i="75" s="1"/>
  <c r="BK85" i="75"/>
  <c r="BM85" i="75" s="1"/>
  <c r="BN85" i="75" s="1"/>
  <c r="K34" i="75"/>
  <c r="K26" i="75"/>
  <c r="BA30" i="74"/>
  <c r="BC30" i="74" s="1"/>
  <c r="BD30" i="74" s="1"/>
  <c r="BA42" i="74"/>
  <c r="BC42" i="74" s="1"/>
  <c r="BD42" i="74" s="1"/>
  <c r="BA31" i="74"/>
  <c r="BC31" i="74" s="1"/>
  <c r="BD31" i="74" s="1"/>
  <c r="BA47" i="74"/>
  <c r="BC47" i="74" s="1"/>
  <c r="BD47" i="74" s="1"/>
  <c r="K81" i="74"/>
  <c r="K90" i="74"/>
  <c r="K65" i="74"/>
  <c r="BA16" i="74"/>
  <c r="BC16" i="74" s="1"/>
  <c r="BD16" i="74" s="1"/>
  <c r="K124" i="74"/>
  <c r="K17" i="74"/>
  <c r="BA43" i="74"/>
  <c r="BC43" i="74" s="1"/>
  <c r="BD43" i="74" s="1"/>
  <c r="K115" i="74"/>
  <c r="K103" i="74"/>
  <c r="BA97" i="74"/>
  <c r="BC97" i="74" s="1"/>
  <c r="BD97" i="74" s="1"/>
  <c r="K123" i="74"/>
  <c r="BA25" i="74"/>
  <c r="BC25" i="74" s="1"/>
  <c r="BD25" i="74" s="1"/>
  <c r="BA60" i="74"/>
  <c r="BC60" i="74" s="1"/>
  <c r="BD60" i="74" s="1"/>
  <c r="BA28" i="74"/>
  <c r="BC28" i="74" s="1"/>
  <c r="BD28" i="74" s="1"/>
  <c r="BA63" i="74"/>
  <c r="BC63" i="74" s="1"/>
  <c r="BD63" i="74" s="1"/>
  <c r="BA26" i="74"/>
  <c r="BC26" i="74" s="1"/>
  <c r="BD26" i="74" s="1"/>
  <c r="BA23" i="74"/>
  <c r="BC23" i="74" s="1"/>
  <c r="BD23" i="74" s="1"/>
  <c r="BA76" i="74"/>
  <c r="BC76" i="74" s="1"/>
  <c r="BD76" i="74" s="1"/>
  <c r="BA101" i="74"/>
  <c r="BC101" i="74" s="1"/>
  <c r="BD101" i="74" s="1"/>
  <c r="K89" i="74"/>
  <c r="BA59" i="74"/>
  <c r="BC59" i="74" s="1"/>
  <c r="BD59" i="74" s="1"/>
  <c r="BA50" i="74"/>
  <c r="BC50" i="74" s="1"/>
  <c r="BD50" i="74" s="1"/>
  <c r="K68" i="75"/>
  <c r="BK82" i="75"/>
  <c r="BM82" i="75" s="1"/>
  <c r="BN82" i="75" s="1"/>
  <c r="K47" i="75"/>
  <c r="BK27" i="75"/>
  <c r="BM27" i="75" s="1"/>
  <c r="BN27" i="75" s="1"/>
  <c r="BK32" i="75"/>
  <c r="BM32" i="75" s="1"/>
  <c r="BN32" i="75" s="1"/>
  <c r="K62" i="75"/>
  <c r="K40" i="75"/>
  <c r="BK15" i="75"/>
  <c r="BM15" i="75" s="1"/>
  <c r="BN15" i="75" s="1"/>
  <c r="BK87" i="75"/>
  <c r="BM87" i="75" s="1"/>
  <c r="BN87" i="75" s="1"/>
  <c r="K103" i="75"/>
  <c r="BK48" i="75"/>
  <c r="BM48" i="75" s="1"/>
  <c r="BN48" i="75" s="1"/>
  <c r="BK56" i="75"/>
  <c r="BK35" i="75"/>
  <c r="BM35" i="75" s="1"/>
  <c r="BN35" i="75" s="1"/>
  <c r="K49" i="75"/>
  <c r="BK102" i="75"/>
  <c r="BM102" i="75" s="1"/>
  <c r="BN102" i="75" s="1"/>
  <c r="BK74" i="75"/>
  <c r="BM74" i="75" s="1"/>
  <c r="BN74" i="75" s="1"/>
  <c r="BK14" i="75"/>
  <c r="BM14" i="75" s="1"/>
  <c r="BN14" i="75" s="1"/>
  <c r="K88" i="75"/>
  <c r="K70" i="75"/>
  <c r="K53" i="75"/>
  <c r="BK92" i="75"/>
  <c r="BM92" i="75" s="1"/>
  <c r="BN92" i="75" s="1"/>
  <c r="K92" i="75"/>
  <c r="BK12" i="75"/>
  <c r="BM12" i="75" s="1"/>
  <c r="BN12" i="75" s="1"/>
  <c r="BK6" i="75"/>
  <c r="BM6" i="75" s="1"/>
  <c r="BN6" i="75" s="1"/>
  <c r="K8" i="75"/>
  <c r="BK13" i="75"/>
  <c r="BM13" i="75" s="1"/>
  <c r="BN13" i="75" s="1"/>
  <c r="BA82" i="74"/>
  <c r="BC82" i="74" s="1"/>
  <c r="BD82" i="74" s="1"/>
  <c r="K82" i="74"/>
  <c r="BA10" i="74"/>
  <c r="BC10" i="74" s="1"/>
  <c r="BD10" i="74" s="1"/>
  <c r="BK65" i="75"/>
  <c r="BM65" i="75" s="1"/>
  <c r="BN65" i="75" s="1"/>
  <c r="K65" i="75"/>
  <c r="BK46" i="75"/>
  <c r="BM46" i="75" s="1"/>
  <c r="BN46" i="75" s="1"/>
  <c r="K46" i="75"/>
  <c r="BK104" i="75"/>
  <c r="BM104" i="75" s="1"/>
  <c r="BN104" i="75" s="1"/>
  <c r="K104" i="75"/>
  <c r="K117" i="75"/>
  <c r="BK117" i="75"/>
  <c r="BM117" i="75" s="1"/>
  <c r="BN117" i="75" s="1"/>
  <c r="BK20" i="75"/>
  <c r="BM20" i="75" s="1"/>
  <c r="BN20" i="75" s="1"/>
  <c r="K20" i="75"/>
  <c r="BK17" i="75"/>
  <c r="BM17" i="75" s="1"/>
  <c r="BN17" i="75" s="1"/>
  <c r="K17" i="75"/>
  <c r="BK96" i="75"/>
  <c r="BM96" i="75" s="1"/>
  <c r="BN96" i="75" s="1"/>
  <c r="K96" i="75"/>
  <c r="K24" i="75"/>
  <c r="BK24" i="75"/>
  <c r="BM24" i="75" s="1"/>
  <c r="BN24" i="75" s="1"/>
  <c r="BK116" i="75"/>
  <c r="BM116" i="75" s="1"/>
  <c r="BN116" i="75" s="1"/>
  <c r="K116" i="75"/>
  <c r="BK100" i="75"/>
  <c r="BM100" i="75" s="1"/>
  <c r="BN100" i="75" s="1"/>
  <c r="K100" i="75"/>
  <c r="K54" i="75"/>
  <c r="BK54" i="75"/>
  <c r="BM54" i="75" s="1"/>
  <c r="BN54" i="75" s="1"/>
  <c r="K63" i="75"/>
  <c r="BK63" i="75"/>
  <c r="BM63" i="75" s="1"/>
  <c r="BN63" i="75" s="1"/>
  <c r="BK108" i="75"/>
  <c r="BM108" i="75" s="1"/>
  <c r="BN108" i="75" s="1"/>
  <c r="K108" i="75"/>
  <c r="K105" i="75"/>
  <c r="BK105" i="75"/>
  <c r="BM105" i="75" s="1"/>
  <c r="BN105" i="75" s="1"/>
  <c r="BK73" i="75"/>
  <c r="BM73" i="75" s="1"/>
  <c r="BN73" i="75" s="1"/>
  <c r="K73" i="75"/>
  <c r="K69" i="75"/>
  <c r="BK69" i="75"/>
  <c r="BM69" i="75" s="1"/>
  <c r="BN69" i="75" s="1"/>
  <c r="BK21" i="75"/>
  <c r="BM21" i="75" s="1"/>
  <c r="BN21" i="75" s="1"/>
  <c r="K21" i="75"/>
  <c r="K97" i="75"/>
  <c r="BK97" i="75"/>
  <c r="BM97" i="75" s="1"/>
  <c r="BN97" i="75" s="1"/>
  <c r="K67" i="75"/>
  <c r="BK67" i="75"/>
  <c r="BM67" i="75" s="1"/>
  <c r="BN67" i="75" s="1"/>
  <c r="BK81" i="75"/>
  <c r="BM81" i="75" s="1"/>
  <c r="BN81" i="75" s="1"/>
  <c r="K81" i="75"/>
  <c r="K113" i="75"/>
  <c r="BK113" i="75"/>
  <c r="BM113" i="75" s="1"/>
  <c r="BN113" i="75" s="1"/>
  <c r="BK89" i="75"/>
  <c r="BM89" i="75" s="1"/>
  <c r="BN89" i="75" s="1"/>
  <c r="K89" i="75"/>
  <c r="K83" i="75"/>
  <c r="BK83" i="75"/>
  <c r="BM83" i="75" s="1"/>
  <c r="BN83" i="75" s="1"/>
  <c r="K42" i="75"/>
  <c r="BK42" i="75"/>
  <c r="BM42" i="75" s="1"/>
  <c r="BN42" i="75" s="1"/>
  <c r="BA121" i="74"/>
  <c r="BC121" i="74" s="1"/>
  <c r="BD121" i="74" s="1"/>
  <c r="K121" i="74"/>
  <c r="BA11" i="74"/>
  <c r="BC11" i="74" s="1"/>
  <c r="BD11" i="74" s="1"/>
  <c r="K11" i="74"/>
  <c r="BA112" i="74"/>
  <c r="BC112" i="74" s="1"/>
  <c r="BD112" i="74" s="1"/>
  <c r="K112" i="74"/>
  <c r="BA86" i="74"/>
  <c r="BC86" i="74" s="1"/>
  <c r="BD86" i="74" s="1"/>
  <c r="K86" i="74"/>
  <c r="BA2" i="74"/>
  <c r="BC2" i="74" s="1"/>
  <c r="BD2" i="74" s="1"/>
  <c r="K2" i="74"/>
  <c r="BA53" i="74"/>
  <c r="BC53" i="74" s="1"/>
  <c r="BD53" i="74" s="1"/>
  <c r="K53" i="74"/>
  <c r="BA44" i="74"/>
  <c r="BC44" i="74" s="1"/>
  <c r="BD44" i="74" s="1"/>
  <c r="K44" i="74"/>
  <c r="BA79" i="74"/>
  <c r="BC79" i="74" s="1"/>
  <c r="BD79" i="74" s="1"/>
  <c r="K79" i="74"/>
  <c r="BA37" i="74"/>
  <c r="BC37" i="74" s="1"/>
  <c r="BD37" i="74" s="1"/>
  <c r="K37" i="74"/>
  <c r="BA113" i="74"/>
  <c r="BC113" i="74" s="1"/>
  <c r="BD113" i="74" s="1"/>
  <c r="K113" i="74"/>
  <c r="BA21" i="74"/>
  <c r="BC21" i="74" s="1"/>
  <c r="BD21" i="74" s="1"/>
  <c r="K21" i="74"/>
  <c r="BA104" i="74"/>
  <c r="BC104" i="74" s="1"/>
  <c r="BD104" i="74" s="1"/>
  <c r="K104" i="74"/>
  <c r="BA3" i="74"/>
  <c r="BC3" i="74" s="1"/>
  <c r="BD3" i="74" s="1"/>
  <c r="K3" i="74"/>
  <c r="BA75" i="74"/>
  <c r="BC75" i="74" s="1"/>
  <c r="BD75" i="74" s="1"/>
  <c r="K75" i="74"/>
  <c r="BA54" i="74"/>
  <c r="BC54" i="74" s="1"/>
  <c r="BD54" i="74" s="1"/>
  <c r="K54" i="74"/>
  <c r="BA29" i="74"/>
  <c r="BC29" i="74" s="1"/>
  <c r="BD29" i="74" s="1"/>
  <c r="K29" i="74"/>
  <c r="BA4" i="74"/>
  <c r="BC4" i="74" s="1"/>
  <c r="BD4" i="74" s="1"/>
  <c r="K4" i="74"/>
  <c r="BA105" i="74"/>
  <c r="BC105" i="74" s="1"/>
  <c r="BD105" i="74" s="1"/>
  <c r="K105" i="74"/>
  <c r="BA39" i="74"/>
  <c r="BC39" i="74" s="1"/>
  <c r="BD39" i="74" s="1"/>
  <c r="K39" i="74"/>
  <c r="BA96" i="74"/>
  <c r="BC96" i="74" s="1"/>
  <c r="BD96" i="74" s="1"/>
  <c r="K96" i="74"/>
  <c r="BA67" i="74"/>
  <c r="BC67" i="74" s="1"/>
  <c r="BD67" i="74" s="1"/>
  <c r="K67" i="74"/>
  <c r="BA70" i="74"/>
  <c r="BC70" i="74" s="1"/>
  <c r="BD70" i="74" s="1"/>
  <c r="K70" i="74"/>
  <c r="BA20" i="74"/>
  <c r="BC20" i="74" s="1"/>
  <c r="BD20" i="74" s="1"/>
  <c r="K20" i="74"/>
  <c r="BA15" i="74"/>
  <c r="BC15" i="74" s="1"/>
  <c r="BD15" i="74" s="1"/>
  <c r="K15" i="74"/>
  <c r="BA120" i="74"/>
  <c r="BC120" i="74" s="1"/>
  <c r="BD120" i="74" s="1"/>
  <c r="K120" i="74"/>
  <c r="BA61" i="74"/>
  <c r="BC61" i="74" s="1"/>
  <c r="BD61" i="74" s="1"/>
  <c r="K61" i="74"/>
  <c r="BA62" i="74"/>
  <c r="BC62" i="74" s="1"/>
  <c r="BD62" i="74" s="1"/>
  <c r="K62" i="74"/>
  <c r="BA46" i="74"/>
  <c r="BC46" i="74" s="1"/>
  <c r="BD46" i="74" s="1"/>
  <c r="K46" i="74"/>
  <c r="H7" i="34" l="1"/>
  <c r="I15" i="34" l="1"/>
  <c r="H6" i="34"/>
  <c r="H5" i="34" l="1"/>
  <c r="U195" i="41" l="1"/>
  <c r="T195" i="41"/>
  <c r="R195" i="41"/>
  <c r="Q195" i="41"/>
  <c r="P195" i="41"/>
  <c r="O195" i="41"/>
  <c r="N195" i="41"/>
  <c r="M195" i="41"/>
  <c r="L195" i="41"/>
  <c r="K190" i="41"/>
  <c r="I190" i="41"/>
  <c r="K189" i="41"/>
  <c r="I189" i="41"/>
  <c r="K188" i="41"/>
  <c r="I188" i="41"/>
  <c r="K187" i="41"/>
  <c r="I187" i="41"/>
  <c r="K186" i="41"/>
  <c r="I186" i="41"/>
  <c r="K185" i="41"/>
  <c r="I185" i="41"/>
  <c r="K184" i="41"/>
  <c r="I184" i="41"/>
  <c r="K183" i="41"/>
  <c r="I183" i="41"/>
  <c r="K182" i="41"/>
  <c r="I182" i="41"/>
  <c r="K181" i="41"/>
  <c r="I181" i="41"/>
  <c r="K180" i="41"/>
  <c r="I180" i="41"/>
  <c r="K179" i="41"/>
  <c r="I179" i="41"/>
  <c r="K178" i="41"/>
  <c r="I178" i="41"/>
  <c r="K177" i="41"/>
  <c r="I177" i="41"/>
  <c r="K176" i="41"/>
  <c r="I176" i="41"/>
  <c r="K175" i="41"/>
  <c r="I175" i="41"/>
  <c r="K174" i="41"/>
  <c r="I174" i="41"/>
  <c r="K173" i="41"/>
  <c r="I173" i="41"/>
  <c r="K172" i="41"/>
  <c r="I172" i="41"/>
  <c r="K171" i="41"/>
  <c r="I171" i="41"/>
  <c r="K170" i="41"/>
  <c r="I170" i="41"/>
  <c r="K169" i="41"/>
  <c r="I169" i="41"/>
  <c r="K168" i="41"/>
  <c r="I168" i="41"/>
  <c r="K156" i="41"/>
  <c r="I156" i="41" s="1"/>
  <c r="K155" i="41"/>
  <c r="I155" i="41" s="1"/>
  <c r="K154" i="41"/>
  <c r="I154" i="41" s="1"/>
  <c r="K153" i="41"/>
  <c r="I153" i="41" s="1"/>
  <c r="K152" i="41"/>
  <c r="I152" i="41" s="1"/>
  <c r="K151" i="41"/>
  <c r="I151" i="41" s="1"/>
  <c r="K150" i="41"/>
  <c r="I150" i="41" s="1"/>
  <c r="K149" i="41"/>
  <c r="I149" i="41" s="1"/>
  <c r="K148" i="41"/>
  <c r="I148" i="41" s="1"/>
  <c r="K147" i="41"/>
  <c r="I147" i="41" s="1"/>
  <c r="K59" i="41"/>
  <c r="I59" i="41" s="1"/>
  <c r="K139" i="41"/>
  <c r="I139" i="41" s="1"/>
  <c r="K3" i="41"/>
  <c r="I3" i="41" s="1"/>
  <c r="K143" i="41"/>
  <c r="I143" i="41" s="1"/>
  <c r="K104" i="41"/>
  <c r="I104" i="41" s="1"/>
  <c r="K37" i="41"/>
  <c r="I37" i="41" s="1"/>
  <c r="K73" i="41"/>
  <c r="I73" i="41" s="1"/>
  <c r="K118" i="41"/>
  <c r="I118" i="41" s="1"/>
  <c r="K13" i="41"/>
  <c r="I13" i="41" s="1"/>
  <c r="K31" i="41"/>
  <c r="I31" i="41" s="1"/>
  <c r="K145" i="41"/>
  <c r="I145" i="41" s="1"/>
  <c r="K140" i="41"/>
  <c r="I140" i="41" s="1"/>
  <c r="K106" i="41"/>
  <c r="I106" i="41" s="1"/>
  <c r="K108" i="41"/>
  <c r="I108" i="41" s="1"/>
  <c r="K135" i="41"/>
  <c r="I135" i="41" s="1"/>
  <c r="K87" i="41"/>
  <c r="I87" i="41" s="1"/>
  <c r="K146" i="41"/>
  <c r="I146" i="41" s="1"/>
  <c r="K144" i="41"/>
  <c r="I144" i="41" s="1"/>
  <c r="K142" i="41"/>
  <c r="I142" i="41" s="1"/>
  <c r="K141" i="41"/>
  <c r="I141" i="41" s="1"/>
  <c r="K138" i="41"/>
  <c r="I138" i="41" s="1"/>
  <c r="K137" i="41"/>
  <c r="I137" i="41" s="1"/>
  <c r="K136" i="41"/>
  <c r="I136" i="41" s="1"/>
  <c r="K134" i="41"/>
  <c r="I134" i="41" s="1"/>
  <c r="K133" i="41"/>
  <c r="I133" i="41" s="1"/>
  <c r="K132" i="41"/>
  <c r="I132" i="41" s="1"/>
  <c r="K131" i="41"/>
  <c r="I131" i="41" s="1"/>
  <c r="K130" i="41"/>
  <c r="I130" i="41" s="1"/>
  <c r="K129" i="41"/>
  <c r="I129" i="41" s="1"/>
  <c r="K128" i="41"/>
  <c r="I128" i="41" s="1"/>
  <c r="K127" i="41"/>
  <c r="I127" i="41" s="1"/>
  <c r="K126" i="41"/>
  <c r="I126" i="41" s="1"/>
  <c r="K125" i="41"/>
  <c r="I125" i="41" s="1"/>
  <c r="K124" i="41"/>
  <c r="I124" i="41" s="1"/>
  <c r="K123" i="41"/>
  <c r="I123" i="41" s="1"/>
  <c r="K122" i="41"/>
  <c r="I122" i="41" s="1"/>
  <c r="K121" i="41"/>
  <c r="I121" i="41" s="1"/>
  <c r="K120" i="41"/>
  <c r="I120" i="41" s="1"/>
  <c r="K119" i="41"/>
  <c r="I119" i="41" s="1"/>
  <c r="K117" i="41"/>
  <c r="I117" i="41" s="1"/>
  <c r="K116" i="41"/>
  <c r="I116" i="41" s="1"/>
  <c r="K115" i="41"/>
  <c r="I115" i="41" s="1"/>
  <c r="K114" i="41"/>
  <c r="I114" i="41" s="1"/>
  <c r="K113" i="41"/>
  <c r="I113" i="41" s="1"/>
  <c r="K112" i="41"/>
  <c r="I112" i="41" s="1"/>
  <c r="K111" i="41"/>
  <c r="I111" i="41" s="1"/>
  <c r="K110" i="41"/>
  <c r="I110" i="41" s="1"/>
  <c r="K109" i="41"/>
  <c r="I109" i="41" s="1"/>
  <c r="K107" i="41"/>
  <c r="I107" i="41" s="1"/>
  <c r="K105" i="41"/>
  <c r="I105" i="41" s="1"/>
  <c r="K103" i="41"/>
  <c r="I103" i="41" s="1"/>
  <c r="K102" i="41"/>
  <c r="I102" i="41" s="1"/>
  <c r="K101" i="41"/>
  <c r="I101" i="41" s="1"/>
  <c r="K100" i="41"/>
  <c r="I100" i="41" s="1"/>
  <c r="K99" i="41"/>
  <c r="I99" i="41" s="1"/>
  <c r="K98" i="41"/>
  <c r="I98" i="41" s="1"/>
  <c r="K97" i="41"/>
  <c r="I97" i="41" s="1"/>
  <c r="K96" i="41"/>
  <c r="I96" i="41" s="1"/>
  <c r="K95" i="41"/>
  <c r="I95" i="41" s="1"/>
  <c r="K94" i="41"/>
  <c r="I94" i="41" s="1"/>
  <c r="K93" i="41"/>
  <c r="I93" i="41" s="1"/>
  <c r="K92" i="41"/>
  <c r="I92" i="41" s="1"/>
  <c r="K91" i="41"/>
  <c r="I91" i="41" s="1"/>
  <c r="K90" i="41"/>
  <c r="I90" i="41" s="1"/>
  <c r="K89" i="41"/>
  <c r="I89" i="41" s="1"/>
  <c r="K88" i="41"/>
  <c r="I88" i="41" s="1"/>
  <c r="K86" i="41"/>
  <c r="I86" i="41" s="1"/>
  <c r="K85" i="41"/>
  <c r="I85" i="41" s="1"/>
  <c r="K84" i="41"/>
  <c r="I84" i="41" s="1"/>
  <c r="K83" i="41"/>
  <c r="I83" i="41" s="1"/>
  <c r="K82" i="41"/>
  <c r="I82" i="41" s="1"/>
  <c r="K81" i="41"/>
  <c r="I81" i="41" s="1"/>
  <c r="K80" i="41"/>
  <c r="I80" i="41" s="1"/>
  <c r="K79" i="41"/>
  <c r="I79" i="41" s="1"/>
  <c r="K78" i="41"/>
  <c r="I78" i="41" s="1"/>
  <c r="K77" i="41"/>
  <c r="I77" i="41" s="1"/>
  <c r="K76" i="41"/>
  <c r="I76" i="41" s="1"/>
  <c r="K75" i="41"/>
  <c r="I75" i="41" s="1"/>
  <c r="K74" i="41"/>
  <c r="I74" i="41" s="1"/>
  <c r="K72" i="41"/>
  <c r="I72" i="41" s="1"/>
  <c r="K71" i="41"/>
  <c r="I71" i="41" s="1"/>
  <c r="K70" i="41"/>
  <c r="I70" i="41" s="1"/>
  <c r="K69" i="41"/>
  <c r="I69" i="41" s="1"/>
  <c r="K68" i="41"/>
  <c r="I68" i="41" s="1"/>
  <c r="K67" i="41"/>
  <c r="I67" i="41" s="1"/>
  <c r="K66" i="41"/>
  <c r="I66" i="41" s="1"/>
  <c r="K65" i="41"/>
  <c r="I65" i="41" s="1"/>
  <c r="K64" i="41"/>
  <c r="I64" i="41" s="1"/>
  <c r="K63" i="41"/>
  <c r="I63" i="41" s="1"/>
  <c r="K62" i="41"/>
  <c r="I62" i="41" s="1"/>
  <c r="K61" i="41"/>
  <c r="I61" i="41" s="1"/>
  <c r="K60" i="41"/>
  <c r="I60" i="41" s="1"/>
  <c r="K58" i="41"/>
  <c r="I58" i="41" s="1"/>
  <c r="K57" i="41"/>
  <c r="I57" i="41" s="1"/>
  <c r="K56" i="41"/>
  <c r="I56" i="41" s="1"/>
  <c r="K55" i="41"/>
  <c r="I55" i="41" s="1"/>
  <c r="K54" i="41"/>
  <c r="I54" i="41" s="1"/>
  <c r="K53" i="41"/>
  <c r="I53" i="41" s="1"/>
  <c r="K52" i="41"/>
  <c r="I52" i="41" s="1"/>
  <c r="K51" i="41"/>
  <c r="I51" i="41" s="1"/>
  <c r="K50" i="41"/>
  <c r="I50" i="41" s="1"/>
  <c r="K49" i="41"/>
  <c r="I49" i="41" s="1"/>
  <c r="K48" i="41"/>
  <c r="I48" i="41" s="1"/>
  <c r="K47" i="41"/>
  <c r="I47" i="41" s="1"/>
  <c r="K46" i="41"/>
  <c r="I46" i="41" s="1"/>
  <c r="K45" i="41"/>
  <c r="I45" i="41" s="1"/>
  <c r="K44" i="41"/>
  <c r="I44" i="41" s="1"/>
  <c r="K43" i="41"/>
  <c r="I43" i="41" s="1"/>
  <c r="K42" i="41"/>
  <c r="I42" i="41" s="1"/>
  <c r="K41" i="41"/>
  <c r="I41" i="41" s="1"/>
  <c r="K40" i="41"/>
  <c r="I40" i="41" s="1"/>
  <c r="K39" i="41"/>
  <c r="I39" i="41" s="1"/>
  <c r="K38" i="41"/>
  <c r="I38" i="41" s="1"/>
  <c r="K36" i="41"/>
  <c r="I36" i="41" s="1"/>
  <c r="K35" i="41"/>
  <c r="I35" i="41" s="1"/>
  <c r="K34" i="41"/>
  <c r="I34" i="41" s="1"/>
  <c r="K33" i="41"/>
  <c r="I33" i="41" s="1"/>
  <c r="K32" i="41"/>
  <c r="I32" i="41" s="1"/>
  <c r="K30" i="41"/>
  <c r="I30" i="41" s="1"/>
  <c r="K29" i="41"/>
  <c r="I29" i="41" s="1"/>
  <c r="K28" i="41"/>
  <c r="I28" i="41" s="1"/>
  <c r="K27" i="41"/>
  <c r="I27" i="41" s="1"/>
  <c r="K26" i="41"/>
  <c r="I26" i="41" s="1"/>
  <c r="K25" i="41"/>
  <c r="I25" i="41" s="1"/>
  <c r="K24" i="41"/>
  <c r="I24" i="41" s="1"/>
  <c r="K23" i="41"/>
  <c r="I23" i="41" s="1"/>
  <c r="K22" i="41"/>
  <c r="I22" i="41" s="1"/>
  <c r="K21" i="41"/>
  <c r="I21" i="41" s="1"/>
  <c r="K20" i="41"/>
  <c r="I20" i="41" s="1"/>
  <c r="K19" i="41"/>
  <c r="I19" i="41" s="1"/>
  <c r="K18" i="41"/>
  <c r="I18" i="41" s="1"/>
  <c r="K17" i="41"/>
  <c r="K16" i="41"/>
  <c r="I16" i="41" s="1"/>
  <c r="K15" i="41"/>
  <c r="I15" i="41" s="1"/>
  <c r="K14" i="41"/>
  <c r="I14" i="41" s="1"/>
  <c r="K12" i="41"/>
  <c r="I12" i="41" s="1"/>
  <c r="K11" i="41"/>
  <c r="I11" i="41"/>
  <c r="K10" i="41"/>
  <c r="I10" i="41" s="1"/>
  <c r="K9" i="41"/>
  <c r="I9" i="41" s="1"/>
  <c r="K8" i="41"/>
  <c r="I8" i="41" s="1"/>
  <c r="K7" i="41"/>
  <c r="I7" i="41" s="1"/>
  <c r="K6" i="41"/>
  <c r="I6" i="41" s="1"/>
  <c r="K5" i="41"/>
  <c r="I5" i="41" s="1"/>
  <c r="K4" i="41"/>
  <c r="I4" i="41" s="1"/>
  <c r="K2" i="41"/>
  <c r="I2" i="41" s="1"/>
  <c r="I16" i="34"/>
  <c r="G16" i="34"/>
  <c r="F16" i="34"/>
  <c r="E16" i="34"/>
  <c r="D16" i="34"/>
  <c r="C16" i="34"/>
  <c r="B16" i="34"/>
  <c r="G15" i="34"/>
  <c r="F15" i="34"/>
  <c r="E15" i="34"/>
  <c r="D15" i="34"/>
  <c r="C15" i="34"/>
  <c r="B15" i="34"/>
  <c r="H15" i="34" l="1"/>
  <c r="H16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Sjoerd Jaarsma</author>
    <author>tc={3B0A5E09-64EB-403C-BA5E-87A03748AF15}</author>
  </authors>
  <commentList>
    <comment ref="I12" authorId="0" shapeId="0" xr:uid="{52C0E2D2-2A19-416D-9C40-02A46263C460}">
      <text>
        <r>
          <rPr>
            <b/>
            <sz val="9"/>
            <color rgb="FF000000"/>
            <rFont val="Tahoma"/>
            <family val="2"/>
            <charset val="1"/>
          </rPr>
          <t xml:space="preserve">Sjoerd Jaarsma:
</t>
        </r>
        <r>
          <rPr>
            <sz val="9"/>
            <color rgb="FF000000"/>
            <rFont val="Tahoma"/>
            <family val="2"/>
            <charset val="1"/>
          </rPr>
          <t>Jaar ouder gemaakt.</t>
        </r>
      </text>
    </comment>
    <comment ref="E16" authorId="1" shapeId="0" xr:uid="{D69D0C9F-08C7-4480-9051-965AC48868E8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Leeftijd controleren!!!
</t>
        </r>
      </text>
    </comment>
    <comment ref="E34" authorId="2" shapeId="0" xr:uid="{3B0A5E09-64EB-403C-BA5E-87A03748AF15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zoekt meer uitdaging
hoger plaatsen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</authors>
  <commentList>
    <comment ref="L12" authorId="0" shapeId="0" xr:uid="{47E2D9AE-F172-4B32-AF3F-0614F9AA1B3D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27" authorId="0" shapeId="0" xr:uid="{1032EDE1-4855-467A-BA4E-FA435CDD04F2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Sjoerd Jaarsma</author>
    <author/>
    <author>tc={176A264B-3311-4AD0-9493-386AF81CC6DD}</author>
    <author>tc={02BE2B89-C8D3-4150-8580-A494769FF498}</author>
  </authors>
  <commentList>
    <comment ref="M12" authorId="0" shapeId="0" xr:uid="{079F8AF0-3FE0-4151-B0EC-B67EABB00D52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71 pnt uit 2020 en 177 pnt nov 2021; definitief overgezet naar GW
</t>
        </r>
      </text>
    </comment>
    <comment ref="D31" authorId="1" shapeId="0" xr:uid="{C11EBA13-28CC-4445-8D94-5009BA95C1A1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>17 JUNI: GAAT PER BANK BETALEN.</t>
        </r>
      </text>
    </comment>
    <comment ref="I32" authorId="1" shapeId="0" xr:uid="{5AD7BEC1-98EE-4EE2-A40D-29C31DDB9746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 xml:space="preserve">ouder gemaakt </t>
        </r>
      </text>
    </comment>
    <comment ref="M38" authorId="2" shapeId="0" xr:uid="{176A264B-3311-4AD0-9493-386AF81CC6D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totaal 2019 kleine wapens overgezet</t>
      </text>
    </comment>
    <comment ref="M42" authorId="3" shapeId="0" xr:uid="{02BE2B89-C8D3-4150-8580-A494769FF49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overgezet van floret 118 pnt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</authors>
  <commentList>
    <comment ref="L12" authorId="0" shapeId="0" xr:uid="{A5958B9F-E5D3-4CE5-B061-B1BE1A2C67CF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27" authorId="0" shapeId="0" xr:uid="{1C6228AC-7F4B-45BA-B8BC-E400BA3725C5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tc={B9D839A5-A61F-460A-94D2-97B40C999174}</author>
    <author>tc={5A0C2F2A-50F4-4BA9-ACC4-A2F2A7AD3B4A}</author>
    <author/>
    <author>tc={3863D128-A6C8-44C6-A449-50F5491A0132}</author>
    <author>Sjoerd Jaarsma</author>
  </authors>
  <commentList>
    <comment ref="D2" authorId="0" shapeId="0" xr:uid="{B9D839A5-A61F-460A-94D2-97B40C99917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WJH: In leeftijd aangepast om in jongere poule te vallen</t>
      </text>
    </comment>
    <comment ref="D42" authorId="1" shapeId="0" xr:uid="{5A0C2F2A-50F4-4BA9-ACC4-A2F2A7AD3B4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van klein naar GR, punten overzetten</t>
      </text>
    </comment>
    <comment ref="H42" authorId="2" shapeId="0" xr:uid="{142BE9D0-0383-4078-97F3-FE8EB84A0FDD}">
      <text>
        <r>
          <rPr>
            <sz val="10"/>
            <color rgb="FF000000"/>
            <rFont val="Calibri"/>
            <family val="2"/>
            <charset val="1"/>
          </rPr>
          <t xml:space="preserve"> jaar ouder gemaakt
</t>
        </r>
      </text>
    </comment>
    <comment ref="D44" authorId="3" shapeId="0" xr:uid="{3863D128-A6C8-44C6-A449-50F5491A013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score floret 2018: 1150</t>
      </text>
    </comment>
    <comment ref="H44" authorId="4" shapeId="0" xr:uid="{690BE70E-8D0E-4002-879B-C90E1818ADC5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jaar ouder gemaakt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Sjoerd Jaarsma</author>
  </authors>
  <commentList>
    <comment ref="D4" authorId="0" shapeId="0" xr:uid="{8BECF378-B815-422C-8B15-210FE12FA7D4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Jochem heeft een spierziekte. Zoveel mogelijk in een makkelijke poule zetten.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  <author>tc={1F6BF1D2-7E1C-482A-9D60-C506953C4844}</author>
    <author>tc={B161A18E-CFE9-4538-B13B-8A8673A2FE1D}</author>
    <author>Sjoerd Jaarsma</author>
    <author>tc={0C69630E-9618-4131-9710-0CE127C13E04}</author>
    <author>tc={EB14AFFB-F777-4430-B472-357058FE659E}</author>
  </authors>
  <commentList>
    <comment ref="L12" authorId="0" shapeId="0" xr:uid="{D2BA3400-C28F-455B-A8CA-D751FE8F9D85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14" authorId="1" shapeId="0" xr:uid="{1F6BF1D2-7E1C-482A-9D60-C506953C484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WJH: In leeftijd aangepast om in jongere poule te vallen</t>
      </text>
    </comment>
    <comment ref="A17" authorId="2" shapeId="0" xr:uid="{B161A18E-CFE9-4538-B13B-8A8673A2FE1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van klein naar GR, punten overzetten</t>
      </text>
    </comment>
    <comment ref="A27" authorId="0" shapeId="0" xr:uid="{8441FC36-981D-4F35-B249-5A5B0535D4D7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  <comment ref="A43" authorId="3" shapeId="0" xr:uid="{1AE05FDF-1F1F-4403-ACC7-174C695B1671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Jochem heeft een spierziekte. Zoveel mogelijk in een makkelijke poule zetten.
</t>
        </r>
      </text>
    </comment>
    <comment ref="A71" authorId="3" shapeId="0" xr:uid="{EB8CAEB2-0F6E-4F3E-884E-09C4DB855E97}">
      <text>
        <r>
          <rPr>
            <b/>
            <sz val="9"/>
            <color indexed="81"/>
            <rFont val="Tahoma"/>
            <family val="2"/>
          </rPr>
          <t>Sjoerd Jaarsma:</t>
        </r>
        <r>
          <rPr>
            <sz val="9"/>
            <color indexed="81"/>
            <rFont val="Tahoma"/>
            <family val="2"/>
          </rPr>
          <t xml:space="preserve">
Jochem heeft een spierziekte. Zoveel mogelijk in een makkelijke poule zetten.
</t>
        </r>
      </text>
    </comment>
    <comment ref="A91" authorId="4" shapeId="0" xr:uid="{0C69630E-9618-4131-9710-0CE127C13E0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score floret 2018: 1150</t>
      </text>
    </comment>
    <comment ref="A92" authorId="5" shapeId="0" xr:uid="{EB14AFFB-F777-4430-B472-357058FE659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WJH: In leeftijd aangepast om in jongere poule te vallen</t>
      </text>
    </comment>
  </commentList>
</comments>
</file>

<file path=xl/sharedStrings.xml><?xml version="1.0" encoding="utf-8"?>
<sst xmlns="http://schemas.openxmlformats.org/spreadsheetml/2006/main" count="3596" uniqueCount="724">
  <si>
    <t>SCHEIDSRECHTER</t>
    <phoneticPr fontId="0" type="noConversion"/>
  </si>
  <si>
    <t>3-1</t>
  </si>
  <si>
    <t>10-2</t>
  </si>
  <si>
    <t>4-2</t>
  </si>
  <si>
    <t>11-12</t>
  </si>
  <si>
    <t>9-12</t>
  </si>
  <si>
    <t>13-3</t>
  </si>
  <si>
    <t>aantal partijen</t>
    <phoneticPr fontId="0" type="noConversion"/>
  </si>
  <si>
    <t>7-3</t>
  </si>
  <si>
    <t>4-13</t>
  </si>
  <si>
    <t>5</t>
  </si>
  <si>
    <t>6-13</t>
  </si>
  <si>
    <t>7-4</t>
  </si>
  <si>
    <t>6-8</t>
  </si>
  <si>
    <t>11-3</t>
  </si>
  <si>
    <t>2-7</t>
  </si>
  <si>
    <t>8-9</t>
  </si>
  <si>
    <t>5-10</t>
  </si>
  <si>
    <t xml:space="preserve">Altijd van links naar rechts en van boven naar beneden  werken </t>
  </si>
  <si>
    <t>6-11</t>
  </si>
  <si>
    <t>8-7</t>
  </si>
  <si>
    <t>11-7</t>
  </si>
  <si>
    <t>11-5</t>
  </si>
  <si>
    <t>4-11</t>
  </si>
  <si>
    <t>4-9</t>
  </si>
  <si>
    <t>5-1</t>
  </si>
  <si>
    <t>2-8</t>
  </si>
  <si>
    <t>13-11</t>
  </si>
  <si>
    <t>2-5</t>
  </si>
  <si>
    <t>3-2</t>
  </si>
  <si>
    <t>9-4</t>
  </si>
  <si>
    <t xml:space="preserve">Loper </t>
    <phoneticPr fontId="0" type="noConversion"/>
  </si>
  <si>
    <t>45</t>
  </si>
  <si>
    <t>10-8</t>
  </si>
  <si>
    <t>8-13</t>
  </si>
  <si>
    <t>12-4</t>
  </si>
  <si>
    <t>8-11</t>
  </si>
  <si>
    <t>2-6</t>
  </si>
  <si>
    <t>7-5</t>
  </si>
  <si>
    <t>10</t>
  </si>
  <si>
    <t>2-11</t>
  </si>
  <si>
    <t>12-2</t>
  </si>
  <si>
    <t>1-5</t>
  </si>
  <si>
    <t>1-10</t>
  </si>
  <si>
    <t>28</t>
  </si>
  <si>
    <t>7-8</t>
  </si>
  <si>
    <t>12</t>
  </si>
  <si>
    <t>4</t>
  </si>
  <si>
    <t>6-5</t>
  </si>
  <si>
    <t>4-8</t>
  </si>
  <si>
    <t>6-4</t>
  </si>
  <si>
    <t>5-3</t>
  </si>
  <si>
    <t>15</t>
  </si>
  <si>
    <t>SCHEIDSRECHTER</t>
  </si>
  <si>
    <t>6</t>
  </si>
  <si>
    <t>9-7</t>
  </si>
  <si>
    <t>8</t>
  </si>
  <si>
    <t>1-12</t>
  </si>
  <si>
    <t>2-9</t>
  </si>
  <si>
    <t>8-2</t>
  </si>
  <si>
    <t>13-9</t>
  </si>
  <si>
    <t>5-6</t>
  </si>
  <si>
    <t>3-6</t>
  </si>
  <si>
    <t>4-5</t>
  </si>
  <si>
    <t>7</t>
  </si>
  <si>
    <t>1-3</t>
  </si>
  <si>
    <t>13-7</t>
  </si>
  <si>
    <t>5-7</t>
  </si>
  <si>
    <t>4-1</t>
  </si>
  <si>
    <t>X</t>
    <phoneticPr fontId="0" type="noConversion"/>
  </si>
  <si>
    <t>12-10</t>
  </si>
  <si>
    <t>21</t>
  </si>
  <si>
    <t>4-3</t>
  </si>
  <si>
    <t>TOTAAL</t>
  </si>
  <si>
    <t>5-4</t>
  </si>
  <si>
    <t>9-5</t>
  </si>
  <si>
    <t>1-2</t>
  </si>
  <si>
    <t>1 tegen 14 daarna 2 tegen 13 enz</t>
    <phoneticPr fontId="27" type="noConversion"/>
  </si>
  <si>
    <t>8-6</t>
  </si>
  <si>
    <t>8-3</t>
  </si>
  <si>
    <t>6-1</t>
  </si>
  <si>
    <t>10-6</t>
  </si>
  <si>
    <t>7-12</t>
  </si>
  <si>
    <t>7-10</t>
  </si>
  <si>
    <t>3-8</t>
  </si>
  <si>
    <t>1-11</t>
  </si>
  <si>
    <t>5-8</t>
  </si>
  <si>
    <t>3-10</t>
  </si>
  <si>
    <t/>
  </si>
  <si>
    <t xml:space="preserve"> </t>
  </si>
  <si>
    <t>5-2</t>
  </si>
  <si>
    <t>66</t>
  </si>
  <si>
    <t>12-8</t>
  </si>
  <si>
    <t>7-6</t>
  </si>
  <si>
    <t>8-4</t>
  </si>
  <si>
    <t>aantal partijen</t>
  </si>
  <si>
    <t>7-2</t>
  </si>
  <si>
    <t>9-8</t>
  </si>
  <si>
    <t>7-1</t>
  </si>
  <si>
    <t>V</t>
  </si>
  <si>
    <t>naam</t>
  </si>
  <si>
    <t>gt</t>
  </si>
  <si>
    <t>5-12</t>
  </si>
  <si>
    <t>3-12</t>
  </si>
  <si>
    <t>10-11</t>
  </si>
  <si>
    <t>1-7</t>
  </si>
  <si>
    <t>aantal partijen</t>
    <phoneticPr fontId="0" type="noConversion"/>
  </si>
  <si>
    <t>1-13</t>
  </si>
  <si>
    <t>6-7</t>
  </si>
  <si>
    <t>1-6</t>
  </si>
  <si>
    <t>6-2</t>
  </si>
  <si>
    <t>12-13</t>
  </si>
  <si>
    <t>10-13</t>
  </si>
  <si>
    <t>12-6</t>
  </si>
  <si>
    <t>13-5</t>
  </si>
  <si>
    <t>1-9</t>
  </si>
  <si>
    <t>4-10</t>
  </si>
  <si>
    <t>5-9</t>
  </si>
  <si>
    <t>6-9</t>
  </si>
  <si>
    <t>105</t>
  </si>
  <si>
    <t>3-7</t>
  </si>
  <si>
    <t>3-9</t>
  </si>
  <si>
    <t>91</t>
  </si>
  <si>
    <t>10-3</t>
  </si>
  <si>
    <t>11-9</t>
  </si>
  <si>
    <t>2-4</t>
  </si>
  <si>
    <t>2-3</t>
  </si>
  <si>
    <t>3-5</t>
  </si>
  <si>
    <t>9-3</t>
  </si>
  <si>
    <t>10-4</t>
  </si>
  <si>
    <t>1-4</t>
  </si>
  <si>
    <t>1-8</t>
  </si>
  <si>
    <t>8-1</t>
  </si>
  <si>
    <t>4-6</t>
  </si>
  <si>
    <t>9-10</t>
  </si>
  <si>
    <t>8-5</t>
  </si>
  <si>
    <t>9</t>
  </si>
  <si>
    <t>3-4</t>
  </si>
  <si>
    <t>2-13</t>
  </si>
  <si>
    <t>36</t>
  </si>
  <si>
    <t>4-7</t>
  </si>
  <si>
    <t>A</t>
  </si>
  <si>
    <t>B</t>
  </si>
  <si>
    <t>C</t>
  </si>
  <si>
    <t>D</t>
  </si>
  <si>
    <t>E</t>
  </si>
  <si>
    <t>F</t>
  </si>
  <si>
    <t>G</t>
  </si>
  <si>
    <t>H</t>
  </si>
  <si>
    <t>Pouleschema:</t>
  </si>
  <si>
    <t>deze ronde</t>
  </si>
  <si>
    <t>vorige  ronden</t>
  </si>
  <si>
    <t>Loper nr.</t>
  </si>
  <si>
    <t>groot/klein wapen</t>
  </si>
  <si>
    <t>e</t>
  </si>
  <si>
    <t>m</t>
  </si>
  <si>
    <t>g</t>
  </si>
  <si>
    <t>el/me/ gem</t>
  </si>
  <si>
    <t>tekst loper</t>
  </si>
  <si>
    <t>tekst vorm</t>
  </si>
  <si>
    <t>tekst wapen</t>
  </si>
  <si>
    <t>k</t>
  </si>
  <si>
    <t>- lopernummers</t>
  </si>
  <si>
    <t>- is de loper [e]lektrisch / [m]echanisch / [g]emeng elek.-mech.</t>
  </si>
  <si>
    <t>- wordt de poule verschermd op [k]leine of [g]rote wapens</t>
  </si>
  <si>
    <t>1) Vul het schema hiernaast in:</t>
  </si>
  <si>
    <t>2) Kopieer de namen naar de poulestaten</t>
  </si>
  <si>
    <t>3) Breng het pouleschema aan (zet de cursor op pouleschema en klik op het aanwezige aantal schermers)</t>
  </si>
  <si>
    <t>#</t>
  </si>
  <si>
    <t>4) Klik op print</t>
  </si>
  <si>
    <t>- selecteer het aantal keren (#) dat de poule verschermd wordt (1-4 keer)</t>
  </si>
  <si>
    <t>- selecteer het aantal keren (#) dat de poule verschermd wordt (1-5 keer)</t>
  </si>
  <si>
    <t>Floret pouleschema's</t>
  </si>
  <si>
    <t>Sabel pouleschema's</t>
  </si>
  <si>
    <t>3) Breng het pouleschema aan (cursor op pouleschema en klik op het aanwezige aantal schermers)</t>
  </si>
  <si>
    <t>&gt;&gt;</t>
  </si>
  <si>
    <t>DEGEN pouleschema's</t>
  </si>
  <si>
    <t>Floret</t>
  </si>
  <si>
    <t>Sabel</t>
  </si>
  <si>
    <t>Degen</t>
  </si>
  <si>
    <t>p/c/j</t>
  </si>
  <si>
    <t>k/b</t>
  </si>
  <si>
    <t>totaal</t>
  </si>
  <si>
    <t>scheidsr.</t>
  </si>
  <si>
    <t>locatie</t>
  </si>
  <si>
    <t>jan</t>
  </si>
  <si>
    <t>Wageningen</t>
  </si>
  <si>
    <t>feb</t>
  </si>
  <si>
    <t>Utrecht</t>
  </si>
  <si>
    <t>mrt</t>
  </si>
  <si>
    <t>Best</t>
  </si>
  <si>
    <t>apr</t>
  </si>
  <si>
    <t>mei</t>
  </si>
  <si>
    <t>Baarn</t>
  </si>
  <si>
    <t>jun</t>
  </si>
  <si>
    <t>Lent</t>
  </si>
  <si>
    <t>sep</t>
  </si>
  <si>
    <t>Tilburg</t>
  </si>
  <si>
    <t>okt</t>
  </si>
  <si>
    <t>Zevenbergen</t>
  </si>
  <si>
    <t>nov</t>
  </si>
  <si>
    <t>Schiedam</t>
  </si>
  <si>
    <t>dec</t>
  </si>
  <si>
    <t>Apeldoorn</t>
  </si>
  <si>
    <t>totalen</t>
  </si>
  <si>
    <t xml:space="preserve">gemiddeld </t>
  </si>
  <si>
    <t>gemiddeld</t>
  </si>
  <si>
    <t>ID</t>
  </si>
  <si>
    <t>controle sorteren</t>
  </si>
  <si>
    <t>elek</t>
  </si>
  <si>
    <t>Naam</t>
  </si>
  <si>
    <t>KNAS nr</t>
  </si>
  <si>
    <t>Vereniging</t>
  </si>
  <si>
    <t>Totaal Punten</t>
  </si>
  <si>
    <t>Geboren</t>
  </si>
  <si>
    <t>Leeftijd</t>
  </si>
  <si>
    <t>Aantal wedst.</t>
  </si>
  <si>
    <t xml:space="preserve">GT </t>
  </si>
  <si>
    <t>1e</t>
  </si>
  <si>
    <t>Aantal wedtr.</t>
  </si>
  <si>
    <t xml:space="preserve">GT   </t>
  </si>
  <si>
    <t>2e</t>
  </si>
  <si>
    <t>3e</t>
  </si>
  <si>
    <t>4e</t>
  </si>
  <si>
    <t>GT</t>
  </si>
  <si>
    <t>5e</t>
  </si>
  <si>
    <t>6e</t>
  </si>
  <si>
    <t>correctie treffers</t>
  </si>
  <si>
    <t>7e</t>
  </si>
  <si>
    <t>8e</t>
  </si>
  <si>
    <t>9e</t>
  </si>
  <si>
    <t>10e</t>
  </si>
  <si>
    <t>Diploma</t>
  </si>
  <si>
    <t>Uitgeschreven</t>
  </si>
  <si>
    <t>contr</t>
  </si>
  <si>
    <t>Actie</t>
  </si>
  <si>
    <t>ID-check</t>
  </si>
  <si>
    <t>x</t>
  </si>
  <si>
    <t>La Prime</t>
  </si>
  <si>
    <t>De Jordaan</t>
  </si>
  <si>
    <t>BUSSER Mischa</t>
  </si>
  <si>
    <t>Pallos</t>
  </si>
  <si>
    <t>Trefpunt Vlaardingen</t>
  </si>
  <si>
    <t>Soo Lancelot</t>
  </si>
  <si>
    <t>DE PAUW Wessel</t>
  </si>
  <si>
    <t>Beau Geste</t>
  </si>
  <si>
    <t>ELANDS Dinant</t>
  </si>
  <si>
    <t>ERMENS Tom</t>
  </si>
  <si>
    <t>Vivas</t>
  </si>
  <si>
    <t>HAGEN Jasper</t>
  </si>
  <si>
    <t>HILGENBOS Qiang</t>
  </si>
  <si>
    <t>JANSSEN Ties</t>
  </si>
  <si>
    <t>JELLETICH Sacha</t>
  </si>
  <si>
    <t>LESEMAN Robin</t>
  </si>
  <si>
    <t>MEIJERS Matthijs</t>
  </si>
  <si>
    <t>MINNEN Jan</t>
  </si>
  <si>
    <t>OPPERS Shuai</t>
  </si>
  <si>
    <t>VIVAS</t>
  </si>
  <si>
    <t>RUITER Vigo</t>
  </si>
  <si>
    <t>SCOTT-EMUAKPAR Joshua</t>
  </si>
  <si>
    <t>SIMPSON Thomas</t>
  </si>
  <si>
    <t>SPRONK Ezra</t>
  </si>
  <si>
    <t>STAM Chuma</t>
  </si>
  <si>
    <t>STARINK Lars</t>
  </si>
  <si>
    <t>TEUBEN Altair</t>
  </si>
  <si>
    <t>TEUBEN Fenix</t>
  </si>
  <si>
    <t>TSV Rapier</t>
  </si>
  <si>
    <t>VAN HOOF Koos</t>
  </si>
  <si>
    <t>VAN RIJNSWOU Abel</t>
  </si>
  <si>
    <t>VAN RIJNSWOU Emma</t>
  </si>
  <si>
    <t xml:space="preserve">VAN VLIET Niels </t>
  </si>
  <si>
    <t>VERSTEIJNEN Annabelle</t>
  </si>
  <si>
    <t>VERWEIJ Marijn</t>
  </si>
  <si>
    <t>SV Pallas</t>
  </si>
  <si>
    <t>WITMER Giel</t>
  </si>
  <si>
    <t>totaal punten</t>
  </si>
  <si>
    <t>ID-chk</t>
  </si>
  <si>
    <t>ANKER Jade</t>
  </si>
  <si>
    <t>ANKER Mees</t>
  </si>
  <si>
    <t>BELZER Nora</t>
  </si>
  <si>
    <t>BENDLE-ROSE Elliott</t>
  </si>
  <si>
    <t>DE JONG Jelte</t>
  </si>
  <si>
    <t>EL KADI Ilias</t>
  </si>
  <si>
    <t>FURLANI Luca</t>
  </si>
  <si>
    <t>HAJJAMI Salmane</t>
  </si>
  <si>
    <t>Pallas</t>
  </si>
  <si>
    <t>HANNING Pelle</t>
  </si>
  <si>
    <t>IN DEN HAAK Joost</t>
  </si>
  <si>
    <t>JANSSEN Suze</t>
  </si>
  <si>
    <t>JENKINS Zara</t>
  </si>
  <si>
    <t>KROTTJE Quinten</t>
  </si>
  <si>
    <t>LENTING Nathan</t>
  </si>
  <si>
    <t>MCANDREW Leo</t>
  </si>
  <si>
    <t>117962</t>
  </si>
  <si>
    <t>MEEVIS Jurre</t>
  </si>
  <si>
    <t>MEEVIS Lennert</t>
  </si>
  <si>
    <t>117368</t>
  </si>
  <si>
    <t>POSTMA Maarten</t>
  </si>
  <si>
    <t>118015</t>
  </si>
  <si>
    <t>REGELINK Tom</t>
  </si>
  <si>
    <t>RENIERS Stijn</t>
  </si>
  <si>
    <t>SEELEN Jack</t>
  </si>
  <si>
    <t>3 Musketiers</t>
  </si>
  <si>
    <t>SOEKAR Toshan</t>
  </si>
  <si>
    <t>SPIERENBURG Ole</t>
  </si>
  <si>
    <t>VAN DAALEN Faber</t>
  </si>
  <si>
    <t>VAN DEN OEVER Guido</t>
  </si>
  <si>
    <t>pallos</t>
  </si>
  <si>
    <t>VAN HELDEN Gert</t>
  </si>
  <si>
    <t>VAN HEST Beau</t>
  </si>
  <si>
    <t>VAN KRALINGEN Katie</t>
  </si>
  <si>
    <t>VAN POPPEL Jelle</t>
  </si>
  <si>
    <t>VAN WIJK Jonne</t>
  </si>
  <si>
    <t>VERHAGEN Matthijs</t>
  </si>
  <si>
    <t>118383</t>
  </si>
  <si>
    <t>VISCHERS Neo</t>
  </si>
  <si>
    <t>117703</t>
  </si>
  <si>
    <t>WIERSMA Niels</t>
  </si>
  <si>
    <t>WILLEMEN Remco</t>
  </si>
  <si>
    <t>AFELTRA Alessio</t>
  </si>
  <si>
    <t>Scaramouche</t>
  </si>
  <si>
    <t>Porthos</t>
  </si>
  <si>
    <t>CUPPERS Martin</t>
  </si>
  <si>
    <t>Surtout</t>
  </si>
  <si>
    <t>DE JONG Hjalmar</t>
  </si>
  <si>
    <t>DEMIR Ekrem</t>
  </si>
  <si>
    <t>ENDENDIJK CONESA Enrique</t>
  </si>
  <si>
    <t>En Garde</t>
  </si>
  <si>
    <t>PSV</t>
  </si>
  <si>
    <t>GEURTS Sander</t>
  </si>
  <si>
    <t>HENSENS Stijn</t>
  </si>
  <si>
    <t>KROM Sytze</t>
  </si>
  <si>
    <t>LUCASSEN Floris</t>
  </si>
  <si>
    <t>RIJNEN Charlotte</t>
  </si>
  <si>
    <t>SNELLEN Jessy</t>
  </si>
  <si>
    <t>116333</t>
  </si>
  <si>
    <t>TURNHOUT Diese</t>
  </si>
  <si>
    <t>VAN DE SANDE Finn</t>
  </si>
  <si>
    <t>VAN DEN BIGGELAAR Robert</t>
  </si>
  <si>
    <t>VERSTEIJNEN Lola Marie</t>
  </si>
  <si>
    <t>Heeft al Floret</t>
  </si>
  <si>
    <r>
      <t>V</t>
    </r>
    <r>
      <rPr>
        <sz val="11"/>
        <color rgb="FF3366FF"/>
        <rFont val="Calibri"/>
        <family val="2"/>
        <charset val="1"/>
      </rPr>
      <t>iii</t>
    </r>
  </si>
  <si>
    <t>bonus</t>
  </si>
  <si>
    <t>bouns</t>
  </si>
  <si>
    <t>compensatie</t>
  </si>
  <si>
    <t>BENJAMINS Storm</t>
  </si>
  <si>
    <t>DE JONG Julian</t>
  </si>
  <si>
    <t>GREMMEN Waut</t>
  </si>
  <si>
    <t>HENDRIKS Ekatharina</t>
  </si>
  <si>
    <t>TER MATEN Adriana</t>
  </si>
  <si>
    <t>VAN DER VEEN Frederique</t>
  </si>
  <si>
    <t>leeftijd</t>
  </si>
  <si>
    <r>
      <t>GT</t>
    </r>
    <r>
      <rPr>
        <b/>
        <sz val="11"/>
        <color rgb="FF3366FF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</t>
    </r>
  </si>
  <si>
    <t>AANTJES Rens</t>
  </si>
  <si>
    <t>Fencing Ermelo</t>
  </si>
  <si>
    <t>BAKKER Niels</t>
  </si>
  <si>
    <t>Vrijbuiters</t>
  </si>
  <si>
    <t>DANIELS Pim</t>
  </si>
  <si>
    <t>D'Artangnan</t>
  </si>
  <si>
    <t>Rapier</t>
  </si>
  <si>
    <t>JUNGSLAGER Saar</t>
  </si>
  <si>
    <t>SC den Bosch</t>
  </si>
  <si>
    <t>KOCKEN Ulrieke</t>
  </si>
  <si>
    <t>KOCKEN Veronique</t>
  </si>
  <si>
    <t>LAURIJSSEN Mees</t>
  </si>
  <si>
    <t>MEEVIS Arne</t>
  </si>
  <si>
    <t>PIETERS Kyano</t>
  </si>
  <si>
    <t>SC Den Bosch</t>
  </si>
  <si>
    <t>REESINCK Sophie</t>
  </si>
  <si>
    <t>sc Den Bosch</t>
  </si>
  <si>
    <t>STANEKE Katie</t>
  </si>
  <si>
    <t>STURKENBOOM Daan</t>
  </si>
  <si>
    <t>TERGAU Jesper</t>
  </si>
  <si>
    <t>Almere</t>
  </si>
  <si>
    <t>TIMENS Aaron</t>
  </si>
  <si>
    <t>VAN BEMMELEN Jelle</t>
  </si>
  <si>
    <t>VAN DER MUNNIK Gijs</t>
  </si>
  <si>
    <t>den bosch</t>
  </si>
  <si>
    <t>VERSTEIJNEN Jan-Koen</t>
  </si>
  <si>
    <t>WILLEMEN Berend</t>
  </si>
  <si>
    <t>ID-Check</t>
  </si>
  <si>
    <t>BLOKS Teun</t>
  </si>
  <si>
    <t>BOUW Tygo</t>
  </si>
  <si>
    <t>SC Midden Nederland</t>
  </si>
  <si>
    <t>DE VOOGD Zachary</t>
  </si>
  <si>
    <t>AEW</t>
  </si>
  <si>
    <t>DELGADO Jaime</t>
  </si>
  <si>
    <t>JUNGSLAGER Puck</t>
  </si>
  <si>
    <t>PIETERS Finn</t>
  </si>
  <si>
    <t>SPIJKER Lilly</t>
  </si>
  <si>
    <t>VAN DER MEERENDONK Amy</t>
  </si>
  <si>
    <t>floret</t>
  </si>
  <si>
    <t>sabel</t>
  </si>
  <si>
    <t>degen</t>
  </si>
  <si>
    <t>opmerking</t>
  </si>
  <si>
    <t>diploma/i.o.</t>
  </si>
  <si>
    <t>niveau</t>
  </si>
  <si>
    <t>gen. totaal</t>
  </si>
  <si>
    <t>aantal</t>
  </si>
  <si>
    <t>Aafje Huitema</t>
  </si>
  <si>
    <t>d</t>
  </si>
  <si>
    <t>Alex Bleeker</t>
  </si>
  <si>
    <t>s</t>
  </si>
  <si>
    <t>Andre vd Kuit</t>
  </si>
  <si>
    <t>Anne van Diepeningen</t>
  </si>
  <si>
    <t>Atilla Overbeeke</t>
  </si>
  <si>
    <t>i.o.</t>
  </si>
  <si>
    <t>Axel Bowner</t>
  </si>
  <si>
    <t>f</t>
  </si>
  <si>
    <t>Axel Hartog</t>
  </si>
  <si>
    <t>Bas Dekkers</t>
  </si>
  <si>
    <t>Bas Holweg</t>
  </si>
  <si>
    <t>Berend Oudshoorn</t>
  </si>
  <si>
    <t>Bert de Groot</t>
  </si>
  <si>
    <t>Bote Schaafsma</t>
  </si>
  <si>
    <t>Bryan Bertriah</t>
  </si>
  <si>
    <t>Pallas Breda</t>
  </si>
  <si>
    <t>Charissa Overgoor</t>
  </si>
  <si>
    <t>Trefpunt</t>
  </si>
  <si>
    <t>Chen Yifei</t>
  </si>
  <si>
    <t>Chris Smael</t>
  </si>
  <si>
    <t>La Rapiere</t>
  </si>
  <si>
    <t>Coen de Voogd</t>
  </si>
  <si>
    <t>Daan vd Busken</t>
  </si>
  <si>
    <t>David Jansen (i.o)</t>
  </si>
  <si>
    <t>Dennis Heurkens</t>
  </si>
  <si>
    <t>Dirk Jan Bouwman</t>
  </si>
  <si>
    <t>Eddy Butin Bik</t>
  </si>
  <si>
    <t>Edwin Thijssen</t>
  </si>
  <si>
    <t>Eleny Balder</t>
  </si>
  <si>
    <t>Elise Butin Bik</t>
  </si>
  <si>
    <t>Emad Zendagani</t>
  </si>
  <si>
    <t>Emma van Rijnswou</t>
  </si>
  <si>
    <t>Enly Chiang</t>
  </si>
  <si>
    <t>Enno Chiang</t>
  </si>
  <si>
    <t>Enrique Endendijk</t>
  </si>
  <si>
    <t>Erik Bel</t>
  </si>
  <si>
    <t>rolstoel</t>
  </si>
  <si>
    <t>Floor Verdouw</t>
  </si>
  <si>
    <t>Frank Meijers (i.o)</t>
  </si>
  <si>
    <t>Frans Hoeberechts</t>
  </si>
  <si>
    <t>Freek v Teeseling</t>
  </si>
  <si>
    <t>Gert Jan Ettema</t>
  </si>
  <si>
    <t>Giel Witmer</t>
  </si>
  <si>
    <t>in opleiding</t>
  </si>
  <si>
    <t>Glenn Duivenvoorde</t>
  </si>
  <si>
    <t>elek.</t>
  </si>
  <si>
    <t>Glenn Duivevoorden</t>
  </si>
  <si>
    <t>Henk Uijting</t>
  </si>
  <si>
    <t>Henk van Soest</t>
  </si>
  <si>
    <t>Henri Faber</t>
  </si>
  <si>
    <t>Hugo Jan Dulfer</t>
  </si>
  <si>
    <t>Hülya Fakoglu</t>
  </si>
  <si>
    <t>Ilse Bruls</t>
  </si>
  <si>
    <t>Ineke Knape</t>
  </si>
  <si>
    <t>Inez Groze</t>
  </si>
  <si>
    <t>Ingeborg Schwarz</t>
  </si>
  <si>
    <t>Ioana Urseanu</t>
  </si>
  <si>
    <t>Irma de Ridder</t>
  </si>
  <si>
    <t>Jacco Aantjes</t>
  </si>
  <si>
    <t>Jasper Hendriks</t>
  </si>
  <si>
    <t>Jasper Mooren</t>
  </si>
  <si>
    <t>Jasper Videler</t>
  </si>
  <si>
    <t>Jeroen Hustinx</t>
  </si>
  <si>
    <t>Jesse Dodde</t>
  </si>
  <si>
    <t>GSSV Donar 1881</t>
  </si>
  <si>
    <t>Joel Gajapersad</t>
  </si>
  <si>
    <t>Jonas van Alphen</t>
  </si>
  <si>
    <t>Joris Pel</t>
  </si>
  <si>
    <t>Jos Smael</t>
  </si>
  <si>
    <t>Julian Fens</t>
  </si>
  <si>
    <t>Julien Williams</t>
  </si>
  <si>
    <t>Katerina Cechova</t>
  </si>
  <si>
    <t>Kilian Faas</t>
  </si>
  <si>
    <t>Koen Versteijnen</t>
  </si>
  <si>
    <t>Lars Kramer</t>
  </si>
  <si>
    <t>Lars Willemse</t>
  </si>
  <si>
    <t>Laura Talbot</t>
  </si>
  <si>
    <t>Laurens Teuben</t>
  </si>
  <si>
    <t>Leo Sannen</t>
  </si>
  <si>
    <t>Leon Pijnappel</t>
  </si>
  <si>
    <t>Lone Helsloot</t>
  </si>
  <si>
    <t>Maarten Verhoeven</t>
  </si>
  <si>
    <t>Mady Hoogenboom</t>
  </si>
  <si>
    <t>Margot Helsper</t>
  </si>
  <si>
    <t>Marleen Buitenhuis</t>
  </si>
  <si>
    <t>Martijn Hengeveld</t>
  </si>
  <si>
    <t>Maryam Yazdani</t>
  </si>
  <si>
    <t>Matthijs Bonefaas</t>
  </si>
  <si>
    <t>Mees Meijer</t>
  </si>
  <si>
    <t>Mees Veltman</t>
  </si>
  <si>
    <t>Melle Berg</t>
  </si>
  <si>
    <t>Menno Maman</t>
  </si>
  <si>
    <t>Meryam Saïd</t>
  </si>
  <si>
    <t>Michiel UitdeHaag</t>
  </si>
  <si>
    <t>Mieke de Graaf</t>
  </si>
  <si>
    <t>Mijs Wouterse</t>
  </si>
  <si>
    <t>Monique Post</t>
  </si>
  <si>
    <t>Nathan Butin Bik</t>
  </si>
  <si>
    <t>Niels de Graaf</t>
  </si>
  <si>
    <t>Otto Bos</t>
  </si>
  <si>
    <t>Patrick Pieters</t>
  </si>
  <si>
    <t>Paul de Kleijn</t>
  </si>
  <si>
    <t>Peter Post</t>
  </si>
  <si>
    <t>Pieter Sliepenbeek</t>
  </si>
  <si>
    <t>Ralph Postma</t>
  </si>
  <si>
    <t>Remco Allan</t>
  </si>
  <si>
    <t>Remco Middelveld</t>
  </si>
  <si>
    <t>Renate Kocken</t>
  </si>
  <si>
    <t>Renate van Helvoirt</t>
  </si>
  <si>
    <t>Rene Linders</t>
  </si>
  <si>
    <t>Rens Aantjes</t>
  </si>
  <si>
    <t>Richard Abbink</t>
  </si>
  <si>
    <t>Rick Theijssen</t>
  </si>
  <si>
    <t>Rik Thijssen</t>
  </si>
  <si>
    <t>Rob Timmermans</t>
  </si>
  <si>
    <t>Robbert Goossens</t>
  </si>
  <si>
    <t>Robin v Haastrecht</t>
  </si>
  <si>
    <t>Roeland Pieters</t>
  </si>
  <si>
    <t>Roeland Reesinck</t>
  </si>
  <si>
    <t>Ron van Loon</t>
  </si>
  <si>
    <t>ter Weer</t>
  </si>
  <si>
    <t>Ronald Overgoor</t>
  </si>
  <si>
    <t>Rowan Jaminika</t>
  </si>
  <si>
    <t>Ruud van Reij</t>
  </si>
  <si>
    <t>Ryan Waasdorp</t>
  </si>
  <si>
    <t>Sjaak Dekker</t>
  </si>
  <si>
    <t>Sofia Endendijk</t>
  </si>
  <si>
    <t>Tessa Koster</t>
  </si>
  <si>
    <t>Thijs Nix</t>
  </si>
  <si>
    <t>Tim Fransman</t>
  </si>
  <si>
    <t>Tim Imming</t>
  </si>
  <si>
    <t>Timothie Assman</t>
  </si>
  <si>
    <t>Verweij</t>
  </si>
  <si>
    <t>Vic Hartog</t>
  </si>
  <si>
    <t>PSV / Portos</t>
  </si>
  <si>
    <t>Viora Buia</t>
  </si>
  <si>
    <t>Wim Jan Hilgebos</t>
  </si>
  <si>
    <t>BINKHORST Benjamin</t>
  </si>
  <si>
    <t>VAN ROSSUM Maxim</t>
  </si>
  <si>
    <t>BENDLE-ROSE Rowan</t>
  </si>
  <si>
    <t>VAN APELDOORN Olivier</t>
  </si>
  <si>
    <t>PASHAPOUR Dennis</t>
  </si>
  <si>
    <t>En garde</t>
  </si>
  <si>
    <t>VORST Ali</t>
  </si>
  <si>
    <t>Martin Cuijpers</t>
  </si>
  <si>
    <t>BOER Wessel</t>
  </si>
  <si>
    <t>BRAMER Joris</t>
  </si>
  <si>
    <t>DURICA Cedric</t>
  </si>
  <si>
    <t>WINTON Elijah</t>
  </si>
  <si>
    <t>EESTERMANS Berend</t>
  </si>
  <si>
    <t>KOESLAG Nuria</t>
  </si>
  <si>
    <t>TANAKA Neo</t>
  </si>
  <si>
    <t>Vívás</t>
  </si>
  <si>
    <t>TANAKA Kiann</t>
  </si>
  <si>
    <t>BUS Maartje</t>
  </si>
  <si>
    <t>VERSTEIJNEN Carice</t>
  </si>
  <si>
    <t>TSV Rpier</t>
  </si>
  <si>
    <t>MADURO Jaydon</t>
  </si>
  <si>
    <t>MAHIEU Jip</t>
  </si>
  <si>
    <t>NIJENHOF Jack</t>
  </si>
  <si>
    <t>TERGAU Jessica</t>
  </si>
  <si>
    <t>FCA</t>
  </si>
  <si>
    <t>elektrisch</t>
  </si>
  <si>
    <t>Tim Eestermans</t>
  </si>
  <si>
    <t>Qiang Hilgenbos</t>
  </si>
  <si>
    <t>178501</t>
  </si>
  <si>
    <t xml:space="preserve">Baarn </t>
  </si>
  <si>
    <t xml:space="preserve">Lent </t>
  </si>
  <si>
    <t>pnt t/m 2020</t>
  </si>
  <si>
    <t>pnt 2021/2022</t>
  </si>
  <si>
    <t>punten t/m 2020</t>
  </si>
  <si>
    <t>totaal 2020</t>
  </si>
  <si>
    <t>VAN BEEK Rens</t>
  </si>
  <si>
    <t>VAN DE WOUW Jens</t>
  </si>
  <si>
    <t>GOLDING Marten</t>
  </si>
  <si>
    <t>PUCCIARELLA Roslyn</t>
  </si>
  <si>
    <t>118196</t>
  </si>
  <si>
    <t>FURLANI Luca&gt;&gt;GW</t>
  </si>
  <si>
    <t>VAN APELDOORN Olivier&gt;&gt;GW</t>
  </si>
  <si>
    <t>Benno Tychon</t>
  </si>
  <si>
    <t>io</t>
  </si>
  <si>
    <t>BOINK Jefta</t>
  </si>
  <si>
    <t>MINDERAA Timo</t>
  </si>
  <si>
    <t>VENHORST Nanno</t>
  </si>
  <si>
    <t>VAN MIDDELAAR Joep</t>
  </si>
  <si>
    <t>VAN DER HELM Takeo</t>
  </si>
  <si>
    <t>VAN LOENEN Tycho</t>
  </si>
  <si>
    <t>ZWANENBERG Jip</t>
  </si>
  <si>
    <t>VAN TIEL Simon</t>
  </si>
  <si>
    <t>JACXSENS Alexander</t>
  </si>
  <si>
    <t>V417281</t>
  </si>
  <si>
    <t>SC Latem-Deurle</t>
  </si>
  <si>
    <t>BOEY Matisse</t>
  </si>
  <si>
    <t>VERVAET Nuno</t>
  </si>
  <si>
    <t>V410218</t>
  </si>
  <si>
    <t>V417458</t>
  </si>
  <si>
    <t>YU Zoey</t>
  </si>
  <si>
    <t>V421024</t>
  </si>
  <si>
    <t>MISZTAL Maud</t>
  </si>
  <si>
    <t>V412021</t>
  </si>
  <si>
    <t>VAN PUT Elena</t>
  </si>
  <si>
    <t>V422856</t>
  </si>
  <si>
    <t xml:space="preserve">WUYTS Laurence </t>
  </si>
  <si>
    <t>V430694</t>
  </si>
  <si>
    <t>VAN RENTERGHEM Lars</t>
  </si>
  <si>
    <t>V417695</t>
  </si>
  <si>
    <t>BÖTING Charlotte</t>
  </si>
  <si>
    <t>V430691</t>
  </si>
  <si>
    <t>WATELET Jean</t>
  </si>
  <si>
    <t>V417697</t>
  </si>
  <si>
    <t>VAN AARTSEN Alexander Vince</t>
  </si>
  <si>
    <t>WAPENAAR Vera</t>
  </si>
  <si>
    <t>VERSTEIJNEN Linus</t>
  </si>
  <si>
    <t>JANSEN Sverre</t>
  </si>
  <si>
    <t>Peter Scheurwegen</t>
  </si>
  <si>
    <t>HILLEN Nova</t>
  </si>
  <si>
    <t>Veronique Kocken</t>
  </si>
  <si>
    <t>Vivian de Meurichy</t>
  </si>
  <si>
    <t>BELJAARS Doeke</t>
  </si>
  <si>
    <t>Emiel Wojcik</t>
  </si>
  <si>
    <t>CANKAYA Mert Can</t>
  </si>
  <si>
    <t>Rick Lamont</t>
  </si>
  <si>
    <t>LEIJEN Bruno</t>
  </si>
  <si>
    <t>SNOEK Querine</t>
  </si>
  <si>
    <t>Harderwijk</t>
  </si>
  <si>
    <t>KRAUS Aaron</t>
  </si>
  <si>
    <t>VAN LIER Stefan</t>
  </si>
  <si>
    <t>X</t>
  </si>
  <si>
    <t>Jordaan</t>
  </si>
  <si>
    <t>LOISEAU JIMENEZ Alvaro</t>
  </si>
  <si>
    <t>VAN VESSEM Reinout</t>
  </si>
  <si>
    <t>WIERSMA Niels &gt;&gt; SA/GR</t>
  </si>
  <si>
    <t>WIERSMA Niels SA/GR</t>
  </si>
  <si>
    <t>KOELEMAIJ Floris</t>
  </si>
  <si>
    <t>MYNOTT Joshua</t>
  </si>
  <si>
    <t>WILLEMEN Remco &gt;&gt; DgK</t>
  </si>
  <si>
    <t>KOEMAN Yannick</t>
  </si>
  <si>
    <t>ARSLAN Alp</t>
  </si>
  <si>
    <t>DEJESUS CUNHA Nino</t>
  </si>
  <si>
    <t>HADITHI Faris-palko</t>
  </si>
  <si>
    <t>Zair</t>
  </si>
  <si>
    <t>MULDERS Hugo</t>
  </si>
  <si>
    <t>Drie musketiers</t>
  </si>
  <si>
    <t>ARSLAN Selin</t>
  </si>
  <si>
    <t>VAN DER BORGHT Nanne</t>
  </si>
  <si>
    <t>Koen de Voogd</t>
  </si>
  <si>
    <t>Ezra Stronk</t>
  </si>
  <si>
    <t>117096</t>
  </si>
  <si>
    <t>ZANONI Oskar</t>
  </si>
  <si>
    <t>119120</t>
  </si>
  <si>
    <t>TODOROV Vasil</t>
  </si>
  <si>
    <t>Hoc Habet</t>
  </si>
  <si>
    <t>119619</t>
  </si>
  <si>
    <t>HEIL Daria</t>
  </si>
  <si>
    <t>SPANJERS Vic</t>
  </si>
  <si>
    <t>VAN DE BEEK Kay</t>
  </si>
  <si>
    <t>VAN DEN HOORN Luuk</t>
  </si>
  <si>
    <t>EIKELENBOOM Max</t>
  </si>
  <si>
    <t>RobbSchermen</t>
  </si>
  <si>
    <t>ANKER Mees &gt;&gt; GW</t>
  </si>
  <si>
    <t>KLOMPJAN Giel</t>
  </si>
  <si>
    <t>KOLDENHOF Fynn</t>
  </si>
  <si>
    <t>ROUWS Gabrielius</t>
  </si>
  <si>
    <t>PLUIM Ricardo</t>
  </si>
  <si>
    <t>EESTERMANS Berend &gt;&gt; GW</t>
  </si>
  <si>
    <t>Schermschool Midden Nederland</t>
  </si>
  <si>
    <t>Peter Bijker</t>
  </si>
  <si>
    <t>Victor Georgiev Pavlov</t>
  </si>
  <si>
    <t>DE VOS Jochem</t>
  </si>
  <si>
    <t xml:space="preserve">- </t>
  </si>
  <si>
    <t>LENDERINK Rik</t>
  </si>
  <si>
    <t>HARTLOPER Sam</t>
  </si>
  <si>
    <t>FABER Kiki</t>
  </si>
  <si>
    <t>FEBERWEE Elin</t>
  </si>
  <si>
    <t>RIEZEBOS Frederick</t>
  </si>
  <si>
    <t>BERKERS Jasper</t>
  </si>
  <si>
    <t>SCHULZ Ronja</t>
  </si>
  <si>
    <t>HARTOG Pleun</t>
  </si>
  <si>
    <t>AMUOM Maurits</t>
  </si>
  <si>
    <t>VISSER Zeb</t>
  </si>
  <si>
    <t>FRERICHS Joost</t>
  </si>
  <si>
    <t>BROOS Morris</t>
  </si>
  <si>
    <t>Wageningen (vervallen)</t>
  </si>
  <si>
    <t>ROTGANS Carmenta</t>
  </si>
  <si>
    <t>Abel van Rijnswou</t>
  </si>
  <si>
    <t>Tunghai Chiang</t>
  </si>
  <si>
    <t>Quinton Faas</t>
  </si>
  <si>
    <t>ijkjaar</t>
  </si>
  <si>
    <t>LOISEAU JIMENEZ Alvaro &gt;&gt;SA/KL</t>
  </si>
  <si>
    <t>VEERMAN Tygo</t>
  </si>
  <si>
    <t>VEERMAN Tygo &gt;&gt;GW</t>
  </si>
  <si>
    <t>PEREIRA Keoni</t>
  </si>
  <si>
    <t>IVANOVA Alyana</t>
  </si>
  <si>
    <t>La Rapière</t>
  </si>
  <si>
    <t>VAN OORD Abel</t>
  </si>
  <si>
    <t>BISANG Hjalmar</t>
  </si>
  <si>
    <t>BRANDSEN Lars Pieter</t>
  </si>
  <si>
    <t>DE BOER Vince</t>
  </si>
  <si>
    <t>LAMBECK Antoni</t>
  </si>
  <si>
    <t>GEG. CHK</t>
  </si>
  <si>
    <t>GEG.CHK</t>
  </si>
  <si>
    <t>DE VRIES Wouter</t>
  </si>
  <si>
    <t>GANG Kevin Wan Ze</t>
  </si>
  <si>
    <t>Haan, Ed</t>
  </si>
  <si>
    <t>la rapiere</t>
  </si>
  <si>
    <t>Jan Koen Versteijnen</t>
  </si>
  <si>
    <t>BAKKER Jonne</t>
  </si>
  <si>
    <t>KATSMAN Koen</t>
  </si>
  <si>
    <t>MEIJ  Jort</t>
  </si>
  <si>
    <t>KOOPMANS Levi Marie Eliza</t>
  </si>
  <si>
    <t>Schermen Rotterdam Zaïr</t>
  </si>
  <si>
    <t>SWANEVELD Dyoni Ann</t>
  </si>
  <si>
    <t>Maevis, Arne</t>
  </si>
  <si>
    <t>Niels Wiersma</t>
  </si>
  <si>
    <t>TERMEER Olivia</t>
  </si>
  <si>
    <t>VROLAND Vincent</t>
  </si>
  <si>
    <t>SIETINGA Tibbe</t>
  </si>
  <si>
    <t>Olivia Termeer</t>
  </si>
  <si>
    <t>Quinten Krottje</t>
  </si>
  <si>
    <t>KROTTJE Quinten &gt;&gt; GW</t>
  </si>
  <si>
    <t>HOOFSTEENGE Quinten</t>
  </si>
  <si>
    <t>Berend Willemse</t>
  </si>
  <si>
    <t>DE HAAN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</si>
</sst>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\-??_ ;_ @_ "/>
    <numFmt numFmtId="165" formatCode="_ * #,##0_ ;_ * \-#,##0_ ;_ * &quot;-&quot;??_ ;_ @_ 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22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8"/>
      <color indexed="10"/>
      <name val="Arial"/>
      <family val="2"/>
    </font>
    <font>
      <sz val="10"/>
      <color indexed="13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28"/>
      <color indexed="57"/>
      <name val="Arial"/>
      <family val="2"/>
    </font>
    <font>
      <sz val="28"/>
      <color indexed="57"/>
      <name val="Arial"/>
      <family val="2"/>
    </font>
    <font>
      <sz val="26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2"/>
      <color indexed="14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D4"/>
      <name val="Calibri"/>
      <family val="2"/>
      <charset val="1"/>
    </font>
    <font>
      <sz val="24"/>
      <color rgb="FFFCF305"/>
      <name val="Calibri"/>
      <family val="2"/>
      <charset val="1"/>
    </font>
    <font>
      <sz val="11"/>
      <name val="Calibri"/>
      <family val="2"/>
    </font>
    <font>
      <sz val="11"/>
      <color rgb="FF00008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name val="Calibri"/>
      <family val="2"/>
      <charset val="1"/>
    </font>
    <font>
      <sz val="11"/>
      <color rgb="FFDD0806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</font>
    <font>
      <sz val="14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sz val="24"/>
      <name val="Calibri"/>
      <family val="2"/>
      <charset val="1"/>
    </font>
    <font>
      <sz val="11"/>
      <color rgb="FF3366FF"/>
      <name val="Calibri"/>
      <family val="2"/>
      <charset val="1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1"/>
      <color rgb="FFDD0806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DD0806"/>
        <bgColor rgb="FFFF0000"/>
      </patternFill>
    </fill>
    <fill>
      <patternFill patternType="solid">
        <fgColor rgb="FFFF99CC"/>
        <bgColor rgb="FFCC99FF"/>
      </patternFill>
    </fill>
    <fill>
      <patternFill patternType="solid">
        <fgColor rgb="FFCC99FF"/>
        <bgColor rgb="FFFF99CC"/>
      </patternFill>
    </fill>
    <fill>
      <patternFill patternType="solid">
        <fgColor rgb="FF3366FF"/>
        <bgColor rgb="FF0066CC"/>
      </patternFill>
    </fill>
    <fill>
      <patternFill patternType="solid">
        <fgColor rgb="FFFFCC99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FF0000"/>
        <bgColor rgb="FFDD0806"/>
      </patternFill>
    </fill>
    <fill>
      <patternFill patternType="solid">
        <fgColor rgb="FFCCFFCC"/>
        <bgColor rgb="FFC6EFCE"/>
      </patternFill>
    </fill>
    <fill>
      <patternFill patternType="solid">
        <fgColor rgb="FFFFFF00"/>
        <bgColor rgb="FFFCF305"/>
      </patternFill>
    </fill>
    <fill>
      <patternFill patternType="solid">
        <fgColor rgb="FFCCFFFF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BBB59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rgb="FFFF99CC"/>
      </patternFill>
    </fill>
    <fill>
      <patternFill patternType="solid">
        <fgColor rgb="FFFCF305"/>
        <bgColor rgb="FFFFFF00"/>
      </patternFill>
    </fill>
    <fill>
      <patternFill patternType="solid">
        <fgColor rgb="FFFF6600"/>
        <bgColor rgb="FFEF8F00"/>
      </patternFill>
    </fill>
    <fill>
      <patternFill patternType="solid">
        <fgColor theme="7" tint="0.39997558519241921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theme="6"/>
        <bgColor rgb="FFDD0806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DD0806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0000"/>
      </patternFill>
    </fill>
    <fill>
      <patternFill patternType="solid">
        <fgColor theme="6"/>
        <bgColor rgb="FFFF0000"/>
      </patternFill>
    </fill>
    <fill>
      <patternFill patternType="solid">
        <fgColor rgb="FF92D050"/>
        <bgColor rgb="FFDD0806"/>
      </patternFill>
    </fill>
    <fill>
      <patternFill patternType="solid">
        <fgColor theme="6" tint="0.39997558519241921"/>
        <bgColor rgb="FFFF99C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rgb="FF9BBB59"/>
      </patternFill>
    </fill>
    <fill>
      <patternFill patternType="solid">
        <fgColor theme="0"/>
        <bgColor rgb="FF9BBB5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/>
  </cellStyleXfs>
  <cellXfs count="584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5" fillId="0" borderId="0" xfId="0" applyFont="1"/>
    <xf numFmtId="0" fontId="8" fillId="0" borderId="0" xfId="0" applyFont="1"/>
    <xf numFmtId="0" fontId="11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7" fillId="3" borderId="15" xfId="0" applyFont="1" applyFill="1" applyBorder="1" applyAlignment="1" applyProtection="1">
      <alignment horizontal="center"/>
    </xf>
    <xf numFmtId="0" fontId="17" fillId="2" borderId="0" xfId="0" applyFont="1" applyFill="1"/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49" fontId="4" fillId="0" borderId="0" xfId="0" applyNumberFormat="1" applyFont="1" applyFill="1" applyAlignment="1" applyProtection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19" fillId="2" borderId="21" xfId="0" applyNumberFormat="1" applyFont="1" applyFill="1" applyBorder="1" applyAlignment="1" applyProtection="1">
      <alignment horizontal="center"/>
    </xf>
    <xf numFmtId="49" fontId="20" fillId="0" borderId="22" xfId="0" quotePrefix="1" applyNumberFormat="1" applyFont="1" applyFill="1" applyBorder="1" applyAlignment="1" applyProtection="1">
      <alignment horizontal="center"/>
    </xf>
    <xf numFmtId="49" fontId="20" fillId="0" borderId="23" xfId="0" quotePrefix="1" applyNumberFormat="1" applyFont="1" applyFill="1" applyBorder="1" applyAlignment="1" applyProtection="1">
      <alignment horizontal="center"/>
    </xf>
    <xf numFmtId="49" fontId="20" fillId="0" borderId="24" xfId="0" quotePrefix="1" applyNumberFormat="1" applyFont="1" applyFill="1" applyBorder="1" applyAlignment="1" applyProtection="1">
      <alignment horizontal="center"/>
    </xf>
    <xf numFmtId="49" fontId="20" fillId="0" borderId="0" xfId="0" quotePrefix="1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49" fontId="19" fillId="2" borderId="25" xfId="0" applyNumberFormat="1" applyFont="1" applyFill="1" applyBorder="1" applyAlignment="1" applyProtection="1">
      <alignment horizontal="center"/>
    </xf>
    <xf numFmtId="49" fontId="20" fillId="0" borderId="1" xfId="0" quotePrefix="1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2" borderId="26" xfId="0" applyNumberFormat="1" applyFont="1" applyFill="1" applyBorder="1" applyAlignment="1" applyProtection="1">
      <alignment horizontal="center"/>
    </xf>
    <xf numFmtId="49" fontId="20" fillId="0" borderId="1" xfId="0" applyNumberFormat="1" applyFont="1" applyFill="1" applyBorder="1" applyAlignment="1" applyProtection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9" fillId="2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Protection="1"/>
    <xf numFmtId="49" fontId="20" fillId="0" borderId="4" xfId="0" applyNumberFormat="1" applyFont="1" applyFill="1" applyBorder="1" applyAlignment="1" applyProtection="1">
      <alignment horizontal="center"/>
    </xf>
    <xf numFmtId="49" fontId="20" fillId="0" borderId="27" xfId="0" applyNumberFormat="1" applyFont="1" applyFill="1" applyBorder="1" applyAlignment="1" applyProtection="1">
      <alignment horizontal="center"/>
    </xf>
    <xf numFmtId="49" fontId="20" fillId="0" borderId="8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0" fillId="0" borderId="28" xfId="0" applyNumberFormat="1" applyFont="1" applyFill="1" applyBorder="1" applyAlignment="1" applyProtection="1">
      <alignment horizontal="center"/>
    </xf>
    <xf numFmtId="49" fontId="20" fillId="0" borderId="28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" borderId="29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16" fillId="0" borderId="35" xfId="0" applyFont="1" applyBorder="1" applyAlignment="1" applyProtection="1">
      <alignment horizontal="center"/>
    </xf>
    <xf numFmtId="0" fontId="8" fillId="0" borderId="7" xfId="0" applyFont="1" applyFill="1" applyBorder="1" applyAlignment="1">
      <alignment horizontal="left"/>
    </xf>
    <xf numFmtId="0" fontId="0" fillId="0" borderId="26" xfId="0" applyBorder="1"/>
    <xf numFmtId="0" fontId="0" fillId="0" borderId="36" xfId="0" applyBorder="1"/>
    <xf numFmtId="0" fontId="12" fillId="0" borderId="18" xfId="0" applyFont="1" applyFill="1" applyBorder="1" applyAlignment="1">
      <alignment horizontal="left"/>
    </xf>
    <xf numFmtId="0" fontId="0" fillId="0" borderId="37" xfId="0" applyBorder="1"/>
    <xf numFmtId="0" fontId="0" fillId="0" borderId="19" xfId="0" applyBorder="1"/>
    <xf numFmtId="1" fontId="10" fillId="0" borderId="1" xfId="0" applyNumberFormat="1" applyFont="1" applyBorder="1"/>
    <xf numFmtId="0" fontId="0" fillId="0" borderId="38" xfId="0" applyBorder="1" applyAlignment="1"/>
    <xf numFmtId="1" fontId="10" fillId="0" borderId="1" xfId="0" applyNumberFormat="1" applyFont="1" applyFill="1" applyBorder="1"/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8" fillId="0" borderId="40" xfId="0" applyFont="1" applyFill="1" applyBorder="1" applyAlignment="1" applyProtection="1">
      <alignment horizontal="center"/>
      <protection locked="0"/>
    </xf>
    <xf numFmtId="0" fontId="29" fillId="5" borderId="3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39" xfId="0" applyBorder="1" applyAlignment="1"/>
    <xf numFmtId="0" fontId="7" fillId="3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7" fillId="3" borderId="57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0" borderId="58" xfId="0" applyFont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</xf>
    <xf numFmtId="0" fontId="34" fillId="6" borderId="55" xfId="0" applyFont="1" applyFill="1" applyBorder="1" applyAlignment="1" applyProtection="1">
      <alignment horizontal="left"/>
    </xf>
    <xf numFmtId="0" fontId="7" fillId="3" borderId="27" xfId="0" applyFont="1" applyFill="1" applyBorder="1" applyAlignment="1" applyProtection="1">
      <alignment horizontal="center"/>
    </xf>
    <xf numFmtId="0" fontId="0" fillId="0" borderId="35" xfId="0" applyBorder="1"/>
    <xf numFmtId="0" fontId="34" fillId="0" borderId="53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7" fillId="3" borderId="60" xfId="0" applyFont="1" applyFill="1" applyBorder="1" applyAlignment="1" applyProtection="1">
      <alignment horizontal="center"/>
    </xf>
    <xf numFmtId="0" fontId="33" fillId="6" borderId="50" xfId="0" applyFont="1" applyFill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39" fillId="0" borderId="0" xfId="7" applyFont="1" applyAlignment="1">
      <alignment horizontal="center" vertical="center"/>
    </xf>
    <xf numFmtId="0" fontId="41" fillId="0" borderId="0" xfId="7" applyFont="1" applyAlignment="1">
      <alignment horizontal="center" vertical="top"/>
    </xf>
    <xf numFmtId="0" fontId="40" fillId="0" borderId="0" xfId="7" applyFont="1" applyAlignment="1">
      <alignment horizontal="center" vertical="center"/>
    </xf>
    <xf numFmtId="0" fontId="43" fillId="0" borderId="0" xfId="8" applyFont="1" applyAlignment="1">
      <alignment horizontal="center"/>
    </xf>
    <xf numFmtId="0" fontId="43" fillId="0" borderId="1" xfId="8" applyFont="1" applyBorder="1" applyAlignment="1">
      <alignment horizontal="center"/>
    </xf>
    <xf numFmtId="0" fontId="43" fillId="0" borderId="0" xfId="8" applyFont="1"/>
    <xf numFmtId="0" fontId="43" fillId="7" borderId="1" xfId="8" applyFont="1" applyFill="1" applyBorder="1" applyAlignment="1">
      <alignment horizontal="center"/>
    </xf>
    <xf numFmtId="0" fontId="43" fillId="7" borderId="0" xfId="8" applyFont="1" applyFill="1" applyAlignment="1">
      <alignment horizontal="center"/>
    </xf>
    <xf numFmtId="1" fontId="43" fillId="0" borderId="1" xfId="8" applyNumberFormat="1" applyFont="1" applyBorder="1" applyAlignment="1">
      <alignment horizontal="center"/>
    </xf>
    <xf numFmtId="1" fontId="43" fillId="0" borderId="2" xfId="8" applyNumberFormat="1" applyFont="1" applyBorder="1" applyAlignment="1">
      <alignment horizontal="center"/>
    </xf>
    <xf numFmtId="0" fontId="43" fillId="0" borderId="1" xfId="8" applyFont="1" applyBorder="1"/>
    <xf numFmtId="0" fontId="1" fillId="0" borderId="0" xfId="3"/>
    <xf numFmtId="0" fontId="43" fillId="0" borderId="1" xfId="8" applyFont="1" applyBorder="1" applyAlignment="1">
      <alignment horizontal="center" textRotation="90" wrapText="1"/>
    </xf>
    <xf numFmtId="0" fontId="44" fillId="0" borderId="1" xfId="8" applyFont="1" applyBorder="1" applyAlignment="1">
      <alignment horizontal="center"/>
    </xf>
    <xf numFmtId="1" fontId="45" fillId="8" borderId="1" xfId="8" applyNumberFormat="1" applyFont="1" applyFill="1" applyBorder="1" applyAlignment="1">
      <alignment horizontal="center" vertical="top" wrapText="1"/>
    </xf>
    <xf numFmtId="0" fontId="43" fillId="9" borderId="1" xfId="8" applyFont="1" applyFill="1" applyBorder="1" applyAlignment="1">
      <alignment horizontal="center"/>
    </xf>
    <xf numFmtId="1" fontId="43" fillId="9" borderId="1" xfId="8" applyNumberFormat="1" applyFont="1" applyFill="1" applyBorder="1" applyAlignment="1">
      <alignment horizontal="center"/>
    </xf>
    <xf numFmtId="0" fontId="46" fillId="9" borderId="1" xfId="8" applyFont="1" applyFill="1" applyBorder="1" applyAlignment="1">
      <alignment horizontal="center"/>
    </xf>
    <xf numFmtId="1" fontId="43" fillId="9" borderId="1" xfId="8" applyNumberFormat="1" applyFont="1" applyFill="1" applyBorder="1" applyAlignment="1">
      <alignment horizontal="center" wrapText="1"/>
    </xf>
    <xf numFmtId="1" fontId="43" fillId="10" borderId="1" xfId="8" applyNumberFormat="1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 wrapText="1"/>
    </xf>
    <xf numFmtId="0" fontId="43" fillId="12" borderId="1" xfId="8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 wrapText="1" shrinkToFit="1"/>
    </xf>
    <xf numFmtId="1" fontId="43" fillId="12" borderId="1" xfId="8" applyNumberFormat="1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/>
    </xf>
    <xf numFmtId="1" fontId="43" fillId="0" borderId="1" xfId="8" applyNumberFormat="1" applyFont="1" applyBorder="1" applyAlignment="1">
      <alignment horizontal="center" textRotation="46"/>
    </xf>
    <xf numFmtId="1" fontId="43" fillId="13" borderId="1" xfId="8" applyNumberFormat="1" applyFont="1" applyFill="1" applyBorder="1" applyAlignment="1">
      <alignment horizontal="center" textRotation="46"/>
    </xf>
    <xf numFmtId="49" fontId="43" fillId="0" borderId="1" xfId="8" applyNumberFormat="1" applyFont="1" applyBorder="1" applyAlignment="1">
      <alignment horizontal="center" textRotation="46" wrapText="1"/>
    </xf>
    <xf numFmtId="1" fontId="43" fillId="14" borderId="1" xfId="8" applyNumberFormat="1" applyFont="1" applyFill="1" applyBorder="1" applyAlignment="1">
      <alignment horizontal="center"/>
    </xf>
    <xf numFmtId="0" fontId="43" fillId="0" borderId="1" xfId="8" applyFont="1" applyBorder="1" applyAlignment="1">
      <alignment horizontal="left"/>
    </xf>
    <xf numFmtId="0" fontId="46" fillId="0" borderId="1" xfId="8" applyFont="1" applyBorder="1" applyAlignment="1">
      <alignment horizontal="center" vertical="center"/>
    </xf>
    <xf numFmtId="1" fontId="43" fillId="15" borderId="1" xfId="8" applyNumberFormat="1" applyFont="1" applyFill="1" applyBorder="1" applyAlignment="1">
      <alignment horizontal="center"/>
    </xf>
    <xf numFmtId="0" fontId="46" fillId="0" borderId="1" xfId="8" applyFont="1" applyBorder="1" applyAlignment="1">
      <alignment horizontal="center"/>
    </xf>
    <xf numFmtId="1" fontId="42" fillId="0" borderId="1" xfId="8" applyNumberFormat="1" applyBorder="1" applyAlignment="1">
      <alignment horizontal="center"/>
    </xf>
    <xf numFmtId="1" fontId="43" fillId="17" borderId="1" xfId="8" applyNumberFormat="1" applyFont="1" applyFill="1" applyBorder="1" applyAlignment="1">
      <alignment horizontal="center"/>
    </xf>
    <xf numFmtId="1" fontId="43" fillId="12" borderId="9" xfId="8" applyNumberFormat="1" applyFont="1" applyFill="1" applyBorder="1" applyAlignment="1">
      <alignment horizontal="center"/>
    </xf>
    <xf numFmtId="1" fontId="43" fillId="13" borderId="1" xfId="8" applyNumberFormat="1" applyFont="1" applyFill="1" applyBorder="1" applyAlignment="1">
      <alignment horizontal="center"/>
    </xf>
    <xf numFmtId="1" fontId="43" fillId="0" borderId="0" xfId="8" applyNumberFormat="1" applyFont="1" applyAlignment="1">
      <alignment horizontal="center"/>
    </xf>
    <xf numFmtId="1" fontId="43" fillId="18" borderId="1" xfId="8" applyNumberFormat="1" applyFont="1" applyFill="1" applyBorder="1" applyAlignment="1">
      <alignment horizontal="center"/>
    </xf>
    <xf numFmtId="1" fontId="43" fillId="0" borderId="1" xfId="8" applyNumberFormat="1" applyFont="1" applyBorder="1" applyAlignment="1">
      <alignment horizontal="center" wrapText="1"/>
    </xf>
    <xf numFmtId="1" fontId="46" fillId="0" borderId="1" xfId="8" applyNumberFormat="1" applyFont="1" applyBorder="1" applyAlignment="1">
      <alignment horizontal="center" vertical="center"/>
    </xf>
    <xf numFmtId="1" fontId="46" fillId="0" borderId="1" xfId="8" applyNumberFormat="1" applyFont="1" applyBorder="1" applyAlignment="1">
      <alignment horizontal="center"/>
    </xf>
    <xf numFmtId="1" fontId="43" fillId="19" borderId="1" xfId="8" applyNumberFormat="1" applyFont="1" applyFill="1" applyBorder="1" applyAlignment="1">
      <alignment horizontal="center"/>
    </xf>
    <xf numFmtId="1" fontId="43" fillId="13" borderId="9" xfId="8" applyNumberFormat="1" applyFont="1" applyFill="1" applyBorder="1" applyAlignment="1">
      <alignment horizontal="center"/>
    </xf>
    <xf numFmtId="1" fontId="43" fillId="20" borderId="1" xfId="8" applyNumberFormat="1" applyFont="1" applyFill="1" applyBorder="1" applyAlignment="1">
      <alignment horizontal="center"/>
    </xf>
    <xf numFmtId="0" fontId="43" fillId="0" borderId="1" xfId="8" applyFont="1" applyBorder="1" applyAlignment="1">
      <alignment horizontal="center" wrapText="1"/>
    </xf>
    <xf numFmtId="0" fontId="43" fillId="0" borderId="1" xfId="8" applyFont="1" applyBorder="1" applyAlignment="1">
      <alignment horizontal="center" vertical="center"/>
    </xf>
    <xf numFmtId="1" fontId="43" fillId="21" borderId="1" xfId="8" applyNumberFormat="1" applyFont="1" applyFill="1" applyBorder="1" applyAlignment="1">
      <alignment horizontal="center"/>
    </xf>
    <xf numFmtId="49" fontId="43" fillId="0" borderId="1" xfId="8" applyNumberFormat="1" applyFont="1" applyBorder="1" applyAlignment="1">
      <alignment horizontal="center"/>
    </xf>
    <xf numFmtId="1" fontId="43" fillId="22" borderId="1" xfId="8" applyNumberFormat="1" applyFont="1" applyFill="1" applyBorder="1" applyAlignment="1">
      <alignment horizontal="center"/>
    </xf>
    <xf numFmtId="1" fontId="46" fillId="0" borderId="9" xfId="8" applyNumberFormat="1" applyFont="1" applyBorder="1" applyAlignment="1">
      <alignment horizontal="center"/>
    </xf>
    <xf numFmtId="0" fontId="46" fillId="0" borderId="9" xfId="8" applyFont="1" applyBorder="1" applyAlignment="1">
      <alignment horizontal="center"/>
    </xf>
    <xf numFmtId="1" fontId="43" fillId="0" borderId="9" xfId="8" applyNumberFormat="1" applyFont="1" applyBorder="1" applyAlignment="1">
      <alignment horizontal="center"/>
    </xf>
    <xf numFmtId="0" fontId="47" fillId="0" borderId="1" xfId="8" applyFont="1" applyBorder="1"/>
    <xf numFmtId="1" fontId="43" fillId="8" borderId="1" xfId="8" applyNumberFormat="1" applyFont="1" applyFill="1" applyBorder="1" applyAlignment="1">
      <alignment horizontal="center"/>
    </xf>
    <xf numFmtId="1" fontId="43" fillId="8" borderId="0" xfId="8" applyNumberFormat="1" applyFont="1" applyFill="1" applyAlignment="1">
      <alignment horizontal="center"/>
    </xf>
    <xf numFmtId="0" fontId="43" fillId="8" borderId="1" xfId="8" applyFont="1" applyFill="1" applyBorder="1" applyAlignment="1">
      <alignment horizontal="center"/>
    </xf>
    <xf numFmtId="0" fontId="43" fillId="0" borderId="9" xfId="8" applyFont="1" applyBorder="1" applyAlignment="1">
      <alignment horizontal="center"/>
    </xf>
    <xf numFmtId="0" fontId="43" fillId="0" borderId="9" xfId="8" applyFont="1" applyBorder="1" applyAlignment="1">
      <alignment horizontal="left"/>
    </xf>
    <xf numFmtId="1" fontId="43" fillId="10" borderId="9" xfId="8" applyNumberFormat="1" applyFont="1" applyFill="1" applyBorder="1" applyAlignment="1">
      <alignment horizontal="center"/>
    </xf>
    <xf numFmtId="1" fontId="43" fillId="17" borderId="9" xfId="8" applyNumberFormat="1" applyFont="1" applyFill="1" applyBorder="1" applyAlignment="1">
      <alignment horizontal="center"/>
    </xf>
    <xf numFmtId="0" fontId="43" fillId="8" borderId="0" xfId="8" applyFont="1" applyFill="1"/>
    <xf numFmtId="0" fontId="43" fillId="0" borderId="0" xfId="8" applyFont="1" applyAlignment="1">
      <alignment horizontal="left"/>
    </xf>
    <xf numFmtId="0" fontId="46" fillId="0" borderId="0" xfId="8" applyFont="1" applyAlignment="1">
      <alignment horizontal="center" vertical="center"/>
    </xf>
    <xf numFmtId="0" fontId="46" fillId="0" borderId="0" xfId="8" applyFont="1" applyAlignment="1">
      <alignment horizontal="center"/>
    </xf>
    <xf numFmtId="1" fontId="43" fillId="0" borderId="0" xfId="8" applyNumberFormat="1" applyFont="1"/>
    <xf numFmtId="1" fontId="43" fillId="13" borderId="0" xfId="8" applyNumberFormat="1" applyFont="1" applyFill="1" applyAlignment="1">
      <alignment horizontal="center"/>
    </xf>
    <xf numFmtId="0" fontId="43" fillId="9" borderId="1" xfId="8" applyFont="1" applyFill="1" applyBorder="1" applyAlignment="1">
      <alignment horizontal="left"/>
    </xf>
    <xf numFmtId="49" fontId="43" fillId="9" borderId="1" xfId="8" applyNumberFormat="1" applyFont="1" applyFill="1" applyBorder="1" applyAlignment="1">
      <alignment horizontal="center"/>
    </xf>
    <xf numFmtId="1" fontId="43" fillId="23" borderId="1" xfId="8" applyNumberFormat="1" applyFont="1" applyFill="1" applyBorder="1" applyAlignment="1">
      <alignment horizontal="center"/>
    </xf>
    <xf numFmtId="0" fontId="43" fillId="20" borderId="1" xfId="8" applyFont="1" applyFill="1" applyBorder="1" applyAlignment="1">
      <alignment horizontal="center"/>
    </xf>
    <xf numFmtId="1" fontId="50" fillId="0" borderId="1" xfId="8" applyNumberFormat="1" applyFont="1" applyBorder="1" applyAlignment="1">
      <alignment horizontal="center"/>
    </xf>
    <xf numFmtId="0" fontId="43" fillId="18" borderId="1" xfId="8" applyFont="1" applyFill="1" applyBorder="1" applyAlignment="1">
      <alignment horizontal="center"/>
    </xf>
    <xf numFmtId="0" fontId="43" fillId="14" borderId="1" xfId="8" applyFont="1" applyFill="1" applyBorder="1" applyAlignment="1">
      <alignment horizontal="center"/>
    </xf>
    <xf numFmtId="0" fontId="43" fillId="8" borderId="0" xfId="8" applyFont="1" applyFill="1" applyAlignment="1">
      <alignment horizontal="center"/>
    </xf>
    <xf numFmtId="0" fontId="43" fillId="0" borderId="0" xfId="8" applyFont="1" applyAlignment="1">
      <alignment horizontal="center" wrapText="1"/>
    </xf>
    <xf numFmtId="1" fontId="46" fillId="0" borderId="0" xfId="8" applyNumberFormat="1" applyFont="1" applyAlignment="1">
      <alignment horizontal="center"/>
    </xf>
    <xf numFmtId="0" fontId="43" fillId="13" borderId="0" xfId="8" applyFont="1" applyFill="1"/>
    <xf numFmtId="49" fontId="43" fillId="0" borderId="0" xfId="8" applyNumberFormat="1" applyFont="1" applyAlignment="1">
      <alignment horizontal="center"/>
    </xf>
    <xf numFmtId="0" fontId="43" fillId="24" borderId="1" xfId="8" applyFont="1" applyFill="1" applyBorder="1" applyAlignment="1">
      <alignment horizontal="center"/>
    </xf>
    <xf numFmtId="1" fontId="45" fillId="8" borderId="1" xfId="8" applyNumberFormat="1" applyFont="1" applyFill="1" applyBorder="1" applyAlignment="1">
      <alignment horizontal="center" wrapText="1"/>
    </xf>
    <xf numFmtId="1" fontId="43" fillId="10" borderId="1" xfId="8" applyNumberFormat="1" applyFont="1" applyFill="1" applyBorder="1" applyAlignment="1">
      <alignment horizontal="center" wrapText="1"/>
    </xf>
    <xf numFmtId="0" fontId="51" fillId="0" borderId="0" xfId="8" applyFont="1" applyAlignment="1">
      <alignment horizontal="center"/>
    </xf>
    <xf numFmtId="0" fontId="52" fillId="0" borderId="1" xfId="8" applyFont="1" applyBorder="1" applyAlignment="1">
      <alignment horizontal="center"/>
    </xf>
    <xf numFmtId="1" fontId="52" fillId="14" borderId="1" xfId="8" applyNumberFormat="1" applyFont="1" applyFill="1" applyBorder="1" applyAlignment="1">
      <alignment horizontal="center"/>
    </xf>
    <xf numFmtId="0" fontId="52" fillId="0" borderId="56" xfId="8" applyFont="1" applyBorder="1" applyAlignment="1">
      <alignment horizontal="left"/>
    </xf>
    <xf numFmtId="49" fontId="52" fillId="0" borderId="2" xfId="8" applyNumberFormat="1" applyFont="1" applyBorder="1" applyAlignment="1">
      <alignment horizontal="center"/>
    </xf>
    <xf numFmtId="0" fontId="46" fillId="0" borderId="2" xfId="8" applyFont="1" applyBorder="1" applyAlignment="1">
      <alignment horizontal="center"/>
    </xf>
    <xf numFmtId="1" fontId="52" fillId="15" borderId="1" xfId="8" applyNumberFormat="1" applyFont="1" applyFill="1" applyBorder="1" applyAlignment="1">
      <alignment horizontal="center"/>
    </xf>
    <xf numFmtId="0" fontId="52" fillId="0" borderId="2" xfId="8" applyFont="1" applyBorder="1" applyAlignment="1">
      <alignment horizontal="center"/>
    </xf>
    <xf numFmtId="1" fontId="52" fillId="0" borderId="1" xfId="8" applyNumberFormat="1" applyFont="1" applyBorder="1" applyAlignment="1">
      <alignment horizontal="center"/>
    </xf>
    <xf numFmtId="1" fontId="52" fillId="10" borderId="1" xfId="8" applyNumberFormat="1" applyFont="1" applyFill="1" applyBorder="1" applyAlignment="1">
      <alignment horizontal="center"/>
    </xf>
    <xf numFmtId="1" fontId="52" fillId="17" borderId="1" xfId="8" applyNumberFormat="1" applyFont="1" applyFill="1" applyBorder="1" applyAlignment="1">
      <alignment horizontal="center"/>
    </xf>
    <xf numFmtId="1" fontId="52" fillId="12" borderId="1" xfId="8" applyNumberFormat="1" applyFont="1" applyFill="1" applyBorder="1" applyAlignment="1">
      <alignment horizontal="center"/>
    </xf>
    <xf numFmtId="1" fontId="52" fillId="12" borderId="2" xfId="8" applyNumberFormat="1" applyFont="1" applyFill="1" applyBorder="1" applyAlignment="1">
      <alignment horizontal="center"/>
    </xf>
    <xf numFmtId="1" fontId="52" fillId="12" borderId="6" xfId="8" applyNumberFormat="1" applyFont="1" applyFill="1" applyBorder="1" applyAlignment="1">
      <alignment horizontal="center"/>
    </xf>
    <xf numFmtId="1" fontId="52" fillId="12" borderId="56" xfId="8" applyNumberFormat="1" applyFont="1" applyFill="1" applyBorder="1" applyAlignment="1">
      <alignment horizontal="center"/>
    </xf>
    <xf numFmtId="1" fontId="52" fillId="13" borderId="1" xfId="8" applyNumberFormat="1" applyFont="1" applyFill="1" applyBorder="1" applyAlignment="1">
      <alignment horizontal="center"/>
    </xf>
    <xf numFmtId="1" fontId="52" fillId="0" borderId="0" xfId="8" applyNumberFormat="1" applyFont="1" applyAlignment="1">
      <alignment horizontal="center"/>
    </xf>
    <xf numFmtId="0" fontId="52" fillId="0" borderId="0" xfId="8" applyFont="1"/>
    <xf numFmtId="0" fontId="53" fillId="0" borderId="2" xfId="8" applyFont="1" applyBorder="1" applyAlignment="1">
      <alignment horizontal="center"/>
    </xf>
    <xf numFmtId="0" fontId="43" fillId="0" borderId="56" xfId="8" applyFont="1" applyBorder="1" applyAlignment="1">
      <alignment horizontal="left"/>
    </xf>
    <xf numFmtId="1" fontId="52" fillId="0" borderId="2" xfId="8" applyNumberFormat="1" applyFont="1" applyBorder="1" applyAlignment="1">
      <alignment horizontal="center"/>
    </xf>
    <xf numFmtId="0" fontId="52" fillId="0" borderId="1" xfId="8" applyFont="1" applyBorder="1" applyAlignment="1">
      <alignment horizontal="left"/>
    </xf>
    <xf numFmtId="0" fontId="54" fillId="0" borderId="1" xfId="8" applyFont="1" applyBorder="1" applyAlignment="1">
      <alignment horizontal="center"/>
    </xf>
    <xf numFmtId="49" fontId="52" fillId="0" borderId="1" xfId="8" applyNumberFormat="1" applyFont="1" applyBorder="1" applyAlignment="1">
      <alignment horizontal="center"/>
    </xf>
    <xf numFmtId="1" fontId="52" fillId="25" borderId="1" xfId="8" applyNumberFormat="1" applyFont="1" applyFill="1" applyBorder="1" applyAlignment="1">
      <alignment horizontal="center"/>
    </xf>
    <xf numFmtId="0" fontId="53" fillId="0" borderId="1" xfId="8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42" fillId="0" borderId="1" xfId="8" applyBorder="1"/>
    <xf numFmtId="0" fontId="52" fillId="0" borderId="0" xfId="8" applyFont="1" applyAlignment="1">
      <alignment horizontal="center"/>
    </xf>
    <xf numFmtId="0" fontId="55" fillId="0" borderId="56" xfId="8" applyFont="1" applyBorder="1" applyAlignment="1">
      <alignment horizontal="left"/>
    </xf>
    <xf numFmtId="1" fontId="52" fillId="0" borderId="1" xfId="8" applyNumberFormat="1" applyFont="1" applyBorder="1"/>
    <xf numFmtId="0" fontId="56" fillId="0" borderId="1" xfId="8" applyFont="1" applyBorder="1" applyAlignment="1">
      <alignment horizontal="center" wrapText="1"/>
    </xf>
    <xf numFmtId="1" fontId="53" fillId="0" borderId="1" xfId="8" applyNumberFormat="1" applyFont="1" applyBorder="1" applyAlignment="1">
      <alignment horizontal="center"/>
    </xf>
    <xf numFmtId="1" fontId="52" fillId="8" borderId="0" xfId="8" applyNumberFormat="1" applyFont="1" applyFill="1" applyAlignment="1">
      <alignment horizontal="center"/>
    </xf>
    <xf numFmtId="0" fontId="53" fillId="0" borderId="0" xfId="8" applyFont="1" applyAlignment="1">
      <alignment horizontal="center"/>
    </xf>
    <xf numFmtId="1" fontId="52" fillId="0" borderId="0" xfId="8" applyNumberFormat="1" applyFont="1"/>
    <xf numFmtId="1" fontId="57" fillId="8" borderId="1" xfId="8" applyNumberFormat="1" applyFont="1" applyFill="1" applyBorder="1" applyAlignment="1">
      <alignment horizontal="center" wrapText="1"/>
    </xf>
    <xf numFmtId="0" fontId="43" fillId="9" borderId="56" xfId="8" applyFont="1" applyFill="1" applyBorder="1" applyAlignment="1">
      <alignment horizontal="left"/>
    </xf>
    <xf numFmtId="49" fontId="43" fillId="9" borderId="2" xfId="8" applyNumberFormat="1" applyFont="1" applyFill="1" applyBorder="1" applyAlignment="1">
      <alignment horizontal="center"/>
    </xf>
    <xf numFmtId="0" fontId="46" fillId="9" borderId="2" xfId="8" applyFont="1" applyFill="1" applyBorder="1" applyAlignment="1">
      <alignment horizontal="center"/>
    </xf>
    <xf numFmtId="0" fontId="43" fillId="9" borderId="2" xfId="8" applyFont="1" applyFill="1" applyBorder="1" applyAlignment="1">
      <alignment horizontal="center"/>
    </xf>
    <xf numFmtId="49" fontId="43" fillId="0" borderId="2" xfId="8" applyNumberFormat="1" applyFont="1" applyBorder="1" applyAlignment="1">
      <alignment horizontal="center"/>
    </xf>
    <xf numFmtId="0" fontId="43" fillId="0" borderId="2" xfId="8" applyFont="1" applyBorder="1" applyAlignment="1">
      <alignment horizontal="center"/>
    </xf>
    <xf numFmtId="1" fontId="43" fillId="17" borderId="56" xfId="8" applyNumberFormat="1" applyFont="1" applyFill="1" applyBorder="1" applyAlignment="1">
      <alignment horizontal="center"/>
    </xf>
    <xf numFmtId="1" fontId="43" fillId="12" borderId="56" xfId="8" applyNumberFormat="1" applyFont="1" applyFill="1" applyBorder="1" applyAlignment="1">
      <alignment horizontal="center"/>
    </xf>
    <xf numFmtId="1" fontId="43" fillId="17" borderId="2" xfId="8" applyNumberFormat="1" applyFont="1" applyFill="1" applyBorder="1" applyAlignment="1">
      <alignment horizontal="center"/>
    </xf>
    <xf numFmtId="1" fontId="43" fillId="12" borderId="6" xfId="8" applyNumberFormat="1" applyFont="1" applyFill="1" applyBorder="1" applyAlignment="1">
      <alignment horizontal="center"/>
    </xf>
    <xf numFmtId="0" fontId="51" fillId="0" borderId="0" xfId="8" applyFont="1"/>
    <xf numFmtId="0" fontId="59" fillId="0" borderId="1" xfId="8" applyFont="1" applyBorder="1" applyAlignment="1">
      <alignment horizontal="center"/>
    </xf>
    <xf numFmtId="0" fontId="59" fillId="0" borderId="1" xfId="8" applyFont="1" applyBorder="1" applyAlignment="1">
      <alignment horizontal="center" textRotation="90" wrapText="1"/>
    </xf>
    <xf numFmtId="1" fontId="60" fillId="8" borderId="1" xfId="8" applyNumberFormat="1" applyFont="1" applyFill="1" applyBorder="1" applyAlignment="1">
      <alignment horizontal="center" wrapText="1"/>
    </xf>
    <xf numFmtId="0" fontId="59" fillId="9" borderId="1" xfId="8" applyFont="1" applyFill="1" applyBorder="1" applyAlignment="1">
      <alignment horizontal="center"/>
    </xf>
    <xf numFmtId="49" fontId="59" fillId="9" borderId="1" xfId="8" applyNumberFormat="1" applyFont="1" applyFill="1" applyBorder="1" applyAlignment="1">
      <alignment horizontal="center"/>
    </xf>
    <xf numFmtId="1" fontId="59" fillId="9" borderId="1" xfId="8" applyNumberFormat="1" applyFont="1" applyFill="1" applyBorder="1" applyAlignment="1">
      <alignment horizontal="center" wrapText="1"/>
    </xf>
    <xf numFmtId="0" fontId="59" fillId="9" borderId="1" xfId="8" applyFont="1" applyFill="1" applyBorder="1" applyAlignment="1">
      <alignment horizontal="center" vertical="center"/>
    </xf>
    <xf numFmtId="1" fontId="59" fillId="10" borderId="1" xfId="8" applyNumberFormat="1" applyFont="1" applyFill="1" applyBorder="1" applyAlignment="1">
      <alignment horizontal="center"/>
    </xf>
    <xf numFmtId="0" fontId="61" fillId="11" borderId="1" xfId="8" applyFont="1" applyFill="1" applyBorder="1" applyAlignment="1">
      <alignment horizontal="center" wrapText="1"/>
    </xf>
    <xf numFmtId="0" fontId="61" fillId="12" borderId="1" xfId="8" applyFont="1" applyFill="1" applyBorder="1" applyAlignment="1">
      <alignment horizontal="center"/>
    </xf>
    <xf numFmtId="0" fontId="61" fillId="11" borderId="1" xfId="8" applyFont="1" applyFill="1" applyBorder="1" applyAlignment="1">
      <alignment horizontal="center" wrapText="1" shrinkToFit="1"/>
    </xf>
    <xf numFmtId="1" fontId="61" fillId="12" borderId="1" xfId="8" applyNumberFormat="1" applyFont="1" applyFill="1" applyBorder="1" applyAlignment="1">
      <alignment horizontal="center"/>
    </xf>
    <xf numFmtId="0" fontId="61" fillId="11" borderId="1" xfId="8" applyFont="1" applyFill="1" applyBorder="1" applyAlignment="1">
      <alignment horizontal="center"/>
    </xf>
    <xf numFmtId="1" fontId="61" fillId="0" borderId="1" xfId="8" applyNumberFormat="1" applyFont="1" applyBorder="1" applyAlignment="1">
      <alignment horizontal="center" textRotation="46"/>
    </xf>
    <xf numFmtId="1" fontId="61" fillId="13" borderId="1" xfId="8" applyNumberFormat="1" applyFont="1" applyFill="1" applyBorder="1" applyAlignment="1">
      <alignment horizontal="center" textRotation="46"/>
    </xf>
    <xf numFmtId="49" fontId="61" fillId="0" borderId="1" xfId="8" applyNumberFormat="1" applyFont="1" applyBorder="1" applyAlignment="1">
      <alignment horizontal="center" textRotation="46" wrapText="1"/>
    </xf>
    <xf numFmtId="0" fontId="63" fillId="0" borderId="0" xfId="8" applyFont="1"/>
    <xf numFmtId="0" fontId="61" fillId="0" borderId="0" xfId="8" applyFont="1"/>
    <xf numFmtId="0" fontId="59" fillId="0" borderId="0" xfId="8" applyFont="1"/>
    <xf numFmtId="1" fontId="59" fillId="0" borderId="1" xfId="8" applyNumberFormat="1" applyFont="1" applyBorder="1" applyAlignment="1">
      <alignment horizontal="center"/>
    </xf>
    <xf numFmtId="1" fontId="64" fillId="0" borderId="1" xfId="8" applyNumberFormat="1" applyFont="1" applyBorder="1" applyAlignment="1">
      <alignment horizontal="center" vertical="center"/>
    </xf>
    <xf numFmtId="1" fontId="59" fillId="17" borderId="1" xfId="8" applyNumberFormat="1" applyFont="1" applyFill="1" applyBorder="1" applyAlignment="1">
      <alignment horizontal="center"/>
    </xf>
    <xf numFmtId="1" fontId="59" fillId="12" borderId="1" xfId="8" applyNumberFormat="1" applyFont="1" applyFill="1" applyBorder="1" applyAlignment="1">
      <alignment horizontal="center"/>
    </xf>
    <xf numFmtId="1" fontId="61" fillId="0" borderId="1" xfId="8" applyNumberFormat="1" applyFont="1" applyBorder="1" applyAlignment="1">
      <alignment horizontal="center"/>
    </xf>
    <xf numFmtId="1" fontId="59" fillId="0" borderId="0" xfId="8" applyNumberFormat="1" applyFont="1"/>
    <xf numFmtId="0" fontId="59" fillId="14" borderId="1" xfId="8" applyFont="1" applyFill="1" applyBorder="1" applyAlignment="1">
      <alignment horizontal="center"/>
    </xf>
    <xf numFmtId="1" fontId="59" fillId="0" borderId="1" xfId="8" applyNumberFormat="1" applyFont="1" applyBorder="1"/>
    <xf numFmtId="1" fontId="61" fillId="13" borderId="1" xfId="8" applyNumberFormat="1" applyFont="1" applyFill="1" applyBorder="1" applyAlignment="1">
      <alignment horizontal="center"/>
    </xf>
    <xf numFmtId="1" fontId="43" fillId="0" borderId="1" xfId="8" applyNumberFormat="1" applyFont="1" applyBorder="1"/>
    <xf numFmtId="0" fontId="61" fillId="13" borderId="1" xfId="8" applyFont="1" applyFill="1" applyBorder="1" applyAlignment="1">
      <alignment horizontal="center"/>
    </xf>
    <xf numFmtId="0" fontId="59" fillId="0" borderId="0" xfId="8" applyFont="1" applyAlignment="1">
      <alignment horizontal="center"/>
    </xf>
    <xf numFmtId="0" fontId="59" fillId="8" borderId="0" xfId="8" applyFont="1" applyFill="1" applyAlignment="1">
      <alignment horizontal="center"/>
    </xf>
    <xf numFmtId="0" fontId="59" fillId="0" borderId="0" xfId="8" applyFont="1" applyAlignment="1">
      <alignment horizontal="center" vertical="center"/>
    </xf>
    <xf numFmtId="1" fontId="59" fillId="0" borderId="0" xfId="8" applyNumberFormat="1" applyFont="1" applyAlignment="1">
      <alignment horizontal="center"/>
    </xf>
    <xf numFmtId="0" fontId="61" fillId="0" borderId="17" xfId="8" applyFont="1" applyBorder="1"/>
    <xf numFmtId="1" fontId="61" fillId="0" borderId="0" xfId="8" applyNumberFormat="1" applyFont="1" applyAlignment="1">
      <alignment horizontal="center"/>
    </xf>
    <xf numFmtId="0" fontId="61" fillId="13" borderId="0" xfId="8" applyFont="1" applyFill="1"/>
    <xf numFmtId="0" fontId="64" fillId="0" borderId="0" xfId="3" applyFont="1"/>
    <xf numFmtId="1" fontId="43" fillId="26" borderId="1" xfId="8" applyNumberFormat="1" applyFont="1" applyFill="1" applyBorder="1"/>
    <xf numFmtId="0" fontId="46" fillId="0" borderId="0" xfId="8" applyFont="1"/>
    <xf numFmtId="1" fontId="43" fillId="23" borderId="17" xfId="8" applyNumberFormat="1" applyFont="1" applyFill="1" applyBorder="1" applyAlignment="1">
      <alignment horizontal="center"/>
    </xf>
    <xf numFmtId="1" fontId="43" fillId="23" borderId="0" xfId="8" applyNumberFormat="1" applyFont="1" applyFill="1" applyAlignment="1">
      <alignment horizontal="center"/>
    </xf>
    <xf numFmtId="1" fontId="43" fillId="23" borderId="61" xfId="8" applyNumberFormat="1" applyFont="1" applyFill="1" applyBorder="1" applyAlignment="1">
      <alignment horizontal="center"/>
    </xf>
    <xf numFmtId="0" fontId="43" fillId="9" borderId="1" xfId="8" applyFont="1" applyFill="1" applyBorder="1" applyAlignment="1">
      <alignment horizontal="center" textRotation="38" wrapText="1"/>
    </xf>
    <xf numFmtId="0" fontId="50" fillId="9" borderId="1" xfId="8" applyFont="1" applyFill="1" applyBorder="1" applyAlignment="1">
      <alignment horizontal="center" textRotation="45" wrapText="1"/>
    </xf>
    <xf numFmtId="1" fontId="50" fillId="9" borderId="1" xfId="8" applyNumberFormat="1" applyFont="1" applyFill="1" applyBorder="1" applyAlignment="1">
      <alignment horizontal="center" textRotation="45" wrapText="1"/>
    </xf>
    <xf numFmtId="1" fontId="50" fillId="9" borderId="1" xfId="8" applyNumberFormat="1" applyFont="1" applyFill="1" applyBorder="1" applyAlignment="1">
      <alignment horizontal="center" vertical="center" textRotation="45" wrapText="1"/>
    </xf>
    <xf numFmtId="164" fontId="50" fillId="9" borderId="1" xfId="8" applyNumberFormat="1" applyFont="1" applyFill="1" applyBorder="1" applyAlignment="1">
      <alignment horizontal="center" vertical="center" textRotation="45" wrapText="1"/>
    </xf>
    <xf numFmtId="164" fontId="50" fillId="9" borderId="1" xfId="8" applyNumberFormat="1" applyFont="1" applyFill="1" applyBorder="1" applyAlignment="1">
      <alignment horizontal="center" textRotation="45" wrapText="1"/>
    </xf>
    <xf numFmtId="1" fontId="50" fillId="7" borderId="1" xfId="8" applyNumberFormat="1" applyFont="1" applyFill="1" applyBorder="1" applyAlignment="1">
      <alignment horizontal="center" textRotation="45" wrapText="1"/>
    </xf>
    <xf numFmtId="0" fontId="43" fillId="0" borderId="1" xfId="8" applyFont="1" applyBorder="1" applyAlignment="1">
      <alignment horizontal="center" textRotation="45"/>
    </xf>
    <xf numFmtId="0" fontId="43" fillId="0" borderId="1" xfId="8" applyFont="1" applyBorder="1" applyAlignment="1">
      <alignment horizontal="center" textRotation="43"/>
    </xf>
    <xf numFmtId="0" fontId="50" fillId="0" borderId="1" xfId="8" applyFont="1" applyBorder="1" applyAlignment="1">
      <alignment horizontal="center" textRotation="45"/>
    </xf>
    <xf numFmtId="0" fontId="50" fillId="0" borderId="0" xfId="8" applyFont="1" applyAlignment="1">
      <alignment textRotation="45"/>
    </xf>
    <xf numFmtId="0" fontId="42" fillId="0" borderId="1" xfId="8" applyBorder="1" applyAlignment="1">
      <alignment horizontal="center" vertical="center"/>
    </xf>
    <xf numFmtId="164" fontId="1" fillId="0" borderId="1" xfId="8" applyNumberFormat="1" applyFont="1" applyBorder="1" applyAlignment="1">
      <alignment horizontal="center" vertical="center"/>
    </xf>
    <xf numFmtId="164" fontId="43" fillId="0" borderId="1" xfId="8" applyNumberFormat="1" applyFont="1" applyBorder="1" applyAlignment="1">
      <alignment horizontal="center" vertical="center"/>
    </xf>
    <xf numFmtId="1" fontId="50" fillId="27" borderId="1" xfId="8" applyNumberFormat="1" applyFont="1" applyFill="1" applyBorder="1" applyAlignment="1">
      <alignment horizontal="center"/>
    </xf>
    <xf numFmtId="0" fontId="43" fillId="0" borderId="17" xfId="8" applyFont="1" applyBorder="1" applyAlignment="1">
      <alignment horizontal="center"/>
    </xf>
    <xf numFmtId="0" fontId="43" fillId="0" borderId="2" xfId="8" applyFont="1" applyBorder="1"/>
    <xf numFmtId="164" fontId="43" fillId="0" borderId="0" xfId="8" applyNumberFormat="1" applyFont="1"/>
    <xf numFmtId="164" fontId="43" fillId="0" borderId="1" xfId="8" applyNumberFormat="1" applyFont="1" applyBorder="1" applyAlignment="1">
      <alignment horizontal="center"/>
    </xf>
    <xf numFmtId="1" fontId="43" fillId="0" borderId="1" xfId="8" applyNumberFormat="1" applyFont="1" applyBorder="1" applyAlignment="1">
      <alignment horizontal="center" vertical="center"/>
    </xf>
    <xf numFmtId="0" fontId="43" fillId="0" borderId="20" xfId="8" applyFont="1" applyBorder="1" applyAlignment="1">
      <alignment horizontal="left"/>
    </xf>
    <xf numFmtId="164" fontId="43" fillId="0" borderId="2" xfId="8" applyNumberFormat="1" applyFont="1" applyBorder="1" applyAlignment="1">
      <alignment horizontal="center"/>
    </xf>
    <xf numFmtId="43" fontId="43" fillId="0" borderId="56" xfId="6" applyFont="1" applyBorder="1" applyAlignment="1">
      <alignment horizontal="left"/>
    </xf>
    <xf numFmtId="43" fontId="43" fillId="0" borderId="20" xfId="6" applyFont="1" applyBorder="1" applyAlignment="1">
      <alignment horizontal="left"/>
    </xf>
    <xf numFmtId="43" fontId="43" fillId="0" borderId="2" xfId="6" applyFont="1" applyBorder="1" applyAlignment="1">
      <alignment horizontal="center"/>
    </xf>
    <xf numFmtId="43" fontId="42" fillId="0" borderId="1" xfId="6" applyFont="1" applyBorder="1" applyAlignment="1">
      <alignment horizontal="center" vertical="center"/>
    </xf>
    <xf numFmtId="43" fontId="42" fillId="0" borderId="1" xfId="6" applyFont="1" applyBorder="1"/>
    <xf numFmtId="165" fontId="43" fillId="0" borderId="2" xfId="6" applyNumberFormat="1" applyFont="1" applyBorder="1" applyAlignment="1">
      <alignment horizontal="center"/>
    </xf>
    <xf numFmtId="43" fontId="50" fillId="27" borderId="1" xfId="6" applyFont="1" applyFill="1" applyBorder="1" applyAlignment="1">
      <alignment horizontal="center"/>
    </xf>
    <xf numFmtId="43" fontId="43" fillId="0" borderId="1" xfId="6" applyFont="1" applyBorder="1" applyAlignment="1">
      <alignment horizontal="center"/>
    </xf>
    <xf numFmtId="43" fontId="43" fillId="0" borderId="1" xfId="6" applyFont="1" applyBorder="1"/>
    <xf numFmtId="43" fontId="43" fillId="0" borderId="2" xfId="6" applyFont="1" applyBorder="1"/>
    <xf numFmtId="43" fontId="43" fillId="0" borderId="0" xfId="6" applyFont="1"/>
    <xf numFmtId="43" fontId="1" fillId="0" borderId="0" xfId="6"/>
    <xf numFmtId="1" fontId="43" fillId="0" borderId="0" xfId="8" applyNumberFormat="1" applyFont="1" applyAlignment="1">
      <alignment horizontal="center" vertical="center"/>
    </xf>
    <xf numFmtId="164" fontId="43" fillId="0" borderId="0" xfId="8" applyNumberFormat="1" applyFont="1" applyAlignment="1">
      <alignment horizontal="center" vertical="center"/>
    </xf>
    <xf numFmtId="164" fontId="43" fillId="0" borderId="0" xfId="8" applyNumberFormat="1" applyFont="1" applyAlignment="1">
      <alignment horizontal="center"/>
    </xf>
    <xf numFmtId="1" fontId="50" fillId="0" borderId="0" xfId="8" applyNumberFormat="1" applyFont="1" applyAlignment="1">
      <alignment horizontal="center"/>
    </xf>
    <xf numFmtId="0" fontId="1" fillId="0" borderId="0" xfId="3" applyAlignment="1">
      <alignment horizontal="center" vertical="top"/>
    </xf>
    <xf numFmtId="49" fontId="1" fillId="0" borderId="0" xfId="3" applyNumberFormat="1" applyAlignment="1">
      <alignment horizontal="center"/>
    </xf>
    <xf numFmtId="49" fontId="8" fillId="0" borderId="0" xfId="3" applyNumberFormat="1" applyFont="1" applyAlignment="1">
      <alignment horizontal="center"/>
    </xf>
    <xf numFmtId="49" fontId="20" fillId="0" borderId="0" xfId="3" applyNumberFormat="1" applyFont="1" applyAlignment="1">
      <alignment horizontal="center"/>
    </xf>
    <xf numFmtId="49" fontId="20" fillId="0" borderId="0" xfId="3" quotePrefix="1" applyNumberFormat="1" applyFont="1" applyAlignment="1">
      <alignment horizontal="center"/>
    </xf>
    <xf numFmtId="49" fontId="1" fillId="0" borderId="0" xfId="3" quotePrefix="1" applyNumberFormat="1" applyAlignment="1">
      <alignment horizontal="center"/>
    </xf>
    <xf numFmtId="49" fontId="8" fillId="0" borderId="0" xfId="3" quotePrefix="1" applyNumberFormat="1" applyFont="1" applyAlignment="1">
      <alignment horizontal="center"/>
    </xf>
    <xf numFmtId="49" fontId="19" fillId="0" borderId="0" xfId="3" applyNumberFormat="1" applyFont="1" applyAlignment="1">
      <alignment horizontal="center"/>
    </xf>
    <xf numFmtId="0" fontId="9" fillId="0" borderId="13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8" fillId="2" borderId="14" xfId="3" applyFont="1" applyFill="1" applyBorder="1" applyAlignment="1" applyProtection="1">
      <alignment horizontal="center"/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0" fontId="7" fillId="3" borderId="40" xfId="3" applyFont="1" applyFill="1" applyBorder="1" applyAlignment="1" applyProtection="1">
      <alignment horizontal="center"/>
      <protection locked="0"/>
    </xf>
    <xf numFmtId="0" fontId="8" fillId="0" borderId="11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7" fillId="3" borderId="31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left"/>
    </xf>
    <xf numFmtId="0" fontId="7" fillId="3" borderId="20" xfId="3" applyFont="1" applyFill="1" applyBorder="1" applyAlignment="1" applyProtection="1">
      <alignment horizontal="center"/>
      <protection locked="0"/>
    </xf>
    <xf numFmtId="0" fontId="8" fillId="0" borderId="2" xfId="3" applyFont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7" xfId="3" applyFont="1" applyBorder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4" xfId="3" applyFont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7" fillId="3" borderId="30" xfId="3" applyFont="1" applyFill="1" applyBorder="1" applyAlignment="1">
      <alignment horizontal="center"/>
    </xf>
    <xf numFmtId="0" fontId="7" fillId="3" borderId="29" xfId="3" applyFont="1" applyFill="1" applyBorder="1" applyAlignment="1">
      <alignment horizontal="center"/>
    </xf>
    <xf numFmtId="0" fontId="7" fillId="3" borderId="15" xfId="3" applyFont="1" applyFill="1" applyBorder="1" applyAlignment="1">
      <alignment horizontal="center"/>
    </xf>
    <xf numFmtId="0" fontId="7" fillId="3" borderId="34" xfId="3" applyFont="1" applyFill="1" applyBorder="1" applyAlignment="1">
      <alignment horizontal="center"/>
    </xf>
    <xf numFmtId="0" fontId="7" fillId="3" borderId="33" xfId="3" applyFont="1" applyFill="1" applyBorder="1" applyAlignment="1">
      <alignment horizontal="center"/>
    </xf>
    <xf numFmtId="0" fontId="7" fillId="3" borderId="32" xfId="3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49" fontId="18" fillId="0" borderId="0" xfId="3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1" fillId="0" borderId="0" xfId="3" applyAlignment="1">
      <alignment horizontal="center"/>
    </xf>
    <xf numFmtId="49" fontId="22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49" fontId="21" fillId="0" borderId="0" xfId="3" applyNumberFormat="1" applyFont="1" applyAlignment="1">
      <alignment horizontal="center"/>
    </xf>
    <xf numFmtId="49" fontId="1" fillId="0" borderId="0" xfId="3" applyNumberFormat="1"/>
    <xf numFmtId="0" fontId="2" fillId="0" borderId="0" xfId="3" applyFont="1" applyAlignment="1">
      <alignment horizontal="center"/>
    </xf>
    <xf numFmtId="49" fontId="20" fillId="0" borderId="1" xfId="3" applyNumberFormat="1" applyFont="1" applyBorder="1" applyAlignment="1">
      <alignment horizontal="center"/>
    </xf>
    <xf numFmtId="49" fontId="19" fillId="2" borderId="21" xfId="3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0" borderId="0" xfId="3" applyFont="1" applyAlignment="1" applyProtection="1">
      <alignment horizontal="center"/>
      <protection locked="0"/>
    </xf>
    <xf numFmtId="0" fontId="1" fillId="0" borderId="0" xfId="3" applyAlignment="1">
      <alignment horizontal="left"/>
    </xf>
    <xf numFmtId="49" fontId="20" fillId="0" borderId="28" xfId="3" applyNumberFormat="1" applyFont="1" applyBorder="1" applyAlignment="1">
      <alignment horizontal="center"/>
    </xf>
    <xf numFmtId="49" fontId="19" fillId="2" borderId="26" xfId="3" applyNumberFormat="1" applyFont="1" applyFill="1" applyBorder="1" applyAlignment="1">
      <alignment horizontal="center"/>
    </xf>
    <xf numFmtId="49" fontId="20" fillId="0" borderId="9" xfId="3" applyNumberFormat="1" applyFont="1" applyBorder="1" applyAlignment="1">
      <alignment horizontal="center"/>
    </xf>
    <xf numFmtId="0" fontId="19" fillId="2" borderId="0" xfId="3" applyFont="1" applyFill="1" applyAlignment="1">
      <alignment horizontal="center"/>
    </xf>
    <xf numFmtId="49" fontId="20" fillId="0" borderId="17" xfId="3" applyNumberFormat="1" applyFont="1" applyBorder="1" applyAlignment="1">
      <alignment horizontal="center"/>
    </xf>
    <xf numFmtId="49" fontId="19" fillId="2" borderId="18" xfId="3" applyNumberFormat="1" applyFont="1" applyFill="1" applyBorder="1" applyAlignment="1">
      <alignment horizontal="center"/>
    </xf>
    <xf numFmtId="49" fontId="20" fillId="0" borderId="0" xfId="3" quotePrefix="1" applyNumberFormat="1" applyFont="1" applyAlignment="1">
      <alignment horizontal="center" vertical="top"/>
    </xf>
    <xf numFmtId="49" fontId="20" fillId="0" borderId="1" xfId="3" quotePrefix="1" applyNumberFormat="1" applyFont="1" applyBorder="1" applyAlignment="1">
      <alignment horizontal="center"/>
    </xf>
    <xf numFmtId="49" fontId="19" fillId="2" borderId="25" xfId="3" applyNumberFormat="1" applyFont="1" applyFill="1" applyBorder="1" applyAlignment="1">
      <alignment horizontal="center"/>
    </xf>
    <xf numFmtId="49" fontId="19" fillId="2" borderId="0" xfId="3" applyNumberFormat="1" applyFont="1" applyFill="1" applyAlignment="1">
      <alignment horizontal="center"/>
    </xf>
    <xf numFmtId="0" fontId="8" fillId="0" borderId="0" xfId="3" applyFont="1" applyAlignment="1">
      <alignment horizontal="left"/>
    </xf>
    <xf numFmtId="0" fontId="7" fillId="3" borderId="43" xfId="3" applyFont="1" applyFill="1" applyBorder="1" applyAlignment="1" applyProtection="1">
      <alignment horizontal="center"/>
      <protection locked="0"/>
    </xf>
    <xf numFmtId="0" fontId="8" fillId="0" borderId="54" xfId="3" applyFont="1" applyBorder="1" applyAlignment="1">
      <alignment horizontal="left"/>
    </xf>
    <xf numFmtId="0" fontId="7" fillId="3" borderId="49" xfId="3" applyFont="1" applyFill="1" applyBorder="1" applyAlignment="1" applyProtection="1">
      <alignment horizontal="center"/>
      <protection locked="0"/>
    </xf>
    <xf numFmtId="0" fontId="8" fillId="0" borderId="48" xfId="3" applyFont="1" applyBorder="1" applyAlignment="1">
      <alignment horizontal="left"/>
    </xf>
    <xf numFmtId="0" fontId="7" fillId="3" borderId="42" xfId="3" applyFont="1" applyFill="1" applyBorder="1" applyAlignment="1" applyProtection="1">
      <alignment horizontal="center"/>
      <protection locked="0"/>
    </xf>
    <xf numFmtId="49" fontId="20" fillId="0" borderId="24" xfId="3" quotePrefix="1" applyNumberFormat="1" applyFont="1" applyBorder="1" applyAlignment="1">
      <alignment horizontal="center"/>
    </xf>
    <xf numFmtId="49" fontId="20" fillId="0" borderId="23" xfId="3" quotePrefix="1" applyNumberFormat="1" applyFont="1" applyBorder="1" applyAlignment="1">
      <alignment horizontal="center"/>
    </xf>
    <xf numFmtId="49" fontId="20" fillId="0" borderId="22" xfId="3" quotePrefix="1" applyNumberFormat="1" applyFont="1" applyBorder="1" applyAlignment="1">
      <alignment horizontal="center"/>
    </xf>
    <xf numFmtId="0" fontId="7" fillId="3" borderId="41" xfId="3" applyFont="1" applyFill="1" applyBorder="1" applyAlignment="1">
      <alignment horizontal="center"/>
    </xf>
    <xf numFmtId="0" fontId="7" fillId="3" borderId="47" xfId="3" applyFont="1" applyFill="1" applyBorder="1" applyAlignment="1">
      <alignment horizontal="center"/>
    </xf>
    <xf numFmtId="0" fontId="32" fillId="0" borderId="0" xfId="3" applyFont="1"/>
    <xf numFmtId="0" fontId="15" fillId="0" borderId="0" xfId="3" applyFont="1" applyAlignment="1">
      <alignment horizontal="center" textRotation="255"/>
    </xf>
    <xf numFmtId="1" fontId="14" fillId="0" borderId="0" xfId="3" applyNumberFormat="1" applyFont="1" applyAlignment="1">
      <alignment horizontal="center"/>
    </xf>
    <xf numFmtId="0" fontId="30" fillId="0" borderId="0" xfId="3" quotePrefix="1" applyFont="1"/>
    <xf numFmtId="0" fontId="3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top"/>
    </xf>
    <xf numFmtId="0" fontId="1" fillId="0" borderId="0" xfId="3" applyAlignment="1">
      <alignment textRotation="90"/>
    </xf>
    <xf numFmtId="0" fontId="16" fillId="0" borderId="0" xfId="3" applyFont="1" applyAlignment="1">
      <alignment vertical="center"/>
    </xf>
    <xf numFmtId="1" fontId="50" fillId="0" borderId="9" xfId="8" applyNumberFormat="1" applyFont="1" applyBorder="1" applyAlignment="1">
      <alignment horizontal="center"/>
    </xf>
    <xf numFmtId="0" fontId="30" fillId="0" borderId="0" xfId="3" applyFont="1"/>
    <xf numFmtId="1" fontId="45" fillId="20" borderId="1" xfId="8" applyNumberFormat="1" applyFont="1" applyFill="1" applyBorder="1" applyAlignment="1">
      <alignment horizontal="center" wrapText="1"/>
    </xf>
    <xf numFmtId="1" fontId="43" fillId="0" borderId="1" xfId="8" applyNumberFormat="1" applyFont="1" applyBorder="1" applyAlignment="1">
      <alignment horizontal="center" vertical="center" wrapText="1"/>
    </xf>
    <xf numFmtId="0" fontId="54" fillId="0" borderId="0" xfId="8" applyFont="1"/>
    <xf numFmtId="0" fontId="54" fillId="7" borderId="1" xfId="8" applyFont="1" applyFill="1" applyBorder="1" applyAlignment="1">
      <alignment horizontal="center"/>
    </xf>
    <xf numFmtId="0" fontId="54" fillId="0" borderId="1" xfId="8" applyFont="1" applyBorder="1"/>
    <xf numFmtId="1" fontId="42" fillId="16" borderId="1" xfId="8" applyNumberFormat="1" applyFill="1" applyBorder="1" applyAlignment="1">
      <alignment horizontal="center"/>
    </xf>
    <xf numFmtId="1" fontId="52" fillId="18" borderId="1" xfId="8" applyNumberFormat="1" applyFont="1" applyFill="1" applyBorder="1" applyAlignment="1">
      <alignment horizontal="center"/>
    </xf>
    <xf numFmtId="0" fontId="59" fillId="18" borderId="1" xfId="8" applyFont="1" applyFill="1" applyBorder="1" applyAlignment="1">
      <alignment horizontal="center"/>
    </xf>
    <xf numFmtId="0" fontId="43" fillId="9" borderId="1" xfId="8" applyFont="1" applyFill="1" applyBorder="1" applyAlignment="1">
      <alignment horizontal="center" wrapText="1"/>
    </xf>
    <xf numFmtId="0" fontId="59" fillId="9" borderId="1" xfId="8" applyFont="1" applyFill="1" applyBorder="1" applyAlignment="1">
      <alignment horizontal="center" vertical="center" wrapText="1"/>
    </xf>
    <xf numFmtId="1" fontId="59" fillId="10" borderId="1" xfId="8" applyNumberFormat="1" applyFont="1" applyFill="1" applyBorder="1" applyAlignment="1">
      <alignment horizontal="center" wrapText="1"/>
    </xf>
    <xf numFmtId="0" fontId="46" fillId="9" borderId="1" xfId="8" applyFont="1" applyFill="1" applyBorder="1" applyAlignment="1">
      <alignment horizontal="center" wrapText="1"/>
    </xf>
    <xf numFmtId="0" fontId="66" fillId="0" borderId="1" xfId="8" applyFont="1" applyBorder="1" applyAlignment="1">
      <alignment horizontal="center" textRotation="43"/>
    </xf>
    <xf numFmtId="0" fontId="52" fillId="0" borderId="56" xfId="8" applyFont="1" applyBorder="1" applyAlignment="1">
      <alignment horizontal="center"/>
    </xf>
    <xf numFmtId="0" fontId="1" fillId="0" borderId="1" xfId="3" applyBorder="1"/>
    <xf numFmtId="1" fontId="43" fillId="29" borderId="1" xfId="8" applyNumberFormat="1" applyFont="1" applyFill="1" applyBorder="1" applyAlignment="1">
      <alignment horizontal="center"/>
    </xf>
    <xf numFmtId="1" fontId="52" fillId="30" borderId="1" xfId="8" applyNumberFormat="1" applyFont="1" applyFill="1" applyBorder="1" applyAlignment="1">
      <alignment horizontal="center"/>
    </xf>
    <xf numFmtId="0" fontId="55" fillId="0" borderId="0" xfId="8" applyFont="1" applyAlignment="1">
      <alignment horizontal="left"/>
    </xf>
    <xf numFmtId="0" fontId="59" fillId="29" borderId="1" xfId="8" applyFont="1" applyFill="1" applyBorder="1" applyAlignment="1">
      <alignment horizontal="center"/>
    </xf>
    <xf numFmtId="0" fontId="43" fillId="31" borderId="1" xfId="8" applyFont="1" applyFill="1" applyBorder="1" applyAlignment="1">
      <alignment horizontal="center"/>
    </xf>
    <xf numFmtId="0" fontId="59" fillId="0" borderId="1" xfId="3" applyFont="1" applyBorder="1"/>
    <xf numFmtId="0" fontId="43" fillId="0" borderId="0" xfId="8" applyFont="1" applyBorder="1" applyAlignment="1">
      <alignment horizontal="left"/>
    </xf>
    <xf numFmtId="1" fontId="43" fillId="0" borderId="0" xfId="8" applyNumberFormat="1" applyFont="1" applyBorder="1" applyAlignment="1">
      <alignment horizontal="center"/>
    </xf>
    <xf numFmtId="1" fontId="59" fillId="0" borderId="0" xfId="8" applyNumberFormat="1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59" fillId="21" borderId="1" xfId="8" applyFont="1" applyFill="1" applyBorder="1" applyAlignment="1">
      <alignment horizontal="center"/>
    </xf>
    <xf numFmtId="0" fontId="59" fillId="30" borderId="1" xfId="8" applyFont="1" applyFill="1" applyBorder="1" applyAlignment="1">
      <alignment horizontal="center"/>
    </xf>
    <xf numFmtId="0" fontId="43" fillId="32" borderId="1" xfId="8" applyFont="1" applyFill="1" applyBorder="1" applyAlignment="1">
      <alignment horizontal="center"/>
    </xf>
    <xf numFmtId="0" fontId="59" fillId="32" borderId="1" xfId="8" applyFont="1" applyFill="1" applyBorder="1" applyAlignment="1">
      <alignment horizontal="center"/>
    </xf>
    <xf numFmtId="0" fontId="43" fillId="33" borderId="1" xfId="8" applyFont="1" applyFill="1" applyBorder="1" applyAlignment="1">
      <alignment horizontal="center"/>
    </xf>
    <xf numFmtId="0" fontId="59" fillId="0" borderId="1" xfId="8" applyFont="1" applyBorder="1"/>
    <xf numFmtId="1" fontId="43" fillId="32" borderId="1" xfId="8" applyNumberFormat="1" applyFont="1" applyFill="1" applyBorder="1" applyAlignment="1">
      <alignment horizontal="center"/>
    </xf>
    <xf numFmtId="1" fontId="52" fillId="28" borderId="1" xfId="8" applyNumberFormat="1" applyFont="1" applyFill="1" applyBorder="1" applyAlignment="1">
      <alignment horizontal="center"/>
    </xf>
    <xf numFmtId="1" fontId="43" fillId="34" borderId="1" xfId="8" applyNumberFormat="1" applyFont="1" applyFill="1" applyBorder="1" applyAlignment="1">
      <alignment horizontal="center"/>
    </xf>
    <xf numFmtId="1" fontId="43" fillId="31" borderId="1" xfId="8" applyNumberFormat="1" applyFont="1" applyFill="1" applyBorder="1" applyAlignment="1">
      <alignment horizontal="center"/>
    </xf>
    <xf numFmtId="0" fontId="43" fillId="21" borderId="1" xfId="8" applyFont="1" applyFill="1" applyBorder="1" applyAlignment="1">
      <alignment horizontal="center"/>
    </xf>
    <xf numFmtId="1" fontId="43" fillId="33" borderId="1" xfId="8" applyNumberFormat="1" applyFont="1" applyFill="1" applyBorder="1" applyAlignment="1">
      <alignment horizontal="center"/>
    </xf>
    <xf numFmtId="0" fontId="59" fillId="35" borderId="1" xfId="8" applyFont="1" applyFill="1" applyBorder="1" applyAlignment="1">
      <alignment horizontal="center"/>
    </xf>
    <xf numFmtId="0" fontId="67" fillId="0" borderId="1" xfId="8" applyFont="1" applyBorder="1"/>
    <xf numFmtId="1" fontId="43" fillId="35" borderId="1" xfId="8" applyNumberFormat="1" applyFont="1" applyFill="1" applyBorder="1" applyAlignment="1">
      <alignment horizontal="center"/>
    </xf>
    <xf numFmtId="1" fontId="52" fillId="21" borderId="1" xfId="8" applyNumberFormat="1" applyFont="1" applyFill="1" applyBorder="1" applyAlignment="1">
      <alignment horizontal="center"/>
    </xf>
    <xf numFmtId="0" fontId="55" fillId="0" borderId="1" xfId="8" applyFont="1" applyBorder="1" applyAlignment="1">
      <alignment horizontal="left"/>
    </xf>
    <xf numFmtId="0" fontId="42" fillId="0" borderId="2" xfId="8" applyBorder="1"/>
    <xf numFmtId="0" fontId="53" fillId="26" borderId="2" xfId="8" applyFont="1" applyFill="1" applyBorder="1" applyAlignment="1">
      <alignment horizontal="center"/>
    </xf>
    <xf numFmtId="1" fontId="52" fillId="36" borderId="1" xfId="8" applyNumberFormat="1" applyFont="1" applyFill="1" applyBorder="1" applyAlignment="1">
      <alignment horizontal="center"/>
    </xf>
    <xf numFmtId="0" fontId="54" fillId="0" borderId="0" xfId="8" quotePrefix="1" applyFont="1" applyAlignment="1">
      <alignment horizontal="center"/>
    </xf>
    <xf numFmtId="1" fontId="43" fillId="19" borderId="9" xfId="8" applyNumberFormat="1" applyFont="1" applyFill="1" applyBorder="1" applyAlignment="1">
      <alignment horizontal="center"/>
    </xf>
    <xf numFmtId="0" fontId="43" fillId="0" borderId="9" xfId="8" applyFont="1" applyBorder="1"/>
    <xf numFmtId="0" fontId="43" fillId="0" borderId="1" xfId="8" applyFont="1" applyBorder="1" applyAlignment="1">
      <alignment horizontal="center" textRotation="42"/>
    </xf>
    <xf numFmtId="0" fontId="43" fillId="0" borderId="0" xfId="8" applyFont="1" applyBorder="1"/>
    <xf numFmtId="0" fontId="43" fillId="0" borderId="1" xfId="8" applyFont="1" applyFill="1" applyBorder="1" applyAlignment="1">
      <alignment horizontal="center"/>
    </xf>
    <xf numFmtId="0" fontId="59" fillId="0" borderId="1" xfId="8" applyFont="1" applyFill="1" applyBorder="1" applyAlignment="1">
      <alignment horizontal="center"/>
    </xf>
    <xf numFmtId="0" fontId="16" fillId="0" borderId="35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1" fontId="43" fillId="26" borderId="0" xfId="8" applyNumberFormat="1" applyFont="1" applyFill="1"/>
    <xf numFmtId="0" fontId="1" fillId="37" borderId="1" xfId="3" applyFill="1" applyBorder="1"/>
    <xf numFmtId="1" fontId="43" fillId="14" borderId="0" xfId="8" applyNumberFormat="1" applyFont="1" applyFill="1" applyAlignment="1">
      <alignment horizontal="center"/>
    </xf>
    <xf numFmtId="1" fontId="43" fillId="38" borderId="1" xfId="8" applyNumberFormat="1" applyFont="1" applyFill="1" applyBorder="1" applyAlignment="1">
      <alignment horizontal="center"/>
    </xf>
    <xf numFmtId="0" fontId="43" fillId="0" borderId="9" xfId="8" applyFont="1" applyBorder="1" applyAlignment="1">
      <alignment horizontal="center" wrapText="1"/>
    </xf>
    <xf numFmtId="49" fontId="20" fillId="0" borderId="0" xfId="3" applyNumberFormat="1" applyFont="1" applyFill="1" applyBorder="1" applyAlignment="1">
      <alignment horizontal="center"/>
    </xf>
    <xf numFmtId="0" fontId="1" fillId="0" borderId="0" xfId="3" applyFill="1" applyBorder="1"/>
    <xf numFmtId="49" fontId="7" fillId="0" borderId="0" xfId="3" applyNumberFormat="1" applyFont="1" applyFill="1" applyBorder="1" applyAlignment="1">
      <alignment horizontal="center"/>
    </xf>
    <xf numFmtId="49" fontId="18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1" fillId="0" borderId="0" xfId="3" applyFill="1" applyBorder="1" applyAlignment="1">
      <alignment horizontal="left"/>
    </xf>
    <xf numFmtId="0" fontId="7" fillId="0" borderId="0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>
      <alignment horizontal="center"/>
    </xf>
    <xf numFmtId="0" fontId="16" fillId="0" borderId="35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" fontId="43" fillId="0" borderId="0" xfId="8" applyNumberFormat="1" applyFont="1" applyFill="1" applyBorder="1"/>
    <xf numFmtId="0" fontId="1" fillId="0" borderId="48" xfId="3" applyBorder="1"/>
    <xf numFmtId="0" fontId="1" fillId="0" borderId="45" xfId="3" applyBorder="1"/>
    <xf numFmtId="0" fontId="1" fillId="0" borderId="54" xfId="3" applyBorder="1"/>
    <xf numFmtId="0" fontId="1" fillId="0" borderId="46" xfId="3" applyBorder="1"/>
    <xf numFmtId="0" fontId="37" fillId="0" borderId="21" xfId="3" applyFont="1" applyBorder="1" applyAlignment="1">
      <alignment wrapText="1"/>
    </xf>
    <xf numFmtId="0" fontId="37" fillId="0" borderId="53" xfId="3" applyFont="1" applyBorder="1" applyAlignment="1">
      <alignment wrapText="1"/>
    </xf>
    <xf numFmtId="0" fontId="37" fillId="0" borderId="21" xfId="3" applyFont="1" applyBorder="1" applyAlignment="1">
      <alignment horizontal="left" wrapText="1"/>
    </xf>
    <xf numFmtId="0" fontId="37" fillId="0" borderId="35" xfId="3" applyFont="1" applyBorder="1" applyAlignment="1">
      <alignment horizontal="left" wrapText="1"/>
    </xf>
    <xf numFmtId="0" fontId="16" fillId="0" borderId="35" xfId="3" applyFont="1" applyBorder="1" applyAlignment="1">
      <alignment horizontal="left" wrapText="1"/>
    </xf>
    <xf numFmtId="0" fontId="16" fillId="0" borderId="53" xfId="3" applyFont="1" applyBorder="1" applyAlignment="1">
      <alignment horizontal="left" wrapText="1"/>
    </xf>
    <xf numFmtId="0" fontId="16" fillId="0" borderId="21" xfId="3" applyFont="1" applyBorder="1" applyAlignment="1">
      <alignment horizontal="center"/>
    </xf>
    <xf numFmtId="0" fontId="16" fillId="0" borderId="35" xfId="3" applyFont="1" applyBorder="1" applyAlignment="1">
      <alignment horizontal="center"/>
    </xf>
    <xf numFmtId="0" fontId="6" fillId="0" borderId="21" xfId="3" applyFont="1" applyBorder="1" applyAlignment="1">
      <alignment horizontal="center" textRotation="60"/>
    </xf>
    <xf numFmtId="0" fontId="6" fillId="0" borderId="53" xfId="3" applyFont="1" applyBorder="1" applyAlignment="1">
      <alignment horizontal="center" textRotation="60"/>
    </xf>
    <xf numFmtId="0" fontId="7" fillId="0" borderId="25" xfId="3" applyFont="1" applyBorder="1" applyAlignment="1">
      <alignment horizontal="center" textRotation="60"/>
    </xf>
    <xf numFmtId="0" fontId="7" fillId="0" borderId="50" xfId="3" applyFont="1" applyBorder="1" applyAlignment="1">
      <alignment horizontal="center" textRotation="60"/>
    </xf>
    <xf numFmtId="0" fontId="8" fillId="0" borderId="47" xfId="3" applyFont="1" applyBorder="1" applyAlignment="1">
      <alignment textRotation="60"/>
    </xf>
    <xf numFmtId="0" fontId="8" fillId="0" borderId="44" xfId="3" applyFont="1" applyBorder="1" applyAlignment="1">
      <alignment textRotation="60"/>
    </xf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6" fillId="0" borderId="25" xfId="3" applyFont="1" applyBorder="1" applyAlignment="1">
      <alignment horizontal="center" textRotation="60"/>
    </xf>
    <xf numFmtId="0" fontId="6" fillId="0" borderId="50" xfId="3" applyFont="1" applyBorder="1" applyAlignment="1">
      <alignment horizontal="center" textRotation="60"/>
    </xf>
    <xf numFmtId="0" fontId="1" fillId="0" borderId="47" xfId="3" applyBorder="1" applyAlignment="1">
      <alignment textRotation="60"/>
    </xf>
    <xf numFmtId="0" fontId="1" fillId="0" borderId="44" xfId="3" applyBorder="1" applyAlignment="1">
      <alignment textRotation="60"/>
    </xf>
    <xf numFmtId="0" fontId="13" fillId="0" borderId="0" xfId="3" applyFont="1" applyAlignment="1">
      <alignment horizontal="left"/>
    </xf>
    <xf numFmtId="0" fontId="61" fillId="0" borderId="0" xfId="8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Border="1" applyAlignment="1"/>
    <xf numFmtId="0" fontId="0" fillId="0" borderId="16" xfId="0" applyBorder="1" applyAlignment="1"/>
    <xf numFmtId="0" fontId="24" fillId="0" borderId="21" xfId="0" applyFont="1" applyFill="1" applyBorder="1" applyAlignment="1"/>
    <xf numFmtId="0" fontId="24" fillId="0" borderId="53" xfId="0" applyFont="1" applyFill="1" applyBorder="1" applyAlignment="1"/>
    <xf numFmtId="0" fontId="24" fillId="0" borderId="21" xfId="0" applyFont="1" applyFill="1" applyBorder="1" applyAlignment="1" applyProtection="1">
      <alignment horizontal="left"/>
    </xf>
    <xf numFmtId="0" fontId="24" fillId="0" borderId="35" xfId="0" applyFont="1" applyFill="1" applyBorder="1" applyAlignment="1" applyProtection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6" fillId="0" borderId="21" xfId="0" applyFont="1" applyBorder="1" applyAlignment="1" applyProtection="1">
      <alignment horizontal="center"/>
    </xf>
    <xf numFmtId="0" fontId="26" fillId="0" borderId="35" xfId="0" applyFont="1" applyBorder="1" applyAlignment="1">
      <alignment horizontal="center"/>
    </xf>
    <xf numFmtId="0" fontId="6" fillId="0" borderId="35" xfId="0" applyFont="1" applyBorder="1" applyAlignment="1" applyProtection="1">
      <alignment horizontal="center" textRotation="60"/>
    </xf>
    <xf numFmtId="0" fontId="0" fillId="0" borderId="56" xfId="0" applyBorder="1" applyAlignment="1"/>
    <xf numFmtId="0" fontId="0" fillId="0" borderId="6" xfId="0" applyBorder="1" applyAlignment="1"/>
    <xf numFmtId="0" fontId="0" fillId="0" borderId="20" xfId="0" applyBorder="1" applyAlignment="1"/>
    <xf numFmtId="0" fontId="0" fillId="0" borderId="45" xfId="0" applyBorder="1" applyAlignment="1"/>
    <xf numFmtId="0" fontId="0" fillId="0" borderId="40" xfId="0" applyBorder="1" applyAlignment="1"/>
    <xf numFmtId="0" fontId="0" fillId="0" borderId="46" xfId="0" applyBorder="1" applyAlignment="1"/>
    <xf numFmtId="1" fontId="43" fillId="39" borderId="1" xfId="8" applyNumberFormat="1" applyFont="1" applyFill="1" applyBorder="1" applyAlignment="1">
      <alignment horizontal="center"/>
    </xf>
    <xf numFmtId="1" fontId="68" fillId="21" borderId="1" xfId="8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3" applyFill="1" applyBorder="1"/>
    <xf numFmtId="1" fontId="52" fillId="0" borderId="1" xfId="8" applyNumberFormat="1" applyFont="1" applyFill="1" applyBorder="1" applyAlignment="1">
      <alignment horizontal="center"/>
    </xf>
    <xf numFmtId="0" fontId="43" fillId="0" borderId="2" xfId="8" applyFont="1" applyBorder="1" applyAlignment="1">
      <alignment horizontal="center" wrapText="1"/>
    </xf>
    <xf numFmtId="0" fontId="59" fillId="0" borderId="0" xfId="8" applyFont="1" applyBorder="1" applyAlignment="1">
      <alignment horizontal="left"/>
    </xf>
    <xf numFmtId="1" fontId="59" fillId="0" borderId="0" xfId="8" applyNumberFormat="1" applyFont="1" applyBorder="1"/>
    <xf numFmtId="1" fontId="43" fillId="0" borderId="1" xfId="8" applyNumberFormat="1" applyFont="1" applyFill="1" applyBorder="1"/>
    <xf numFmtId="1" fontId="43" fillId="26" borderId="0" xfId="8" applyNumberFormat="1" applyFont="1" applyFill="1" applyBorder="1"/>
  </cellXfs>
  <cellStyles count="9">
    <cellStyle name="Hyperlink" xfId="7" builtinId="8"/>
    <cellStyle name="Komma 2" xfId="6" xr:uid="{10DC0B55-C021-4A34-A46A-51E1EE25ACDF}"/>
    <cellStyle name="Standaard" xfId="0" builtinId="0"/>
    <cellStyle name="Standaard 2" xfId="1" xr:uid="{00000000-0005-0000-0000-000001000000}"/>
    <cellStyle name="Standaard 2 2" xfId="3" xr:uid="{00000000-0005-0000-0000-000002000000}"/>
    <cellStyle name="Standaard 2 2 2" xfId="4" xr:uid="{B99E1C41-63DE-44CD-B2CF-538290044C1B}"/>
    <cellStyle name="Standaard 3" xfId="2" xr:uid="{00000000-0005-0000-0000-000003000000}"/>
    <cellStyle name="Standaard 3 2" xfId="5" xr:uid="{BA79649C-1016-4C44-A6FA-C1182DF726FC}"/>
    <cellStyle name="Verklarende tekst 2" xfId="8" xr:uid="{29FBBF25-AB6F-4511-91AC-EE736C8F6068}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41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</font>
      <fill>
        <patternFill>
          <bgColor rgb="FFFFFFFF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411"/>
      </font>
      <fill>
        <patternFill>
          <bgColor rgb="FFCCFFCC"/>
        </patternFill>
      </fill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562680</xdr:colOff>
      <xdr:row>1</xdr:row>
      <xdr:rowOff>0</xdr:rowOff>
    </xdr:from>
    <xdr:ext cx="4228094" cy="118253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94C3C0AE-C27B-4829-AAA6-D05C3A4FD382}"/>
            </a:ext>
          </a:extLst>
        </xdr:cNvPr>
        <xdr:cNvSpPr/>
      </xdr:nvSpPr>
      <xdr:spPr>
        <a:xfrm>
          <a:off x="29160540" y="731520"/>
          <a:ext cx="4228094" cy="1182539"/>
        </a:xfrm>
        <a:prstGeom prst="rect">
          <a:avLst/>
        </a:prstGeom>
        <a:solidFill>
          <a:srgbClr val="EA70C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36720" rIns="0" bIns="0"/>
        <a:lstStyle/>
        <a:p>
          <a:pPr>
            <a:lnSpc>
              <a:spcPct val="100000"/>
            </a:lnSpc>
          </a:pPr>
          <a:r>
            <a:rPr lang="nl-NL" sz="2000" b="0" strike="noStrike" spc="-1">
              <a:solidFill>
                <a:srgbClr val="000000"/>
              </a:solidFill>
              <a:latin typeface="Arial"/>
            </a:rPr>
            <a:t>eerst op 1 SORTEREN  en dan op elektrisch sorteren EN DAN OP LEEFIJD!! EN DAN OP PUNTEN </a:t>
          </a:r>
          <a:endParaRPr lang="nl-NL" sz="2000" b="0" strike="noStrike" spc="-1">
            <a:latin typeface="Times New Roman"/>
          </a:endParaRPr>
        </a:p>
      </xdr:txBody>
    </xdr:sp>
    <xdr:clientData/>
  </xdr:oneCellAnchor>
  <xdr:oneCellAnchor>
    <xdr:from>
      <xdr:col>109</xdr:col>
      <xdr:colOff>0</xdr:colOff>
      <xdr:row>13</xdr:row>
      <xdr:rowOff>0</xdr:rowOff>
    </xdr:from>
    <xdr:ext cx="13103400" cy="431280"/>
    <xdr:pic>
      <xdr:nvPicPr>
        <xdr:cNvPr id="3" name="Afbeelding 6">
          <a:extLst>
            <a:ext uri="{FF2B5EF4-FFF2-40B4-BE49-F238E27FC236}">
              <a16:creationId xmlns:a16="http://schemas.microsoft.com/office/drawing/2014/main" id="{C19FCF96-9CD9-448F-AD2E-92EE9B20F362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2560200" y="3512820"/>
          <a:ext cx="13103400" cy="4312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109</xdr:col>
      <xdr:colOff>0</xdr:colOff>
      <xdr:row>13</xdr:row>
      <xdr:rowOff>0</xdr:rowOff>
    </xdr:from>
    <xdr:ext cx="13103400" cy="431280"/>
    <xdr:pic>
      <xdr:nvPicPr>
        <xdr:cNvPr id="4" name="Afbeelding 6">
          <a:extLst>
            <a:ext uri="{FF2B5EF4-FFF2-40B4-BE49-F238E27FC236}">
              <a16:creationId xmlns:a16="http://schemas.microsoft.com/office/drawing/2014/main" id="{59E7CA80-B511-4159-B656-CE3747156D2D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2560200" y="3512820"/>
          <a:ext cx="13103400" cy="4312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109</xdr:col>
      <xdr:colOff>0</xdr:colOff>
      <xdr:row>13</xdr:row>
      <xdr:rowOff>0</xdr:rowOff>
    </xdr:from>
    <xdr:ext cx="13103400" cy="450360"/>
    <xdr:pic>
      <xdr:nvPicPr>
        <xdr:cNvPr id="5" name="Afbeelding 6">
          <a:extLst>
            <a:ext uri="{FF2B5EF4-FFF2-40B4-BE49-F238E27FC236}">
              <a16:creationId xmlns:a16="http://schemas.microsoft.com/office/drawing/2014/main" id="{CB62F95B-FC42-4988-9795-371B46E3BFFC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2560200" y="3512820"/>
          <a:ext cx="13103400" cy="4503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109</xdr:col>
      <xdr:colOff>0</xdr:colOff>
      <xdr:row>13</xdr:row>
      <xdr:rowOff>0</xdr:rowOff>
    </xdr:from>
    <xdr:ext cx="13103400" cy="450360"/>
    <xdr:pic>
      <xdr:nvPicPr>
        <xdr:cNvPr id="6" name="Afbeelding 5">
          <a:extLst>
            <a:ext uri="{FF2B5EF4-FFF2-40B4-BE49-F238E27FC236}">
              <a16:creationId xmlns:a16="http://schemas.microsoft.com/office/drawing/2014/main" id="{76ACE28A-D858-4D5B-B7E0-5B3F5279C72D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2560200" y="3512820"/>
          <a:ext cx="13103400" cy="45036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228600</xdr:colOff>
      <xdr:row>0</xdr:row>
      <xdr:rowOff>137160</xdr:rowOff>
    </xdr:from>
    <xdr:to>
      <xdr:col>4</xdr:col>
      <xdr:colOff>1417320</xdr:colOff>
      <xdr:row>0</xdr:row>
      <xdr:rowOff>487680</xdr:rowOff>
    </xdr:to>
    <xdr:sp macro="[0]!Sort_naam_FG" textlink="">
      <xdr:nvSpPr>
        <xdr:cNvPr id="7" name="Stroomdiagram: Alternatief proces 6">
          <a:extLst>
            <a:ext uri="{FF2B5EF4-FFF2-40B4-BE49-F238E27FC236}">
              <a16:creationId xmlns:a16="http://schemas.microsoft.com/office/drawing/2014/main" id="{01C96637-2B73-47FC-B715-932B9AA7A0EA}"/>
            </a:ext>
          </a:extLst>
        </xdr:cNvPr>
        <xdr:cNvSpPr/>
      </xdr:nvSpPr>
      <xdr:spPr bwMode="auto">
        <a:xfrm>
          <a:off x="2110740" y="13716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144780</xdr:colOff>
      <xdr:row>0</xdr:row>
      <xdr:rowOff>137160</xdr:rowOff>
    </xdr:from>
    <xdr:to>
      <xdr:col>6</xdr:col>
      <xdr:colOff>685800</xdr:colOff>
      <xdr:row>0</xdr:row>
      <xdr:rowOff>487680</xdr:rowOff>
    </xdr:to>
    <xdr:sp macro="[0]!Sorteren_loperFG" textlink="">
      <xdr:nvSpPr>
        <xdr:cNvPr id="8" name="Stroomdiagram: Alternatief proces 7">
          <a:extLst>
            <a:ext uri="{FF2B5EF4-FFF2-40B4-BE49-F238E27FC236}">
              <a16:creationId xmlns:a16="http://schemas.microsoft.com/office/drawing/2014/main" id="{D40B469D-E11C-4F89-8E80-3D61EA3642E5}"/>
            </a:ext>
          </a:extLst>
        </xdr:cNvPr>
        <xdr:cNvSpPr/>
      </xdr:nvSpPr>
      <xdr:spPr bwMode="auto">
        <a:xfrm>
          <a:off x="3634740" y="13716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138546</xdr:colOff>
      <xdr:row>0</xdr:row>
      <xdr:rowOff>207818</xdr:rowOff>
    </xdr:from>
    <xdr:to>
      <xdr:col>4</xdr:col>
      <xdr:colOff>1327266</xdr:colOff>
      <xdr:row>0</xdr:row>
      <xdr:rowOff>558338</xdr:rowOff>
    </xdr:to>
    <xdr:sp macro="[0]!Floret_naam_sortF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BFFA438F-D770-4DAC-A1BD-17548F1B48C0}"/>
            </a:ext>
          </a:extLst>
        </xdr:cNvPr>
        <xdr:cNvSpPr/>
      </xdr:nvSpPr>
      <xdr:spPr bwMode="auto">
        <a:xfrm>
          <a:off x="1891146" y="207818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145473</xdr:colOff>
      <xdr:row>0</xdr:row>
      <xdr:rowOff>221673</xdr:rowOff>
    </xdr:from>
    <xdr:to>
      <xdr:col>6</xdr:col>
      <xdr:colOff>786939</xdr:colOff>
      <xdr:row>0</xdr:row>
      <xdr:rowOff>572193</xdr:rowOff>
    </xdr:to>
    <xdr:sp macro="[0]!Sorten_loperF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F177B593-6B90-4861-AB5E-6646A47256BA}"/>
            </a:ext>
          </a:extLst>
        </xdr:cNvPr>
        <xdr:cNvSpPr/>
      </xdr:nvSpPr>
      <xdr:spPr bwMode="auto">
        <a:xfrm>
          <a:off x="3711633" y="221673"/>
          <a:ext cx="1456806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11</xdr:row>
          <xdr:rowOff>38100</xdr:rowOff>
        </xdr:from>
        <xdr:to>
          <xdr:col>1</xdr:col>
          <xdr:colOff>144780</xdr:colOff>
          <xdr:row>11</xdr:row>
          <xdr:rowOff>411480</xdr:rowOff>
        </xdr:to>
        <xdr:sp macro="" textlink="">
          <xdr:nvSpPr>
            <xdr:cNvPr id="16531457" name="Button 1" hidden="1">
              <a:extLst>
                <a:ext uri="{63B3BB69-23CF-44E3-9099-C40C66FF867C}">
                  <a14:compatExt spid="_x0000_s16531457"/>
                </a:ext>
                <a:ext uri="{FF2B5EF4-FFF2-40B4-BE49-F238E27FC236}">
                  <a16:creationId xmlns:a16="http://schemas.microsoft.com/office/drawing/2014/main" id="{90A15EB3-9745-4A5B-8B95-8D2030D40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36</xdr:row>
          <xdr:rowOff>38100</xdr:rowOff>
        </xdr:from>
        <xdr:to>
          <xdr:col>1</xdr:col>
          <xdr:colOff>121920</xdr:colOff>
          <xdr:row>36</xdr:row>
          <xdr:rowOff>411480</xdr:rowOff>
        </xdr:to>
        <xdr:sp macro="" textlink="">
          <xdr:nvSpPr>
            <xdr:cNvPr id="16531458" name="Button 2" hidden="1">
              <a:extLst>
                <a:ext uri="{63B3BB69-23CF-44E3-9099-C40C66FF867C}">
                  <a14:compatExt spid="_x0000_s16531458"/>
                </a:ext>
                <a:ext uri="{FF2B5EF4-FFF2-40B4-BE49-F238E27FC236}">
                  <a16:creationId xmlns:a16="http://schemas.microsoft.com/office/drawing/2014/main" id="{BF9AF5C4-E204-4BFC-97EB-33DEBEBE2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60</xdr:row>
          <xdr:rowOff>38100</xdr:rowOff>
        </xdr:from>
        <xdr:to>
          <xdr:col>1</xdr:col>
          <xdr:colOff>152400</xdr:colOff>
          <xdr:row>60</xdr:row>
          <xdr:rowOff>411480</xdr:rowOff>
        </xdr:to>
        <xdr:sp macro="" textlink="">
          <xdr:nvSpPr>
            <xdr:cNvPr id="16531459" name="Button 3" hidden="1">
              <a:extLst>
                <a:ext uri="{63B3BB69-23CF-44E3-9099-C40C66FF867C}">
                  <a14:compatExt spid="_x0000_s16531459"/>
                </a:ext>
                <a:ext uri="{FF2B5EF4-FFF2-40B4-BE49-F238E27FC236}">
                  <a16:creationId xmlns:a16="http://schemas.microsoft.com/office/drawing/2014/main" id="{E2851301-AB81-496B-9881-BC88FF8A4D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85</xdr:row>
          <xdr:rowOff>38100</xdr:rowOff>
        </xdr:from>
        <xdr:to>
          <xdr:col>1</xdr:col>
          <xdr:colOff>152400</xdr:colOff>
          <xdr:row>85</xdr:row>
          <xdr:rowOff>411480</xdr:rowOff>
        </xdr:to>
        <xdr:sp macro="" textlink="">
          <xdr:nvSpPr>
            <xdr:cNvPr id="16531460" name="Button 4" hidden="1">
              <a:extLst>
                <a:ext uri="{63B3BB69-23CF-44E3-9099-C40C66FF867C}">
                  <a14:compatExt spid="_x0000_s16531460"/>
                </a:ext>
                <a:ext uri="{FF2B5EF4-FFF2-40B4-BE49-F238E27FC236}">
                  <a16:creationId xmlns:a16="http://schemas.microsoft.com/office/drawing/2014/main" id="{E2F6C3CE-D5FF-492C-A448-A0BFA435AE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31461" name="Button 5" hidden="1">
              <a:extLst>
                <a:ext uri="{63B3BB69-23CF-44E3-9099-C40C66FF867C}">
                  <a14:compatExt spid="_x0000_s16531461"/>
                </a:ext>
                <a:ext uri="{FF2B5EF4-FFF2-40B4-BE49-F238E27FC236}">
                  <a16:creationId xmlns:a16="http://schemas.microsoft.com/office/drawing/2014/main" id="{304529C3-A424-4EF9-B1A5-2F78C4769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68580</xdr:rowOff>
        </xdr:from>
        <xdr:to>
          <xdr:col>1</xdr:col>
          <xdr:colOff>137160</xdr:colOff>
          <xdr:row>135</xdr:row>
          <xdr:rowOff>426720</xdr:rowOff>
        </xdr:to>
        <xdr:sp macro="" textlink="">
          <xdr:nvSpPr>
            <xdr:cNvPr id="16531462" name="Button 6" hidden="1">
              <a:extLst>
                <a:ext uri="{63B3BB69-23CF-44E3-9099-C40C66FF867C}">
                  <a14:compatExt spid="_x0000_s16531462"/>
                </a:ext>
                <a:ext uri="{FF2B5EF4-FFF2-40B4-BE49-F238E27FC236}">
                  <a16:creationId xmlns:a16="http://schemas.microsoft.com/office/drawing/2014/main" id="{9A63B0BB-F6E9-4DDD-A5EB-D35E422629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38100</xdr:rowOff>
        </xdr:from>
        <xdr:to>
          <xdr:col>1</xdr:col>
          <xdr:colOff>175260</xdr:colOff>
          <xdr:row>160</xdr:row>
          <xdr:rowOff>403860</xdr:rowOff>
        </xdr:to>
        <xdr:sp macro="" textlink="">
          <xdr:nvSpPr>
            <xdr:cNvPr id="16531463" name="Button 7" hidden="1">
              <a:extLst>
                <a:ext uri="{63B3BB69-23CF-44E3-9099-C40C66FF867C}">
                  <a14:compatExt spid="_x0000_s16531463"/>
                </a:ext>
                <a:ext uri="{FF2B5EF4-FFF2-40B4-BE49-F238E27FC236}">
                  <a16:creationId xmlns:a16="http://schemas.microsoft.com/office/drawing/2014/main" id="{B545EEEF-9DAD-4CB9-ACE5-AF0330084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175260</xdr:colOff>
          <xdr:row>185</xdr:row>
          <xdr:rowOff>403860</xdr:rowOff>
        </xdr:to>
        <xdr:sp macro="" textlink="">
          <xdr:nvSpPr>
            <xdr:cNvPr id="16531464" name="Button 8" hidden="1">
              <a:extLst>
                <a:ext uri="{63B3BB69-23CF-44E3-9099-C40C66FF867C}">
                  <a14:compatExt spid="_x0000_s16531464"/>
                </a:ext>
                <a:ext uri="{FF2B5EF4-FFF2-40B4-BE49-F238E27FC236}">
                  <a16:creationId xmlns:a16="http://schemas.microsoft.com/office/drawing/2014/main" id="{59946B46-2ED8-4CC2-B2F9-B178488552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155867</xdr:colOff>
      <xdr:row>59</xdr:row>
      <xdr:rowOff>103908</xdr:rowOff>
    </xdr:from>
    <xdr:to>
      <xdr:col>21</xdr:col>
      <xdr:colOff>52832</xdr:colOff>
      <xdr:row>59</xdr:row>
      <xdr:rowOff>294408</xdr:rowOff>
    </xdr:to>
    <xdr:grpSp>
      <xdr:nvGrpSpPr>
        <xdr:cNvPr id="10" name="Groep 9">
          <a:extLst>
            <a:ext uri="{FF2B5EF4-FFF2-40B4-BE49-F238E27FC236}">
              <a16:creationId xmlns:a16="http://schemas.microsoft.com/office/drawing/2014/main" id="{5928DE6B-F298-4F74-82F1-C7E7142A8E11}"/>
            </a:ext>
          </a:extLst>
        </xdr:cNvPr>
        <xdr:cNvGrpSpPr/>
      </xdr:nvGrpSpPr>
      <xdr:grpSpPr>
        <a:xfrm>
          <a:off x="3043847" y="15290568"/>
          <a:ext cx="5802465" cy="190500"/>
          <a:chOff x="1015714" y="25146000"/>
          <a:chExt cx="4053328" cy="190500"/>
        </a:xfrm>
      </xdr:grpSpPr>
      <xdr:sp macro="" textlink="">
        <xdr:nvSpPr>
          <xdr:cNvPr id="11" name="Button 29" hidden="1">
            <a:extLst>
              <a:ext uri="{63B3BB69-23CF-44E3-9099-C40C66FF867C}">
                <a14:compatExt xmlns:a14="http://schemas.microsoft.com/office/drawing/2010/main" spid="_x0000_s16416797"/>
              </a:ext>
              <a:ext uri="{FF2B5EF4-FFF2-40B4-BE49-F238E27FC236}">
                <a16:creationId xmlns:a16="http://schemas.microsoft.com/office/drawing/2014/main" id="{6AF045C8-03F9-4126-8CAB-26982D0B1CD2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2" name="Button 30" hidden="1">
            <a:extLst>
              <a:ext uri="{63B3BB69-23CF-44E3-9099-C40C66FF867C}">
                <a14:compatExt xmlns:a14="http://schemas.microsoft.com/office/drawing/2010/main" spid="_x0000_s16416798"/>
              </a:ext>
              <a:ext uri="{FF2B5EF4-FFF2-40B4-BE49-F238E27FC236}">
                <a16:creationId xmlns:a16="http://schemas.microsoft.com/office/drawing/2014/main" id="{1BBDEBBF-CB1A-4235-83B5-5329FA1CC0D4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3" name="Button 31" hidden="1">
            <a:extLst>
              <a:ext uri="{63B3BB69-23CF-44E3-9099-C40C66FF867C}">
                <a14:compatExt xmlns:a14="http://schemas.microsoft.com/office/drawing/2010/main" spid="_x0000_s16416799"/>
              </a:ext>
              <a:ext uri="{FF2B5EF4-FFF2-40B4-BE49-F238E27FC236}">
                <a16:creationId xmlns:a16="http://schemas.microsoft.com/office/drawing/2014/main" id="{6B28A765-BFC9-4645-A268-3DE1F5E86C5E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4" name="Button 32" hidden="1">
            <a:extLst>
              <a:ext uri="{63B3BB69-23CF-44E3-9099-C40C66FF867C}">
                <a14:compatExt xmlns:a14="http://schemas.microsoft.com/office/drawing/2010/main" spid="_x0000_s16416800"/>
              </a:ext>
              <a:ext uri="{FF2B5EF4-FFF2-40B4-BE49-F238E27FC236}">
                <a16:creationId xmlns:a16="http://schemas.microsoft.com/office/drawing/2014/main" id="{D65AAD72-A7AA-4B8F-832F-3C18A5B04AA6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15" name="Button 33" hidden="1">
            <a:extLst>
              <a:ext uri="{63B3BB69-23CF-44E3-9099-C40C66FF867C}">
                <a14:compatExt xmlns:a14="http://schemas.microsoft.com/office/drawing/2010/main" spid="_x0000_s16416801"/>
              </a:ext>
              <a:ext uri="{FF2B5EF4-FFF2-40B4-BE49-F238E27FC236}">
                <a16:creationId xmlns:a16="http://schemas.microsoft.com/office/drawing/2014/main" id="{4F7A16A5-E641-4098-B355-A85AD03A8DB2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6" name="Button 34" hidden="1">
            <a:extLst>
              <a:ext uri="{63B3BB69-23CF-44E3-9099-C40C66FF867C}">
                <a14:compatExt xmlns:a14="http://schemas.microsoft.com/office/drawing/2010/main" spid="_x0000_s16416802"/>
              </a:ext>
              <a:ext uri="{FF2B5EF4-FFF2-40B4-BE49-F238E27FC236}">
                <a16:creationId xmlns:a16="http://schemas.microsoft.com/office/drawing/2014/main" id="{11B7A805-CEA6-4865-9B20-C9F070068351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7" name="Button 35" hidden="1">
            <a:extLst>
              <a:ext uri="{63B3BB69-23CF-44E3-9099-C40C66FF867C}">
                <a14:compatExt xmlns:a14="http://schemas.microsoft.com/office/drawing/2010/main" spid="_x0000_s16416803"/>
              </a:ext>
              <a:ext uri="{FF2B5EF4-FFF2-40B4-BE49-F238E27FC236}">
                <a16:creationId xmlns:a16="http://schemas.microsoft.com/office/drawing/2014/main" id="{B31686E5-EEB0-42B7-8237-A4756889C2AB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8" name="Button 36" hidden="1">
            <a:extLst>
              <a:ext uri="{63B3BB69-23CF-44E3-9099-C40C66FF867C}">
                <a14:compatExt xmlns:a14="http://schemas.microsoft.com/office/drawing/2010/main" spid="_x0000_s16416804"/>
              </a:ext>
              <a:ext uri="{FF2B5EF4-FFF2-40B4-BE49-F238E27FC236}">
                <a16:creationId xmlns:a16="http://schemas.microsoft.com/office/drawing/2014/main" id="{6F14EECC-D3B5-416E-AC10-FEB878F19EEC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9" name="Button 37" hidden="1">
            <a:extLst>
              <a:ext uri="{63B3BB69-23CF-44E3-9099-C40C66FF867C}">
                <a14:compatExt xmlns:a14="http://schemas.microsoft.com/office/drawing/2010/main" spid="_x0000_s16416805"/>
              </a:ext>
              <a:ext uri="{FF2B5EF4-FFF2-40B4-BE49-F238E27FC236}">
                <a16:creationId xmlns:a16="http://schemas.microsoft.com/office/drawing/2014/main" id="{71FFABDA-A804-4103-A245-74FDDF64D4B7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150</xdr:row>
          <xdr:rowOff>0</xdr:rowOff>
        </xdr:from>
        <xdr:to>
          <xdr:col>4</xdr:col>
          <xdr:colOff>83820</xdr:colOff>
          <xdr:row>150</xdr:row>
          <xdr:rowOff>175260</xdr:rowOff>
        </xdr:to>
        <xdr:sp macro="" textlink="">
          <xdr:nvSpPr>
            <xdr:cNvPr id="16531465" name="Button 9" hidden="1">
              <a:extLst>
                <a:ext uri="{63B3BB69-23CF-44E3-9099-C40C66FF867C}">
                  <a14:compatExt spid="_x0000_s16531465"/>
                </a:ext>
                <a:ext uri="{FF2B5EF4-FFF2-40B4-BE49-F238E27FC236}">
                  <a16:creationId xmlns:a16="http://schemas.microsoft.com/office/drawing/2014/main" id="{9F83A04F-7031-4CB9-B60A-B0E61E81E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125</xdr:row>
          <xdr:rowOff>0</xdr:rowOff>
        </xdr:from>
        <xdr:to>
          <xdr:col>4</xdr:col>
          <xdr:colOff>83820</xdr:colOff>
          <xdr:row>125</xdr:row>
          <xdr:rowOff>175260</xdr:rowOff>
        </xdr:to>
        <xdr:sp macro="" textlink="">
          <xdr:nvSpPr>
            <xdr:cNvPr id="16531466" name="Button 10" hidden="1">
              <a:extLst>
                <a:ext uri="{63B3BB69-23CF-44E3-9099-C40C66FF867C}">
                  <a14:compatExt spid="_x0000_s16531466"/>
                </a:ext>
                <a:ext uri="{FF2B5EF4-FFF2-40B4-BE49-F238E27FC236}">
                  <a16:creationId xmlns:a16="http://schemas.microsoft.com/office/drawing/2014/main" id="{EEBF74EF-99BC-4C3E-8CC7-7D872787F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26</xdr:row>
          <xdr:rowOff>0</xdr:rowOff>
        </xdr:from>
        <xdr:to>
          <xdr:col>4</xdr:col>
          <xdr:colOff>83820</xdr:colOff>
          <xdr:row>26</xdr:row>
          <xdr:rowOff>175260</xdr:rowOff>
        </xdr:to>
        <xdr:sp macro="" textlink="">
          <xdr:nvSpPr>
            <xdr:cNvPr id="16531467" name="Button 11" hidden="1">
              <a:extLst>
                <a:ext uri="{63B3BB69-23CF-44E3-9099-C40C66FF867C}">
                  <a14:compatExt spid="_x0000_s16531467"/>
                </a:ext>
                <a:ext uri="{FF2B5EF4-FFF2-40B4-BE49-F238E27FC236}">
                  <a16:creationId xmlns:a16="http://schemas.microsoft.com/office/drawing/2014/main" id="{8AD36DAE-E205-4A2A-936D-36745D1B3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51</xdr:row>
          <xdr:rowOff>0</xdr:rowOff>
        </xdr:from>
        <xdr:to>
          <xdr:col>4</xdr:col>
          <xdr:colOff>83820</xdr:colOff>
          <xdr:row>51</xdr:row>
          <xdr:rowOff>175260</xdr:rowOff>
        </xdr:to>
        <xdr:sp macro="" textlink="">
          <xdr:nvSpPr>
            <xdr:cNvPr id="16531468" name="Button 12" hidden="1">
              <a:extLst>
                <a:ext uri="{63B3BB69-23CF-44E3-9099-C40C66FF867C}">
                  <a14:compatExt spid="_x0000_s16531468"/>
                </a:ext>
                <a:ext uri="{FF2B5EF4-FFF2-40B4-BE49-F238E27FC236}">
                  <a16:creationId xmlns:a16="http://schemas.microsoft.com/office/drawing/2014/main" id="{AD9D5EFD-061F-450E-81EB-B396AE293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75</xdr:row>
          <xdr:rowOff>0</xdr:rowOff>
        </xdr:from>
        <xdr:to>
          <xdr:col>4</xdr:col>
          <xdr:colOff>83820</xdr:colOff>
          <xdr:row>75</xdr:row>
          <xdr:rowOff>175260</xdr:rowOff>
        </xdr:to>
        <xdr:sp macro="" textlink="">
          <xdr:nvSpPr>
            <xdr:cNvPr id="16531469" name="Button 13" hidden="1">
              <a:extLst>
                <a:ext uri="{63B3BB69-23CF-44E3-9099-C40C66FF867C}">
                  <a14:compatExt spid="_x0000_s16531469"/>
                </a:ext>
                <a:ext uri="{FF2B5EF4-FFF2-40B4-BE49-F238E27FC236}">
                  <a16:creationId xmlns:a16="http://schemas.microsoft.com/office/drawing/2014/main" id="{BD353272-9CD4-4FCF-89CC-6AE109131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100</xdr:row>
          <xdr:rowOff>0</xdr:rowOff>
        </xdr:from>
        <xdr:to>
          <xdr:col>4</xdr:col>
          <xdr:colOff>83820</xdr:colOff>
          <xdr:row>100</xdr:row>
          <xdr:rowOff>175260</xdr:rowOff>
        </xdr:to>
        <xdr:sp macro="" textlink="">
          <xdr:nvSpPr>
            <xdr:cNvPr id="16531470" name="Button 14" hidden="1">
              <a:extLst>
                <a:ext uri="{63B3BB69-23CF-44E3-9099-C40C66FF867C}">
                  <a14:compatExt spid="_x0000_s16531470"/>
                </a:ext>
                <a:ext uri="{FF2B5EF4-FFF2-40B4-BE49-F238E27FC236}">
                  <a16:creationId xmlns:a16="http://schemas.microsoft.com/office/drawing/2014/main" id="{3534897B-3297-457D-975F-19AE00CC1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175</xdr:row>
          <xdr:rowOff>0</xdr:rowOff>
        </xdr:from>
        <xdr:to>
          <xdr:col>4</xdr:col>
          <xdr:colOff>83820</xdr:colOff>
          <xdr:row>176</xdr:row>
          <xdr:rowOff>7620</xdr:rowOff>
        </xdr:to>
        <xdr:sp macro="" textlink="">
          <xdr:nvSpPr>
            <xdr:cNvPr id="16531471" name="Button 15" hidden="1">
              <a:extLst>
                <a:ext uri="{63B3BB69-23CF-44E3-9099-C40C66FF867C}">
                  <a14:compatExt spid="_x0000_s16531471"/>
                </a:ext>
                <a:ext uri="{FF2B5EF4-FFF2-40B4-BE49-F238E27FC236}">
                  <a16:creationId xmlns:a16="http://schemas.microsoft.com/office/drawing/2014/main" id="{5F9AE839-F260-4BD7-812E-132A49DE7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200</xdr:row>
          <xdr:rowOff>0</xdr:rowOff>
        </xdr:from>
        <xdr:to>
          <xdr:col>4</xdr:col>
          <xdr:colOff>83820</xdr:colOff>
          <xdr:row>201</xdr:row>
          <xdr:rowOff>7620</xdr:rowOff>
        </xdr:to>
        <xdr:sp macro="" textlink="">
          <xdr:nvSpPr>
            <xdr:cNvPr id="16531472" name="Button 16" hidden="1">
              <a:extLst>
                <a:ext uri="{63B3BB69-23CF-44E3-9099-C40C66FF867C}">
                  <a14:compatExt spid="_x0000_s16531472"/>
                </a:ext>
                <a:ext uri="{FF2B5EF4-FFF2-40B4-BE49-F238E27FC236}">
                  <a16:creationId xmlns:a16="http://schemas.microsoft.com/office/drawing/2014/main" id="{6990A56B-6F47-46C9-8E8A-FAC868258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26</xdr:row>
          <xdr:rowOff>0</xdr:rowOff>
        </xdr:from>
        <xdr:to>
          <xdr:col>21</xdr:col>
          <xdr:colOff>190500</xdr:colOff>
          <xdr:row>26</xdr:row>
          <xdr:rowOff>190500</xdr:rowOff>
        </xdr:to>
        <xdr:sp macro="" textlink="">
          <xdr:nvSpPr>
            <xdr:cNvPr id="16531473" name="Button 17" hidden="1">
              <a:extLst>
                <a:ext uri="{63B3BB69-23CF-44E3-9099-C40C66FF867C}">
                  <a14:compatExt spid="_x0000_s16531473"/>
                </a:ext>
                <a:ext uri="{FF2B5EF4-FFF2-40B4-BE49-F238E27FC236}">
                  <a16:creationId xmlns:a16="http://schemas.microsoft.com/office/drawing/2014/main" id="{071EEF8E-204B-45DF-B58A-A93757420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51</xdr:row>
          <xdr:rowOff>0</xdr:rowOff>
        </xdr:from>
        <xdr:to>
          <xdr:col>21</xdr:col>
          <xdr:colOff>160020</xdr:colOff>
          <xdr:row>51</xdr:row>
          <xdr:rowOff>190500</xdr:rowOff>
        </xdr:to>
        <xdr:sp macro="" textlink="">
          <xdr:nvSpPr>
            <xdr:cNvPr id="16531474" name="Button 18" hidden="1">
              <a:extLst>
                <a:ext uri="{63B3BB69-23CF-44E3-9099-C40C66FF867C}">
                  <a14:compatExt spid="_x0000_s16531474"/>
                </a:ext>
                <a:ext uri="{FF2B5EF4-FFF2-40B4-BE49-F238E27FC236}">
                  <a16:creationId xmlns:a16="http://schemas.microsoft.com/office/drawing/2014/main" id="{81B9C8C1-D465-4676-8D44-0A589C305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75</xdr:row>
          <xdr:rowOff>0</xdr:rowOff>
        </xdr:from>
        <xdr:to>
          <xdr:col>21</xdr:col>
          <xdr:colOff>190500</xdr:colOff>
          <xdr:row>75</xdr:row>
          <xdr:rowOff>190500</xdr:rowOff>
        </xdr:to>
        <xdr:sp macro="" textlink="">
          <xdr:nvSpPr>
            <xdr:cNvPr id="16531475" name="Button 19" hidden="1">
              <a:extLst>
                <a:ext uri="{63B3BB69-23CF-44E3-9099-C40C66FF867C}">
                  <a14:compatExt spid="_x0000_s16531475"/>
                </a:ext>
                <a:ext uri="{FF2B5EF4-FFF2-40B4-BE49-F238E27FC236}">
                  <a16:creationId xmlns:a16="http://schemas.microsoft.com/office/drawing/2014/main" id="{828FBCB7-3CA6-43A0-A71B-9C9333372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100</xdr:row>
          <xdr:rowOff>0</xdr:rowOff>
        </xdr:from>
        <xdr:to>
          <xdr:col>21</xdr:col>
          <xdr:colOff>68580</xdr:colOff>
          <xdr:row>100</xdr:row>
          <xdr:rowOff>190500</xdr:rowOff>
        </xdr:to>
        <xdr:sp macro="" textlink="">
          <xdr:nvSpPr>
            <xdr:cNvPr id="16531476" name="Button 20" hidden="1">
              <a:extLst>
                <a:ext uri="{63B3BB69-23CF-44E3-9099-C40C66FF867C}">
                  <a14:compatExt spid="_x0000_s16531476"/>
                </a:ext>
                <a:ext uri="{FF2B5EF4-FFF2-40B4-BE49-F238E27FC236}">
                  <a16:creationId xmlns:a16="http://schemas.microsoft.com/office/drawing/2014/main" id="{3FFF5914-9CC0-4151-B3BF-5C029DBA9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125</xdr:row>
          <xdr:rowOff>0</xdr:rowOff>
        </xdr:from>
        <xdr:to>
          <xdr:col>21</xdr:col>
          <xdr:colOff>190500</xdr:colOff>
          <xdr:row>126</xdr:row>
          <xdr:rowOff>0</xdr:rowOff>
        </xdr:to>
        <xdr:sp macro="" textlink="">
          <xdr:nvSpPr>
            <xdr:cNvPr id="16531477" name="Button 21" hidden="1">
              <a:extLst>
                <a:ext uri="{63B3BB69-23CF-44E3-9099-C40C66FF867C}">
                  <a14:compatExt spid="_x0000_s16531477"/>
                </a:ext>
                <a:ext uri="{FF2B5EF4-FFF2-40B4-BE49-F238E27FC236}">
                  <a16:creationId xmlns:a16="http://schemas.microsoft.com/office/drawing/2014/main" id="{FB0F5677-2D89-43AC-9443-C8A9A03C0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150</xdr:row>
          <xdr:rowOff>0</xdr:rowOff>
        </xdr:from>
        <xdr:to>
          <xdr:col>21</xdr:col>
          <xdr:colOff>190500</xdr:colOff>
          <xdr:row>151</xdr:row>
          <xdr:rowOff>0</xdr:rowOff>
        </xdr:to>
        <xdr:sp macro="" textlink="">
          <xdr:nvSpPr>
            <xdr:cNvPr id="16531478" name="Button 22" hidden="1">
              <a:extLst>
                <a:ext uri="{63B3BB69-23CF-44E3-9099-C40C66FF867C}">
                  <a14:compatExt spid="_x0000_s16531478"/>
                </a:ext>
                <a:ext uri="{FF2B5EF4-FFF2-40B4-BE49-F238E27FC236}">
                  <a16:creationId xmlns:a16="http://schemas.microsoft.com/office/drawing/2014/main" id="{0BD16F5D-47D8-4407-82D0-D7AA4965A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175</xdr:row>
          <xdr:rowOff>0</xdr:rowOff>
        </xdr:from>
        <xdr:to>
          <xdr:col>21</xdr:col>
          <xdr:colOff>190500</xdr:colOff>
          <xdr:row>176</xdr:row>
          <xdr:rowOff>30480</xdr:rowOff>
        </xdr:to>
        <xdr:sp macro="" textlink="">
          <xdr:nvSpPr>
            <xdr:cNvPr id="16531479" name="Button 23" hidden="1">
              <a:extLst>
                <a:ext uri="{63B3BB69-23CF-44E3-9099-C40C66FF867C}">
                  <a14:compatExt spid="_x0000_s16531479"/>
                </a:ext>
                <a:ext uri="{FF2B5EF4-FFF2-40B4-BE49-F238E27FC236}">
                  <a16:creationId xmlns:a16="http://schemas.microsoft.com/office/drawing/2014/main" id="{DDF1B6D6-3AE4-4D18-89ED-A298890697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200</xdr:row>
          <xdr:rowOff>0</xdr:rowOff>
        </xdr:from>
        <xdr:to>
          <xdr:col>21</xdr:col>
          <xdr:colOff>190500</xdr:colOff>
          <xdr:row>201</xdr:row>
          <xdr:rowOff>30480</xdr:rowOff>
        </xdr:to>
        <xdr:sp macro="" textlink="">
          <xdr:nvSpPr>
            <xdr:cNvPr id="16531480" name="Button 24" hidden="1">
              <a:extLst>
                <a:ext uri="{63B3BB69-23CF-44E3-9099-C40C66FF867C}">
                  <a14:compatExt spid="_x0000_s16531480"/>
                </a:ext>
                <a:ext uri="{FF2B5EF4-FFF2-40B4-BE49-F238E27FC236}">
                  <a16:creationId xmlns:a16="http://schemas.microsoft.com/office/drawing/2014/main" id="{F692ABB9-0CAB-41C3-9475-F7EC6E938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36</xdr:row>
          <xdr:rowOff>38100</xdr:rowOff>
        </xdr:from>
        <xdr:to>
          <xdr:col>1</xdr:col>
          <xdr:colOff>144780</xdr:colOff>
          <xdr:row>36</xdr:row>
          <xdr:rowOff>411480</xdr:rowOff>
        </xdr:to>
        <xdr:sp macro="" textlink="">
          <xdr:nvSpPr>
            <xdr:cNvPr id="16531481" name="Button 25" hidden="1">
              <a:extLst>
                <a:ext uri="{63B3BB69-23CF-44E3-9099-C40C66FF867C}">
                  <a14:compatExt spid="_x0000_s16531481"/>
                </a:ext>
                <a:ext uri="{FF2B5EF4-FFF2-40B4-BE49-F238E27FC236}">
                  <a16:creationId xmlns:a16="http://schemas.microsoft.com/office/drawing/2014/main" id="{B049CB29-3835-46FD-AE49-0C8E40EAEC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60</xdr:row>
          <xdr:rowOff>38100</xdr:rowOff>
        </xdr:from>
        <xdr:to>
          <xdr:col>1</xdr:col>
          <xdr:colOff>121920</xdr:colOff>
          <xdr:row>60</xdr:row>
          <xdr:rowOff>411480</xdr:rowOff>
        </xdr:to>
        <xdr:sp macro="" textlink="">
          <xdr:nvSpPr>
            <xdr:cNvPr id="16531482" name="Button 26" hidden="1">
              <a:extLst>
                <a:ext uri="{63B3BB69-23CF-44E3-9099-C40C66FF867C}">
                  <a14:compatExt spid="_x0000_s16531482"/>
                </a:ext>
                <a:ext uri="{FF2B5EF4-FFF2-40B4-BE49-F238E27FC236}">
                  <a16:creationId xmlns:a16="http://schemas.microsoft.com/office/drawing/2014/main" id="{2C4897A1-B72A-447C-8C66-AF2826514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60</xdr:row>
          <xdr:rowOff>38100</xdr:rowOff>
        </xdr:from>
        <xdr:to>
          <xdr:col>1</xdr:col>
          <xdr:colOff>144780</xdr:colOff>
          <xdr:row>60</xdr:row>
          <xdr:rowOff>411480</xdr:rowOff>
        </xdr:to>
        <xdr:sp macro="" textlink="">
          <xdr:nvSpPr>
            <xdr:cNvPr id="16531483" name="Button 27" hidden="1">
              <a:extLst>
                <a:ext uri="{63B3BB69-23CF-44E3-9099-C40C66FF867C}">
                  <a14:compatExt spid="_x0000_s16531483"/>
                </a:ext>
                <a:ext uri="{FF2B5EF4-FFF2-40B4-BE49-F238E27FC236}">
                  <a16:creationId xmlns:a16="http://schemas.microsoft.com/office/drawing/2014/main" id="{4AF02CC5-6E84-41DF-A2E7-34BBC3749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85</xdr:row>
          <xdr:rowOff>38100</xdr:rowOff>
        </xdr:from>
        <xdr:to>
          <xdr:col>1</xdr:col>
          <xdr:colOff>152400</xdr:colOff>
          <xdr:row>85</xdr:row>
          <xdr:rowOff>411480</xdr:rowOff>
        </xdr:to>
        <xdr:sp macro="" textlink="">
          <xdr:nvSpPr>
            <xdr:cNvPr id="16531484" name="Button 28" hidden="1">
              <a:extLst>
                <a:ext uri="{63B3BB69-23CF-44E3-9099-C40C66FF867C}">
                  <a14:compatExt spid="_x0000_s16531484"/>
                </a:ext>
                <a:ext uri="{FF2B5EF4-FFF2-40B4-BE49-F238E27FC236}">
                  <a16:creationId xmlns:a16="http://schemas.microsoft.com/office/drawing/2014/main" id="{A57448E3-F406-4744-9D6F-FE6BF57F75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85</xdr:row>
          <xdr:rowOff>38100</xdr:rowOff>
        </xdr:from>
        <xdr:to>
          <xdr:col>1</xdr:col>
          <xdr:colOff>121920</xdr:colOff>
          <xdr:row>85</xdr:row>
          <xdr:rowOff>411480</xdr:rowOff>
        </xdr:to>
        <xdr:sp macro="" textlink="">
          <xdr:nvSpPr>
            <xdr:cNvPr id="16531485" name="Button 29" hidden="1">
              <a:extLst>
                <a:ext uri="{63B3BB69-23CF-44E3-9099-C40C66FF867C}">
                  <a14:compatExt spid="_x0000_s16531485"/>
                </a:ext>
                <a:ext uri="{FF2B5EF4-FFF2-40B4-BE49-F238E27FC236}">
                  <a16:creationId xmlns:a16="http://schemas.microsoft.com/office/drawing/2014/main" id="{421AE848-36BA-43BF-A07E-82D35A5A9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85</xdr:row>
          <xdr:rowOff>38100</xdr:rowOff>
        </xdr:from>
        <xdr:to>
          <xdr:col>1</xdr:col>
          <xdr:colOff>144780</xdr:colOff>
          <xdr:row>85</xdr:row>
          <xdr:rowOff>411480</xdr:rowOff>
        </xdr:to>
        <xdr:sp macro="" textlink="">
          <xdr:nvSpPr>
            <xdr:cNvPr id="16531486" name="Button 30" hidden="1">
              <a:extLst>
                <a:ext uri="{63B3BB69-23CF-44E3-9099-C40C66FF867C}">
                  <a14:compatExt spid="_x0000_s16531486"/>
                </a:ext>
                <a:ext uri="{FF2B5EF4-FFF2-40B4-BE49-F238E27FC236}">
                  <a16:creationId xmlns:a16="http://schemas.microsoft.com/office/drawing/2014/main" id="{EF27F1A3-0A2E-433F-B606-E33F39D50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31487" name="Button 31" hidden="1">
              <a:extLst>
                <a:ext uri="{63B3BB69-23CF-44E3-9099-C40C66FF867C}">
                  <a14:compatExt spid="_x0000_s16531487"/>
                </a:ext>
                <a:ext uri="{FF2B5EF4-FFF2-40B4-BE49-F238E27FC236}">
                  <a16:creationId xmlns:a16="http://schemas.microsoft.com/office/drawing/2014/main" id="{D34B953B-A38A-42F1-ACC0-09DC797A8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31488" name="Button 32" hidden="1">
              <a:extLst>
                <a:ext uri="{63B3BB69-23CF-44E3-9099-C40C66FF867C}">
                  <a14:compatExt spid="_x0000_s16531488"/>
                </a:ext>
                <a:ext uri="{FF2B5EF4-FFF2-40B4-BE49-F238E27FC236}">
                  <a16:creationId xmlns:a16="http://schemas.microsoft.com/office/drawing/2014/main" id="{E2433706-B1F1-4F7E-B537-B3523569B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110</xdr:row>
          <xdr:rowOff>38100</xdr:rowOff>
        </xdr:from>
        <xdr:to>
          <xdr:col>1</xdr:col>
          <xdr:colOff>121920</xdr:colOff>
          <xdr:row>110</xdr:row>
          <xdr:rowOff>411480</xdr:rowOff>
        </xdr:to>
        <xdr:sp macro="" textlink="">
          <xdr:nvSpPr>
            <xdr:cNvPr id="16531489" name="Button 33" hidden="1">
              <a:extLst>
                <a:ext uri="{63B3BB69-23CF-44E3-9099-C40C66FF867C}">
                  <a14:compatExt spid="_x0000_s16531489"/>
                </a:ext>
                <a:ext uri="{FF2B5EF4-FFF2-40B4-BE49-F238E27FC236}">
                  <a16:creationId xmlns:a16="http://schemas.microsoft.com/office/drawing/2014/main" id="{DE8ABA22-1104-496D-A5DF-DFDFC08AA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110</xdr:row>
          <xdr:rowOff>38100</xdr:rowOff>
        </xdr:from>
        <xdr:to>
          <xdr:col>1</xdr:col>
          <xdr:colOff>144780</xdr:colOff>
          <xdr:row>110</xdr:row>
          <xdr:rowOff>411480</xdr:rowOff>
        </xdr:to>
        <xdr:sp macro="" textlink="">
          <xdr:nvSpPr>
            <xdr:cNvPr id="16531490" name="Button 34" hidden="1">
              <a:extLst>
                <a:ext uri="{63B3BB69-23CF-44E3-9099-C40C66FF867C}">
                  <a14:compatExt spid="_x0000_s16531490"/>
                </a:ext>
                <a:ext uri="{FF2B5EF4-FFF2-40B4-BE49-F238E27FC236}">
                  <a16:creationId xmlns:a16="http://schemas.microsoft.com/office/drawing/2014/main" id="{FAEC67A7-DC95-4FDF-8556-76EA7CA60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31491" name="Button 35" hidden="1">
              <a:extLst>
                <a:ext uri="{63B3BB69-23CF-44E3-9099-C40C66FF867C}">
                  <a14:compatExt spid="_x0000_s16531491"/>
                </a:ext>
                <a:ext uri="{FF2B5EF4-FFF2-40B4-BE49-F238E27FC236}">
                  <a16:creationId xmlns:a16="http://schemas.microsoft.com/office/drawing/2014/main" id="{3CBC9652-04AA-414C-96AA-30D50A3D45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31492" name="Button 36" hidden="1">
              <a:extLst>
                <a:ext uri="{63B3BB69-23CF-44E3-9099-C40C66FF867C}">
                  <a14:compatExt spid="_x0000_s16531492"/>
                </a:ext>
                <a:ext uri="{FF2B5EF4-FFF2-40B4-BE49-F238E27FC236}">
                  <a16:creationId xmlns:a16="http://schemas.microsoft.com/office/drawing/2014/main" id="{8EE5C6BD-6F5B-4882-A062-F750EEA9A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31493" name="Button 37" hidden="1">
              <a:extLst>
                <a:ext uri="{63B3BB69-23CF-44E3-9099-C40C66FF867C}">
                  <a14:compatExt spid="_x0000_s16531493"/>
                </a:ext>
                <a:ext uri="{FF2B5EF4-FFF2-40B4-BE49-F238E27FC236}">
                  <a16:creationId xmlns:a16="http://schemas.microsoft.com/office/drawing/2014/main" id="{703CD8FD-9995-42D0-88DB-A67B8973E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135</xdr:row>
          <xdr:rowOff>38100</xdr:rowOff>
        </xdr:from>
        <xdr:to>
          <xdr:col>1</xdr:col>
          <xdr:colOff>121920</xdr:colOff>
          <xdr:row>135</xdr:row>
          <xdr:rowOff>411480</xdr:rowOff>
        </xdr:to>
        <xdr:sp macro="" textlink="">
          <xdr:nvSpPr>
            <xdr:cNvPr id="16531494" name="Button 38" hidden="1">
              <a:extLst>
                <a:ext uri="{63B3BB69-23CF-44E3-9099-C40C66FF867C}">
                  <a14:compatExt spid="_x0000_s16531494"/>
                </a:ext>
                <a:ext uri="{FF2B5EF4-FFF2-40B4-BE49-F238E27FC236}">
                  <a16:creationId xmlns:a16="http://schemas.microsoft.com/office/drawing/2014/main" id="{14D0C175-8BA6-4959-9FBF-1A6422FDC9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135</xdr:row>
          <xdr:rowOff>38100</xdr:rowOff>
        </xdr:from>
        <xdr:to>
          <xdr:col>1</xdr:col>
          <xdr:colOff>144780</xdr:colOff>
          <xdr:row>135</xdr:row>
          <xdr:rowOff>411480</xdr:rowOff>
        </xdr:to>
        <xdr:sp macro="" textlink="">
          <xdr:nvSpPr>
            <xdr:cNvPr id="16531495" name="Button 39" hidden="1">
              <a:extLst>
                <a:ext uri="{63B3BB69-23CF-44E3-9099-C40C66FF867C}">
                  <a14:compatExt spid="_x0000_s16531495"/>
                </a:ext>
                <a:ext uri="{FF2B5EF4-FFF2-40B4-BE49-F238E27FC236}">
                  <a16:creationId xmlns:a16="http://schemas.microsoft.com/office/drawing/2014/main" id="{C7DAB5CF-0F52-4DD6-9A50-1013B68BC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160</xdr:row>
          <xdr:rowOff>68580</xdr:rowOff>
        </xdr:from>
        <xdr:to>
          <xdr:col>1</xdr:col>
          <xdr:colOff>137160</xdr:colOff>
          <xdr:row>160</xdr:row>
          <xdr:rowOff>426720</xdr:rowOff>
        </xdr:to>
        <xdr:sp macro="" textlink="">
          <xdr:nvSpPr>
            <xdr:cNvPr id="16531496" name="Button 40" hidden="1">
              <a:extLst>
                <a:ext uri="{63B3BB69-23CF-44E3-9099-C40C66FF867C}">
                  <a14:compatExt spid="_x0000_s16531496"/>
                </a:ext>
                <a:ext uri="{FF2B5EF4-FFF2-40B4-BE49-F238E27FC236}">
                  <a16:creationId xmlns:a16="http://schemas.microsoft.com/office/drawing/2014/main" id="{912BBA08-324E-4E69-911A-5AB576FA67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160</xdr:row>
          <xdr:rowOff>38100</xdr:rowOff>
        </xdr:from>
        <xdr:to>
          <xdr:col>1</xdr:col>
          <xdr:colOff>152400</xdr:colOff>
          <xdr:row>160</xdr:row>
          <xdr:rowOff>411480</xdr:rowOff>
        </xdr:to>
        <xdr:sp macro="" textlink="">
          <xdr:nvSpPr>
            <xdr:cNvPr id="16531497" name="Button 41" hidden="1">
              <a:extLst>
                <a:ext uri="{63B3BB69-23CF-44E3-9099-C40C66FF867C}">
                  <a14:compatExt spid="_x0000_s16531497"/>
                </a:ext>
                <a:ext uri="{FF2B5EF4-FFF2-40B4-BE49-F238E27FC236}">
                  <a16:creationId xmlns:a16="http://schemas.microsoft.com/office/drawing/2014/main" id="{0596EB83-97B2-4421-A591-8D2A5FF09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160</xdr:row>
          <xdr:rowOff>38100</xdr:rowOff>
        </xdr:from>
        <xdr:to>
          <xdr:col>1</xdr:col>
          <xdr:colOff>152400</xdr:colOff>
          <xdr:row>160</xdr:row>
          <xdr:rowOff>411480</xdr:rowOff>
        </xdr:to>
        <xdr:sp macro="" textlink="">
          <xdr:nvSpPr>
            <xdr:cNvPr id="16531498" name="Button 42" hidden="1">
              <a:extLst>
                <a:ext uri="{63B3BB69-23CF-44E3-9099-C40C66FF867C}">
                  <a14:compatExt spid="_x0000_s16531498"/>
                </a:ext>
                <a:ext uri="{FF2B5EF4-FFF2-40B4-BE49-F238E27FC236}">
                  <a16:creationId xmlns:a16="http://schemas.microsoft.com/office/drawing/2014/main" id="{28DCF55B-79BB-4987-A396-787208C84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160</xdr:row>
          <xdr:rowOff>38100</xdr:rowOff>
        </xdr:from>
        <xdr:to>
          <xdr:col>1</xdr:col>
          <xdr:colOff>152400</xdr:colOff>
          <xdr:row>160</xdr:row>
          <xdr:rowOff>411480</xdr:rowOff>
        </xdr:to>
        <xdr:sp macro="" textlink="">
          <xdr:nvSpPr>
            <xdr:cNvPr id="16531499" name="Button 43" hidden="1">
              <a:extLst>
                <a:ext uri="{63B3BB69-23CF-44E3-9099-C40C66FF867C}">
                  <a14:compatExt spid="_x0000_s16531499"/>
                </a:ext>
                <a:ext uri="{FF2B5EF4-FFF2-40B4-BE49-F238E27FC236}">
                  <a16:creationId xmlns:a16="http://schemas.microsoft.com/office/drawing/2014/main" id="{7C2E9596-7AFE-4F06-B69F-08DF4C6960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160</xdr:row>
          <xdr:rowOff>38100</xdr:rowOff>
        </xdr:from>
        <xdr:to>
          <xdr:col>1</xdr:col>
          <xdr:colOff>121920</xdr:colOff>
          <xdr:row>160</xdr:row>
          <xdr:rowOff>411480</xdr:rowOff>
        </xdr:to>
        <xdr:sp macro="" textlink="">
          <xdr:nvSpPr>
            <xdr:cNvPr id="16531500" name="Button 44" hidden="1">
              <a:extLst>
                <a:ext uri="{63B3BB69-23CF-44E3-9099-C40C66FF867C}">
                  <a14:compatExt spid="_x0000_s16531500"/>
                </a:ext>
                <a:ext uri="{FF2B5EF4-FFF2-40B4-BE49-F238E27FC236}">
                  <a16:creationId xmlns:a16="http://schemas.microsoft.com/office/drawing/2014/main" id="{A09E14D9-D3AF-41CA-9779-8C7FF372B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160</xdr:row>
          <xdr:rowOff>38100</xdr:rowOff>
        </xdr:from>
        <xdr:to>
          <xdr:col>1</xdr:col>
          <xdr:colOff>144780</xdr:colOff>
          <xdr:row>160</xdr:row>
          <xdr:rowOff>411480</xdr:rowOff>
        </xdr:to>
        <xdr:sp macro="" textlink="">
          <xdr:nvSpPr>
            <xdr:cNvPr id="16531501" name="Button 45" hidden="1">
              <a:extLst>
                <a:ext uri="{63B3BB69-23CF-44E3-9099-C40C66FF867C}">
                  <a14:compatExt spid="_x0000_s16531501"/>
                </a:ext>
                <a:ext uri="{FF2B5EF4-FFF2-40B4-BE49-F238E27FC236}">
                  <a16:creationId xmlns:a16="http://schemas.microsoft.com/office/drawing/2014/main" id="{146D61D0-6E58-4707-86EB-44F4F545F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175260</xdr:colOff>
          <xdr:row>185</xdr:row>
          <xdr:rowOff>403860</xdr:rowOff>
        </xdr:to>
        <xdr:sp macro="" textlink="">
          <xdr:nvSpPr>
            <xdr:cNvPr id="16531502" name="Button 46" hidden="1">
              <a:extLst>
                <a:ext uri="{63B3BB69-23CF-44E3-9099-C40C66FF867C}">
                  <a14:compatExt spid="_x0000_s16531502"/>
                </a:ext>
                <a:ext uri="{FF2B5EF4-FFF2-40B4-BE49-F238E27FC236}">
                  <a16:creationId xmlns:a16="http://schemas.microsoft.com/office/drawing/2014/main" id="{B23E4D34-E5E3-48B3-A734-57BEFC8D16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185</xdr:row>
          <xdr:rowOff>68580</xdr:rowOff>
        </xdr:from>
        <xdr:to>
          <xdr:col>1</xdr:col>
          <xdr:colOff>137160</xdr:colOff>
          <xdr:row>185</xdr:row>
          <xdr:rowOff>426720</xdr:rowOff>
        </xdr:to>
        <xdr:sp macro="" textlink="">
          <xdr:nvSpPr>
            <xdr:cNvPr id="16531503" name="Button 47" hidden="1">
              <a:extLst>
                <a:ext uri="{63B3BB69-23CF-44E3-9099-C40C66FF867C}">
                  <a14:compatExt spid="_x0000_s16531503"/>
                </a:ext>
                <a:ext uri="{FF2B5EF4-FFF2-40B4-BE49-F238E27FC236}">
                  <a16:creationId xmlns:a16="http://schemas.microsoft.com/office/drawing/2014/main" id="{300338B5-D4A4-486A-B0B6-FAE6CF213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185</xdr:row>
          <xdr:rowOff>38100</xdr:rowOff>
        </xdr:from>
        <xdr:to>
          <xdr:col>1</xdr:col>
          <xdr:colOff>152400</xdr:colOff>
          <xdr:row>185</xdr:row>
          <xdr:rowOff>411480</xdr:rowOff>
        </xdr:to>
        <xdr:sp macro="" textlink="">
          <xdr:nvSpPr>
            <xdr:cNvPr id="16531504" name="Button 48" hidden="1">
              <a:extLst>
                <a:ext uri="{63B3BB69-23CF-44E3-9099-C40C66FF867C}">
                  <a14:compatExt spid="_x0000_s16531504"/>
                </a:ext>
                <a:ext uri="{FF2B5EF4-FFF2-40B4-BE49-F238E27FC236}">
                  <a16:creationId xmlns:a16="http://schemas.microsoft.com/office/drawing/2014/main" id="{5466DE4D-ED67-4D2B-9873-B760122EC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185</xdr:row>
          <xdr:rowOff>38100</xdr:rowOff>
        </xdr:from>
        <xdr:to>
          <xdr:col>1</xdr:col>
          <xdr:colOff>152400</xdr:colOff>
          <xdr:row>185</xdr:row>
          <xdr:rowOff>411480</xdr:rowOff>
        </xdr:to>
        <xdr:sp macro="" textlink="">
          <xdr:nvSpPr>
            <xdr:cNvPr id="16531505" name="Button 49" hidden="1">
              <a:extLst>
                <a:ext uri="{63B3BB69-23CF-44E3-9099-C40C66FF867C}">
                  <a14:compatExt spid="_x0000_s16531505"/>
                </a:ext>
                <a:ext uri="{FF2B5EF4-FFF2-40B4-BE49-F238E27FC236}">
                  <a16:creationId xmlns:a16="http://schemas.microsoft.com/office/drawing/2014/main" id="{8080A4BA-183B-4929-9E81-C82B44FE5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185</xdr:row>
          <xdr:rowOff>38100</xdr:rowOff>
        </xdr:from>
        <xdr:to>
          <xdr:col>1</xdr:col>
          <xdr:colOff>152400</xdr:colOff>
          <xdr:row>185</xdr:row>
          <xdr:rowOff>411480</xdr:rowOff>
        </xdr:to>
        <xdr:sp macro="" textlink="">
          <xdr:nvSpPr>
            <xdr:cNvPr id="16531506" name="Button 50" hidden="1">
              <a:extLst>
                <a:ext uri="{63B3BB69-23CF-44E3-9099-C40C66FF867C}">
                  <a14:compatExt spid="_x0000_s16531506"/>
                </a:ext>
                <a:ext uri="{FF2B5EF4-FFF2-40B4-BE49-F238E27FC236}">
                  <a16:creationId xmlns:a16="http://schemas.microsoft.com/office/drawing/2014/main" id="{C85F81A4-7B6B-4515-87A6-560B11AC2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185</xdr:row>
          <xdr:rowOff>38100</xdr:rowOff>
        </xdr:from>
        <xdr:to>
          <xdr:col>1</xdr:col>
          <xdr:colOff>121920</xdr:colOff>
          <xdr:row>185</xdr:row>
          <xdr:rowOff>411480</xdr:rowOff>
        </xdr:to>
        <xdr:sp macro="" textlink="">
          <xdr:nvSpPr>
            <xdr:cNvPr id="16531507" name="Button 51" hidden="1">
              <a:extLst>
                <a:ext uri="{63B3BB69-23CF-44E3-9099-C40C66FF867C}">
                  <a14:compatExt spid="_x0000_s16531507"/>
                </a:ext>
                <a:ext uri="{FF2B5EF4-FFF2-40B4-BE49-F238E27FC236}">
                  <a16:creationId xmlns:a16="http://schemas.microsoft.com/office/drawing/2014/main" id="{524E4CE9-7402-4BA8-B1EF-8C6F5CB0E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185</xdr:row>
          <xdr:rowOff>38100</xdr:rowOff>
        </xdr:from>
        <xdr:to>
          <xdr:col>1</xdr:col>
          <xdr:colOff>144780</xdr:colOff>
          <xdr:row>185</xdr:row>
          <xdr:rowOff>411480</xdr:rowOff>
        </xdr:to>
        <xdr:sp macro="" textlink="">
          <xdr:nvSpPr>
            <xdr:cNvPr id="16531508" name="Button 52" hidden="1">
              <a:extLst>
                <a:ext uri="{63B3BB69-23CF-44E3-9099-C40C66FF867C}">
                  <a14:compatExt spid="_x0000_s16531508"/>
                </a:ext>
                <a:ext uri="{FF2B5EF4-FFF2-40B4-BE49-F238E27FC236}">
                  <a16:creationId xmlns:a16="http://schemas.microsoft.com/office/drawing/2014/main" id="{4B2C9238-087E-4C0A-A35B-498E7E486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83</xdr:row>
          <xdr:rowOff>106680</xdr:rowOff>
        </xdr:from>
        <xdr:to>
          <xdr:col>21</xdr:col>
          <xdr:colOff>53340</xdr:colOff>
          <xdr:row>84</xdr:row>
          <xdr:rowOff>0</xdr:rowOff>
        </xdr:to>
        <xdr:grpSp>
          <xdr:nvGrpSpPr>
            <xdr:cNvPr id="64" name="Groep 29">
              <a:extLst>
                <a:ext uri="{FF2B5EF4-FFF2-40B4-BE49-F238E27FC236}">
                  <a16:creationId xmlns:a16="http://schemas.microsoft.com/office/drawing/2014/main" id="{D9757BDC-6415-49FE-BD74-59C9390EE2B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40380" y="21435060"/>
              <a:ext cx="5806440" cy="182880"/>
              <a:chOff x="1015714" y="25146000"/>
              <a:chExt cx="4053328" cy="190500"/>
            </a:xfrm>
          </xdr:grpSpPr>
          <xdr:sp macro="" textlink="">
            <xdr:nvSpPr>
              <xdr:cNvPr id="16531509" name="Button 53" hidden="1">
                <a:extLst>
                  <a:ext uri="{63B3BB69-23CF-44E3-9099-C40C66FF867C}">
                    <a14:compatExt spid="_x0000_s16531509"/>
                  </a:ext>
                  <a:ext uri="{FF2B5EF4-FFF2-40B4-BE49-F238E27FC236}">
                    <a16:creationId xmlns:a16="http://schemas.microsoft.com/office/drawing/2014/main" id="{00000000-0008-0000-0300-000038F0FB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10" name="Button 54" hidden="1">
                <a:extLst>
                  <a:ext uri="{63B3BB69-23CF-44E3-9099-C40C66FF867C}">
                    <a14:compatExt spid="_x0000_s16531510"/>
                  </a:ext>
                  <a:ext uri="{FF2B5EF4-FFF2-40B4-BE49-F238E27FC236}">
                    <a16:creationId xmlns:a16="http://schemas.microsoft.com/office/drawing/2014/main" id="{00000000-0008-0000-0300-000039F0FB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11" name="Button 55" hidden="1">
                <a:extLst>
                  <a:ext uri="{63B3BB69-23CF-44E3-9099-C40C66FF867C}">
                    <a14:compatExt spid="_x0000_s16531511"/>
                  </a:ext>
                  <a:ext uri="{FF2B5EF4-FFF2-40B4-BE49-F238E27FC236}">
                    <a16:creationId xmlns:a16="http://schemas.microsoft.com/office/drawing/2014/main" id="{00000000-0008-0000-0300-00003AF0FB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12" name="Button 56" hidden="1">
                <a:extLst>
                  <a:ext uri="{63B3BB69-23CF-44E3-9099-C40C66FF867C}">
                    <a14:compatExt spid="_x0000_s16531512"/>
                  </a:ext>
                  <a:ext uri="{FF2B5EF4-FFF2-40B4-BE49-F238E27FC236}">
                    <a16:creationId xmlns:a16="http://schemas.microsoft.com/office/drawing/2014/main" id="{00000000-0008-0000-0300-00003BF0FB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13" name="Button 57" hidden="1">
                <a:extLst>
                  <a:ext uri="{63B3BB69-23CF-44E3-9099-C40C66FF867C}">
                    <a14:compatExt spid="_x0000_s16531513"/>
                  </a:ext>
                  <a:ext uri="{FF2B5EF4-FFF2-40B4-BE49-F238E27FC236}">
                    <a16:creationId xmlns:a16="http://schemas.microsoft.com/office/drawing/2014/main" id="{00000000-0008-0000-0300-00003CF0FB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14" name="Button 58" hidden="1">
                <a:extLst>
                  <a:ext uri="{63B3BB69-23CF-44E3-9099-C40C66FF867C}">
                    <a14:compatExt spid="_x0000_s16531514"/>
                  </a:ext>
                  <a:ext uri="{FF2B5EF4-FFF2-40B4-BE49-F238E27FC236}">
                    <a16:creationId xmlns:a16="http://schemas.microsoft.com/office/drawing/2014/main" id="{00000000-0008-0000-0300-00003DF0FB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15" name="Button 59" hidden="1">
                <a:extLst>
                  <a:ext uri="{63B3BB69-23CF-44E3-9099-C40C66FF867C}">
                    <a14:compatExt spid="_x0000_s16531515"/>
                  </a:ext>
                  <a:ext uri="{FF2B5EF4-FFF2-40B4-BE49-F238E27FC236}">
                    <a16:creationId xmlns:a16="http://schemas.microsoft.com/office/drawing/2014/main" id="{00000000-0008-0000-0300-00003EF0FB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16" name="Button 60" hidden="1">
                <a:extLst>
                  <a:ext uri="{63B3BB69-23CF-44E3-9099-C40C66FF867C}">
                    <a14:compatExt spid="_x0000_s16531516"/>
                  </a:ext>
                  <a:ext uri="{FF2B5EF4-FFF2-40B4-BE49-F238E27FC236}">
                    <a16:creationId xmlns:a16="http://schemas.microsoft.com/office/drawing/2014/main" id="{00000000-0008-0000-0300-00003FF0FB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17" name="Button 61" hidden="1">
                <a:extLst>
                  <a:ext uri="{63B3BB69-23CF-44E3-9099-C40C66FF867C}">
                    <a14:compatExt spid="_x0000_s16531517"/>
                  </a:ext>
                  <a:ext uri="{FF2B5EF4-FFF2-40B4-BE49-F238E27FC236}">
                    <a16:creationId xmlns:a16="http://schemas.microsoft.com/office/drawing/2014/main" id="{00000000-0008-0000-0300-000040F0FB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xdr:twoCellAnchor>
    <xdr:from>
      <xdr:col>3</xdr:col>
      <xdr:colOff>0</xdr:colOff>
      <xdr:row>108</xdr:row>
      <xdr:rowOff>0</xdr:rowOff>
    </xdr:from>
    <xdr:to>
      <xdr:col>19</xdr:col>
      <xdr:colOff>396240</xdr:colOff>
      <xdr:row>108</xdr:row>
      <xdr:rowOff>182880</xdr:rowOff>
    </xdr:to>
    <xdr:grpSp>
      <xdr:nvGrpSpPr>
        <xdr:cNvPr id="74" name="Groep 29">
          <a:extLst>
            <a:ext uri="{FF2B5EF4-FFF2-40B4-BE49-F238E27FC236}">
              <a16:creationId xmlns:a16="http://schemas.microsoft.com/office/drawing/2014/main" id="{442939B8-0496-4998-B1A8-B031A3CC4372}"/>
            </a:ext>
          </a:extLst>
        </xdr:cNvPr>
        <xdr:cNvGrpSpPr>
          <a:grpSpLocks/>
        </xdr:cNvGrpSpPr>
      </xdr:nvGrpSpPr>
      <xdr:grpSpPr bwMode="auto">
        <a:xfrm>
          <a:off x="2545080" y="27538680"/>
          <a:ext cx="5806440" cy="182880"/>
          <a:chOff x="1015714" y="25146000"/>
          <a:chExt cx="4053328" cy="190500"/>
        </a:xfrm>
      </xdr:grpSpPr>
      <xdr:sp macro="" textlink="">
        <xdr:nvSpPr>
          <xdr:cNvPr id="75" name="Button 156" hidden="1">
            <a:extLst>
              <a:ext uri="{63B3BB69-23CF-44E3-9099-C40C66FF867C}">
                <a14:compatExt xmlns:a14="http://schemas.microsoft.com/office/drawing/2010/main" spid="_x0000_s16416924"/>
              </a:ext>
              <a:ext uri="{FF2B5EF4-FFF2-40B4-BE49-F238E27FC236}">
                <a16:creationId xmlns:a16="http://schemas.microsoft.com/office/drawing/2014/main" id="{D6E7EE23-441D-4528-B0CC-0CA13031DABC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76" name="Button 157" hidden="1">
            <a:extLst>
              <a:ext uri="{63B3BB69-23CF-44E3-9099-C40C66FF867C}">
                <a14:compatExt xmlns:a14="http://schemas.microsoft.com/office/drawing/2010/main" spid="_x0000_s16416925"/>
              </a:ext>
              <a:ext uri="{FF2B5EF4-FFF2-40B4-BE49-F238E27FC236}">
                <a16:creationId xmlns:a16="http://schemas.microsoft.com/office/drawing/2014/main" id="{088D476F-369E-463D-8DD6-FE10DB263FE7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77" name="Button 158" hidden="1">
            <a:extLst>
              <a:ext uri="{63B3BB69-23CF-44E3-9099-C40C66FF867C}">
                <a14:compatExt xmlns:a14="http://schemas.microsoft.com/office/drawing/2010/main" spid="_x0000_s16416926"/>
              </a:ext>
              <a:ext uri="{FF2B5EF4-FFF2-40B4-BE49-F238E27FC236}">
                <a16:creationId xmlns:a16="http://schemas.microsoft.com/office/drawing/2014/main" id="{7F9318C4-EEF0-460B-A1D4-D766F3059334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78" name="Button 159" hidden="1">
            <a:extLst>
              <a:ext uri="{63B3BB69-23CF-44E3-9099-C40C66FF867C}">
                <a14:compatExt xmlns:a14="http://schemas.microsoft.com/office/drawing/2010/main" spid="_x0000_s16416927"/>
              </a:ext>
              <a:ext uri="{FF2B5EF4-FFF2-40B4-BE49-F238E27FC236}">
                <a16:creationId xmlns:a16="http://schemas.microsoft.com/office/drawing/2014/main" id="{8379FEEF-7D23-4C8F-9A7E-57F16D82550E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79" name="Button 160" hidden="1">
            <a:extLst>
              <a:ext uri="{63B3BB69-23CF-44E3-9099-C40C66FF867C}">
                <a14:compatExt xmlns:a14="http://schemas.microsoft.com/office/drawing/2010/main" spid="_x0000_s16416928"/>
              </a:ext>
              <a:ext uri="{FF2B5EF4-FFF2-40B4-BE49-F238E27FC236}">
                <a16:creationId xmlns:a16="http://schemas.microsoft.com/office/drawing/2014/main" id="{E17DD58A-0BD7-450A-A4F2-C4C4A8A3814C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80" name="Button 161" hidden="1">
            <a:extLst>
              <a:ext uri="{63B3BB69-23CF-44E3-9099-C40C66FF867C}">
                <a14:compatExt xmlns:a14="http://schemas.microsoft.com/office/drawing/2010/main" spid="_x0000_s16416929"/>
              </a:ext>
              <a:ext uri="{FF2B5EF4-FFF2-40B4-BE49-F238E27FC236}">
                <a16:creationId xmlns:a16="http://schemas.microsoft.com/office/drawing/2014/main" id="{7C88A19F-BF0C-466A-A12D-6BADC1F08EEA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81" name="Button 162" hidden="1">
            <a:extLst>
              <a:ext uri="{63B3BB69-23CF-44E3-9099-C40C66FF867C}">
                <a14:compatExt xmlns:a14="http://schemas.microsoft.com/office/drawing/2010/main" spid="_x0000_s16416930"/>
              </a:ext>
              <a:ext uri="{FF2B5EF4-FFF2-40B4-BE49-F238E27FC236}">
                <a16:creationId xmlns:a16="http://schemas.microsoft.com/office/drawing/2014/main" id="{074EE6B8-51EF-48C4-A2C8-F7CE46F0C13B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82" name="Button 163" hidden="1">
            <a:extLst>
              <a:ext uri="{63B3BB69-23CF-44E3-9099-C40C66FF867C}">
                <a14:compatExt xmlns:a14="http://schemas.microsoft.com/office/drawing/2010/main" spid="_x0000_s16416931"/>
              </a:ext>
              <a:ext uri="{FF2B5EF4-FFF2-40B4-BE49-F238E27FC236}">
                <a16:creationId xmlns:a16="http://schemas.microsoft.com/office/drawing/2014/main" id="{987FB3B7-368E-41B2-BA92-2B5FB01BE79C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83" name="Button 164" hidden="1">
            <a:extLst>
              <a:ext uri="{63B3BB69-23CF-44E3-9099-C40C66FF867C}">
                <a14:compatExt xmlns:a14="http://schemas.microsoft.com/office/drawing/2010/main" spid="_x0000_s16416932"/>
              </a:ext>
              <a:ext uri="{FF2B5EF4-FFF2-40B4-BE49-F238E27FC236}">
                <a16:creationId xmlns:a16="http://schemas.microsoft.com/office/drawing/2014/main" id="{908EF56B-894A-4F29-B527-EF54797D6A64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4</xdr:col>
      <xdr:colOff>152400</xdr:colOff>
      <xdr:row>34</xdr:row>
      <xdr:rowOff>106680</xdr:rowOff>
    </xdr:from>
    <xdr:to>
      <xdr:col>21</xdr:col>
      <xdr:colOff>53340</xdr:colOff>
      <xdr:row>35</xdr:row>
      <xdr:rowOff>0</xdr:rowOff>
    </xdr:to>
    <xdr:grpSp>
      <xdr:nvGrpSpPr>
        <xdr:cNvPr id="84" name="Groep 29">
          <a:extLst>
            <a:ext uri="{FF2B5EF4-FFF2-40B4-BE49-F238E27FC236}">
              <a16:creationId xmlns:a16="http://schemas.microsoft.com/office/drawing/2014/main" id="{ACAD039E-E4B0-4D08-8603-98F20D410746}"/>
            </a:ext>
          </a:extLst>
        </xdr:cNvPr>
        <xdr:cNvGrpSpPr>
          <a:grpSpLocks/>
        </xdr:cNvGrpSpPr>
      </xdr:nvGrpSpPr>
      <xdr:grpSpPr bwMode="auto">
        <a:xfrm>
          <a:off x="3040380" y="9083040"/>
          <a:ext cx="5806440" cy="182880"/>
          <a:chOff x="1015714" y="25146000"/>
          <a:chExt cx="4053328" cy="190500"/>
        </a:xfrm>
      </xdr:grpSpPr>
      <xdr:sp macro="" textlink="">
        <xdr:nvSpPr>
          <xdr:cNvPr id="85" name="Button 169" hidden="1">
            <a:extLst>
              <a:ext uri="{63B3BB69-23CF-44E3-9099-C40C66FF867C}">
                <a14:compatExt xmlns:a14="http://schemas.microsoft.com/office/drawing/2010/main" spid="_x0000_s16416937"/>
              </a:ext>
              <a:ext uri="{FF2B5EF4-FFF2-40B4-BE49-F238E27FC236}">
                <a16:creationId xmlns:a16="http://schemas.microsoft.com/office/drawing/2014/main" id="{ECE73E6F-2091-4B10-9AE0-5B187C1C2461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86" name="Button 170" hidden="1">
            <a:extLst>
              <a:ext uri="{63B3BB69-23CF-44E3-9099-C40C66FF867C}">
                <a14:compatExt xmlns:a14="http://schemas.microsoft.com/office/drawing/2010/main" spid="_x0000_s16416938"/>
              </a:ext>
              <a:ext uri="{FF2B5EF4-FFF2-40B4-BE49-F238E27FC236}">
                <a16:creationId xmlns:a16="http://schemas.microsoft.com/office/drawing/2014/main" id="{418D3EB9-696F-482A-A406-12AB99DD4B59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87" name="Button 171" hidden="1">
            <a:extLst>
              <a:ext uri="{63B3BB69-23CF-44E3-9099-C40C66FF867C}">
                <a14:compatExt xmlns:a14="http://schemas.microsoft.com/office/drawing/2010/main" spid="_x0000_s16416939"/>
              </a:ext>
              <a:ext uri="{FF2B5EF4-FFF2-40B4-BE49-F238E27FC236}">
                <a16:creationId xmlns:a16="http://schemas.microsoft.com/office/drawing/2014/main" id="{C4964D0F-4A89-43C4-9424-BF222146334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88" name="Button 172" hidden="1">
            <a:extLst>
              <a:ext uri="{63B3BB69-23CF-44E3-9099-C40C66FF867C}">
                <a14:compatExt xmlns:a14="http://schemas.microsoft.com/office/drawing/2010/main" spid="_x0000_s16416940"/>
              </a:ext>
              <a:ext uri="{FF2B5EF4-FFF2-40B4-BE49-F238E27FC236}">
                <a16:creationId xmlns:a16="http://schemas.microsoft.com/office/drawing/2014/main" id="{7B1C7849-0588-408B-827E-8C3F74A1FC82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89" name="Button 173" hidden="1">
            <a:extLst>
              <a:ext uri="{63B3BB69-23CF-44E3-9099-C40C66FF867C}">
                <a14:compatExt xmlns:a14="http://schemas.microsoft.com/office/drawing/2010/main" spid="_x0000_s16416941"/>
              </a:ext>
              <a:ext uri="{FF2B5EF4-FFF2-40B4-BE49-F238E27FC236}">
                <a16:creationId xmlns:a16="http://schemas.microsoft.com/office/drawing/2014/main" id="{5A9BC1AD-2ECB-4E1E-82BC-F583DD4F4F31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90" name="Button 174" hidden="1">
            <a:extLst>
              <a:ext uri="{63B3BB69-23CF-44E3-9099-C40C66FF867C}">
                <a14:compatExt xmlns:a14="http://schemas.microsoft.com/office/drawing/2010/main" spid="_x0000_s16416942"/>
              </a:ext>
              <a:ext uri="{FF2B5EF4-FFF2-40B4-BE49-F238E27FC236}">
                <a16:creationId xmlns:a16="http://schemas.microsoft.com/office/drawing/2014/main" id="{B7110869-8F84-4317-91A6-8A803D34140F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91" name="Button 175" hidden="1">
            <a:extLst>
              <a:ext uri="{63B3BB69-23CF-44E3-9099-C40C66FF867C}">
                <a14:compatExt xmlns:a14="http://schemas.microsoft.com/office/drawing/2010/main" spid="_x0000_s16416943"/>
              </a:ext>
              <a:ext uri="{FF2B5EF4-FFF2-40B4-BE49-F238E27FC236}">
                <a16:creationId xmlns:a16="http://schemas.microsoft.com/office/drawing/2014/main" id="{D5185812-7D44-4B1C-B131-E43CAC56070E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92" name="Button 176" hidden="1">
            <a:extLst>
              <a:ext uri="{63B3BB69-23CF-44E3-9099-C40C66FF867C}">
                <a14:compatExt xmlns:a14="http://schemas.microsoft.com/office/drawing/2010/main" spid="_x0000_s16416944"/>
              </a:ext>
              <a:ext uri="{FF2B5EF4-FFF2-40B4-BE49-F238E27FC236}">
                <a16:creationId xmlns:a16="http://schemas.microsoft.com/office/drawing/2014/main" id="{68B40595-D1A1-49DF-830C-4D452ABA2549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93" name="Button 177" hidden="1">
            <a:extLst>
              <a:ext uri="{63B3BB69-23CF-44E3-9099-C40C66FF867C}">
                <a14:compatExt xmlns:a14="http://schemas.microsoft.com/office/drawing/2010/main" spid="_x0000_s16416945"/>
              </a:ext>
              <a:ext uri="{FF2B5EF4-FFF2-40B4-BE49-F238E27FC236}">
                <a16:creationId xmlns:a16="http://schemas.microsoft.com/office/drawing/2014/main" id="{228A9CBF-561A-43EB-B82F-399E917B0349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3</xdr:col>
      <xdr:colOff>0</xdr:colOff>
      <xdr:row>133</xdr:row>
      <xdr:rowOff>0</xdr:rowOff>
    </xdr:from>
    <xdr:to>
      <xdr:col>19</xdr:col>
      <xdr:colOff>396240</xdr:colOff>
      <xdr:row>133</xdr:row>
      <xdr:rowOff>182880</xdr:rowOff>
    </xdr:to>
    <xdr:grpSp>
      <xdr:nvGrpSpPr>
        <xdr:cNvPr id="94" name="Groep 29">
          <a:extLst>
            <a:ext uri="{FF2B5EF4-FFF2-40B4-BE49-F238E27FC236}">
              <a16:creationId xmlns:a16="http://schemas.microsoft.com/office/drawing/2014/main" id="{C228F334-E20E-4906-AD6E-F6D12448DE9C}"/>
            </a:ext>
          </a:extLst>
        </xdr:cNvPr>
        <xdr:cNvGrpSpPr>
          <a:grpSpLocks/>
        </xdr:cNvGrpSpPr>
      </xdr:nvGrpSpPr>
      <xdr:grpSpPr bwMode="auto">
        <a:xfrm>
          <a:off x="2545080" y="33787080"/>
          <a:ext cx="5806440" cy="182880"/>
          <a:chOff x="1015714" y="25146000"/>
          <a:chExt cx="4053328" cy="190500"/>
        </a:xfrm>
      </xdr:grpSpPr>
      <xdr:sp macro="" textlink="">
        <xdr:nvSpPr>
          <xdr:cNvPr id="95" name="Button 180" hidden="1">
            <a:extLst>
              <a:ext uri="{63B3BB69-23CF-44E3-9099-C40C66FF867C}">
                <a14:compatExt xmlns:a14="http://schemas.microsoft.com/office/drawing/2010/main" spid="_x0000_s16416948"/>
              </a:ext>
              <a:ext uri="{FF2B5EF4-FFF2-40B4-BE49-F238E27FC236}">
                <a16:creationId xmlns:a16="http://schemas.microsoft.com/office/drawing/2014/main" id="{5C789CDE-0C8B-4F7A-8D2E-CC2D05ABF66B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96" name="Button 181" hidden="1">
            <a:extLst>
              <a:ext uri="{63B3BB69-23CF-44E3-9099-C40C66FF867C}">
                <a14:compatExt xmlns:a14="http://schemas.microsoft.com/office/drawing/2010/main" spid="_x0000_s16416949"/>
              </a:ext>
              <a:ext uri="{FF2B5EF4-FFF2-40B4-BE49-F238E27FC236}">
                <a16:creationId xmlns:a16="http://schemas.microsoft.com/office/drawing/2014/main" id="{725B8A33-E473-46F8-A2A0-8BBA6A4C6BDF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97" name="Button 182" hidden="1">
            <a:extLst>
              <a:ext uri="{63B3BB69-23CF-44E3-9099-C40C66FF867C}">
                <a14:compatExt xmlns:a14="http://schemas.microsoft.com/office/drawing/2010/main" spid="_x0000_s16416950"/>
              </a:ext>
              <a:ext uri="{FF2B5EF4-FFF2-40B4-BE49-F238E27FC236}">
                <a16:creationId xmlns:a16="http://schemas.microsoft.com/office/drawing/2014/main" id="{9D3A1CFA-B584-43F8-A94E-647752BA6837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98" name="Button 183" hidden="1">
            <a:extLst>
              <a:ext uri="{63B3BB69-23CF-44E3-9099-C40C66FF867C}">
                <a14:compatExt xmlns:a14="http://schemas.microsoft.com/office/drawing/2010/main" spid="_x0000_s16416951"/>
              </a:ext>
              <a:ext uri="{FF2B5EF4-FFF2-40B4-BE49-F238E27FC236}">
                <a16:creationId xmlns:a16="http://schemas.microsoft.com/office/drawing/2014/main" id="{E3B42BBA-A6BA-4A4D-921A-B78F600B589A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99" name="Button 184" hidden="1">
            <a:extLst>
              <a:ext uri="{63B3BB69-23CF-44E3-9099-C40C66FF867C}">
                <a14:compatExt xmlns:a14="http://schemas.microsoft.com/office/drawing/2010/main" spid="_x0000_s16416952"/>
              </a:ext>
              <a:ext uri="{FF2B5EF4-FFF2-40B4-BE49-F238E27FC236}">
                <a16:creationId xmlns:a16="http://schemas.microsoft.com/office/drawing/2014/main" id="{92099A7C-D3B5-4732-A484-61E4E77AD1B7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00" name="Button 185" hidden="1">
            <a:extLst>
              <a:ext uri="{63B3BB69-23CF-44E3-9099-C40C66FF867C}">
                <a14:compatExt xmlns:a14="http://schemas.microsoft.com/office/drawing/2010/main" spid="_x0000_s16416953"/>
              </a:ext>
              <a:ext uri="{FF2B5EF4-FFF2-40B4-BE49-F238E27FC236}">
                <a16:creationId xmlns:a16="http://schemas.microsoft.com/office/drawing/2014/main" id="{BEEB39E6-5A42-4226-9F26-CDD843BA9B0B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01" name="Button 186" hidden="1">
            <a:extLst>
              <a:ext uri="{63B3BB69-23CF-44E3-9099-C40C66FF867C}">
                <a14:compatExt xmlns:a14="http://schemas.microsoft.com/office/drawing/2010/main" spid="_x0000_s16416954"/>
              </a:ext>
              <a:ext uri="{FF2B5EF4-FFF2-40B4-BE49-F238E27FC236}">
                <a16:creationId xmlns:a16="http://schemas.microsoft.com/office/drawing/2014/main" id="{F55F9F7C-C197-4CE0-9792-B3C16A73F04F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02" name="Button 187" hidden="1">
            <a:extLst>
              <a:ext uri="{63B3BB69-23CF-44E3-9099-C40C66FF867C}">
                <a14:compatExt xmlns:a14="http://schemas.microsoft.com/office/drawing/2010/main" spid="_x0000_s16416955"/>
              </a:ext>
              <a:ext uri="{FF2B5EF4-FFF2-40B4-BE49-F238E27FC236}">
                <a16:creationId xmlns:a16="http://schemas.microsoft.com/office/drawing/2014/main" id="{F364F412-4250-4FD3-9E2C-F9C16C7C841F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03" name="Button 188" hidden="1">
            <a:extLst>
              <a:ext uri="{63B3BB69-23CF-44E3-9099-C40C66FF867C}">
                <a14:compatExt xmlns:a14="http://schemas.microsoft.com/office/drawing/2010/main" spid="_x0000_s16416956"/>
              </a:ext>
              <a:ext uri="{FF2B5EF4-FFF2-40B4-BE49-F238E27FC236}">
                <a16:creationId xmlns:a16="http://schemas.microsoft.com/office/drawing/2014/main" id="{D93ACB1F-B13C-4801-8D4C-9C65FC9B9E02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3</xdr:col>
      <xdr:colOff>0</xdr:colOff>
      <xdr:row>158</xdr:row>
      <xdr:rowOff>0</xdr:rowOff>
    </xdr:from>
    <xdr:to>
      <xdr:col>19</xdr:col>
      <xdr:colOff>396240</xdr:colOff>
      <xdr:row>158</xdr:row>
      <xdr:rowOff>182880</xdr:rowOff>
    </xdr:to>
    <xdr:grpSp>
      <xdr:nvGrpSpPr>
        <xdr:cNvPr id="104" name="Groep 29">
          <a:extLst>
            <a:ext uri="{FF2B5EF4-FFF2-40B4-BE49-F238E27FC236}">
              <a16:creationId xmlns:a16="http://schemas.microsoft.com/office/drawing/2014/main" id="{24AC8111-72CA-4963-A0FB-953A047D638D}"/>
            </a:ext>
          </a:extLst>
        </xdr:cNvPr>
        <xdr:cNvGrpSpPr>
          <a:grpSpLocks/>
        </xdr:cNvGrpSpPr>
      </xdr:nvGrpSpPr>
      <xdr:grpSpPr bwMode="auto">
        <a:xfrm>
          <a:off x="2545080" y="39707820"/>
          <a:ext cx="5806440" cy="182880"/>
          <a:chOff x="1015714" y="25146000"/>
          <a:chExt cx="4053328" cy="190500"/>
        </a:xfrm>
      </xdr:grpSpPr>
      <xdr:sp macro="" textlink="">
        <xdr:nvSpPr>
          <xdr:cNvPr id="105" name="Button 191" hidden="1">
            <a:extLst>
              <a:ext uri="{63B3BB69-23CF-44E3-9099-C40C66FF867C}">
                <a14:compatExt xmlns:a14="http://schemas.microsoft.com/office/drawing/2010/main" spid="_x0000_s16416959"/>
              </a:ext>
              <a:ext uri="{FF2B5EF4-FFF2-40B4-BE49-F238E27FC236}">
                <a16:creationId xmlns:a16="http://schemas.microsoft.com/office/drawing/2014/main" id="{D4F3B771-8777-4986-A59F-5149F7F3B7C1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6" name="Button 192" hidden="1">
            <a:extLst>
              <a:ext uri="{63B3BB69-23CF-44E3-9099-C40C66FF867C}">
                <a14:compatExt xmlns:a14="http://schemas.microsoft.com/office/drawing/2010/main" spid="_x0000_s16416960"/>
              </a:ext>
              <a:ext uri="{FF2B5EF4-FFF2-40B4-BE49-F238E27FC236}">
                <a16:creationId xmlns:a16="http://schemas.microsoft.com/office/drawing/2014/main" id="{76285655-0518-4CE3-A979-061E6BA5616D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07" name="Button 193" hidden="1">
            <a:extLst>
              <a:ext uri="{63B3BB69-23CF-44E3-9099-C40C66FF867C}">
                <a14:compatExt xmlns:a14="http://schemas.microsoft.com/office/drawing/2010/main" spid="_x0000_s16416961"/>
              </a:ext>
              <a:ext uri="{FF2B5EF4-FFF2-40B4-BE49-F238E27FC236}">
                <a16:creationId xmlns:a16="http://schemas.microsoft.com/office/drawing/2014/main" id="{624B9EC7-4FAE-47E8-BB7B-061C10EF4C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8" name="Button 194" hidden="1">
            <a:extLst>
              <a:ext uri="{63B3BB69-23CF-44E3-9099-C40C66FF867C}">
                <a14:compatExt xmlns:a14="http://schemas.microsoft.com/office/drawing/2010/main" spid="_x0000_s16416962"/>
              </a:ext>
              <a:ext uri="{FF2B5EF4-FFF2-40B4-BE49-F238E27FC236}">
                <a16:creationId xmlns:a16="http://schemas.microsoft.com/office/drawing/2014/main" id="{10B93CBB-2003-4BAA-AF3C-CDB0D71FF963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109" name="Button 195" hidden="1">
            <a:extLst>
              <a:ext uri="{63B3BB69-23CF-44E3-9099-C40C66FF867C}">
                <a14:compatExt xmlns:a14="http://schemas.microsoft.com/office/drawing/2010/main" spid="_x0000_s16416963"/>
              </a:ext>
              <a:ext uri="{FF2B5EF4-FFF2-40B4-BE49-F238E27FC236}">
                <a16:creationId xmlns:a16="http://schemas.microsoft.com/office/drawing/2014/main" id="{C419CD1E-F893-4348-888C-B37DE67E74A5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10" name="Button 196" hidden="1">
            <a:extLst>
              <a:ext uri="{63B3BB69-23CF-44E3-9099-C40C66FF867C}">
                <a14:compatExt xmlns:a14="http://schemas.microsoft.com/office/drawing/2010/main" spid="_x0000_s16416964"/>
              </a:ext>
              <a:ext uri="{FF2B5EF4-FFF2-40B4-BE49-F238E27FC236}">
                <a16:creationId xmlns:a16="http://schemas.microsoft.com/office/drawing/2014/main" id="{691C4368-CDF0-48F0-8477-37EEB4A90F7F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11" name="Button 197" hidden="1">
            <a:extLst>
              <a:ext uri="{63B3BB69-23CF-44E3-9099-C40C66FF867C}">
                <a14:compatExt xmlns:a14="http://schemas.microsoft.com/office/drawing/2010/main" spid="_x0000_s16416965"/>
              </a:ext>
              <a:ext uri="{FF2B5EF4-FFF2-40B4-BE49-F238E27FC236}">
                <a16:creationId xmlns:a16="http://schemas.microsoft.com/office/drawing/2014/main" id="{A6D220C6-1917-4792-A4B2-1DB34686DE34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12" name="Button 198" hidden="1">
            <a:extLst>
              <a:ext uri="{63B3BB69-23CF-44E3-9099-C40C66FF867C}">
                <a14:compatExt xmlns:a14="http://schemas.microsoft.com/office/drawing/2010/main" spid="_x0000_s16416966"/>
              </a:ext>
              <a:ext uri="{FF2B5EF4-FFF2-40B4-BE49-F238E27FC236}">
                <a16:creationId xmlns:a16="http://schemas.microsoft.com/office/drawing/2014/main" id="{AE3A550F-9248-46AB-B6E1-F3F3654EBE2C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13" name="Button 199" hidden="1">
            <a:extLst>
              <a:ext uri="{63B3BB69-23CF-44E3-9099-C40C66FF867C}">
                <a14:compatExt xmlns:a14="http://schemas.microsoft.com/office/drawing/2010/main" spid="_x0000_s16416967"/>
              </a:ext>
              <a:ext uri="{FF2B5EF4-FFF2-40B4-BE49-F238E27FC236}">
                <a16:creationId xmlns:a16="http://schemas.microsoft.com/office/drawing/2014/main" id="{E9252BE5-F7A3-415D-89E1-2B850160DA81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3</xdr:col>
      <xdr:colOff>0</xdr:colOff>
      <xdr:row>183</xdr:row>
      <xdr:rowOff>0</xdr:rowOff>
    </xdr:from>
    <xdr:to>
      <xdr:col>19</xdr:col>
      <xdr:colOff>396240</xdr:colOff>
      <xdr:row>183</xdr:row>
      <xdr:rowOff>182880</xdr:rowOff>
    </xdr:to>
    <xdr:grpSp>
      <xdr:nvGrpSpPr>
        <xdr:cNvPr id="114" name="Groep 29">
          <a:extLst>
            <a:ext uri="{FF2B5EF4-FFF2-40B4-BE49-F238E27FC236}">
              <a16:creationId xmlns:a16="http://schemas.microsoft.com/office/drawing/2014/main" id="{EC519DD7-A1C9-4F40-B891-1B9D4F2E9797}"/>
            </a:ext>
          </a:extLst>
        </xdr:cNvPr>
        <xdr:cNvGrpSpPr>
          <a:grpSpLocks/>
        </xdr:cNvGrpSpPr>
      </xdr:nvGrpSpPr>
      <xdr:grpSpPr bwMode="auto">
        <a:xfrm>
          <a:off x="2545080" y="45666660"/>
          <a:ext cx="5806440" cy="182880"/>
          <a:chOff x="1015714" y="25146000"/>
          <a:chExt cx="4053328" cy="190500"/>
        </a:xfrm>
      </xdr:grpSpPr>
      <xdr:sp macro="" textlink="">
        <xdr:nvSpPr>
          <xdr:cNvPr id="115" name="Button 202" hidden="1">
            <a:extLst>
              <a:ext uri="{63B3BB69-23CF-44E3-9099-C40C66FF867C}">
                <a14:compatExt xmlns:a14="http://schemas.microsoft.com/office/drawing/2010/main" spid="_x0000_s16416970"/>
              </a:ext>
              <a:ext uri="{FF2B5EF4-FFF2-40B4-BE49-F238E27FC236}">
                <a16:creationId xmlns:a16="http://schemas.microsoft.com/office/drawing/2014/main" id="{861BA1B1-E65D-47B5-A67C-B9E3EC133418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16" name="Button 203" hidden="1">
            <a:extLst>
              <a:ext uri="{63B3BB69-23CF-44E3-9099-C40C66FF867C}">
                <a14:compatExt xmlns:a14="http://schemas.microsoft.com/office/drawing/2010/main" spid="_x0000_s16416971"/>
              </a:ext>
              <a:ext uri="{FF2B5EF4-FFF2-40B4-BE49-F238E27FC236}">
                <a16:creationId xmlns:a16="http://schemas.microsoft.com/office/drawing/2014/main" id="{A9FC7306-0781-41F1-A43D-F8A2484A6EE6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17" name="Button 204" hidden="1">
            <a:extLst>
              <a:ext uri="{63B3BB69-23CF-44E3-9099-C40C66FF867C}">
                <a14:compatExt xmlns:a14="http://schemas.microsoft.com/office/drawing/2010/main" spid="_x0000_s16416972"/>
              </a:ext>
              <a:ext uri="{FF2B5EF4-FFF2-40B4-BE49-F238E27FC236}">
                <a16:creationId xmlns:a16="http://schemas.microsoft.com/office/drawing/2014/main" id="{46E63E65-748B-4E5F-8D7D-7D847AA62C74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18" name="Button 205" hidden="1">
            <a:extLst>
              <a:ext uri="{63B3BB69-23CF-44E3-9099-C40C66FF867C}">
                <a14:compatExt xmlns:a14="http://schemas.microsoft.com/office/drawing/2010/main" spid="_x0000_s16416973"/>
              </a:ext>
              <a:ext uri="{FF2B5EF4-FFF2-40B4-BE49-F238E27FC236}">
                <a16:creationId xmlns:a16="http://schemas.microsoft.com/office/drawing/2014/main" id="{D792EA87-B833-4AA7-8A20-A716D57E2EE3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119" name="Button 206" hidden="1">
            <a:extLst>
              <a:ext uri="{63B3BB69-23CF-44E3-9099-C40C66FF867C}">
                <a14:compatExt xmlns:a14="http://schemas.microsoft.com/office/drawing/2010/main" spid="_x0000_s16416974"/>
              </a:ext>
              <a:ext uri="{FF2B5EF4-FFF2-40B4-BE49-F238E27FC236}">
                <a16:creationId xmlns:a16="http://schemas.microsoft.com/office/drawing/2014/main" id="{7F141602-91AA-4921-B069-5F2D32EE87FA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20" name="Button 207" hidden="1">
            <a:extLst>
              <a:ext uri="{63B3BB69-23CF-44E3-9099-C40C66FF867C}">
                <a14:compatExt xmlns:a14="http://schemas.microsoft.com/office/drawing/2010/main" spid="_x0000_s16416975"/>
              </a:ext>
              <a:ext uri="{FF2B5EF4-FFF2-40B4-BE49-F238E27FC236}">
                <a16:creationId xmlns:a16="http://schemas.microsoft.com/office/drawing/2014/main" id="{C6A57C9C-CDB8-43BA-8C12-6B0783EF0D72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21" name="Button 208" hidden="1">
            <a:extLst>
              <a:ext uri="{63B3BB69-23CF-44E3-9099-C40C66FF867C}">
                <a14:compatExt xmlns:a14="http://schemas.microsoft.com/office/drawing/2010/main" spid="_x0000_s16416976"/>
              </a:ext>
              <a:ext uri="{FF2B5EF4-FFF2-40B4-BE49-F238E27FC236}">
                <a16:creationId xmlns:a16="http://schemas.microsoft.com/office/drawing/2014/main" id="{4D77AC73-7C34-44E9-AC4E-C1ACB8F6F13C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22" name="Button 209" hidden="1">
            <a:extLst>
              <a:ext uri="{63B3BB69-23CF-44E3-9099-C40C66FF867C}">
                <a14:compatExt xmlns:a14="http://schemas.microsoft.com/office/drawing/2010/main" spid="_x0000_s16416977"/>
              </a:ext>
              <a:ext uri="{FF2B5EF4-FFF2-40B4-BE49-F238E27FC236}">
                <a16:creationId xmlns:a16="http://schemas.microsoft.com/office/drawing/2014/main" id="{5D1C5880-C833-4EA2-8941-BD346C9CF36C}"/>
              </a:ext>
            </a:extLst>
          </xdr:cNvPr>
          <xdr:cNvSpPr/>
        </xdr:nvSpPr>
        <xdr:spPr bwMode="auto">
          <a:xfrm>
            <a:off x="4332150" y="25146000"/>
            <a:ext cx="300470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23" name="Button 210" hidden="1">
            <a:extLst>
              <a:ext uri="{63B3BB69-23CF-44E3-9099-C40C66FF867C}">
                <a14:compatExt xmlns:a14="http://schemas.microsoft.com/office/drawing/2010/main" spid="_x0000_s16416978"/>
              </a:ext>
              <a:ext uri="{FF2B5EF4-FFF2-40B4-BE49-F238E27FC236}">
                <a16:creationId xmlns:a16="http://schemas.microsoft.com/office/drawing/2014/main" id="{5AAC0740-2E8A-49D0-8045-494B3D49579B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208</xdr:row>
          <xdr:rowOff>0</xdr:rowOff>
        </xdr:from>
        <xdr:to>
          <xdr:col>19</xdr:col>
          <xdr:colOff>396240</xdr:colOff>
          <xdr:row>208</xdr:row>
          <xdr:rowOff>182880</xdr:rowOff>
        </xdr:to>
        <xdr:grpSp>
          <xdr:nvGrpSpPr>
            <xdr:cNvPr id="124" name="Groep 29">
              <a:extLst>
                <a:ext uri="{FF2B5EF4-FFF2-40B4-BE49-F238E27FC236}">
                  <a16:creationId xmlns:a16="http://schemas.microsoft.com/office/drawing/2014/main" id="{ABDA74ED-9473-467D-ABD6-2629B298E0C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5080" y="51534060"/>
              <a:ext cx="5806440" cy="182880"/>
              <a:chOff x="1015714" y="25146000"/>
              <a:chExt cx="4053328" cy="190500"/>
            </a:xfrm>
          </xdr:grpSpPr>
          <xdr:sp macro="" textlink="">
            <xdr:nvSpPr>
              <xdr:cNvPr id="16531518" name="Button 62" hidden="1">
                <a:extLst>
                  <a:ext uri="{63B3BB69-23CF-44E3-9099-C40C66FF867C}">
                    <a14:compatExt spid="_x0000_s16531518"/>
                  </a:ext>
                  <a:ext uri="{FF2B5EF4-FFF2-40B4-BE49-F238E27FC236}">
                    <a16:creationId xmlns:a16="http://schemas.microsoft.com/office/drawing/2014/main" id="{00000000-0008-0000-0300-000041F0FB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19" name="Button 63" hidden="1">
                <a:extLst>
                  <a:ext uri="{63B3BB69-23CF-44E3-9099-C40C66FF867C}">
                    <a14:compatExt spid="_x0000_s16531519"/>
                  </a:ext>
                  <a:ext uri="{FF2B5EF4-FFF2-40B4-BE49-F238E27FC236}">
                    <a16:creationId xmlns:a16="http://schemas.microsoft.com/office/drawing/2014/main" id="{00000000-0008-0000-0300-000042F0FB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20" name="Button 64" hidden="1">
                <a:extLst>
                  <a:ext uri="{63B3BB69-23CF-44E3-9099-C40C66FF867C}">
                    <a14:compatExt spid="_x0000_s16531520"/>
                  </a:ext>
                  <a:ext uri="{FF2B5EF4-FFF2-40B4-BE49-F238E27FC236}">
                    <a16:creationId xmlns:a16="http://schemas.microsoft.com/office/drawing/2014/main" id="{00000000-0008-0000-0300-000043F0FB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21" name="Button 65" hidden="1">
                <a:extLst>
                  <a:ext uri="{63B3BB69-23CF-44E3-9099-C40C66FF867C}">
                    <a14:compatExt spid="_x0000_s16531521"/>
                  </a:ext>
                  <a:ext uri="{FF2B5EF4-FFF2-40B4-BE49-F238E27FC236}">
                    <a16:creationId xmlns:a16="http://schemas.microsoft.com/office/drawing/2014/main" id="{00000000-0008-0000-0300-000044F0FB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22" name="Button 66" hidden="1">
                <a:extLst>
                  <a:ext uri="{63B3BB69-23CF-44E3-9099-C40C66FF867C}">
                    <a14:compatExt spid="_x0000_s16531522"/>
                  </a:ext>
                  <a:ext uri="{FF2B5EF4-FFF2-40B4-BE49-F238E27FC236}">
                    <a16:creationId xmlns:a16="http://schemas.microsoft.com/office/drawing/2014/main" id="{00000000-0008-0000-0300-000045F0FB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23" name="Button 67" hidden="1">
                <a:extLst>
                  <a:ext uri="{63B3BB69-23CF-44E3-9099-C40C66FF867C}">
                    <a14:compatExt spid="_x0000_s16531523"/>
                  </a:ext>
                  <a:ext uri="{FF2B5EF4-FFF2-40B4-BE49-F238E27FC236}">
                    <a16:creationId xmlns:a16="http://schemas.microsoft.com/office/drawing/2014/main" id="{00000000-0008-0000-0300-000046F0FB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24" name="Button 68" hidden="1">
                <a:extLst>
                  <a:ext uri="{63B3BB69-23CF-44E3-9099-C40C66FF867C}">
                    <a14:compatExt spid="_x0000_s16531524"/>
                  </a:ext>
                  <a:ext uri="{FF2B5EF4-FFF2-40B4-BE49-F238E27FC236}">
                    <a16:creationId xmlns:a16="http://schemas.microsoft.com/office/drawing/2014/main" id="{00000000-0008-0000-0300-000047F0FB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25" name="Button 69" hidden="1">
                <a:extLst>
                  <a:ext uri="{63B3BB69-23CF-44E3-9099-C40C66FF867C}">
                    <a14:compatExt spid="_x0000_s16531525"/>
                  </a:ext>
                  <a:ext uri="{FF2B5EF4-FFF2-40B4-BE49-F238E27FC236}">
                    <a16:creationId xmlns:a16="http://schemas.microsoft.com/office/drawing/2014/main" id="{00000000-0008-0000-0300-000048F0FB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26" name="Button 70" hidden="1">
                <a:extLst>
                  <a:ext uri="{63B3BB69-23CF-44E3-9099-C40C66FF867C}">
                    <a14:compatExt spid="_x0000_s16531526"/>
                  </a:ext>
                  <a:ext uri="{FF2B5EF4-FFF2-40B4-BE49-F238E27FC236}">
                    <a16:creationId xmlns:a16="http://schemas.microsoft.com/office/drawing/2014/main" id="{00000000-0008-0000-0300-000049F0FB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59</xdr:row>
          <xdr:rowOff>106680</xdr:rowOff>
        </xdr:from>
        <xdr:to>
          <xdr:col>21</xdr:col>
          <xdr:colOff>53340</xdr:colOff>
          <xdr:row>60</xdr:row>
          <xdr:rowOff>0</xdr:rowOff>
        </xdr:to>
        <xdr:grpSp>
          <xdr:nvGrpSpPr>
            <xdr:cNvPr id="134" name="Group 166">
              <a:extLst>
                <a:ext uri="{FF2B5EF4-FFF2-40B4-BE49-F238E27FC236}">
                  <a16:creationId xmlns:a16="http://schemas.microsoft.com/office/drawing/2014/main" id="{085FFF22-D2D9-4D4C-8E01-E7CF495600A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40380" y="15293340"/>
              <a:ext cx="5806440" cy="190500"/>
              <a:chOff x="10157" y="251460"/>
              <a:chExt cx="40533" cy="1905"/>
            </a:xfrm>
          </xdr:grpSpPr>
          <xdr:sp macro="" textlink="">
            <xdr:nvSpPr>
              <xdr:cNvPr id="16531527" name="Button 71" hidden="1">
                <a:extLst>
                  <a:ext uri="{63B3BB69-23CF-44E3-9099-C40C66FF867C}">
                    <a14:compatExt spid="_x0000_s16531527"/>
                  </a:ext>
                  <a:ext uri="{FF2B5EF4-FFF2-40B4-BE49-F238E27FC236}">
                    <a16:creationId xmlns:a16="http://schemas.microsoft.com/office/drawing/2014/main" id="{00000000-0008-0000-0300-00004A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28" name="Button 72" hidden="1">
                <a:extLst>
                  <a:ext uri="{63B3BB69-23CF-44E3-9099-C40C66FF867C}">
                    <a14:compatExt spid="_x0000_s16531528"/>
                  </a:ext>
                  <a:ext uri="{FF2B5EF4-FFF2-40B4-BE49-F238E27FC236}">
                    <a16:creationId xmlns:a16="http://schemas.microsoft.com/office/drawing/2014/main" id="{00000000-0008-0000-0300-00004B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29" name="Button 73" hidden="1">
                <a:extLst>
                  <a:ext uri="{63B3BB69-23CF-44E3-9099-C40C66FF867C}">
                    <a14:compatExt spid="_x0000_s16531529"/>
                  </a:ext>
                  <a:ext uri="{FF2B5EF4-FFF2-40B4-BE49-F238E27FC236}">
                    <a16:creationId xmlns:a16="http://schemas.microsoft.com/office/drawing/2014/main" id="{00000000-0008-0000-0300-00004C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30" name="Button 74" hidden="1">
                <a:extLst>
                  <a:ext uri="{63B3BB69-23CF-44E3-9099-C40C66FF867C}">
                    <a14:compatExt spid="_x0000_s16531530"/>
                  </a:ext>
                  <a:ext uri="{FF2B5EF4-FFF2-40B4-BE49-F238E27FC236}">
                    <a16:creationId xmlns:a16="http://schemas.microsoft.com/office/drawing/2014/main" id="{00000000-0008-0000-0300-00004D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31" name="Button 75" hidden="1">
                <a:extLst>
                  <a:ext uri="{63B3BB69-23CF-44E3-9099-C40C66FF867C}">
                    <a14:compatExt spid="_x0000_s16531531"/>
                  </a:ext>
                  <a:ext uri="{FF2B5EF4-FFF2-40B4-BE49-F238E27FC236}">
                    <a16:creationId xmlns:a16="http://schemas.microsoft.com/office/drawing/2014/main" id="{00000000-0008-0000-0300-00004E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32" name="Button 76" hidden="1">
                <a:extLst>
                  <a:ext uri="{63B3BB69-23CF-44E3-9099-C40C66FF867C}">
                    <a14:compatExt spid="_x0000_s16531532"/>
                  </a:ext>
                  <a:ext uri="{FF2B5EF4-FFF2-40B4-BE49-F238E27FC236}">
                    <a16:creationId xmlns:a16="http://schemas.microsoft.com/office/drawing/2014/main" id="{00000000-0008-0000-0300-00004F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33" name="Button 77" hidden="1">
                <a:extLst>
                  <a:ext uri="{63B3BB69-23CF-44E3-9099-C40C66FF867C}">
                    <a14:compatExt spid="_x0000_s16531533"/>
                  </a:ext>
                  <a:ext uri="{FF2B5EF4-FFF2-40B4-BE49-F238E27FC236}">
                    <a16:creationId xmlns:a16="http://schemas.microsoft.com/office/drawing/2014/main" id="{00000000-0008-0000-0300-000050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34" name="Button 78" hidden="1">
                <a:extLst>
                  <a:ext uri="{63B3BB69-23CF-44E3-9099-C40C66FF867C}">
                    <a14:compatExt spid="_x0000_s16531534"/>
                  </a:ext>
                  <a:ext uri="{FF2B5EF4-FFF2-40B4-BE49-F238E27FC236}">
                    <a16:creationId xmlns:a16="http://schemas.microsoft.com/office/drawing/2014/main" id="{00000000-0008-0000-0300-000051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35" name="Button 79" hidden="1">
                <a:extLst>
                  <a:ext uri="{63B3BB69-23CF-44E3-9099-C40C66FF867C}">
                    <a14:compatExt spid="_x0000_s16531535"/>
                  </a:ext>
                  <a:ext uri="{FF2B5EF4-FFF2-40B4-BE49-F238E27FC236}">
                    <a16:creationId xmlns:a16="http://schemas.microsoft.com/office/drawing/2014/main" id="{00000000-0008-0000-0300-000052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108</xdr:row>
          <xdr:rowOff>0</xdr:rowOff>
        </xdr:from>
        <xdr:to>
          <xdr:col>19</xdr:col>
          <xdr:colOff>396240</xdr:colOff>
          <xdr:row>108</xdr:row>
          <xdr:rowOff>182880</xdr:rowOff>
        </xdr:to>
        <xdr:grpSp>
          <xdr:nvGrpSpPr>
            <xdr:cNvPr id="144" name="Group 178">
              <a:extLst>
                <a:ext uri="{FF2B5EF4-FFF2-40B4-BE49-F238E27FC236}">
                  <a16:creationId xmlns:a16="http://schemas.microsoft.com/office/drawing/2014/main" id="{975BFC11-944B-4972-B1E8-F4C7F1DC3A8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5080" y="27538680"/>
              <a:ext cx="5806440" cy="182880"/>
              <a:chOff x="10157" y="251460"/>
              <a:chExt cx="40533" cy="1905"/>
            </a:xfrm>
          </xdr:grpSpPr>
          <xdr:sp macro="" textlink="">
            <xdr:nvSpPr>
              <xdr:cNvPr id="16531536" name="Button 80" hidden="1">
                <a:extLst>
                  <a:ext uri="{63B3BB69-23CF-44E3-9099-C40C66FF867C}">
                    <a14:compatExt spid="_x0000_s16531536"/>
                  </a:ext>
                  <a:ext uri="{FF2B5EF4-FFF2-40B4-BE49-F238E27FC236}">
                    <a16:creationId xmlns:a16="http://schemas.microsoft.com/office/drawing/2014/main" id="{00000000-0008-0000-0300-000053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37" name="Button 81" hidden="1">
                <a:extLst>
                  <a:ext uri="{63B3BB69-23CF-44E3-9099-C40C66FF867C}">
                    <a14:compatExt spid="_x0000_s16531537"/>
                  </a:ext>
                  <a:ext uri="{FF2B5EF4-FFF2-40B4-BE49-F238E27FC236}">
                    <a16:creationId xmlns:a16="http://schemas.microsoft.com/office/drawing/2014/main" id="{00000000-0008-0000-0300-000054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38" name="Button 82" hidden="1">
                <a:extLst>
                  <a:ext uri="{63B3BB69-23CF-44E3-9099-C40C66FF867C}">
                    <a14:compatExt spid="_x0000_s16531538"/>
                  </a:ext>
                  <a:ext uri="{FF2B5EF4-FFF2-40B4-BE49-F238E27FC236}">
                    <a16:creationId xmlns:a16="http://schemas.microsoft.com/office/drawing/2014/main" id="{00000000-0008-0000-0300-000055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39" name="Button 83" hidden="1">
                <a:extLst>
                  <a:ext uri="{63B3BB69-23CF-44E3-9099-C40C66FF867C}">
                    <a14:compatExt spid="_x0000_s16531539"/>
                  </a:ext>
                  <a:ext uri="{FF2B5EF4-FFF2-40B4-BE49-F238E27FC236}">
                    <a16:creationId xmlns:a16="http://schemas.microsoft.com/office/drawing/2014/main" id="{00000000-0008-0000-0300-000056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40" name="Button 84" hidden="1">
                <a:extLst>
                  <a:ext uri="{63B3BB69-23CF-44E3-9099-C40C66FF867C}">
                    <a14:compatExt spid="_x0000_s16531540"/>
                  </a:ext>
                  <a:ext uri="{FF2B5EF4-FFF2-40B4-BE49-F238E27FC236}">
                    <a16:creationId xmlns:a16="http://schemas.microsoft.com/office/drawing/2014/main" id="{00000000-0008-0000-0300-000057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41" name="Button 85" hidden="1">
                <a:extLst>
                  <a:ext uri="{63B3BB69-23CF-44E3-9099-C40C66FF867C}">
                    <a14:compatExt spid="_x0000_s16531541"/>
                  </a:ext>
                  <a:ext uri="{FF2B5EF4-FFF2-40B4-BE49-F238E27FC236}">
                    <a16:creationId xmlns:a16="http://schemas.microsoft.com/office/drawing/2014/main" id="{00000000-0008-0000-0300-000058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42" name="Button 86" hidden="1">
                <a:extLst>
                  <a:ext uri="{63B3BB69-23CF-44E3-9099-C40C66FF867C}">
                    <a14:compatExt spid="_x0000_s16531542"/>
                  </a:ext>
                  <a:ext uri="{FF2B5EF4-FFF2-40B4-BE49-F238E27FC236}">
                    <a16:creationId xmlns:a16="http://schemas.microsoft.com/office/drawing/2014/main" id="{00000000-0008-0000-0300-000059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43" name="Button 87" hidden="1">
                <a:extLst>
                  <a:ext uri="{63B3BB69-23CF-44E3-9099-C40C66FF867C}">
                    <a14:compatExt spid="_x0000_s16531543"/>
                  </a:ext>
                  <a:ext uri="{FF2B5EF4-FFF2-40B4-BE49-F238E27FC236}">
                    <a16:creationId xmlns:a16="http://schemas.microsoft.com/office/drawing/2014/main" id="{00000000-0008-0000-0300-00005A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44" name="Button 88" hidden="1">
                <a:extLst>
                  <a:ext uri="{63B3BB69-23CF-44E3-9099-C40C66FF867C}">
                    <a14:compatExt spid="_x0000_s16531544"/>
                  </a:ext>
                  <a:ext uri="{FF2B5EF4-FFF2-40B4-BE49-F238E27FC236}">
                    <a16:creationId xmlns:a16="http://schemas.microsoft.com/office/drawing/2014/main" id="{00000000-0008-0000-0300-00005B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133</xdr:row>
          <xdr:rowOff>0</xdr:rowOff>
        </xdr:from>
        <xdr:to>
          <xdr:col>19</xdr:col>
          <xdr:colOff>396240</xdr:colOff>
          <xdr:row>133</xdr:row>
          <xdr:rowOff>182880</xdr:rowOff>
        </xdr:to>
        <xdr:grpSp>
          <xdr:nvGrpSpPr>
            <xdr:cNvPr id="154" name="Group 189">
              <a:extLst>
                <a:ext uri="{FF2B5EF4-FFF2-40B4-BE49-F238E27FC236}">
                  <a16:creationId xmlns:a16="http://schemas.microsoft.com/office/drawing/2014/main" id="{B5B0962F-D986-4E94-994A-573271C3979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5080" y="33787080"/>
              <a:ext cx="5806440" cy="182880"/>
              <a:chOff x="10157" y="251460"/>
              <a:chExt cx="40533" cy="1905"/>
            </a:xfrm>
          </xdr:grpSpPr>
          <xdr:sp macro="" textlink="">
            <xdr:nvSpPr>
              <xdr:cNvPr id="16531545" name="Button 89" hidden="1">
                <a:extLst>
                  <a:ext uri="{63B3BB69-23CF-44E3-9099-C40C66FF867C}">
                    <a14:compatExt spid="_x0000_s16531545"/>
                  </a:ext>
                  <a:ext uri="{FF2B5EF4-FFF2-40B4-BE49-F238E27FC236}">
                    <a16:creationId xmlns:a16="http://schemas.microsoft.com/office/drawing/2014/main" id="{00000000-0008-0000-0300-00005C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46" name="Button 90" hidden="1">
                <a:extLst>
                  <a:ext uri="{63B3BB69-23CF-44E3-9099-C40C66FF867C}">
                    <a14:compatExt spid="_x0000_s16531546"/>
                  </a:ext>
                  <a:ext uri="{FF2B5EF4-FFF2-40B4-BE49-F238E27FC236}">
                    <a16:creationId xmlns:a16="http://schemas.microsoft.com/office/drawing/2014/main" id="{00000000-0008-0000-0300-00005D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47" name="Button 91" hidden="1">
                <a:extLst>
                  <a:ext uri="{63B3BB69-23CF-44E3-9099-C40C66FF867C}">
                    <a14:compatExt spid="_x0000_s16531547"/>
                  </a:ext>
                  <a:ext uri="{FF2B5EF4-FFF2-40B4-BE49-F238E27FC236}">
                    <a16:creationId xmlns:a16="http://schemas.microsoft.com/office/drawing/2014/main" id="{00000000-0008-0000-0300-00005E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48" name="Button 92" hidden="1">
                <a:extLst>
                  <a:ext uri="{63B3BB69-23CF-44E3-9099-C40C66FF867C}">
                    <a14:compatExt spid="_x0000_s16531548"/>
                  </a:ext>
                  <a:ext uri="{FF2B5EF4-FFF2-40B4-BE49-F238E27FC236}">
                    <a16:creationId xmlns:a16="http://schemas.microsoft.com/office/drawing/2014/main" id="{00000000-0008-0000-0300-00005F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49" name="Button 93" hidden="1">
                <a:extLst>
                  <a:ext uri="{63B3BB69-23CF-44E3-9099-C40C66FF867C}">
                    <a14:compatExt spid="_x0000_s16531549"/>
                  </a:ext>
                  <a:ext uri="{FF2B5EF4-FFF2-40B4-BE49-F238E27FC236}">
                    <a16:creationId xmlns:a16="http://schemas.microsoft.com/office/drawing/2014/main" id="{00000000-0008-0000-0300-000060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50" name="Button 94" hidden="1">
                <a:extLst>
                  <a:ext uri="{63B3BB69-23CF-44E3-9099-C40C66FF867C}">
                    <a14:compatExt spid="_x0000_s16531550"/>
                  </a:ext>
                  <a:ext uri="{FF2B5EF4-FFF2-40B4-BE49-F238E27FC236}">
                    <a16:creationId xmlns:a16="http://schemas.microsoft.com/office/drawing/2014/main" id="{00000000-0008-0000-0300-000061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51" name="Button 95" hidden="1">
                <a:extLst>
                  <a:ext uri="{63B3BB69-23CF-44E3-9099-C40C66FF867C}">
                    <a14:compatExt spid="_x0000_s16531551"/>
                  </a:ext>
                  <a:ext uri="{FF2B5EF4-FFF2-40B4-BE49-F238E27FC236}">
                    <a16:creationId xmlns:a16="http://schemas.microsoft.com/office/drawing/2014/main" id="{00000000-0008-0000-0300-000062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52" name="Button 96" hidden="1">
                <a:extLst>
                  <a:ext uri="{63B3BB69-23CF-44E3-9099-C40C66FF867C}">
                    <a14:compatExt spid="_x0000_s16531552"/>
                  </a:ext>
                  <a:ext uri="{FF2B5EF4-FFF2-40B4-BE49-F238E27FC236}">
                    <a16:creationId xmlns:a16="http://schemas.microsoft.com/office/drawing/2014/main" id="{00000000-0008-0000-0300-000063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53" name="Button 97" hidden="1">
                <a:extLst>
                  <a:ext uri="{63B3BB69-23CF-44E3-9099-C40C66FF867C}">
                    <a14:compatExt spid="_x0000_s16531553"/>
                  </a:ext>
                  <a:ext uri="{FF2B5EF4-FFF2-40B4-BE49-F238E27FC236}">
                    <a16:creationId xmlns:a16="http://schemas.microsoft.com/office/drawing/2014/main" id="{00000000-0008-0000-0300-000064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158</xdr:row>
          <xdr:rowOff>0</xdr:rowOff>
        </xdr:from>
        <xdr:to>
          <xdr:col>19</xdr:col>
          <xdr:colOff>396240</xdr:colOff>
          <xdr:row>158</xdr:row>
          <xdr:rowOff>182880</xdr:rowOff>
        </xdr:to>
        <xdr:grpSp>
          <xdr:nvGrpSpPr>
            <xdr:cNvPr id="164" name="Group 200">
              <a:extLst>
                <a:ext uri="{FF2B5EF4-FFF2-40B4-BE49-F238E27FC236}">
                  <a16:creationId xmlns:a16="http://schemas.microsoft.com/office/drawing/2014/main" id="{08A5C9E8-B314-488C-9CBA-D692EA9C361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5080" y="39707820"/>
              <a:ext cx="5806440" cy="182880"/>
              <a:chOff x="10157" y="251460"/>
              <a:chExt cx="40533" cy="1905"/>
            </a:xfrm>
          </xdr:grpSpPr>
          <xdr:sp macro="" textlink="">
            <xdr:nvSpPr>
              <xdr:cNvPr id="16531554" name="Button 98" hidden="1">
                <a:extLst>
                  <a:ext uri="{63B3BB69-23CF-44E3-9099-C40C66FF867C}">
                    <a14:compatExt spid="_x0000_s16531554"/>
                  </a:ext>
                  <a:ext uri="{FF2B5EF4-FFF2-40B4-BE49-F238E27FC236}">
                    <a16:creationId xmlns:a16="http://schemas.microsoft.com/office/drawing/2014/main" id="{00000000-0008-0000-0300-000065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55" name="Button 99" hidden="1">
                <a:extLst>
                  <a:ext uri="{63B3BB69-23CF-44E3-9099-C40C66FF867C}">
                    <a14:compatExt spid="_x0000_s16531555"/>
                  </a:ext>
                  <a:ext uri="{FF2B5EF4-FFF2-40B4-BE49-F238E27FC236}">
                    <a16:creationId xmlns:a16="http://schemas.microsoft.com/office/drawing/2014/main" id="{00000000-0008-0000-0300-000066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56" name="Button 100" hidden="1">
                <a:extLst>
                  <a:ext uri="{63B3BB69-23CF-44E3-9099-C40C66FF867C}">
                    <a14:compatExt spid="_x0000_s16531556"/>
                  </a:ext>
                  <a:ext uri="{FF2B5EF4-FFF2-40B4-BE49-F238E27FC236}">
                    <a16:creationId xmlns:a16="http://schemas.microsoft.com/office/drawing/2014/main" id="{00000000-0008-0000-0300-000067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57" name="Button 101" hidden="1">
                <a:extLst>
                  <a:ext uri="{63B3BB69-23CF-44E3-9099-C40C66FF867C}">
                    <a14:compatExt spid="_x0000_s16531557"/>
                  </a:ext>
                  <a:ext uri="{FF2B5EF4-FFF2-40B4-BE49-F238E27FC236}">
                    <a16:creationId xmlns:a16="http://schemas.microsoft.com/office/drawing/2014/main" id="{00000000-0008-0000-0300-000068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58" name="Button 102" hidden="1">
                <a:extLst>
                  <a:ext uri="{63B3BB69-23CF-44E3-9099-C40C66FF867C}">
                    <a14:compatExt spid="_x0000_s16531558"/>
                  </a:ext>
                  <a:ext uri="{FF2B5EF4-FFF2-40B4-BE49-F238E27FC236}">
                    <a16:creationId xmlns:a16="http://schemas.microsoft.com/office/drawing/2014/main" id="{00000000-0008-0000-0300-000069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59" name="Button 103" hidden="1">
                <a:extLst>
                  <a:ext uri="{63B3BB69-23CF-44E3-9099-C40C66FF867C}">
                    <a14:compatExt spid="_x0000_s16531559"/>
                  </a:ext>
                  <a:ext uri="{FF2B5EF4-FFF2-40B4-BE49-F238E27FC236}">
                    <a16:creationId xmlns:a16="http://schemas.microsoft.com/office/drawing/2014/main" id="{00000000-0008-0000-0300-00006A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60" name="Button 104" hidden="1">
                <a:extLst>
                  <a:ext uri="{63B3BB69-23CF-44E3-9099-C40C66FF867C}">
                    <a14:compatExt spid="_x0000_s16531560"/>
                  </a:ext>
                  <a:ext uri="{FF2B5EF4-FFF2-40B4-BE49-F238E27FC236}">
                    <a16:creationId xmlns:a16="http://schemas.microsoft.com/office/drawing/2014/main" id="{00000000-0008-0000-0300-00006B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61" name="Button 105" hidden="1">
                <a:extLst>
                  <a:ext uri="{63B3BB69-23CF-44E3-9099-C40C66FF867C}">
                    <a14:compatExt spid="_x0000_s16531561"/>
                  </a:ext>
                  <a:ext uri="{FF2B5EF4-FFF2-40B4-BE49-F238E27FC236}">
                    <a16:creationId xmlns:a16="http://schemas.microsoft.com/office/drawing/2014/main" id="{00000000-0008-0000-0300-00006C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62" name="Button 106" hidden="1">
                <a:extLst>
                  <a:ext uri="{63B3BB69-23CF-44E3-9099-C40C66FF867C}">
                    <a14:compatExt spid="_x0000_s16531562"/>
                  </a:ext>
                  <a:ext uri="{FF2B5EF4-FFF2-40B4-BE49-F238E27FC236}">
                    <a16:creationId xmlns:a16="http://schemas.microsoft.com/office/drawing/2014/main" id="{00000000-0008-0000-0300-00006D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183</xdr:row>
          <xdr:rowOff>0</xdr:rowOff>
        </xdr:from>
        <xdr:to>
          <xdr:col>19</xdr:col>
          <xdr:colOff>396240</xdr:colOff>
          <xdr:row>183</xdr:row>
          <xdr:rowOff>182880</xdr:rowOff>
        </xdr:to>
        <xdr:grpSp>
          <xdr:nvGrpSpPr>
            <xdr:cNvPr id="174" name="Group 211">
              <a:extLst>
                <a:ext uri="{FF2B5EF4-FFF2-40B4-BE49-F238E27FC236}">
                  <a16:creationId xmlns:a16="http://schemas.microsoft.com/office/drawing/2014/main" id="{B42BA940-2E93-4D00-ABEE-856164C877A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5080" y="45666660"/>
              <a:ext cx="5806440" cy="182880"/>
              <a:chOff x="10157" y="251460"/>
              <a:chExt cx="40533" cy="1905"/>
            </a:xfrm>
          </xdr:grpSpPr>
          <xdr:sp macro="" textlink="">
            <xdr:nvSpPr>
              <xdr:cNvPr id="16531563" name="Button 107" hidden="1">
                <a:extLst>
                  <a:ext uri="{63B3BB69-23CF-44E3-9099-C40C66FF867C}">
                    <a14:compatExt spid="_x0000_s16531563"/>
                  </a:ext>
                  <a:ext uri="{FF2B5EF4-FFF2-40B4-BE49-F238E27FC236}">
                    <a16:creationId xmlns:a16="http://schemas.microsoft.com/office/drawing/2014/main" id="{00000000-0008-0000-0300-00006E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64" name="Button 108" hidden="1">
                <a:extLst>
                  <a:ext uri="{63B3BB69-23CF-44E3-9099-C40C66FF867C}">
                    <a14:compatExt spid="_x0000_s16531564"/>
                  </a:ext>
                  <a:ext uri="{FF2B5EF4-FFF2-40B4-BE49-F238E27FC236}">
                    <a16:creationId xmlns:a16="http://schemas.microsoft.com/office/drawing/2014/main" id="{00000000-0008-0000-0300-00006F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65" name="Button 109" hidden="1">
                <a:extLst>
                  <a:ext uri="{63B3BB69-23CF-44E3-9099-C40C66FF867C}">
                    <a14:compatExt spid="_x0000_s16531565"/>
                  </a:ext>
                  <a:ext uri="{FF2B5EF4-FFF2-40B4-BE49-F238E27FC236}">
                    <a16:creationId xmlns:a16="http://schemas.microsoft.com/office/drawing/2014/main" id="{00000000-0008-0000-0300-000070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66" name="Button 110" hidden="1">
                <a:extLst>
                  <a:ext uri="{63B3BB69-23CF-44E3-9099-C40C66FF867C}">
                    <a14:compatExt spid="_x0000_s16531566"/>
                  </a:ext>
                  <a:ext uri="{FF2B5EF4-FFF2-40B4-BE49-F238E27FC236}">
                    <a16:creationId xmlns:a16="http://schemas.microsoft.com/office/drawing/2014/main" id="{00000000-0008-0000-0300-000071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67" name="Button 111" hidden="1">
                <a:extLst>
                  <a:ext uri="{63B3BB69-23CF-44E3-9099-C40C66FF867C}">
                    <a14:compatExt spid="_x0000_s16531567"/>
                  </a:ext>
                  <a:ext uri="{FF2B5EF4-FFF2-40B4-BE49-F238E27FC236}">
                    <a16:creationId xmlns:a16="http://schemas.microsoft.com/office/drawing/2014/main" id="{00000000-0008-0000-0300-000072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68" name="Button 112" hidden="1">
                <a:extLst>
                  <a:ext uri="{63B3BB69-23CF-44E3-9099-C40C66FF867C}">
                    <a14:compatExt spid="_x0000_s16531568"/>
                  </a:ext>
                  <a:ext uri="{FF2B5EF4-FFF2-40B4-BE49-F238E27FC236}">
                    <a16:creationId xmlns:a16="http://schemas.microsoft.com/office/drawing/2014/main" id="{00000000-0008-0000-0300-000073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69" name="Button 113" hidden="1">
                <a:extLst>
                  <a:ext uri="{63B3BB69-23CF-44E3-9099-C40C66FF867C}">
                    <a14:compatExt spid="_x0000_s16531569"/>
                  </a:ext>
                  <a:ext uri="{FF2B5EF4-FFF2-40B4-BE49-F238E27FC236}">
                    <a16:creationId xmlns:a16="http://schemas.microsoft.com/office/drawing/2014/main" id="{00000000-0008-0000-0300-000074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70" name="Button 114" hidden="1">
                <a:extLst>
                  <a:ext uri="{63B3BB69-23CF-44E3-9099-C40C66FF867C}">
                    <a14:compatExt spid="_x0000_s16531570"/>
                  </a:ext>
                  <a:ext uri="{FF2B5EF4-FFF2-40B4-BE49-F238E27FC236}">
                    <a16:creationId xmlns:a16="http://schemas.microsoft.com/office/drawing/2014/main" id="{00000000-0008-0000-0300-000075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71" name="Button 115" hidden="1">
                <a:extLst>
                  <a:ext uri="{63B3BB69-23CF-44E3-9099-C40C66FF867C}">
                    <a14:compatExt spid="_x0000_s16531571"/>
                  </a:ext>
                  <a:ext uri="{FF2B5EF4-FFF2-40B4-BE49-F238E27FC236}">
                    <a16:creationId xmlns:a16="http://schemas.microsoft.com/office/drawing/2014/main" id="{00000000-0008-0000-0300-000076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34</xdr:row>
          <xdr:rowOff>106680</xdr:rowOff>
        </xdr:from>
        <xdr:to>
          <xdr:col>21</xdr:col>
          <xdr:colOff>53340</xdr:colOff>
          <xdr:row>35</xdr:row>
          <xdr:rowOff>0</xdr:rowOff>
        </xdr:to>
        <xdr:grpSp>
          <xdr:nvGrpSpPr>
            <xdr:cNvPr id="184" name="Group 222">
              <a:extLst>
                <a:ext uri="{FF2B5EF4-FFF2-40B4-BE49-F238E27FC236}">
                  <a16:creationId xmlns:a16="http://schemas.microsoft.com/office/drawing/2014/main" id="{2B26A078-C693-4C4A-B090-152C86C448D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40380" y="9083040"/>
              <a:ext cx="5806440" cy="182880"/>
              <a:chOff x="10157" y="251460"/>
              <a:chExt cx="40533" cy="1905"/>
            </a:xfrm>
          </xdr:grpSpPr>
          <xdr:sp macro="" textlink="">
            <xdr:nvSpPr>
              <xdr:cNvPr id="16531572" name="Button 116" hidden="1">
                <a:extLst>
                  <a:ext uri="{63B3BB69-23CF-44E3-9099-C40C66FF867C}">
                    <a14:compatExt spid="_x0000_s16531572"/>
                  </a:ext>
                  <a:ext uri="{FF2B5EF4-FFF2-40B4-BE49-F238E27FC236}">
                    <a16:creationId xmlns:a16="http://schemas.microsoft.com/office/drawing/2014/main" id="{00000000-0008-0000-0300-000077F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31573" name="Button 117" hidden="1">
                <a:extLst>
                  <a:ext uri="{63B3BB69-23CF-44E3-9099-C40C66FF867C}">
                    <a14:compatExt spid="_x0000_s16531573"/>
                  </a:ext>
                  <a:ext uri="{FF2B5EF4-FFF2-40B4-BE49-F238E27FC236}">
                    <a16:creationId xmlns:a16="http://schemas.microsoft.com/office/drawing/2014/main" id="{00000000-0008-0000-0300-000078F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31574" name="Button 118" hidden="1">
                <a:extLst>
                  <a:ext uri="{63B3BB69-23CF-44E3-9099-C40C66FF867C}">
                    <a14:compatExt spid="_x0000_s16531574"/>
                  </a:ext>
                  <a:ext uri="{FF2B5EF4-FFF2-40B4-BE49-F238E27FC236}">
                    <a16:creationId xmlns:a16="http://schemas.microsoft.com/office/drawing/2014/main" id="{00000000-0008-0000-0300-000079F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31575" name="Button 119" hidden="1">
                <a:extLst>
                  <a:ext uri="{63B3BB69-23CF-44E3-9099-C40C66FF867C}">
                    <a14:compatExt spid="_x0000_s16531575"/>
                  </a:ext>
                  <a:ext uri="{FF2B5EF4-FFF2-40B4-BE49-F238E27FC236}">
                    <a16:creationId xmlns:a16="http://schemas.microsoft.com/office/drawing/2014/main" id="{00000000-0008-0000-0300-00007AF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31576" name="Button 120" hidden="1">
                <a:extLst>
                  <a:ext uri="{63B3BB69-23CF-44E3-9099-C40C66FF867C}">
                    <a14:compatExt spid="_x0000_s16531576"/>
                  </a:ext>
                  <a:ext uri="{FF2B5EF4-FFF2-40B4-BE49-F238E27FC236}">
                    <a16:creationId xmlns:a16="http://schemas.microsoft.com/office/drawing/2014/main" id="{00000000-0008-0000-0300-00007BF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31577" name="Button 121" hidden="1">
                <a:extLst>
                  <a:ext uri="{63B3BB69-23CF-44E3-9099-C40C66FF867C}">
                    <a14:compatExt spid="_x0000_s16531577"/>
                  </a:ext>
                  <a:ext uri="{FF2B5EF4-FFF2-40B4-BE49-F238E27FC236}">
                    <a16:creationId xmlns:a16="http://schemas.microsoft.com/office/drawing/2014/main" id="{00000000-0008-0000-0300-00007CF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31578" name="Button 122" hidden="1">
                <a:extLst>
                  <a:ext uri="{63B3BB69-23CF-44E3-9099-C40C66FF867C}">
                    <a14:compatExt spid="_x0000_s16531578"/>
                  </a:ext>
                  <a:ext uri="{FF2B5EF4-FFF2-40B4-BE49-F238E27FC236}">
                    <a16:creationId xmlns:a16="http://schemas.microsoft.com/office/drawing/2014/main" id="{00000000-0008-0000-0300-00007DF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31579" name="Button 123" hidden="1">
                <a:extLst>
                  <a:ext uri="{63B3BB69-23CF-44E3-9099-C40C66FF867C}">
                    <a14:compatExt spid="_x0000_s16531579"/>
                  </a:ext>
                  <a:ext uri="{FF2B5EF4-FFF2-40B4-BE49-F238E27FC236}">
                    <a16:creationId xmlns:a16="http://schemas.microsoft.com/office/drawing/2014/main" id="{00000000-0008-0000-0300-00007EF0FB00}"/>
                  </a:ext>
                </a:extLst>
              </xdr:cNvPr>
              <xdr:cNvSpPr/>
            </xdr:nvSpPr>
            <xdr:spPr bwMode="auto">
              <a:xfrm>
                <a:off x="43321" y="251460"/>
                <a:ext cx="3005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31580" name="Button 124" hidden="1">
                <a:extLst>
                  <a:ext uri="{63B3BB69-23CF-44E3-9099-C40C66FF867C}">
                    <a14:compatExt spid="_x0000_s16531580"/>
                  </a:ext>
                  <a:ext uri="{FF2B5EF4-FFF2-40B4-BE49-F238E27FC236}">
                    <a16:creationId xmlns:a16="http://schemas.microsoft.com/office/drawing/2014/main" id="{00000000-0008-0000-0300-00007FF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457200</xdr:colOff>
      <xdr:row>5</xdr:row>
      <xdr:rowOff>127080</xdr:rowOff>
    </xdr:from>
    <xdr:ext cx="1874280" cy="2897760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F288902-7943-4C71-8B85-D96001B6FB0B}"/>
            </a:ext>
          </a:extLst>
        </xdr:cNvPr>
        <xdr:cNvSpPr/>
      </xdr:nvSpPr>
      <xdr:spPr>
        <a:xfrm>
          <a:off x="31318200" y="1704420"/>
          <a:ext cx="1874280" cy="28977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let op:</a:t>
          </a:r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Bij elektrisch schermen om 10 puntenhet aantal GT delen door 2 in de formule (AX2 gedeeld door 2)</a:t>
          </a:r>
          <a:endParaRPr lang="nl-NL" sz="1600" b="0" strike="noStrike" spc="-1">
            <a:latin typeface="Times New Roman"/>
          </a:endParaRPr>
        </a:p>
        <a:p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=SOM(AW2*10+AX2/2)/AV2*10</a:t>
          </a:r>
          <a:endParaRPr lang="nl-NL" sz="1600" b="0" strike="noStrike" spc="-1">
            <a:latin typeface="Times New Roman"/>
          </a:endParaRPr>
        </a:p>
      </xdr:txBody>
    </xdr:sp>
    <xdr:clientData/>
  </xdr:oneCellAnchor>
  <xdr:twoCellAnchor>
    <xdr:from>
      <xdr:col>4</xdr:col>
      <xdr:colOff>236220</xdr:colOff>
      <xdr:row>0</xdr:row>
      <xdr:rowOff>83820</xdr:rowOff>
    </xdr:from>
    <xdr:to>
      <xdr:col>4</xdr:col>
      <xdr:colOff>1424940</xdr:colOff>
      <xdr:row>0</xdr:row>
      <xdr:rowOff>434340</xdr:rowOff>
    </xdr:to>
    <xdr:sp macro="[0]!Sabel_naam_sortSG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A1D45DC9-1463-4CF2-9BC9-FD209B436EF1}"/>
            </a:ext>
          </a:extLst>
        </xdr:cNvPr>
        <xdr:cNvSpPr/>
      </xdr:nvSpPr>
      <xdr:spPr bwMode="auto">
        <a:xfrm>
          <a:off x="2209800" y="8382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114300</xdr:colOff>
      <xdr:row>0</xdr:row>
      <xdr:rowOff>106680</xdr:rowOff>
    </xdr:from>
    <xdr:to>
      <xdr:col>6</xdr:col>
      <xdr:colOff>708660</xdr:colOff>
      <xdr:row>0</xdr:row>
      <xdr:rowOff>457200</xdr:rowOff>
    </xdr:to>
    <xdr:sp macro="[0]!Sorteren_loperSG" textlink="">
      <xdr:nvSpPr>
        <xdr:cNvPr id="4" name="Stroomdiagram: Alternatief proces 3">
          <a:extLst>
            <a:ext uri="{FF2B5EF4-FFF2-40B4-BE49-F238E27FC236}">
              <a16:creationId xmlns:a16="http://schemas.microsoft.com/office/drawing/2014/main" id="{D50BC0C9-AF1C-44B8-AEE0-E501CA782790}"/>
            </a:ext>
          </a:extLst>
        </xdr:cNvPr>
        <xdr:cNvSpPr/>
      </xdr:nvSpPr>
      <xdr:spPr bwMode="auto">
        <a:xfrm>
          <a:off x="373380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394854</xdr:colOff>
      <xdr:row>0</xdr:row>
      <xdr:rowOff>124691</xdr:rowOff>
    </xdr:from>
    <xdr:to>
      <xdr:col>4</xdr:col>
      <xdr:colOff>1583574</xdr:colOff>
      <xdr:row>0</xdr:row>
      <xdr:rowOff>475211</xdr:rowOff>
    </xdr:to>
    <xdr:sp macro="[0]!Sabel_naam_sortS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7A4D3DB9-BFF3-4995-AFA3-EE5C37F106B9}"/>
            </a:ext>
          </a:extLst>
        </xdr:cNvPr>
        <xdr:cNvSpPr/>
      </xdr:nvSpPr>
      <xdr:spPr bwMode="auto">
        <a:xfrm>
          <a:off x="2353194" y="124691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34635</xdr:colOff>
      <xdr:row>0</xdr:row>
      <xdr:rowOff>138547</xdr:rowOff>
    </xdr:from>
    <xdr:to>
      <xdr:col>6</xdr:col>
      <xdr:colOff>648392</xdr:colOff>
      <xdr:row>0</xdr:row>
      <xdr:rowOff>489067</xdr:rowOff>
    </xdr:to>
    <xdr:sp macro="[0]!Sort_loperS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33C89C64-D111-42C6-8D8D-E2C59158DBF0}"/>
            </a:ext>
          </a:extLst>
        </xdr:cNvPr>
        <xdr:cNvSpPr/>
      </xdr:nvSpPr>
      <xdr:spPr bwMode="auto">
        <a:xfrm>
          <a:off x="3943695" y="138547"/>
          <a:ext cx="1185257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</xdr:row>
          <xdr:rowOff>45720</xdr:rowOff>
        </xdr:from>
        <xdr:to>
          <xdr:col>1</xdr:col>
          <xdr:colOff>182880</xdr:colOff>
          <xdr:row>11</xdr:row>
          <xdr:rowOff>518160</xdr:rowOff>
        </xdr:to>
        <xdr:sp macro="" textlink="">
          <xdr:nvSpPr>
            <xdr:cNvPr id="16528385" name="Button 1" hidden="1">
              <a:extLst>
                <a:ext uri="{63B3BB69-23CF-44E3-9099-C40C66FF867C}">
                  <a14:compatExt spid="_x0000_s16528385"/>
                </a:ext>
                <a:ext uri="{FF2B5EF4-FFF2-40B4-BE49-F238E27FC236}">
                  <a16:creationId xmlns:a16="http://schemas.microsoft.com/office/drawing/2014/main" id="{53F36432-DA38-4BB2-8609-FFA84C20E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36</xdr:row>
          <xdr:rowOff>45720</xdr:rowOff>
        </xdr:from>
        <xdr:to>
          <xdr:col>1</xdr:col>
          <xdr:colOff>152400</xdr:colOff>
          <xdr:row>36</xdr:row>
          <xdr:rowOff>518160</xdr:rowOff>
        </xdr:to>
        <xdr:sp macro="" textlink="">
          <xdr:nvSpPr>
            <xdr:cNvPr id="16528386" name="Button 2" hidden="1">
              <a:extLst>
                <a:ext uri="{63B3BB69-23CF-44E3-9099-C40C66FF867C}">
                  <a14:compatExt spid="_x0000_s16528386"/>
                </a:ext>
                <a:ext uri="{FF2B5EF4-FFF2-40B4-BE49-F238E27FC236}">
                  <a16:creationId xmlns:a16="http://schemas.microsoft.com/office/drawing/2014/main" id="{AE93957F-617C-4521-A8DC-C7E5F21345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60</xdr:row>
          <xdr:rowOff>45720</xdr:rowOff>
        </xdr:from>
        <xdr:to>
          <xdr:col>1</xdr:col>
          <xdr:colOff>190500</xdr:colOff>
          <xdr:row>60</xdr:row>
          <xdr:rowOff>518160</xdr:rowOff>
        </xdr:to>
        <xdr:sp macro="" textlink="">
          <xdr:nvSpPr>
            <xdr:cNvPr id="16528387" name="Button 3" hidden="1">
              <a:extLst>
                <a:ext uri="{63B3BB69-23CF-44E3-9099-C40C66FF867C}">
                  <a14:compatExt spid="_x0000_s16528387"/>
                </a:ext>
                <a:ext uri="{FF2B5EF4-FFF2-40B4-BE49-F238E27FC236}">
                  <a16:creationId xmlns:a16="http://schemas.microsoft.com/office/drawing/2014/main" id="{4392934B-03E4-4D41-B635-6C14BF132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85</xdr:row>
          <xdr:rowOff>45720</xdr:rowOff>
        </xdr:from>
        <xdr:to>
          <xdr:col>1</xdr:col>
          <xdr:colOff>190500</xdr:colOff>
          <xdr:row>85</xdr:row>
          <xdr:rowOff>518160</xdr:rowOff>
        </xdr:to>
        <xdr:sp macro="" textlink="">
          <xdr:nvSpPr>
            <xdr:cNvPr id="16528388" name="Button 4" hidden="1">
              <a:extLst>
                <a:ext uri="{63B3BB69-23CF-44E3-9099-C40C66FF867C}">
                  <a14:compatExt spid="_x0000_s16528388"/>
                </a:ext>
                <a:ext uri="{FF2B5EF4-FFF2-40B4-BE49-F238E27FC236}">
                  <a16:creationId xmlns:a16="http://schemas.microsoft.com/office/drawing/2014/main" id="{B298CFEC-1581-47FD-936E-B442D91B2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45720</xdr:rowOff>
        </xdr:from>
        <xdr:to>
          <xdr:col>1</xdr:col>
          <xdr:colOff>190500</xdr:colOff>
          <xdr:row>110</xdr:row>
          <xdr:rowOff>518160</xdr:rowOff>
        </xdr:to>
        <xdr:sp macro="" textlink="">
          <xdr:nvSpPr>
            <xdr:cNvPr id="16528389" name="Button 5" hidden="1">
              <a:extLst>
                <a:ext uri="{63B3BB69-23CF-44E3-9099-C40C66FF867C}">
                  <a14:compatExt spid="_x0000_s16528389"/>
                </a:ext>
                <a:ext uri="{FF2B5EF4-FFF2-40B4-BE49-F238E27FC236}">
                  <a16:creationId xmlns:a16="http://schemas.microsoft.com/office/drawing/2014/main" id="{3BAB232E-F6FB-4820-903E-ACCD3D775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135</xdr:row>
          <xdr:rowOff>83820</xdr:rowOff>
        </xdr:from>
        <xdr:to>
          <xdr:col>1</xdr:col>
          <xdr:colOff>175260</xdr:colOff>
          <xdr:row>135</xdr:row>
          <xdr:rowOff>533400</xdr:rowOff>
        </xdr:to>
        <xdr:sp macro="" textlink="">
          <xdr:nvSpPr>
            <xdr:cNvPr id="16528390" name="Button 6" hidden="1">
              <a:extLst>
                <a:ext uri="{63B3BB69-23CF-44E3-9099-C40C66FF867C}">
                  <a14:compatExt spid="_x0000_s16528390"/>
                </a:ext>
                <a:ext uri="{FF2B5EF4-FFF2-40B4-BE49-F238E27FC236}">
                  <a16:creationId xmlns:a16="http://schemas.microsoft.com/office/drawing/2014/main" id="{C9A3F659-F2C7-47F0-A319-067950599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160</xdr:row>
          <xdr:rowOff>45720</xdr:rowOff>
        </xdr:from>
        <xdr:to>
          <xdr:col>1</xdr:col>
          <xdr:colOff>220980</xdr:colOff>
          <xdr:row>160</xdr:row>
          <xdr:rowOff>502920</xdr:rowOff>
        </xdr:to>
        <xdr:sp macro="" textlink="">
          <xdr:nvSpPr>
            <xdr:cNvPr id="16528391" name="Button 7" hidden="1">
              <a:extLst>
                <a:ext uri="{63B3BB69-23CF-44E3-9099-C40C66FF867C}">
                  <a14:compatExt spid="_x0000_s16528391"/>
                </a:ext>
                <a:ext uri="{FF2B5EF4-FFF2-40B4-BE49-F238E27FC236}">
                  <a16:creationId xmlns:a16="http://schemas.microsoft.com/office/drawing/2014/main" id="{2BADDEA7-B924-440E-BA8F-1F62A3033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185</xdr:row>
          <xdr:rowOff>45720</xdr:rowOff>
        </xdr:from>
        <xdr:to>
          <xdr:col>1</xdr:col>
          <xdr:colOff>220980</xdr:colOff>
          <xdr:row>185</xdr:row>
          <xdr:rowOff>502920</xdr:rowOff>
        </xdr:to>
        <xdr:sp macro="" textlink="">
          <xdr:nvSpPr>
            <xdr:cNvPr id="16528392" name="Button 8" hidden="1">
              <a:extLst>
                <a:ext uri="{63B3BB69-23CF-44E3-9099-C40C66FF867C}">
                  <a14:compatExt spid="_x0000_s16528392"/>
                </a:ext>
                <a:ext uri="{FF2B5EF4-FFF2-40B4-BE49-F238E27FC236}">
                  <a16:creationId xmlns:a16="http://schemas.microsoft.com/office/drawing/2014/main" id="{98D7E396-4160-4F39-9190-C1B97839E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99060</xdr:rowOff>
        </xdr:from>
        <xdr:to>
          <xdr:col>6</xdr:col>
          <xdr:colOff>152400</xdr:colOff>
          <xdr:row>35</xdr:row>
          <xdr:rowOff>60960</xdr:rowOff>
        </xdr:to>
        <xdr:sp macro="" textlink="">
          <xdr:nvSpPr>
            <xdr:cNvPr id="16528393" name="Button 9" hidden="1">
              <a:extLst>
                <a:ext uri="{63B3BB69-23CF-44E3-9099-C40C66FF867C}">
                  <a14:compatExt spid="_x0000_s16528393"/>
                </a:ext>
                <a:ext uri="{FF2B5EF4-FFF2-40B4-BE49-F238E27FC236}">
                  <a16:creationId xmlns:a16="http://schemas.microsoft.com/office/drawing/2014/main" id="{00CE4936-8A48-4AEB-B914-32FF0573E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34</xdr:row>
          <xdr:rowOff>99060</xdr:rowOff>
        </xdr:from>
        <xdr:to>
          <xdr:col>8</xdr:col>
          <xdr:colOff>228600</xdr:colOff>
          <xdr:row>35</xdr:row>
          <xdr:rowOff>60960</xdr:rowOff>
        </xdr:to>
        <xdr:sp macro="" textlink="">
          <xdr:nvSpPr>
            <xdr:cNvPr id="16528394" name="Button 10" hidden="1">
              <a:extLst>
                <a:ext uri="{63B3BB69-23CF-44E3-9099-C40C66FF867C}">
                  <a14:compatExt spid="_x0000_s16528394"/>
                </a:ext>
                <a:ext uri="{FF2B5EF4-FFF2-40B4-BE49-F238E27FC236}">
                  <a16:creationId xmlns:a16="http://schemas.microsoft.com/office/drawing/2014/main" id="{2B2B9BC4-0FA1-41CF-B310-53EC8AE811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34</xdr:row>
          <xdr:rowOff>99060</xdr:rowOff>
        </xdr:from>
        <xdr:to>
          <xdr:col>10</xdr:col>
          <xdr:colOff>335280</xdr:colOff>
          <xdr:row>35</xdr:row>
          <xdr:rowOff>60960</xdr:rowOff>
        </xdr:to>
        <xdr:sp macro="" textlink="">
          <xdr:nvSpPr>
            <xdr:cNvPr id="16528395" name="Button 11" hidden="1">
              <a:extLst>
                <a:ext uri="{63B3BB69-23CF-44E3-9099-C40C66FF867C}">
                  <a14:compatExt spid="_x0000_s16528395"/>
                </a:ext>
                <a:ext uri="{FF2B5EF4-FFF2-40B4-BE49-F238E27FC236}">
                  <a16:creationId xmlns:a16="http://schemas.microsoft.com/office/drawing/2014/main" id="{1CF2504E-8277-4D32-A4DC-7F1961F9C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34</xdr:row>
          <xdr:rowOff>99060</xdr:rowOff>
        </xdr:from>
        <xdr:to>
          <xdr:col>13</xdr:col>
          <xdr:colOff>45720</xdr:colOff>
          <xdr:row>35</xdr:row>
          <xdr:rowOff>60960</xdr:rowOff>
        </xdr:to>
        <xdr:sp macro="" textlink="">
          <xdr:nvSpPr>
            <xdr:cNvPr id="16528396" name="Button 12" hidden="1">
              <a:extLst>
                <a:ext uri="{63B3BB69-23CF-44E3-9099-C40C66FF867C}">
                  <a14:compatExt spid="_x0000_s16528396"/>
                </a:ext>
                <a:ext uri="{FF2B5EF4-FFF2-40B4-BE49-F238E27FC236}">
                  <a16:creationId xmlns:a16="http://schemas.microsoft.com/office/drawing/2014/main" id="{494FE218-9984-447A-9F03-8FD58B3D9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34</xdr:row>
          <xdr:rowOff>99060</xdr:rowOff>
        </xdr:from>
        <xdr:to>
          <xdr:col>15</xdr:col>
          <xdr:colOff>68580</xdr:colOff>
          <xdr:row>35</xdr:row>
          <xdr:rowOff>60960</xdr:rowOff>
        </xdr:to>
        <xdr:sp macro="" textlink="">
          <xdr:nvSpPr>
            <xdr:cNvPr id="16528397" name="Button 13" hidden="1">
              <a:extLst>
                <a:ext uri="{63B3BB69-23CF-44E3-9099-C40C66FF867C}">
                  <a14:compatExt spid="_x0000_s16528397"/>
                </a:ext>
                <a:ext uri="{FF2B5EF4-FFF2-40B4-BE49-F238E27FC236}">
                  <a16:creationId xmlns:a16="http://schemas.microsoft.com/office/drawing/2014/main" id="{174329EE-2ED0-4AD7-AD02-2F5AE2ABD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34</xdr:row>
          <xdr:rowOff>99060</xdr:rowOff>
        </xdr:from>
        <xdr:to>
          <xdr:col>16</xdr:col>
          <xdr:colOff>426720</xdr:colOff>
          <xdr:row>35</xdr:row>
          <xdr:rowOff>60960</xdr:rowOff>
        </xdr:to>
        <xdr:sp macro="" textlink="">
          <xdr:nvSpPr>
            <xdr:cNvPr id="16528398" name="Button 14" hidden="1">
              <a:extLst>
                <a:ext uri="{63B3BB69-23CF-44E3-9099-C40C66FF867C}">
                  <a14:compatExt spid="_x0000_s16528398"/>
                </a:ext>
                <a:ext uri="{FF2B5EF4-FFF2-40B4-BE49-F238E27FC236}">
                  <a16:creationId xmlns:a16="http://schemas.microsoft.com/office/drawing/2014/main" id="{C6F6DD1C-E130-4E41-AE91-102D1A65E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34</xdr:row>
          <xdr:rowOff>99060</xdr:rowOff>
        </xdr:from>
        <xdr:to>
          <xdr:col>18</xdr:col>
          <xdr:colOff>152400</xdr:colOff>
          <xdr:row>35</xdr:row>
          <xdr:rowOff>60960</xdr:rowOff>
        </xdr:to>
        <xdr:sp macro="" textlink="">
          <xdr:nvSpPr>
            <xdr:cNvPr id="16528399" name="Button 15" hidden="1">
              <a:extLst>
                <a:ext uri="{63B3BB69-23CF-44E3-9099-C40C66FF867C}">
                  <a14:compatExt spid="_x0000_s16528399"/>
                </a:ext>
                <a:ext uri="{FF2B5EF4-FFF2-40B4-BE49-F238E27FC236}">
                  <a16:creationId xmlns:a16="http://schemas.microsoft.com/office/drawing/2014/main" id="{427CCC6F-AB86-4141-8497-D81A02950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34</xdr:row>
          <xdr:rowOff>99060</xdr:rowOff>
        </xdr:from>
        <xdr:to>
          <xdr:col>19</xdr:col>
          <xdr:colOff>419100</xdr:colOff>
          <xdr:row>35</xdr:row>
          <xdr:rowOff>60960</xdr:rowOff>
        </xdr:to>
        <xdr:sp macro="" textlink="">
          <xdr:nvSpPr>
            <xdr:cNvPr id="16528400" name="Button 16" hidden="1">
              <a:extLst>
                <a:ext uri="{63B3BB69-23CF-44E3-9099-C40C66FF867C}">
                  <a14:compatExt spid="_x0000_s16528400"/>
                </a:ext>
                <a:ext uri="{FF2B5EF4-FFF2-40B4-BE49-F238E27FC236}">
                  <a16:creationId xmlns:a16="http://schemas.microsoft.com/office/drawing/2014/main" id="{CE41B21F-F227-43BE-9499-DB5303F33E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34</xdr:row>
          <xdr:rowOff>99060</xdr:rowOff>
        </xdr:from>
        <xdr:to>
          <xdr:col>21</xdr:col>
          <xdr:colOff>137160</xdr:colOff>
          <xdr:row>35</xdr:row>
          <xdr:rowOff>60960</xdr:rowOff>
        </xdr:to>
        <xdr:sp macro="" textlink="">
          <xdr:nvSpPr>
            <xdr:cNvPr id="16528401" name="Button 17" hidden="1">
              <a:extLst>
                <a:ext uri="{63B3BB69-23CF-44E3-9099-C40C66FF867C}">
                  <a14:compatExt spid="_x0000_s16528401"/>
                </a:ext>
                <a:ext uri="{FF2B5EF4-FFF2-40B4-BE49-F238E27FC236}">
                  <a16:creationId xmlns:a16="http://schemas.microsoft.com/office/drawing/2014/main" id="{3155894B-F712-4C57-B0D2-2230F8DFA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150</xdr:row>
          <xdr:rowOff>0</xdr:rowOff>
        </xdr:from>
        <xdr:to>
          <xdr:col>4</xdr:col>
          <xdr:colOff>106680</xdr:colOff>
          <xdr:row>150</xdr:row>
          <xdr:rowOff>220980</xdr:rowOff>
        </xdr:to>
        <xdr:sp macro="" textlink="">
          <xdr:nvSpPr>
            <xdr:cNvPr id="16528402" name="Button 18" hidden="1">
              <a:extLst>
                <a:ext uri="{63B3BB69-23CF-44E3-9099-C40C66FF867C}">
                  <a14:compatExt spid="_x0000_s16528402"/>
                </a:ext>
                <a:ext uri="{FF2B5EF4-FFF2-40B4-BE49-F238E27FC236}">
                  <a16:creationId xmlns:a16="http://schemas.microsoft.com/office/drawing/2014/main" id="{9DF9CF90-E7C5-47AD-AC90-1261364D6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125</xdr:row>
          <xdr:rowOff>0</xdr:rowOff>
        </xdr:from>
        <xdr:to>
          <xdr:col>4</xdr:col>
          <xdr:colOff>106680</xdr:colOff>
          <xdr:row>125</xdr:row>
          <xdr:rowOff>220980</xdr:rowOff>
        </xdr:to>
        <xdr:sp macro="" textlink="">
          <xdr:nvSpPr>
            <xdr:cNvPr id="16528403" name="Button 19" hidden="1">
              <a:extLst>
                <a:ext uri="{63B3BB69-23CF-44E3-9099-C40C66FF867C}">
                  <a14:compatExt spid="_x0000_s16528403"/>
                </a:ext>
                <a:ext uri="{FF2B5EF4-FFF2-40B4-BE49-F238E27FC236}">
                  <a16:creationId xmlns:a16="http://schemas.microsoft.com/office/drawing/2014/main" id="{1A01C1B3-8838-4DAD-9233-CEEEB780B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26</xdr:row>
          <xdr:rowOff>0</xdr:rowOff>
        </xdr:from>
        <xdr:to>
          <xdr:col>4</xdr:col>
          <xdr:colOff>106680</xdr:colOff>
          <xdr:row>26</xdr:row>
          <xdr:rowOff>220980</xdr:rowOff>
        </xdr:to>
        <xdr:sp macro="" textlink="">
          <xdr:nvSpPr>
            <xdr:cNvPr id="16528404" name="Button 20" hidden="1">
              <a:extLst>
                <a:ext uri="{63B3BB69-23CF-44E3-9099-C40C66FF867C}">
                  <a14:compatExt spid="_x0000_s16528404"/>
                </a:ext>
                <a:ext uri="{FF2B5EF4-FFF2-40B4-BE49-F238E27FC236}">
                  <a16:creationId xmlns:a16="http://schemas.microsoft.com/office/drawing/2014/main" id="{0D6630CA-E9C2-4881-9CDD-F21DB28EB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51</xdr:row>
          <xdr:rowOff>0</xdr:rowOff>
        </xdr:from>
        <xdr:to>
          <xdr:col>4</xdr:col>
          <xdr:colOff>106680</xdr:colOff>
          <xdr:row>51</xdr:row>
          <xdr:rowOff>220980</xdr:rowOff>
        </xdr:to>
        <xdr:sp macro="" textlink="">
          <xdr:nvSpPr>
            <xdr:cNvPr id="16528405" name="Button 21" hidden="1">
              <a:extLst>
                <a:ext uri="{63B3BB69-23CF-44E3-9099-C40C66FF867C}">
                  <a14:compatExt spid="_x0000_s16528405"/>
                </a:ext>
                <a:ext uri="{FF2B5EF4-FFF2-40B4-BE49-F238E27FC236}">
                  <a16:creationId xmlns:a16="http://schemas.microsoft.com/office/drawing/2014/main" id="{135A3907-F316-4666-BFD3-2B9056A3F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75</xdr:row>
          <xdr:rowOff>0</xdr:rowOff>
        </xdr:from>
        <xdr:to>
          <xdr:col>4</xdr:col>
          <xdr:colOff>106680</xdr:colOff>
          <xdr:row>75</xdr:row>
          <xdr:rowOff>220980</xdr:rowOff>
        </xdr:to>
        <xdr:sp macro="" textlink="">
          <xdr:nvSpPr>
            <xdr:cNvPr id="16528406" name="Button 22" hidden="1">
              <a:extLst>
                <a:ext uri="{63B3BB69-23CF-44E3-9099-C40C66FF867C}">
                  <a14:compatExt spid="_x0000_s16528406"/>
                </a:ext>
                <a:ext uri="{FF2B5EF4-FFF2-40B4-BE49-F238E27FC236}">
                  <a16:creationId xmlns:a16="http://schemas.microsoft.com/office/drawing/2014/main" id="{F6F97832-4B95-48CB-A825-F09739FA5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100</xdr:row>
          <xdr:rowOff>0</xdr:rowOff>
        </xdr:from>
        <xdr:to>
          <xdr:col>4</xdr:col>
          <xdr:colOff>106680</xdr:colOff>
          <xdr:row>100</xdr:row>
          <xdr:rowOff>220980</xdr:rowOff>
        </xdr:to>
        <xdr:sp macro="" textlink="">
          <xdr:nvSpPr>
            <xdr:cNvPr id="16528407" name="Button 23" hidden="1">
              <a:extLst>
                <a:ext uri="{63B3BB69-23CF-44E3-9099-C40C66FF867C}">
                  <a14:compatExt spid="_x0000_s16528407"/>
                </a:ext>
                <a:ext uri="{FF2B5EF4-FFF2-40B4-BE49-F238E27FC236}">
                  <a16:creationId xmlns:a16="http://schemas.microsoft.com/office/drawing/2014/main" id="{FDFB3F31-D0A1-410A-9C9F-573D70DB2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175</xdr:row>
          <xdr:rowOff>0</xdr:rowOff>
        </xdr:from>
        <xdr:to>
          <xdr:col>4</xdr:col>
          <xdr:colOff>106680</xdr:colOff>
          <xdr:row>176</xdr:row>
          <xdr:rowOff>7620</xdr:rowOff>
        </xdr:to>
        <xdr:sp macro="" textlink="">
          <xdr:nvSpPr>
            <xdr:cNvPr id="16528408" name="Button 24" hidden="1">
              <a:extLst>
                <a:ext uri="{63B3BB69-23CF-44E3-9099-C40C66FF867C}">
                  <a14:compatExt spid="_x0000_s16528408"/>
                </a:ext>
                <a:ext uri="{FF2B5EF4-FFF2-40B4-BE49-F238E27FC236}">
                  <a16:creationId xmlns:a16="http://schemas.microsoft.com/office/drawing/2014/main" id="{3FB926F2-E926-4E81-B28F-72833E06C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200</xdr:row>
          <xdr:rowOff>0</xdr:rowOff>
        </xdr:from>
        <xdr:to>
          <xdr:col>4</xdr:col>
          <xdr:colOff>106680</xdr:colOff>
          <xdr:row>201</xdr:row>
          <xdr:rowOff>7620</xdr:rowOff>
        </xdr:to>
        <xdr:sp macro="" textlink="">
          <xdr:nvSpPr>
            <xdr:cNvPr id="16528409" name="Button 25" hidden="1">
              <a:extLst>
                <a:ext uri="{63B3BB69-23CF-44E3-9099-C40C66FF867C}">
                  <a14:compatExt spid="_x0000_s16528409"/>
                </a:ext>
                <a:ext uri="{FF2B5EF4-FFF2-40B4-BE49-F238E27FC236}">
                  <a16:creationId xmlns:a16="http://schemas.microsoft.com/office/drawing/2014/main" id="{8D6D8DC7-2DC8-4385-AF6E-0D3212F14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26</xdr:row>
          <xdr:rowOff>0</xdr:rowOff>
        </xdr:from>
        <xdr:to>
          <xdr:col>21</xdr:col>
          <xdr:colOff>236220</xdr:colOff>
          <xdr:row>26</xdr:row>
          <xdr:rowOff>236220</xdr:rowOff>
        </xdr:to>
        <xdr:sp macro="" textlink="">
          <xdr:nvSpPr>
            <xdr:cNvPr id="16528410" name="Button 26" hidden="1">
              <a:extLst>
                <a:ext uri="{63B3BB69-23CF-44E3-9099-C40C66FF867C}">
                  <a14:compatExt spid="_x0000_s16528410"/>
                </a:ext>
                <a:ext uri="{FF2B5EF4-FFF2-40B4-BE49-F238E27FC236}">
                  <a16:creationId xmlns:a16="http://schemas.microsoft.com/office/drawing/2014/main" id="{AD2F5059-61F5-4D4C-A5B6-95FB155E9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51</xdr:row>
          <xdr:rowOff>0</xdr:rowOff>
        </xdr:from>
        <xdr:to>
          <xdr:col>21</xdr:col>
          <xdr:colOff>198120</xdr:colOff>
          <xdr:row>51</xdr:row>
          <xdr:rowOff>236220</xdr:rowOff>
        </xdr:to>
        <xdr:sp macro="" textlink="">
          <xdr:nvSpPr>
            <xdr:cNvPr id="16528411" name="Button 27" hidden="1">
              <a:extLst>
                <a:ext uri="{63B3BB69-23CF-44E3-9099-C40C66FF867C}">
                  <a14:compatExt spid="_x0000_s16528411"/>
                </a:ext>
                <a:ext uri="{FF2B5EF4-FFF2-40B4-BE49-F238E27FC236}">
                  <a16:creationId xmlns:a16="http://schemas.microsoft.com/office/drawing/2014/main" id="{B13D8351-5218-4518-B220-4FA6541192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75</xdr:row>
          <xdr:rowOff>0</xdr:rowOff>
        </xdr:from>
        <xdr:to>
          <xdr:col>21</xdr:col>
          <xdr:colOff>236220</xdr:colOff>
          <xdr:row>75</xdr:row>
          <xdr:rowOff>236220</xdr:rowOff>
        </xdr:to>
        <xdr:sp macro="" textlink="">
          <xdr:nvSpPr>
            <xdr:cNvPr id="16528412" name="Button 28" hidden="1">
              <a:extLst>
                <a:ext uri="{63B3BB69-23CF-44E3-9099-C40C66FF867C}">
                  <a14:compatExt spid="_x0000_s16528412"/>
                </a:ext>
                <a:ext uri="{FF2B5EF4-FFF2-40B4-BE49-F238E27FC236}">
                  <a16:creationId xmlns:a16="http://schemas.microsoft.com/office/drawing/2014/main" id="{E99F465C-8AE3-4D79-8187-429B6D99E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100</xdr:row>
          <xdr:rowOff>0</xdr:rowOff>
        </xdr:from>
        <xdr:to>
          <xdr:col>21</xdr:col>
          <xdr:colOff>83820</xdr:colOff>
          <xdr:row>100</xdr:row>
          <xdr:rowOff>236220</xdr:rowOff>
        </xdr:to>
        <xdr:sp macro="" textlink="">
          <xdr:nvSpPr>
            <xdr:cNvPr id="16528413" name="Button 29" hidden="1">
              <a:extLst>
                <a:ext uri="{63B3BB69-23CF-44E3-9099-C40C66FF867C}">
                  <a14:compatExt spid="_x0000_s16528413"/>
                </a:ext>
                <a:ext uri="{FF2B5EF4-FFF2-40B4-BE49-F238E27FC236}">
                  <a16:creationId xmlns:a16="http://schemas.microsoft.com/office/drawing/2014/main" id="{393603DC-A08D-4D73-9BFF-6E2C75367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125</xdr:row>
          <xdr:rowOff>0</xdr:rowOff>
        </xdr:from>
        <xdr:to>
          <xdr:col>21</xdr:col>
          <xdr:colOff>236220</xdr:colOff>
          <xdr:row>126</xdr:row>
          <xdr:rowOff>0</xdr:rowOff>
        </xdr:to>
        <xdr:sp macro="" textlink="">
          <xdr:nvSpPr>
            <xdr:cNvPr id="16528414" name="Button 30" hidden="1">
              <a:extLst>
                <a:ext uri="{63B3BB69-23CF-44E3-9099-C40C66FF867C}">
                  <a14:compatExt spid="_x0000_s16528414"/>
                </a:ext>
                <a:ext uri="{FF2B5EF4-FFF2-40B4-BE49-F238E27FC236}">
                  <a16:creationId xmlns:a16="http://schemas.microsoft.com/office/drawing/2014/main" id="{003D9CC9-3401-418E-AFA6-CED1114D0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150</xdr:row>
          <xdr:rowOff>0</xdr:rowOff>
        </xdr:from>
        <xdr:to>
          <xdr:col>21</xdr:col>
          <xdr:colOff>236220</xdr:colOff>
          <xdr:row>151</xdr:row>
          <xdr:rowOff>0</xdr:rowOff>
        </xdr:to>
        <xdr:sp macro="" textlink="">
          <xdr:nvSpPr>
            <xdr:cNvPr id="16528415" name="Button 31" hidden="1">
              <a:extLst>
                <a:ext uri="{63B3BB69-23CF-44E3-9099-C40C66FF867C}">
                  <a14:compatExt spid="_x0000_s16528415"/>
                </a:ext>
                <a:ext uri="{FF2B5EF4-FFF2-40B4-BE49-F238E27FC236}">
                  <a16:creationId xmlns:a16="http://schemas.microsoft.com/office/drawing/2014/main" id="{74A2EE29-892C-4366-91FA-594AB3D4A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175</xdr:row>
          <xdr:rowOff>0</xdr:rowOff>
        </xdr:from>
        <xdr:to>
          <xdr:col>21</xdr:col>
          <xdr:colOff>236220</xdr:colOff>
          <xdr:row>176</xdr:row>
          <xdr:rowOff>38100</xdr:rowOff>
        </xdr:to>
        <xdr:sp macro="" textlink="">
          <xdr:nvSpPr>
            <xdr:cNvPr id="16528416" name="Button 32" hidden="1">
              <a:extLst>
                <a:ext uri="{63B3BB69-23CF-44E3-9099-C40C66FF867C}">
                  <a14:compatExt spid="_x0000_s16528416"/>
                </a:ext>
                <a:ext uri="{FF2B5EF4-FFF2-40B4-BE49-F238E27FC236}">
                  <a16:creationId xmlns:a16="http://schemas.microsoft.com/office/drawing/2014/main" id="{155BF542-CD16-4ED4-A9D3-8031BE510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</xdr:colOff>
          <xdr:row>200</xdr:row>
          <xdr:rowOff>0</xdr:rowOff>
        </xdr:from>
        <xdr:to>
          <xdr:col>21</xdr:col>
          <xdr:colOff>236220</xdr:colOff>
          <xdr:row>201</xdr:row>
          <xdr:rowOff>38100</xdr:rowOff>
        </xdr:to>
        <xdr:sp macro="" textlink="">
          <xdr:nvSpPr>
            <xdr:cNvPr id="16528417" name="Button 33" hidden="1">
              <a:extLst>
                <a:ext uri="{63B3BB69-23CF-44E3-9099-C40C66FF867C}">
                  <a14:compatExt spid="_x0000_s16528417"/>
                </a:ext>
                <a:ext uri="{FF2B5EF4-FFF2-40B4-BE49-F238E27FC236}">
                  <a16:creationId xmlns:a16="http://schemas.microsoft.com/office/drawing/2014/main" id="{60370DD6-AAE5-427B-9E6F-68B70E053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36</xdr:row>
          <xdr:rowOff>45720</xdr:rowOff>
        </xdr:from>
        <xdr:to>
          <xdr:col>1</xdr:col>
          <xdr:colOff>182880</xdr:colOff>
          <xdr:row>36</xdr:row>
          <xdr:rowOff>518160</xdr:rowOff>
        </xdr:to>
        <xdr:sp macro="" textlink="">
          <xdr:nvSpPr>
            <xdr:cNvPr id="16528418" name="Button 34" hidden="1">
              <a:extLst>
                <a:ext uri="{63B3BB69-23CF-44E3-9099-C40C66FF867C}">
                  <a14:compatExt spid="_x0000_s16528418"/>
                </a:ext>
                <a:ext uri="{FF2B5EF4-FFF2-40B4-BE49-F238E27FC236}">
                  <a16:creationId xmlns:a16="http://schemas.microsoft.com/office/drawing/2014/main" id="{69824969-B747-4617-9457-6F2C10512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60</xdr:row>
          <xdr:rowOff>45720</xdr:rowOff>
        </xdr:from>
        <xdr:to>
          <xdr:col>1</xdr:col>
          <xdr:colOff>152400</xdr:colOff>
          <xdr:row>60</xdr:row>
          <xdr:rowOff>518160</xdr:rowOff>
        </xdr:to>
        <xdr:sp macro="" textlink="">
          <xdr:nvSpPr>
            <xdr:cNvPr id="16528419" name="Button 35" hidden="1">
              <a:extLst>
                <a:ext uri="{63B3BB69-23CF-44E3-9099-C40C66FF867C}">
                  <a14:compatExt spid="_x0000_s16528419"/>
                </a:ext>
                <a:ext uri="{FF2B5EF4-FFF2-40B4-BE49-F238E27FC236}">
                  <a16:creationId xmlns:a16="http://schemas.microsoft.com/office/drawing/2014/main" id="{87A97766-1F78-4C47-B05C-E5BFA6591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60</xdr:row>
          <xdr:rowOff>45720</xdr:rowOff>
        </xdr:from>
        <xdr:to>
          <xdr:col>1</xdr:col>
          <xdr:colOff>182880</xdr:colOff>
          <xdr:row>60</xdr:row>
          <xdr:rowOff>518160</xdr:rowOff>
        </xdr:to>
        <xdr:sp macro="" textlink="">
          <xdr:nvSpPr>
            <xdr:cNvPr id="16528420" name="Button 36" hidden="1">
              <a:extLst>
                <a:ext uri="{63B3BB69-23CF-44E3-9099-C40C66FF867C}">
                  <a14:compatExt spid="_x0000_s16528420"/>
                </a:ext>
                <a:ext uri="{FF2B5EF4-FFF2-40B4-BE49-F238E27FC236}">
                  <a16:creationId xmlns:a16="http://schemas.microsoft.com/office/drawing/2014/main" id="{AF87B6C7-8C31-4385-83F2-6ADEA0062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85</xdr:row>
          <xdr:rowOff>45720</xdr:rowOff>
        </xdr:from>
        <xdr:to>
          <xdr:col>1</xdr:col>
          <xdr:colOff>190500</xdr:colOff>
          <xdr:row>85</xdr:row>
          <xdr:rowOff>518160</xdr:rowOff>
        </xdr:to>
        <xdr:sp macro="" textlink="">
          <xdr:nvSpPr>
            <xdr:cNvPr id="16528421" name="Button 37" hidden="1">
              <a:extLst>
                <a:ext uri="{63B3BB69-23CF-44E3-9099-C40C66FF867C}">
                  <a14:compatExt spid="_x0000_s16528421"/>
                </a:ext>
                <a:ext uri="{FF2B5EF4-FFF2-40B4-BE49-F238E27FC236}">
                  <a16:creationId xmlns:a16="http://schemas.microsoft.com/office/drawing/2014/main" id="{EBDFCA98-69EC-4E36-9995-AED5B139D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85</xdr:row>
          <xdr:rowOff>45720</xdr:rowOff>
        </xdr:from>
        <xdr:to>
          <xdr:col>1</xdr:col>
          <xdr:colOff>152400</xdr:colOff>
          <xdr:row>85</xdr:row>
          <xdr:rowOff>518160</xdr:rowOff>
        </xdr:to>
        <xdr:sp macro="" textlink="">
          <xdr:nvSpPr>
            <xdr:cNvPr id="16528422" name="Button 38" hidden="1">
              <a:extLst>
                <a:ext uri="{63B3BB69-23CF-44E3-9099-C40C66FF867C}">
                  <a14:compatExt spid="_x0000_s16528422"/>
                </a:ext>
                <a:ext uri="{FF2B5EF4-FFF2-40B4-BE49-F238E27FC236}">
                  <a16:creationId xmlns:a16="http://schemas.microsoft.com/office/drawing/2014/main" id="{985E1111-81CE-4F46-8397-10CFF5939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85</xdr:row>
          <xdr:rowOff>45720</xdr:rowOff>
        </xdr:from>
        <xdr:to>
          <xdr:col>1</xdr:col>
          <xdr:colOff>182880</xdr:colOff>
          <xdr:row>85</xdr:row>
          <xdr:rowOff>518160</xdr:rowOff>
        </xdr:to>
        <xdr:sp macro="" textlink="">
          <xdr:nvSpPr>
            <xdr:cNvPr id="16528423" name="Button 39" hidden="1">
              <a:extLst>
                <a:ext uri="{63B3BB69-23CF-44E3-9099-C40C66FF867C}">
                  <a14:compatExt spid="_x0000_s16528423"/>
                </a:ext>
                <a:ext uri="{FF2B5EF4-FFF2-40B4-BE49-F238E27FC236}">
                  <a16:creationId xmlns:a16="http://schemas.microsoft.com/office/drawing/2014/main" id="{7277672A-492C-4152-A785-177CDA8C0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45720</xdr:rowOff>
        </xdr:from>
        <xdr:to>
          <xdr:col>1</xdr:col>
          <xdr:colOff>190500</xdr:colOff>
          <xdr:row>110</xdr:row>
          <xdr:rowOff>518160</xdr:rowOff>
        </xdr:to>
        <xdr:sp macro="" textlink="">
          <xdr:nvSpPr>
            <xdr:cNvPr id="16528424" name="Button 40" hidden="1">
              <a:extLst>
                <a:ext uri="{63B3BB69-23CF-44E3-9099-C40C66FF867C}">
                  <a14:compatExt spid="_x0000_s16528424"/>
                </a:ext>
                <a:ext uri="{FF2B5EF4-FFF2-40B4-BE49-F238E27FC236}">
                  <a16:creationId xmlns:a16="http://schemas.microsoft.com/office/drawing/2014/main" id="{8AB8AEFE-B7D6-4951-99AC-D6C2E32B3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45720</xdr:rowOff>
        </xdr:from>
        <xdr:to>
          <xdr:col>1</xdr:col>
          <xdr:colOff>190500</xdr:colOff>
          <xdr:row>110</xdr:row>
          <xdr:rowOff>518160</xdr:rowOff>
        </xdr:to>
        <xdr:sp macro="" textlink="">
          <xdr:nvSpPr>
            <xdr:cNvPr id="16528425" name="Button 41" hidden="1">
              <a:extLst>
                <a:ext uri="{63B3BB69-23CF-44E3-9099-C40C66FF867C}">
                  <a14:compatExt spid="_x0000_s16528425"/>
                </a:ext>
                <a:ext uri="{FF2B5EF4-FFF2-40B4-BE49-F238E27FC236}">
                  <a16:creationId xmlns:a16="http://schemas.microsoft.com/office/drawing/2014/main" id="{DF097E5B-75D5-48D5-ACE1-9E7B0F062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110</xdr:row>
          <xdr:rowOff>45720</xdr:rowOff>
        </xdr:from>
        <xdr:to>
          <xdr:col>1</xdr:col>
          <xdr:colOff>152400</xdr:colOff>
          <xdr:row>110</xdr:row>
          <xdr:rowOff>518160</xdr:rowOff>
        </xdr:to>
        <xdr:sp macro="" textlink="">
          <xdr:nvSpPr>
            <xdr:cNvPr id="16528426" name="Button 42" hidden="1">
              <a:extLst>
                <a:ext uri="{63B3BB69-23CF-44E3-9099-C40C66FF867C}">
                  <a14:compatExt spid="_x0000_s16528426"/>
                </a:ext>
                <a:ext uri="{FF2B5EF4-FFF2-40B4-BE49-F238E27FC236}">
                  <a16:creationId xmlns:a16="http://schemas.microsoft.com/office/drawing/2014/main" id="{EAF86964-5BE0-4920-B3A1-DEB655B14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45720</xdr:rowOff>
        </xdr:from>
        <xdr:to>
          <xdr:col>1</xdr:col>
          <xdr:colOff>182880</xdr:colOff>
          <xdr:row>110</xdr:row>
          <xdr:rowOff>518160</xdr:rowOff>
        </xdr:to>
        <xdr:sp macro="" textlink="">
          <xdr:nvSpPr>
            <xdr:cNvPr id="16528427" name="Button 43" hidden="1">
              <a:extLst>
                <a:ext uri="{63B3BB69-23CF-44E3-9099-C40C66FF867C}">
                  <a14:compatExt spid="_x0000_s16528427"/>
                </a:ext>
                <a:ext uri="{FF2B5EF4-FFF2-40B4-BE49-F238E27FC236}">
                  <a16:creationId xmlns:a16="http://schemas.microsoft.com/office/drawing/2014/main" id="{4960A7D2-BF20-4CA1-8389-4AFA614A8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45720</xdr:rowOff>
        </xdr:from>
        <xdr:to>
          <xdr:col>1</xdr:col>
          <xdr:colOff>190500</xdr:colOff>
          <xdr:row>135</xdr:row>
          <xdr:rowOff>518160</xdr:rowOff>
        </xdr:to>
        <xdr:sp macro="" textlink="">
          <xdr:nvSpPr>
            <xdr:cNvPr id="16528428" name="Button 44" hidden="1">
              <a:extLst>
                <a:ext uri="{63B3BB69-23CF-44E3-9099-C40C66FF867C}">
                  <a14:compatExt spid="_x0000_s16528428"/>
                </a:ext>
                <a:ext uri="{FF2B5EF4-FFF2-40B4-BE49-F238E27FC236}">
                  <a16:creationId xmlns:a16="http://schemas.microsoft.com/office/drawing/2014/main" id="{6A7870D6-79EA-4B96-8AF4-5B9067795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45720</xdr:rowOff>
        </xdr:from>
        <xdr:to>
          <xdr:col>1</xdr:col>
          <xdr:colOff>190500</xdr:colOff>
          <xdr:row>135</xdr:row>
          <xdr:rowOff>518160</xdr:rowOff>
        </xdr:to>
        <xdr:sp macro="" textlink="">
          <xdr:nvSpPr>
            <xdr:cNvPr id="16528429" name="Button 45" hidden="1">
              <a:extLst>
                <a:ext uri="{63B3BB69-23CF-44E3-9099-C40C66FF867C}">
                  <a14:compatExt spid="_x0000_s16528429"/>
                </a:ext>
                <a:ext uri="{FF2B5EF4-FFF2-40B4-BE49-F238E27FC236}">
                  <a16:creationId xmlns:a16="http://schemas.microsoft.com/office/drawing/2014/main" id="{56AFD318-3F0C-4C97-AA9F-9CDC6F5DD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45720</xdr:rowOff>
        </xdr:from>
        <xdr:to>
          <xdr:col>1</xdr:col>
          <xdr:colOff>190500</xdr:colOff>
          <xdr:row>135</xdr:row>
          <xdr:rowOff>518160</xdr:rowOff>
        </xdr:to>
        <xdr:sp macro="" textlink="">
          <xdr:nvSpPr>
            <xdr:cNvPr id="16528430" name="Button 46" hidden="1">
              <a:extLst>
                <a:ext uri="{63B3BB69-23CF-44E3-9099-C40C66FF867C}">
                  <a14:compatExt spid="_x0000_s16528430"/>
                </a:ext>
                <a:ext uri="{FF2B5EF4-FFF2-40B4-BE49-F238E27FC236}">
                  <a16:creationId xmlns:a16="http://schemas.microsoft.com/office/drawing/2014/main" id="{73E1EB21-044D-4486-AC26-362B91EA9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45720</xdr:rowOff>
        </xdr:from>
        <xdr:to>
          <xdr:col>1</xdr:col>
          <xdr:colOff>152400</xdr:colOff>
          <xdr:row>135</xdr:row>
          <xdr:rowOff>518160</xdr:rowOff>
        </xdr:to>
        <xdr:sp macro="" textlink="">
          <xdr:nvSpPr>
            <xdr:cNvPr id="16528431" name="Button 47" hidden="1">
              <a:extLst>
                <a:ext uri="{63B3BB69-23CF-44E3-9099-C40C66FF867C}">
                  <a14:compatExt spid="_x0000_s16528431"/>
                </a:ext>
                <a:ext uri="{FF2B5EF4-FFF2-40B4-BE49-F238E27FC236}">
                  <a16:creationId xmlns:a16="http://schemas.microsoft.com/office/drawing/2014/main" id="{EE744571-49E4-4039-AB21-FCC2090A7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45720</xdr:rowOff>
        </xdr:from>
        <xdr:to>
          <xdr:col>1</xdr:col>
          <xdr:colOff>182880</xdr:colOff>
          <xdr:row>135</xdr:row>
          <xdr:rowOff>518160</xdr:rowOff>
        </xdr:to>
        <xdr:sp macro="" textlink="">
          <xdr:nvSpPr>
            <xdr:cNvPr id="16528432" name="Button 48" hidden="1">
              <a:extLst>
                <a:ext uri="{63B3BB69-23CF-44E3-9099-C40C66FF867C}">
                  <a14:compatExt spid="_x0000_s16528432"/>
                </a:ext>
                <a:ext uri="{FF2B5EF4-FFF2-40B4-BE49-F238E27FC236}">
                  <a16:creationId xmlns:a16="http://schemas.microsoft.com/office/drawing/2014/main" id="{C5E54391-2A49-4870-AAF4-561A10DB7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185</xdr:row>
          <xdr:rowOff>45720</xdr:rowOff>
        </xdr:from>
        <xdr:to>
          <xdr:col>1</xdr:col>
          <xdr:colOff>220980</xdr:colOff>
          <xdr:row>185</xdr:row>
          <xdr:rowOff>502920</xdr:rowOff>
        </xdr:to>
        <xdr:sp macro="" textlink="">
          <xdr:nvSpPr>
            <xdr:cNvPr id="16528433" name="Button 49" hidden="1">
              <a:extLst>
                <a:ext uri="{63B3BB69-23CF-44E3-9099-C40C66FF867C}">
                  <a14:compatExt spid="_x0000_s16528433"/>
                </a:ext>
                <a:ext uri="{FF2B5EF4-FFF2-40B4-BE49-F238E27FC236}">
                  <a16:creationId xmlns:a16="http://schemas.microsoft.com/office/drawing/2014/main" id="{20657F98-BCA1-4545-926C-A13D1BC2D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22860</xdr:rowOff>
        </xdr:from>
        <xdr:to>
          <xdr:col>6</xdr:col>
          <xdr:colOff>152400</xdr:colOff>
          <xdr:row>58</xdr:row>
          <xdr:rowOff>152400</xdr:rowOff>
        </xdr:to>
        <xdr:sp macro="" textlink="">
          <xdr:nvSpPr>
            <xdr:cNvPr id="16528434" name="Button 50" hidden="1">
              <a:extLst>
                <a:ext uri="{63B3BB69-23CF-44E3-9099-C40C66FF867C}">
                  <a14:compatExt spid="_x0000_s16528434"/>
                </a:ext>
                <a:ext uri="{FF2B5EF4-FFF2-40B4-BE49-F238E27FC236}">
                  <a16:creationId xmlns:a16="http://schemas.microsoft.com/office/drawing/2014/main" id="{BA05374F-E1F8-4233-B50D-296E6396C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58</xdr:row>
          <xdr:rowOff>22860</xdr:rowOff>
        </xdr:from>
        <xdr:to>
          <xdr:col>8</xdr:col>
          <xdr:colOff>228600</xdr:colOff>
          <xdr:row>58</xdr:row>
          <xdr:rowOff>152400</xdr:rowOff>
        </xdr:to>
        <xdr:sp macro="" textlink="">
          <xdr:nvSpPr>
            <xdr:cNvPr id="16528435" name="Button 51" hidden="1">
              <a:extLst>
                <a:ext uri="{63B3BB69-23CF-44E3-9099-C40C66FF867C}">
                  <a14:compatExt spid="_x0000_s16528435"/>
                </a:ext>
                <a:ext uri="{FF2B5EF4-FFF2-40B4-BE49-F238E27FC236}">
                  <a16:creationId xmlns:a16="http://schemas.microsoft.com/office/drawing/2014/main" id="{0EDF1B02-AF8C-4B5E-BCA5-C3245E503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58</xdr:row>
          <xdr:rowOff>22860</xdr:rowOff>
        </xdr:from>
        <xdr:to>
          <xdr:col>10</xdr:col>
          <xdr:colOff>297180</xdr:colOff>
          <xdr:row>58</xdr:row>
          <xdr:rowOff>152400</xdr:rowOff>
        </xdr:to>
        <xdr:sp macro="" textlink="">
          <xdr:nvSpPr>
            <xdr:cNvPr id="16528436" name="Button 52" hidden="1">
              <a:extLst>
                <a:ext uri="{63B3BB69-23CF-44E3-9099-C40C66FF867C}">
                  <a14:compatExt spid="_x0000_s16528436"/>
                </a:ext>
                <a:ext uri="{FF2B5EF4-FFF2-40B4-BE49-F238E27FC236}">
                  <a16:creationId xmlns:a16="http://schemas.microsoft.com/office/drawing/2014/main" id="{B172021E-8FB0-40C7-9C10-AF8D28827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58</xdr:row>
          <xdr:rowOff>22860</xdr:rowOff>
        </xdr:from>
        <xdr:to>
          <xdr:col>13</xdr:col>
          <xdr:colOff>45720</xdr:colOff>
          <xdr:row>58</xdr:row>
          <xdr:rowOff>152400</xdr:rowOff>
        </xdr:to>
        <xdr:sp macro="" textlink="">
          <xdr:nvSpPr>
            <xdr:cNvPr id="16528437" name="Button 53" hidden="1">
              <a:extLst>
                <a:ext uri="{63B3BB69-23CF-44E3-9099-C40C66FF867C}">
                  <a14:compatExt spid="_x0000_s16528437"/>
                </a:ext>
                <a:ext uri="{FF2B5EF4-FFF2-40B4-BE49-F238E27FC236}">
                  <a16:creationId xmlns:a16="http://schemas.microsoft.com/office/drawing/2014/main" id="{D8604543-546C-4A21-9784-78ACFC6D4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58</xdr:row>
          <xdr:rowOff>22860</xdr:rowOff>
        </xdr:from>
        <xdr:to>
          <xdr:col>15</xdr:col>
          <xdr:colOff>68580</xdr:colOff>
          <xdr:row>58</xdr:row>
          <xdr:rowOff>152400</xdr:rowOff>
        </xdr:to>
        <xdr:sp macro="" textlink="">
          <xdr:nvSpPr>
            <xdr:cNvPr id="16528438" name="Button 54" hidden="1">
              <a:extLst>
                <a:ext uri="{63B3BB69-23CF-44E3-9099-C40C66FF867C}">
                  <a14:compatExt spid="_x0000_s16528438"/>
                </a:ext>
                <a:ext uri="{FF2B5EF4-FFF2-40B4-BE49-F238E27FC236}">
                  <a16:creationId xmlns:a16="http://schemas.microsoft.com/office/drawing/2014/main" id="{B48AC437-8487-48CD-98E6-C9791A26E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58</xdr:row>
          <xdr:rowOff>22860</xdr:rowOff>
        </xdr:from>
        <xdr:to>
          <xdr:col>17</xdr:col>
          <xdr:colOff>0</xdr:colOff>
          <xdr:row>58</xdr:row>
          <xdr:rowOff>152400</xdr:rowOff>
        </xdr:to>
        <xdr:sp macro="" textlink="">
          <xdr:nvSpPr>
            <xdr:cNvPr id="16528439" name="Button 55" hidden="1">
              <a:extLst>
                <a:ext uri="{63B3BB69-23CF-44E3-9099-C40C66FF867C}">
                  <a14:compatExt spid="_x0000_s16528439"/>
                </a:ext>
                <a:ext uri="{FF2B5EF4-FFF2-40B4-BE49-F238E27FC236}">
                  <a16:creationId xmlns:a16="http://schemas.microsoft.com/office/drawing/2014/main" id="{B6F628E3-2DDC-4DA7-A1A1-2C7FD83E8F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58</xdr:row>
          <xdr:rowOff>22860</xdr:rowOff>
        </xdr:from>
        <xdr:to>
          <xdr:col>18</xdr:col>
          <xdr:colOff>152400</xdr:colOff>
          <xdr:row>58</xdr:row>
          <xdr:rowOff>152400</xdr:rowOff>
        </xdr:to>
        <xdr:sp macro="" textlink="">
          <xdr:nvSpPr>
            <xdr:cNvPr id="16528440" name="Button 56" hidden="1">
              <a:extLst>
                <a:ext uri="{63B3BB69-23CF-44E3-9099-C40C66FF867C}">
                  <a14:compatExt spid="_x0000_s16528440"/>
                </a:ext>
                <a:ext uri="{FF2B5EF4-FFF2-40B4-BE49-F238E27FC236}">
                  <a16:creationId xmlns:a16="http://schemas.microsoft.com/office/drawing/2014/main" id="{B18CF94F-EBA9-4D8C-810C-1163EA7D8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58</xdr:row>
          <xdr:rowOff>22860</xdr:rowOff>
        </xdr:from>
        <xdr:to>
          <xdr:col>20</xdr:col>
          <xdr:colOff>0</xdr:colOff>
          <xdr:row>58</xdr:row>
          <xdr:rowOff>152400</xdr:rowOff>
        </xdr:to>
        <xdr:sp macro="" textlink="">
          <xdr:nvSpPr>
            <xdr:cNvPr id="16528441" name="Button 57" hidden="1">
              <a:extLst>
                <a:ext uri="{63B3BB69-23CF-44E3-9099-C40C66FF867C}">
                  <a14:compatExt spid="_x0000_s16528441"/>
                </a:ext>
                <a:ext uri="{FF2B5EF4-FFF2-40B4-BE49-F238E27FC236}">
                  <a16:creationId xmlns:a16="http://schemas.microsoft.com/office/drawing/2014/main" id="{FB0B33DC-E8F1-4375-9B5B-6D7CD67DB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58</xdr:row>
          <xdr:rowOff>22860</xdr:rowOff>
        </xdr:from>
        <xdr:to>
          <xdr:col>21</xdr:col>
          <xdr:colOff>137160</xdr:colOff>
          <xdr:row>58</xdr:row>
          <xdr:rowOff>152400</xdr:rowOff>
        </xdr:to>
        <xdr:sp macro="" textlink="">
          <xdr:nvSpPr>
            <xdr:cNvPr id="16528442" name="Button 58" hidden="1">
              <a:extLst>
                <a:ext uri="{63B3BB69-23CF-44E3-9099-C40C66FF867C}">
                  <a14:compatExt spid="_x0000_s16528442"/>
                </a:ext>
                <a:ext uri="{FF2B5EF4-FFF2-40B4-BE49-F238E27FC236}">
                  <a16:creationId xmlns:a16="http://schemas.microsoft.com/office/drawing/2014/main" id="{F86F3CEE-B0B4-4BA0-A83E-E03D5795B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82</xdr:row>
          <xdr:rowOff>99060</xdr:rowOff>
        </xdr:from>
        <xdr:to>
          <xdr:col>6</xdr:col>
          <xdr:colOff>152400</xdr:colOff>
          <xdr:row>83</xdr:row>
          <xdr:rowOff>60960</xdr:rowOff>
        </xdr:to>
        <xdr:sp macro="" textlink="">
          <xdr:nvSpPr>
            <xdr:cNvPr id="16528443" name="Button 59" hidden="1">
              <a:extLst>
                <a:ext uri="{63B3BB69-23CF-44E3-9099-C40C66FF867C}">
                  <a14:compatExt spid="_x0000_s16528443"/>
                </a:ext>
                <a:ext uri="{FF2B5EF4-FFF2-40B4-BE49-F238E27FC236}">
                  <a16:creationId xmlns:a16="http://schemas.microsoft.com/office/drawing/2014/main" id="{FAAE34DD-B816-47F8-9F1F-6F517D4AD4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82</xdr:row>
          <xdr:rowOff>99060</xdr:rowOff>
        </xdr:from>
        <xdr:to>
          <xdr:col>8</xdr:col>
          <xdr:colOff>228600</xdr:colOff>
          <xdr:row>83</xdr:row>
          <xdr:rowOff>60960</xdr:rowOff>
        </xdr:to>
        <xdr:sp macro="" textlink="">
          <xdr:nvSpPr>
            <xdr:cNvPr id="16528444" name="Button 60" hidden="1">
              <a:extLst>
                <a:ext uri="{63B3BB69-23CF-44E3-9099-C40C66FF867C}">
                  <a14:compatExt spid="_x0000_s16528444"/>
                </a:ext>
                <a:ext uri="{FF2B5EF4-FFF2-40B4-BE49-F238E27FC236}">
                  <a16:creationId xmlns:a16="http://schemas.microsoft.com/office/drawing/2014/main" id="{CAADA969-F6DB-4110-8CFC-0C4A89C11D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82</xdr:row>
          <xdr:rowOff>99060</xdr:rowOff>
        </xdr:from>
        <xdr:to>
          <xdr:col>10</xdr:col>
          <xdr:colOff>335280</xdr:colOff>
          <xdr:row>83</xdr:row>
          <xdr:rowOff>60960</xdr:rowOff>
        </xdr:to>
        <xdr:sp macro="" textlink="">
          <xdr:nvSpPr>
            <xdr:cNvPr id="16528445" name="Button 61" hidden="1">
              <a:extLst>
                <a:ext uri="{63B3BB69-23CF-44E3-9099-C40C66FF867C}">
                  <a14:compatExt spid="_x0000_s16528445"/>
                </a:ext>
                <a:ext uri="{FF2B5EF4-FFF2-40B4-BE49-F238E27FC236}">
                  <a16:creationId xmlns:a16="http://schemas.microsoft.com/office/drawing/2014/main" id="{9CFD292E-604A-41FE-B12F-80BCC18E6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82</xdr:row>
          <xdr:rowOff>99060</xdr:rowOff>
        </xdr:from>
        <xdr:to>
          <xdr:col>13</xdr:col>
          <xdr:colOff>45720</xdr:colOff>
          <xdr:row>83</xdr:row>
          <xdr:rowOff>60960</xdr:rowOff>
        </xdr:to>
        <xdr:sp macro="" textlink="">
          <xdr:nvSpPr>
            <xdr:cNvPr id="16528446" name="Button 62" hidden="1">
              <a:extLst>
                <a:ext uri="{63B3BB69-23CF-44E3-9099-C40C66FF867C}">
                  <a14:compatExt spid="_x0000_s16528446"/>
                </a:ext>
                <a:ext uri="{FF2B5EF4-FFF2-40B4-BE49-F238E27FC236}">
                  <a16:creationId xmlns:a16="http://schemas.microsoft.com/office/drawing/2014/main" id="{D46324B6-32F2-49B5-9CD4-A02D9B4AF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82</xdr:row>
          <xdr:rowOff>99060</xdr:rowOff>
        </xdr:from>
        <xdr:to>
          <xdr:col>15</xdr:col>
          <xdr:colOff>68580</xdr:colOff>
          <xdr:row>83</xdr:row>
          <xdr:rowOff>60960</xdr:rowOff>
        </xdr:to>
        <xdr:sp macro="" textlink="">
          <xdr:nvSpPr>
            <xdr:cNvPr id="16528447" name="Button 63" hidden="1">
              <a:extLst>
                <a:ext uri="{63B3BB69-23CF-44E3-9099-C40C66FF867C}">
                  <a14:compatExt spid="_x0000_s16528447"/>
                </a:ext>
                <a:ext uri="{FF2B5EF4-FFF2-40B4-BE49-F238E27FC236}">
                  <a16:creationId xmlns:a16="http://schemas.microsoft.com/office/drawing/2014/main" id="{F84EA786-F817-449C-B84D-B93CFB2A0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82</xdr:row>
          <xdr:rowOff>99060</xdr:rowOff>
        </xdr:from>
        <xdr:to>
          <xdr:col>16</xdr:col>
          <xdr:colOff>426720</xdr:colOff>
          <xdr:row>83</xdr:row>
          <xdr:rowOff>60960</xdr:rowOff>
        </xdr:to>
        <xdr:sp macro="" textlink="">
          <xdr:nvSpPr>
            <xdr:cNvPr id="16528448" name="Button 64" hidden="1">
              <a:extLst>
                <a:ext uri="{63B3BB69-23CF-44E3-9099-C40C66FF867C}">
                  <a14:compatExt spid="_x0000_s16528448"/>
                </a:ext>
                <a:ext uri="{FF2B5EF4-FFF2-40B4-BE49-F238E27FC236}">
                  <a16:creationId xmlns:a16="http://schemas.microsoft.com/office/drawing/2014/main" id="{9BF982CF-3DA7-4541-8D07-D4AE4417E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82</xdr:row>
          <xdr:rowOff>99060</xdr:rowOff>
        </xdr:from>
        <xdr:to>
          <xdr:col>18</xdr:col>
          <xdr:colOff>152400</xdr:colOff>
          <xdr:row>83</xdr:row>
          <xdr:rowOff>60960</xdr:rowOff>
        </xdr:to>
        <xdr:sp macro="" textlink="">
          <xdr:nvSpPr>
            <xdr:cNvPr id="16528449" name="Button 65" hidden="1">
              <a:extLst>
                <a:ext uri="{63B3BB69-23CF-44E3-9099-C40C66FF867C}">
                  <a14:compatExt spid="_x0000_s16528449"/>
                </a:ext>
                <a:ext uri="{FF2B5EF4-FFF2-40B4-BE49-F238E27FC236}">
                  <a16:creationId xmlns:a16="http://schemas.microsoft.com/office/drawing/2014/main" id="{15C322F8-6927-44B5-B1EF-D42A90E7F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82</xdr:row>
          <xdr:rowOff>99060</xdr:rowOff>
        </xdr:from>
        <xdr:to>
          <xdr:col>19</xdr:col>
          <xdr:colOff>419100</xdr:colOff>
          <xdr:row>83</xdr:row>
          <xdr:rowOff>60960</xdr:rowOff>
        </xdr:to>
        <xdr:sp macro="" textlink="">
          <xdr:nvSpPr>
            <xdr:cNvPr id="16528450" name="Button 66" hidden="1">
              <a:extLst>
                <a:ext uri="{63B3BB69-23CF-44E3-9099-C40C66FF867C}">
                  <a14:compatExt spid="_x0000_s16528450"/>
                </a:ext>
                <a:ext uri="{FF2B5EF4-FFF2-40B4-BE49-F238E27FC236}">
                  <a16:creationId xmlns:a16="http://schemas.microsoft.com/office/drawing/2014/main" id="{0B334E67-803D-4330-815D-F7380C826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82</xdr:row>
          <xdr:rowOff>99060</xdr:rowOff>
        </xdr:from>
        <xdr:to>
          <xdr:col>21</xdr:col>
          <xdr:colOff>137160</xdr:colOff>
          <xdr:row>83</xdr:row>
          <xdr:rowOff>60960</xdr:rowOff>
        </xdr:to>
        <xdr:sp macro="" textlink="">
          <xdr:nvSpPr>
            <xdr:cNvPr id="16528451" name="Button 67" hidden="1">
              <a:extLst>
                <a:ext uri="{63B3BB69-23CF-44E3-9099-C40C66FF867C}">
                  <a14:compatExt spid="_x0000_s16528451"/>
                </a:ext>
                <a:ext uri="{FF2B5EF4-FFF2-40B4-BE49-F238E27FC236}">
                  <a16:creationId xmlns:a16="http://schemas.microsoft.com/office/drawing/2014/main" id="{E5CD104B-111F-4673-8E1D-50303C54A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108</xdr:row>
          <xdr:rowOff>99060</xdr:rowOff>
        </xdr:from>
        <xdr:to>
          <xdr:col>6</xdr:col>
          <xdr:colOff>152400</xdr:colOff>
          <xdr:row>109</xdr:row>
          <xdr:rowOff>60960</xdr:rowOff>
        </xdr:to>
        <xdr:sp macro="" textlink="">
          <xdr:nvSpPr>
            <xdr:cNvPr id="16528452" name="Button 68" hidden="1">
              <a:extLst>
                <a:ext uri="{63B3BB69-23CF-44E3-9099-C40C66FF867C}">
                  <a14:compatExt spid="_x0000_s16528452"/>
                </a:ext>
                <a:ext uri="{FF2B5EF4-FFF2-40B4-BE49-F238E27FC236}">
                  <a16:creationId xmlns:a16="http://schemas.microsoft.com/office/drawing/2014/main" id="{5AA5E62E-0817-49D7-85CF-FB0302D36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108</xdr:row>
          <xdr:rowOff>99060</xdr:rowOff>
        </xdr:from>
        <xdr:to>
          <xdr:col>8</xdr:col>
          <xdr:colOff>228600</xdr:colOff>
          <xdr:row>109</xdr:row>
          <xdr:rowOff>60960</xdr:rowOff>
        </xdr:to>
        <xdr:sp macro="" textlink="">
          <xdr:nvSpPr>
            <xdr:cNvPr id="16528453" name="Button 69" hidden="1">
              <a:extLst>
                <a:ext uri="{63B3BB69-23CF-44E3-9099-C40C66FF867C}">
                  <a14:compatExt spid="_x0000_s16528453"/>
                </a:ext>
                <a:ext uri="{FF2B5EF4-FFF2-40B4-BE49-F238E27FC236}">
                  <a16:creationId xmlns:a16="http://schemas.microsoft.com/office/drawing/2014/main" id="{3FF95A53-3062-4981-A61A-BCD1EA6DD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108</xdr:row>
          <xdr:rowOff>99060</xdr:rowOff>
        </xdr:from>
        <xdr:to>
          <xdr:col>10</xdr:col>
          <xdr:colOff>335280</xdr:colOff>
          <xdr:row>109</xdr:row>
          <xdr:rowOff>60960</xdr:rowOff>
        </xdr:to>
        <xdr:sp macro="" textlink="">
          <xdr:nvSpPr>
            <xdr:cNvPr id="16528454" name="Button 70" hidden="1">
              <a:extLst>
                <a:ext uri="{63B3BB69-23CF-44E3-9099-C40C66FF867C}">
                  <a14:compatExt spid="_x0000_s16528454"/>
                </a:ext>
                <a:ext uri="{FF2B5EF4-FFF2-40B4-BE49-F238E27FC236}">
                  <a16:creationId xmlns:a16="http://schemas.microsoft.com/office/drawing/2014/main" id="{191A4F83-AEF6-4B08-8AE3-22F477319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108</xdr:row>
          <xdr:rowOff>99060</xdr:rowOff>
        </xdr:from>
        <xdr:to>
          <xdr:col>13</xdr:col>
          <xdr:colOff>45720</xdr:colOff>
          <xdr:row>109</xdr:row>
          <xdr:rowOff>60960</xdr:rowOff>
        </xdr:to>
        <xdr:sp macro="" textlink="">
          <xdr:nvSpPr>
            <xdr:cNvPr id="16528455" name="Button 71" hidden="1">
              <a:extLst>
                <a:ext uri="{63B3BB69-23CF-44E3-9099-C40C66FF867C}">
                  <a14:compatExt spid="_x0000_s16528455"/>
                </a:ext>
                <a:ext uri="{FF2B5EF4-FFF2-40B4-BE49-F238E27FC236}">
                  <a16:creationId xmlns:a16="http://schemas.microsoft.com/office/drawing/2014/main" id="{AAC129A9-0202-498C-8512-C6C0CB746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108</xdr:row>
          <xdr:rowOff>99060</xdr:rowOff>
        </xdr:from>
        <xdr:to>
          <xdr:col>15</xdr:col>
          <xdr:colOff>68580</xdr:colOff>
          <xdr:row>109</xdr:row>
          <xdr:rowOff>60960</xdr:rowOff>
        </xdr:to>
        <xdr:sp macro="" textlink="">
          <xdr:nvSpPr>
            <xdr:cNvPr id="16528456" name="Button 72" hidden="1">
              <a:extLst>
                <a:ext uri="{63B3BB69-23CF-44E3-9099-C40C66FF867C}">
                  <a14:compatExt spid="_x0000_s16528456"/>
                </a:ext>
                <a:ext uri="{FF2B5EF4-FFF2-40B4-BE49-F238E27FC236}">
                  <a16:creationId xmlns:a16="http://schemas.microsoft.com/office/drawing/2014/main" id="{607BC7C2-297A-4B36-A8A5-224DC3B81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108</xdr:row>
          <xdr:rowOff>99060</xdr:rowOff>
        </xdr:from>
        <xdr:to>
          <xdr:col>16</xdr:col>
          <xdr:colOff>426720</xdr:colOff>
          <xdr:row>109</xdr:row>
          <xdr:rowOff>60960</xdr:rowOff>
        </xdr:to>
        <xdr:sp macro="" textlink="">
          <xdr:nvSpPr>
            <xdr:cNvPr id="16528457" name="Button 73" hidden="1">
              <a:extLst>
                <a:ext uri="{63B3BB69-23CF-44E3-9099-C40C66FF867C}">
                  <a14:compatExt spid="_x0000_s16528457"/>
                </a:ext>
                <a:ext uri="{FF2B5EF4-FFF2-40B4-BE49-F238E27FC236}">
                  <a16:creationId xmlns:a16="http://schemas.microsoft.com/office/drawing/2014/main" id="{A9834D1F-9C36-42FF-A98F-AB2D4CA2F8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108</xdr:row>
          <xdr:rowOff>99060</xdr:rowOff>
        </xdr:from>
        <xdr:to>
          <xdr:col>18</xdr:col>
          <xdr:colOff>152400</xdr:colOff>
          <xdr:row>109</xdr:row>
          <xdr:rowOff>60960</xdr:rowOff>
        </xdr:to>
        <xdr:sp macro="" textlink="">
          <xdr:nvSpPr>
            <xdr:cNvPr id="16528458" name="Button 74" hidden="1">
              <a:extLst>
                <a:ext uri="{63B3BB69-23CF-44E3-9099-C40C66FF867C}">
                  <a14:compatExt spid="_x0000_s16528458"/>
                </a:ext>
                <a:ext uri="{FF2B5EF4-FFF2-40B4-BE49-F238E27FC236}">
                  <a16:creationId xmlns:a16="http://schemas.microsoft.com/office/drawing/2014/main" id="{E5126772-249C-40D1-9911-3E186F578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108</xdr:row>
          <xdr:rowOff>99060</xdr:rowOff>
        </xdr:from>
        <xdr:to>
          <xdr:col>19</xdr:col>
          <xdr:colOff>419100</xdr:colOff>
          <xdr:row>109</xdr:row>
          <xdr:rowOff>60960</xdr:rowOff>
        </xdr:to>
        <xdr:sp macro="" textlink="">
          <xdr:nvSpPr>
            <xdr:cNvPr id="16528459" name="Button 75" hidden="1">
              <a:extLst>
                <a:ext uri="{63B3BB69-23CF-44E3-9099-C40C66FF867C}">
                  <a14:compatExt spid="_x0000_s16528459"/>
                </a:ext>
                <a:ext uri="{FF2B5EF4-FFF2-40B4-BE49-F238E27FC236}">
                  <a16:creationId xmlns:a16="http://schemas.microsoft.com/office/drawing/2014/main" id="{048CE3D6-A656-4AA2-B5AB-F44F08EF3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108</xdr:row>
          <xdr:rowOff>99060</xdr:rowOff>
        </xdr:from>
        <xdr:to>
          <xdr:col>21</xdr:col>
          <xdr:colOff>137160</xdr:colOff>
          <xdr:row>109</xdr:row>
          <xdr:rowOff>60960</xdr:rowOff>
        </xdr:to>
        <xdr:sp macro="" textlink="">
          <xdr:nvSpPr>
            <xdr:cNvPr id="16528460" name="Button 76" hidden="1">
              <a:extLst>
                <a:ext uri="{63B3BB69-23CF-44E3-9099-C40C66FF867C}">
                  <a14:compatExt spid="_x0000_s16528460"/>
                </a:ext>
                <a:ext uri="{FF2B5EF4-FFF2-40B4-BE49-F238E27FC236}">
                  <a16:creationId xmlns:a16="http://schemas.microsoft.com/office/drawing/2014/main" id="{074434CC-6632-41E6-8AD5-94F07EB83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133</xdr:row>
          <xdr:rowOff>99060</xdr:rowOff>
        </xdr:from>
        <xdr:to>
          <xdr:col>6</xdr:col>
          <xdr:colOff>152400</xdr:colOff>
          <xdr:row>134</xdr:row>
          <xdr:rowOff>60960</xdr:rowOff>
        </xdr:to>
        <xdr:sp macro="" textlink="">
          <xdr:nvSpPr>
            <xdr:cNvPr id="16528461" name="Button 77" hidden="1">
              <a:extLst>
                <a:ext uri="{63B3BB69-23CF-44E3-9099-C40C66FF867C}">
                  <a14:compatExt spid="_x0000_s16528461"/>
                </a:ext>
                <a:ext uri="{FF2B5EF4-FFF2-40B4-BE49-F238E27FC236}">
                  <a16:creationId xmlns:a16="http://schemas.microsoft.com/office/drawing/2014/main" id="{6C863B6A-DCD9-4B0D-9B71-17C32FED4D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133</xdr:row>
          <xdr:rowOff>99060</xdr:rowOff>
        </xdr:from>
        <xdr:to>
          <xdr:col>8</xdr:col>
          <xdr:colOff>228600</xdr:colOff>
          <xdr:row>134</xdr:row>
          <xdr:rowOff>60960</xdr:rowOff>
        </xdr:to>
        <xdr:sp macro="" textlink="">
          <xdr:nvSpPr>
            <xdr:cNvPr id="16528462" name="Button 78" hidden="1">
              <a:extLst>
                <a:ext uri="{63B3BB69-23CF-44E3-9099-C40C66FF867C}">
                  <a14:compatExt spid="_x0000_s16528462"/>
                </a:ext>
                <a:ext uri="{FF2B5EF4-FFF2-40B4-BE49-F238E27FC236}">
                  <a16:creationId xmlns:a16="http://schemas.microsoft.com/office/drawing/2014/main" id="{E1288B05-365C-4C77-A23C-62AD981F5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133</xdr:row>
          <xdr:rowOff>99060</xdr:rowOff>
        </xdr:from>
        <xdr:to>
          <xdr:col>10</xdr:col>
          <xdr:colOff>335280</xdr:colOff>
          <xdr:row>134</xdr:row>
          <xdr:rowOff>60960</xdr:rowOff>
        </xdr:to>
        <xdr:sp macro="" textlink="">
          <xdr:nvSpPr>
            <xdr:cNvPr id="16528463" name="Button 79" hidden="1">
              <a:extLst>
                <a:ext uri="{63B3BB69-23CF-44E3-9099-C40C66FF867C}">
                  <a14:compatExt spid="_x0000_s16528463"/>
                </a:ext>
                <a:ext uri="{FF2B5EF4-FFF2-40B4-BE49-F238E27FC236}">
                  <a16:creationId xmlns:a16="http://schemas.microsoft.com/office/drawing/2014/main" id="{D93D8193-247B-4A79-859E-5C4656CD9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133</xdr:row>
          <xdr:rowOff>99060</xdr:rowOff>
        </xdr:from>
        <xdr:to>
          <xdr:col>13</xdr:col>
          <xdr:colOff>45720</xdr:colOff>
          <xdr:row>134</xdr:row>
          <xdr:rowOff>60960</xdr:rowOff>
        </xdr:to>
        <xdr:sp macro="" textlink="">
          <xdr:nvSpPr>
            <xdr:cNvPr id="16528464" name="Button 80" hidden="1">
              <a:extLst>
                <a:ext uri="{63B3BB69-23CF-44E3-9099-C40C66FF867C}">
                  <a14:compatExt spid="_x0000_s16528464"/>
                </a:ext>
                <a:ext uri="{FF2B5EF4-FFF2-40B4-BE49-F238E27FC236}">
                  <a16:creationId xmlns:a16="http://schemas.microsoft.com/office/drawing/2014/main" id="{07F9C191-6CA2-4AEE-9AA9-F6EC5624C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133</xdr:row>
          <xdr:rowOff>99060</xdr:rowOff>
        </xdr:from>
        <xdr:to>
          <xdr:col>15</xdr:col>
          <xdr:colOff>68580</xdr:colOff>
          <xdr:row>134</xdr:row>
          <xdr:rowOff>60960</xdr:rowOff>
        </xdr:to>
        <xdr:sp macro="" textlink="">
          <xdr:nvSpPr>
            <xdr:cNvPr id="16528465" name="Button 81" hidden="1">
              <a:extLst>
                <a:ext uri="{63B3BB69-23CF-44E3-9099-C40C66FF867C}">
                  <a14:compatExt spid="_x0000_s16528465"/>
                </a:ext>
                <a:ext uri="{FF2B5EF4-FFF2-40B4-BE49-F238E27FC236}">
                  <a16:creationId xmlns:a16="http://schemas.microsoft.com/office/drawing/2014/main" id="{48A072B0-C3F2-4D67-BAAA-77B53275D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133</xdr:row>
          <xdr:rowOff>99060</xdr:rowOff>
        </xdr:from>
        <xdr:to>
          <xdr:col>16</xdr:col>
          <xdr:colOff>426720</xdr:colOff>
          <xdr:row>134</xdr:row>
          <xdr:rowOff>60960</xdr:rowOff>
        </xdr:to>
        <xdr:sp macro="" textlink="">
          <xdr:nvSpPr>
            <xdr:cNvPr id="16528466" name="Button 82" hidden="1">
              <a:extLst>
                <a:ext uri="{63B3BB69-23CF-44E3-9099-C40C66FF867C}">
                  <a14:compatExt spid="_x0000_s16528466"/>
                </a:ext>
                <a:ext uri="{FF2B5EF4-FFF2-40B4-BE49-F238E27FC236}">
                  <a16:creationId xmlns:a16="http://schemas.microsoft.com/office/drawing/2014/main" id="{CCFC8DA4-0E46-4BB3-A0ED-BCC157B458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133</xdr:row>
          <xdr:rowOff>99060</xdr:rowOff>
        </xdr:from>
        <xdr:to>
          <xdr:col>18</xdr:col>
          <xdr:colOff>152400</xdr:colOff>
          <xdr:row>134</xdr:row>
          <xdr:rowOff>60960</xdr:rowOff>
        </xdr:to>
        <xdr:sp macro="" textlink="">
          <xdr:nvSpPr>
            <xdr:cNvPr id="16528467" name="Button 83" hidden="1">
              <a:extLst>
                <a:ext uri="{63B3BB69-23CF-44E3-9099-C40C66FF867C}">
                  <a14:compatExt spid="_x0000_s16528467"/>
                </a:ext>
                <a:ext uri="{FF2B5EF4-FFF2-40B4-BE49-F238E27FC236}">
                  <a16:creationId xmlns:a16="http://schemas.microsoft.com/office/drawing/2014/main" id="{D8EFE7BE-366B-43B6-8B13-44CDBF1D6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133</xdr:row>
          <xdr:rowOff>99060</xdr:rowOff>
        </xdr:from>
        <xdr:to>
          <xdr:col>19</xdr:col>
          <xdr:colOff>419100</xdr:colOff>
          <xdr:row>134</xdr:row>
          <xdr:rowOff>60960</xdr:rowOff>
        </xdr:to>
        <xdr:sp macro="" textlink="">
          <xdr:nvSpPr>
            <xdr:cNvPr id="16528468" name="Button 84" hidden="1">
              <a:extLst>
                <a:ext uri="{63B3BB69-23CF-44E3-9099-C40C66FF867C}">
                  <a14:compatExt spid="_x0000_s16528468"/>
                </a:ext>
                <a:ext uri="{FF2B5EF4-FFF2-40B4-BE49-F238E27FC236}">
                  <a16:creationId xmlns:a16="http://schemas.microsoft.com/office/drawing/2014/main" id="{620EB039-E28A-4374-9A53-8386F71F3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133</xdr:row>
          <xdr:rowOff>99060</xdr:rowOff>
        </xdr:from>
        <xdr:to>
          <xdr:col>21</xdr:col>
          <xdr:colOff>137160</xdr:colOff>
          <xdr:row>134</xdr:row>
          <xdr:rowOff>60960</xdr:rowOff>
        </xdr:to>
        <xdr:sp macro="" textlink="">
          <xdr:nvSpPr>
            <xdr:cNvPr id="16528469" name="Button 85" hidden="1">
              <a:extLst>
                <a:ext uri="{63B3BB69-23CF-44E3-9099-C40C66FF867C}">
                  <a14:compatExt spid="_x0000_s16528469"/>
                </a:ext>
                <a:ext uri="{FF2B5EF4-FFF2-40B4-BE49-F238E27FC236}">
                  <a16:creationId xmlns:a16="http://schemas.microsoft.com/office/drawing/2014/main" id="{393A978C-63F8-4AC9-9F43-BF968F923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99060</xdr:rowOff>
        </xdr:from>
        <xdr:to>
          <xdr:col>6</xdr:col>
          <xdr:colOff>152400</xdr:colOff>
          <xdr:row>159</xdr:row>
          <xdr:rowOff>60960</xdr:rowOff>
        </xdr:to>
        <xdr:sp macro="" textlink="">
          <xdr:nvSpPr>
            <xdr:cNvPr id="16528470" name="Button 86" hidden="1">
              <a:extLst>
                <a:ext uri="{63B3BB69-23CF-44E3-9099-C40C66FF867C}">
                  <a14:compatExt spid="_x0000_s16528470"/>
                </a:ext>
                <a:ext uri="{FF2B5EF4-FFF2-40B4-BE49-F238E27FC236}">
                  <a16:creationId xmlns:a16="http://schemas.microsoft.com/office/drawing/2014/main" id="{191A51B4-1AD1-44E4-AC2A-9A579576F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158</xdr:row>
          <xdr:rowOff>99060</xdr:rowOff>
        </xdr:from>
        <xdr:to>
          <xdr:col>8</xdr:col>
          <xdr:colOff>228600</xdr:colOff>
          <xdr:row>159</xdr:row>
          <xdr:rowOff>60960</xdr:rowOff>
        </xdr:to>
        <xdr:sp macro="" textlink="">
          <xdr:nvSpPr>
            <xdr:cNvPr id="16528471" name="Button 87" hidden="1">
              <a:extLst>
                <a:ext uri="{63B3BB69-23CF-44E3-9099-C40C66FF867C}">
                  <a14:compatExt spid="_x0000_s16528471"/>
                </a:ext>
                <a:ext uri="{FF2B5EF4-FFF2-40B4-BE49-F238E27FC236}">
                  <a16:creationId xmlns:a16="http://schemas.microsoft.com/office/drawing/2014/main" id="{66B62976-4A7C-414B-A790-414F2B7DCF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158</xdr:row>
          <xdr:rowOff>99060</xdr:rowOff>
        </xdr:from>
        <xdr:to>
          <xdr:col>10</xdr:col>
          <xdr:colOff>335280</xdr:colOff>
          <xdr:row>159</xdr:row>
          <xdr:rowOff>60960</xdr:rowOff>
        </xdr:to>
        <xdr:sp macro="" textlink="">
          <xdr:nvSpPr>
            <xdr:cNvPr id="16528472" name="Button 88" hidden="1">
              <a:extLst>
                <a:ext uri="{63B3BB69-23CF-44E3-9099-C40C66FF867C}">
                  <a14:compatExt spid="_x0000_s16528472"/>
                </a:ext>
                <a:ext uri="{FF2B5EF4-FFF2-40B4-BE49-F238E27FC236}">
                  <a16:creationId xmlns:a16="http://schemas.microsoft.com/office/drawing/2014/main" id="{CDB58455-C47B-4491-B605-42B53B630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158</xdr:row>
          <xdr:rowOff>99060</xdr:rowOff>
        </xdr:from>
        <xdr:to>
          <xdr:col>13</xdr:col>
          <xdr:colOff>45720</xdr:colOff>
          <xdr:row>159</xdr:row>
          <xdr:rowOff>60960</xdr:rowOff>
        </xdr:to>
        <xdr:sp macro="" textlink="">
          <xdr:nvSpPr>
            <xdr:cNvPr id="16528473" name="Button 89" hidden="1">
              <a:extLst>
                <a:ext uri="{63B3BB69-23CF-44E3-9099-C40C66FF867C}">
                  <a14:compatExt spid="_x0000_s16528473"/>
                </a:ext>
                <a:ext uri="{FF2B5EF4-FFF2-40B4-BE49-F238E27FC236}">
                  <a16:creationId xmlns:a16="http://schemas.microsoft.com/office/drawing/2014/main" id="{4E57BFBF-EE21-4CEF-A617-EFB0EFB7E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158</xdr:row>
          <xdr:rowOff>99060</xdr:rowOff>
        </xdr:from>
        <xdr:to>
          <xdr:col>15</xdr:col>
          <xdr:colOff>68580</xdr:colOff>
          <xdr:row>159</xdr:row>
          <xdr:rowOff>60960</xdr:rowOff>
        </xdr:to>
        <xdr:sp macro="" textlink="">
          <xdr:nvSpPr>
            <xdr:cNvPr id="16528474" name="Button 90" hidden="1">
              <a:extLst>
                <a:ext uri="{63B3BB69-23CF-44E3-9099-C40C66FF867C}">
                  <a14:compatExt spid="_x0000_s16528474"/>
                </a:ext>
                <a:ext uri="{FF2B5EF4-FFF2-40B4-BE49-F238E27FC236}">
                  <a16:creationId xmlns:a16="http://schemas.microsoft.com/office/drawing/2014/main" id="{774ACF21-B5BA-48EC-B492-EE42B672C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158</xdr:row>
          <xdr:rowOff>99060</xdr:rowOff>
        </xdr:from>
        <xdr:to>
          <xdr:col>16</xdr:col>
          <xdr:colOff>426720</xdr:colOff>
          <xdr:row>159</xdr:row>
          <xdr:rowOff>60960</xdr:rowOff>
        </xdr:to>
        <xdr:sp macro="" textlink="">
          <xdr:nvSpPr>
            <xdr:cNvPr id="16528475" name="Button 91" hidden="1">
              <a:extLst>
                <a:ext uri="{63B3BB69-23CF-44E3-9099-C40C66FF867C}">
                  <a14:compatExt spid="_x0000_s16528475"/>
                </a:ext>
                <a:ext uri="{FF2B5EF4-FFF2-40B4-BE49-F238E27FC236}">
                  <a16:creationId xmlns:a16="http://schemas.microsoft.com/office/drawing/2014/main" id="{0DF3A63C-80D4-4901-BF8C-F0B71FD3B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158</xdr:row>
          <xdr:rowOff>99060</xdr:rowOff>
        </xdr:from>
        <xdr:to>
          <xdr:col>18</xdr:col>
          <xdr:colOff>152400</xdr:colOff>
          <xdr:row>159</xdr:row>
          <xdr:rowOff>60960</xdr:rowOff>
        </xdr:to>
        <xdr:sp macro="" textlink="">
          <xdr:nvSpPr>
            <xdr:cNvPr id="16528476" name="Button 92" hidden="1">
              <a:extLst>
                <a:ext uri="{63B3BB69-23CF-44E3-9099-C40C66FF867C}">
                  <a14:compatExt spid="_x0000_s16528476"/>
                </a:ext>
                <a:ext uri="{FF2B5EF4-FFF2-40B4-BE49-F238E27FC236}">
                  <a16:creationId xmlns:a16="http://schemas.microsoft.com/office/drawing/2014/main" id="{942DC55F-6548-41A5-AFCE-BCA642D15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158</xdr:row>
          <xdr:rowOff>99060</xdr:rowOff>
        </xdr:from>
        <xdr:to>
          <xdr:col>19</xdr:col>
          <xdr:colOff>419100</xdr:colOff>
          <xdr:row>159</xdr:row>
          <xdr:rowOff>60960</xdr:rowOff>
        </xdr:to>
        <xdr:sp macro="" textlink="">
          <xdr:nvSpPr>
            <xdr:cNvPr id="16528477" name="Button 93" hidden="1">
              <a:extLst>
                <a:ext uri="{63B3BB69-23CF-44E3-9099-C40C66FF867C}">
                  <a14:compatExt spid="_x0000_s16528477"/>
                </a:ext>
                <a:ext uri="{FF2B5EF4-FFF2-40B4-BE49-F238E27FC236}">
                  <a16:creationId xmlns:a16="http://schemas.microsoft.com/office/drawing/2014/main" id="{55CC1561-2E2C-4488-9C65-DF089A2FE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158</xdr:row>
          <xdr:rowOff>99060</xdr:rowOff>
        </xdr:from>
        <xdr:to>
          <xdr:col>21</xdr:col>
          <xdr:colOff>137160</xdr:colOff>
          <xdr:row>159</xdr:row>
          <xdr:rowOff>60960</xdr:rowOff>
        </xdr:to>
        <xdr:sp macro="" textlink="">
          <xdr:nvSpPr>
            <xdr:cNvPr id="16528478" name="Button 94" hidden="1">
              <a:extLst>
                <a:ext uri="{63B3BB69-23CF-44E3-9099-C40C66FF867C}">
                  <a14:compatExt spid="_x0000_s16528478"/>
                </a:ext>
                <a:ext uri="{FF2B5EF4-FFF2-40B4-BE49-F238E27FC236}">
                  <a16:creationId xmlns:a16="http://schemas.microsoft.com/office/drawing/2014/main" id="{7D0C1F32-FBF2-4655-9F65-2ED3E264C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183</xdr:row>
          <xdr:rowOff>99060</xdr:rowOff>
        </xdr:from>
        <xdr:to>
          <xdr:col>6</xdr:col>
          <xdr:colOff>152400</xdr:colOff>
          <xdr:row>184</xdr:row>
          <xdr:rowOff>60960</xdr:rowOff>
        </xdr:to>
        <xdr:sp macro="" textlink="">
          <xdr:nvSpPr>
            <xdr:cNvPr id="16528479" name="Button 95" hidden="1">
              <a:extLst>
                <a:ext uri="{63B3BB69-23CF-44E3-9099-C40C66FF867C}">
                  <a14:compatExt spid="_x0000_s16528479"/>
                </a:ext>
                <a:ext uri="{FF2B5EF4-FFF2-40B4-BE49-F238E27FC236}">
                  <a16:creationId xmlns:a16="http://schemas.microsoft.com/office/drawing/2014/main" id="{90530A00-C6E3-4923-8944-C7BC2B6E0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183</xdr:row>
          <xdr:rowOff>99060</xdr:rowOff>
        </xdr:from>
        <xdr:to>
          <xdr:col>8</xdr:col>
          <xdr:colOff>228600</xdr:colOff>
          <xdr:row>184</xdr:row>
          <xdr:rowOff>60960</xdr:rowOff>
        </xdr:to>
        <xdr:sp macro="" textlink="">
          <xdr:nvSpPr>
            <xdr:cNvPr id="16528480" name="Button 96" hidden="1">
              <a:extLst>
                <a:ext uri="{63B3BB69-23CF-44E3-9099-C40C66FF867C}">
                  <a14:compatExt spid="_x0000_s16528480"/>
                </a:ext>
                <a:ext uri="{FF2B5EF4-FFF2-40B4-BE49-F238E27FC236}">
                  <a16:creationId xmlns:a16="http://schemas.microsoft.com/office/drawing/2014/main" id="{6E9768F7-B480-4492-98C2-F098849A2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183</xdr:row>
          <xdr:rowOff>99060</xdr:rowOff>
        </xdr:from>
        <xdr:to>
          <xdr:col>10</xdr:col>
          <xdr:colOff>335280</xdr:colOff>
          <xdr:row>184</xdr:row>
          <xdr:rowOff>60960</xdr:rowOff>
        </xdr:to>
        <xdr:sp macro="" textlink="">
          <xdr:nvSpPr>
            <xdr:cNvPr id="16528481" name="Button 97" hidden="1">
              <a:extLst>
                <a:ext uri="{63B3BB69-23CF-44E3-9099-C40C66FF867C}">
                  <a14:compatExt spid="_x0000_s16528481"/>
                </a:ext>
                <a:ext uri="{FF2B5EF4-FFF2-40B4-BE49-F238E27FC236}">
                  <a16:creationId xmlns:a16="http://schemas.microsoft.com/office/drawing/2014/main" id="{AFAD89CE-ABCB-4975-BFF4-6F82881C7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183</xdr:row>
          <xdr:rowOff>99060</xdr:rowOff>
        </xdr:from>
        <xdr:to>
          <xdr:col>13</xdr:col>
          <xdr:colOff>45720</xdr:colOff>
          <xdr:row>184</xdr:row>
          <xdr:rowOff>60960</xdr:rowOff>
        </xdr:to>
        <xdr:sp macro="" textlink="">
          <xdr:nvSpPr>
            <xdr:cNvPr id="16528482" name="Button 98" hidden="1">
              <a:extLst>
                <a:ext uri="{63B3BB69-23CF-44E3-9099-C40C66FF867C}">
                  <a14:compatExt spid="_x0000_s16528482"/>
                </a:ext>
                <a:ext uri="{FF2B5EF4-FFF2-40B4-BE49-F238E27FC236}">
                  <a16:creationId xmlns:a16="http://schemas.microsoft.com/office/drawing/2014/main" id="{2FCA557E-D31C-4BF0-8D97-62606B7AF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183</xdr:row>
          <xdr:rowOff>99060</xdr:rowOff>
        </xdr:from>
        <xdr:to>
          <xdr:col>15</xdr:col>
          <xdr:colOff>68580</xdr:colOff>
          <xdr:row>184</xdr:row>
          <xdr:rowOff>60960</xdr:rowOff>
        </xdr:to>
        <xdr:sp macro="" textlink="">
          <xdr:nvSpPr>
            <xdr:cNvPr id="16528483" name="Button 99" hidden="1">
              <a:extLst>
                <a:ext uri="{63B3BB69-23CF-44E3-9099-C40C66FF867C}">
                  <a14:compatExt spid="_x0000_s16528483"/>
                </a:ext>
                <a:ext uri="{FF2B5EF4-FFF2-40B4-BE49-F238E27FC236}">
                  <a16:creationId xmlns:a16="http://schemas.microsoft.com/office/drawing/2014/main" id="{004CEC4D-F645-46E0-8184-C75ED958B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183</xdr:row>
          <xdr:rowOff>99060</xdr:rowOff>
        </xdr:from>
        <xdr:to>
          <xdr:col>16</xdr:col>
          <xdr:colOff>426720</xdr:colOff>
          <xdr:row>184</xdr:row>
          <xdr:rowOff>60960</xdr:rowOff>
        </xdr:to>
        <xdr:sp macro="" textlink="">
          <xdr:nvSpPr>
            <xdr:cNvPr id="16528484" name="Button 100" hidden="1">
              <a:extLst>
                <a:ext uri="{63B3BB69-23CF-44E3-9099-C40C66FF867C}">
                  <a14:compatExt spid="_x0000_s16528484"/>
                </a:ext>
                <a:ext uri="{FF2B5EF4-FFF2-40B4-BE49-F238E27FC236}">
                  <a16:creationId xmlns:a16="http://schemas.microsoft.com/office/drawing/2014/main" id="{ED42D9F8-BD9E-4F12-A12F-3F6B3A188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183</xdr:row>
          <xdr:rowOff>99060</xdr:rowOff>
        </xdr:from>
        <xdr:to>
          <xdr:col>18</xdr:col>
          <xdr:colOff>152400</xdr:colOff>
          <xdr:row>184</xdr:row>
          <xdr:rowOff>60960</xdr:rowOff>
        </xdr:to>
        <xdr:sp macro="" textlink="">
          <xdr:nvSpPr>
            <xdr:cNvPr id="16528485" name="Button 101" hidden="1">
              <a:extLst>
                <a:ext uri="{63B3BB69-23CF-44E3-9099-C40C66FF867C}">
                  <a14:compatExt spid="_x0000_s16528485"/>
                </a:ext>
                <a:ext uri="{FF2B5EF4-FFF2-40B4-BE49-F238E27FC236}">
                  <a16:creationId xmlns:a16="http://schemas.microsoft.com/office/drawing/2014/main" id="{5A86DE19-81A6-4DDE-AC33-69BABD054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183</xdr:row>
          <xdr:rowOff>99060</xdr:rowOff>
        </xdr:from>
        <xdr:to>
          <xdr:col>19</xdr:col>
          <xdr:colOff>419100</xdr:colOff>
          <xdr:row>184</xdr:row>
          <xdr:rowOff>60960</xdr:rowOff>
        </xdr:to>
        <xdr:sp macro="" textlink="">
          <xdr:nvSpPr>
            <xdr:cNvPr id="16528486" name="Button 102" hidden="1">
              <a:extLst>
                <a:ext uri="{63B3BB69-23CF-44E3-9099-C40C66FF867C}">
                  <a14:compatExt spid="_x0000_s16528486"/>
                </a:ext>
                <a:ext uri="{FF2B5EF4-FFF2-40B4-BE49-F238E27FC236}">
                  <a16:creationId xmlns:a16="http://schemas.microsoft.com/office/drawing/2014/main" id="{EDBE31C3-6DEE-428E-A1E0-C2B9F6929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183</xdr:row>
          <xdr:rowOff>99060</xdr:rowOff>
        </xdr:from>
        <xdr:to>
          <xdr:col>21</xdr:col>
          <xdr:colOff>137160</xdr:colOff>
          <xdr:row>184</xdr:row>
          <xdr:rowOff>60960</xdr:rowOff>
        </xdr:to>
        <xdr:sp macro="" textlink="">
          <xdr:nvSpPr>
            <xdr:cNvPr id="16528487" name="Button 103" hidden="1">
              <a:extLst>
                <a:ext uri="{63B3BB69-23CF-44E3-9099-C40C66FF867C}">
                  <a14:compatExt spid="_x0000_s16528487"/>
                </a:ext>
                <a:ext uri="{FF2B5EF4-FFF2-40B4-BE49-F238E27FC236}">
                  <a16:creationId xmlns:a16="http://schemas.microsoft.com/office/drawing/2014/main" id="{4A58E37C-EB1A-4100-B555-73B09B96B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208</xdr:row>
          <xdr:rowOff>99060</xdr:rowOff>
        </xdr:from>
        <xdr:to>
          <xdr:col>6</xdr:col>
          <xdr:colOff>152400</xdr:colOff>
          <xdr:row>209</xdr:row>
          <xdr:rowOff>60960</xdr:rowOff>
        </xdr:to>
        <xdr:sp macro="" textlink="">
          <xdr:nvSpPr>
            <xdr:cNvPr id="16528488" name="Button 104" hidden="1">
              <a:extLst>
                <a:ext uri="{63B3BB69-23CF-44E3-9099-C40C66FF867C}">
                  <a14:compatExt spid="_x0000_s16528488"/>
                </a:ext>
                <a:ext uri="{FF2B5EF4-FFF2-40B4-BE49-F238E27FC236}">
                  <a16:creationId xmlns:a16="http://schemas.microsoft.com/office/drawing/2014/main" id="{8EC45B97-14DA-4C41-A448-9E08D8540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</xdr:colOff>
          <xdr:row>208</xdr:row>
          <xdr:rowOff>99060</xdr:rowOff>
        </xdr:from>
        <xdr:to>
          <xdr:col>8</xdr:col>
          <xdr:colOff>228600</xdr:colOff>
          <xdr:row>209</xdr:row>
          <xdr:rowOff>60960</xdr:rowOff>
        </xdr:to>
        <xdr:sp macro="" textlink="">
          <xdr:nvSpPr>
            <xdr:cNvPr id="16528489" name="Button 105" hidden="1">
              <a:extLst>
                <a:ext uri="{63B3BB69-23CF-44E3-9099-C40C66FF867C}">
                  <a14:compatExt spid="_x0000_s16528489"/>
                </a:ext>
                <a:ext uri="{FF2B5EF4-FFF2-40B4-BE49-F238E27FC236}">
                  <a16:creationId xmlns:a16="http://schemas.microsoft.com/office/drawing/2014/main" id="{4113D80E-D18C-42EE-A7D3-FE8E9871A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208</xdr:row>
          <xdr:rowOff>99060</xdr:rowOff>
        </xdr:from>
        <xdr:to>
          <xdr:col>10</xdr:col>
          <xdr:colOff>335280</xdr:colOff>
          <xdr:row>209</xdr:row>
          <xdr:rowOff>60960</xdr:rowOff>
        </xdr:to>
        <xdr:sp macro="" textlink="">
          <xdr:nvSpPr>
            <xdr:cNvPr id="16528490" name="Button 106" hidden="1">
              <a:extLst>
                <a:ext uri="{63B3BB69-23CF-44E3-9099-C40C66FF867C}">
                  <a14:compatExt spid="_x0000_s16528490"/>
                </a:ext>
                <a:ext uri="{FF2B5EF4-FFF2-40B4-BE49-F238E27FC236}">
                  <a16:creationId xmlns:a16="http://schemas.microsoft.com/office/drawing/2014/main" id="{32B0E753-0AAF-4C17-A080-3565C02AF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259080</xdr:colOff>
          <xdr:row>208</xdr:row>
          <xdr:rowOff>99060</xdr:rowOff>
        </xdr:from>
        <xdr:to>
          <xdr:col>13</xdr:col>
          <xdr:colOff>45720</xdr:colOff>
          <xdr:row>209</xdr:row>
          <xdr:rowOff>60960</xdr:rowOff>
        </xdr:to>
        <xdr:sp macro="" textlink="">
          <xdr:nvSpPr>
            <xdr:cNvPr id="16528491" name="Button 107" hidden="1">
              <a:extLst>
                <a:ext uri="{63B3BB69-23CF-44E3-9099-C40C66FF867C}">
                  <a14:compatExt spid="_x0000_s16528491"/>
                </a:ext>
                <a:ext uri="{FF2B5EF4-FFF2-40B4-BE49-F238E27FC236}">
                  <a16:creationId xmlns:a16="http://schemas.microsoft.com/office/drawing/2014/main" id="{4E79C27F-0917-4EA1-897D-F40D7B00B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208</xdr:row>
          <xdr:rowOff>99060</xdr:rowOff>
        </xdr:from>
        <xdr:to>
          <xdr:col>15</xdr:col>
          <xdr:colOff>68580</xdr:colOff>
          <xdr:row>209</xdr:row>
          <xdr:rowOff>60960</xdr:rowOff>
        </xdr:to>
        <xdr:sp macro="" textlink="">
          <xdr:nvSpPr>
            <xdr:cNvPr id="16528492" name="Button 108" hidden="1">
              <a:extLst>
                <a:ext uri="{63B3BB69-23CF-44E3-9099-C40C66FF867C}">
                  <a14:compatExt spid="_x0000_s16528492"/>
                </a:ext>
                <a:ext uri="{FF2B5EF4-FFF2-40B4-BE49-F238E27FC236}">
                  <a16:creationId xmlns:a16="http://schemas.microsoft.com/office/drawing/2014/main" id="{34E87C7D-EF2E-4A73-A814-223E9AB85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208</xdr:row>
          <xdr:rowOff>99060</xdr:rowOff>
        </xdr:from>
        <xdr:to>
          <xdr:col>16</xdr:col>
          <xdr:colOff>426720</xdr:colOff>
          <xdr:row>209</xdr:row>
          <xdr:rowOff>60960</xdr:rowOff>
        </xdr:to>
        <xdr:sp macro="" textlink="">
          <xdr:nvSpPr>
            <xdr:cNvPr id="16528493" name="Button 109" hidden="1">
              <a:extLst>
                <a:ext uri="{63B3BB69-23CF-44E3-9099-C40C66FF867C}">
                  <a14:compatExt spid="_x0000_s16528493"/>
                </a:ext>
                <a:ext uri="{FF2B5EF4-FFF2-40B4-BE49-F238E27FC236}">
                  <a16:creationId xmlns:a16="http://schemas.microsoft.com/office/drawing/2014/main" id="{7B3ADA5F-9DBA-4E27-BB1F-C5215AD40F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160020</xdr:colOff>
          <xdr:row>208</xdr:row>
          <xdr:rowOff>99060</xdr:rowOff>
        </xdr:from>
        <xdr:to>
          <xdr:col>18</xdr:col>
          <xdr:colOff>152400</xdr:colOff>
          <xdr:row>209</xdr:row>
          <xdr:rowOff>60960</xdr:rowOff>
        </xdr:to>
        <xdr:sp macro="" textlink="">
          <xdr:nvSpPr>
            <xdr:cNvPr id="16528494" name="Button 110" hidden="1">
              <a:extLst>
                <a:ext uri="{63B3BB69-23CF-44E3-9099-C40C66FF867C}">
                  <a14:compatExt spid="_x0000_s16528494"/>
                </a:ext>
                <a:ext uri="{FF2B5EF4-FFF2-40B4-BE49-F238E27FC236}">
                  <a16:creationId xmlns:a16="http://schemas.microsoft.com/office/drawing/2014/main" id="{A109FA69-E163-4447-8274-8D432C855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208</xdr:row>
          <xdr:rowOff>99060</xdr:rowOff>
        </xdr:from>
        <xdr:to>
          <xdr:col>19</xdr:col>
          <xdr:colOff>419100</xdr:colOff>
          <xdr:row>209</xdr:row>
          <xdr:rowOff>60960</xdr:rowOff>
        </xdr:to>
        <xdr:sp macro="" textlink="">
          <xdr:nvSpPr>
            <xdr:cNvPr id="16528495" name="Button 111" hidden="1">
              <a:extLst>
                <a:ext uri="{63B3BB69-23CF-44E3-9099-C40C66FF867C}">
                  <a14:compatExt spid="_x0000_s16528495"/>
                </a:ext>
                <a:ext uri="{FF2B5EF4-FFF2-40B4-BE49-F238E27FC236}">
                  <a16:creationId xmlns:a16="http://schemas.microsoft.com/office/drawing/2014/main" id="{38FF4A10-7B38-43AA-A78B-7106111B1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137160</xdr:colOff>
          <xdr:row>208</xdr:row>
          <xdr:rowOff>99060</xdr:rowOff>
        </xdr:from>
        <xdr:to>
          <xdr:col>21</xdr:col>
          <xdr:colOff>137160</xdr:colOff>
          <xdr:row>209</xdr:row>
          <xdr:rowOff>60960</xdr:rowOff>
        </xdr:to>
        <xdr:sp macro="" textlink="">
          <xdr:nvSpPr>
            <xdr:cNvPr id="16528496" name="Button 112" hidden="1">
              <a:extLst>
                <a:ext uri="{63B3BB69-23CF-44E3-9099-C40C66FF867C}">
                  <a14:compatExt spid="_x0000_s16528496"/>
                </a:ext>
                <a:ext uri="{FF2B5EF4-FFF2-40B4-BE49-F238E27FC236}">
                  <a16:creationId xmlns:a16="http://schemas.microsoft.com/office/drawing/2014/main" id="{F5636131-26BF-4017-8E88-31E55CA81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0</xdr:row>
      <xdr:rowOff>99060</xdr:rowOff>
    </xdr:from>
    <xdr:to>
      <xdr:col>3</xdr:col>
      <xdr:colOff>1272540</xdr:colOff>
      <xdr:row>0</xdr:row>
      <xdr:rowOff>449580</xdr:rowOff>
    </xdr:to>
    <xdr:sp macro="[0]!Sort_naam_DG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1508760" y="9906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4</xdr:col>
      <xdr:colOff>304800</xdr:colOff>
      <xdr:row>0</xdr:row>
      <xdr:rowOff>106680</xdr:rowOff>
    </xdr:from>
    <xdr:to>
      <xdr:col>5</xdr:col>
      <xdr:colOff>868680</xdr:colOff>
      <xdr:row>0</xdr:row>
      <xdr:rowOff>457200</xdr:rowOff>
    </xdr:to>
    <xdr:sp macro="[0]!Sort_loper_DG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348996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0</xdr:row>
      <xdr:rowOff>91440</xdr:rowOff>
    </xdr:from>
    <xdr:to>
      <xdr:col>3</xdr:col>
      <xdr:colOff>1333500</xdr:colOff>
      <xdr:row>0</xdr:row>
      <xdr:rowOff>441960</xdr:rowOff>
    </xdr:to>
    <xdr:sp macro="[0]!Sort_naam_D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1577340" y="9144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4</xdr:col>
      <xdr:colOff>129540</xdr:colOff>
      <xdr:row>0</xdr:row>
      <xdr:rowOff>106680</xdr:rowOff>
    </xdr:from>
    <xdr:to>
      <xdr:col>5</xdr:col>
      <xdr:colOff>723900</xdr:colOff>
      <xdr:row>0</xdr:row>
      <xdr:rowOff>457200</xdr:rowOff>
    </xdr:to>
    <xdr:sp macro="[0]!Sort_loper_D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3276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11</xdr:row>
          <xdr:rowOff>38100</xdr:rowOff>
        </xdr:from>
        <xdr:to>
          <xdr:col>1</xdr:col>
          <xdr:colOff>144780</xdr:colOff>
          <xdr:row>11</xdr:row>
          <xdr:rowOff>411480</xdr:rowOff>
        </xdr:to>
        <xdr:sp macro="" textlink="">
          <xdr:nvSpPr>
            <xdr:cNvPr id="16506881" name="Button 1" hidden="1">
              <a:extLst>
                <a:ext uri="{63B3BB69-23CF-44E3-9099-C40C66FF867C}">
                  <a14:compatExt spid="_x0000_s16506881"/>
                </a:ext>
                <a:ext uri="{FF2B5EF4-FFF2-40B4-BE49-F238E27FC236}">
                  <a16:creationId xmlns:a16="http://schemas.microsoft.com/office/drawing/2014/main" id="{00000000-0008-0000-0900-000001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36</xdr:row>
          <xdr:rowOff>38100</xdr:rowOff>
        </xdr:from>
        <xdr:to>
          <xdr:col>1</xdr:col>
          <xdr:colOff>121920</xdr:colOff>
          <xdr:row>36</xdr:row>
          <xdr:rowOff>411480</xdr:rowOff>
        </xdr:to>
        <xdr:sp macro="" textlink="">
          <xdr:nvSpPr>
            <xdr:cNvPr id="16506882" name="Button 2" hidden="1">
              <a:extLst>
                <a:ext uri="{63B3BB69-23CF-44E3-9099-C40C66FF867C}">
                  <a14:compatExt spid="_x0000_s16506882"/>
                </a:ext>
                <a:ext uri="{FF2B5EF4-FFF2-40B4-BE49-F238E27FC236}">
                  <a16:creationId xmlns:a16="http://schemas.microsoft.com/office/drawing/2014/main" id="{00000000-0008-0000-0900-000002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60</xdr:row>
          <xdr:rowOff>38100</xdr:rowOff>
        </xdr:from>
        <xdr:to>
          <xdr:col>1</xdr:col>
          <xdr:colOff>152400</xdr:colOff>
          <xdr:row>60</xdr:row>
          <xdr:rowOff>411480</xdr:rowOff>
        </xdr:to>
        <xdr:sp macro="" textlink="">
          <xdr:nvSpPr>
            <xdr:cNvPr id="16506883" name="Button 3" hidden="1">
              <a:extLst>
                <a:ext uri="{63B3BB69-23CF-44E3-9099-C40C66FF867C}">
                  <a14:compatExt spid="_x0000_s16506883"/>
                </a:ext>
                <a:ext uri="{FF2B5EF4-FFF2-40B4-BE49-F238E27FC236}">
                  <a16:creationId xmlns:a16="http://schemas.microsoft.com/office/drawing/2014/main" id="{00000000-0008-0000-0900-000003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85</xdr:row>
          <xdr:rowOff>38100</xdr:rowOff>
        </xdr:from>
        <xdr:to>
          <xdr:col>1</xdr:col>
          <xdr:colOff>152400</xdr:colOff>
          <xdr:row>85</xdr:row>
          <xdr:rowOff>411480</xdr:rowOff>
        </xdr:to>
        <xdr:sp macro="" textlink="">
          <xdr:nvSpPr>
            <xdr:cNvPr id="16506884" name="Button 4" hidden="1">
              <a:extLst>
                <a:ext uri="{63B3BB69-23CF-44E3-9099-C40C66FF867C}">
                  <a14:compatExt spid="_x0000_s16506884"/>
                </a:ext>
                <a:ext uri="{FF2B5EF4-FFF2-40B4-BE49-F238E27FC236}">
                  <a16:creationId xmlns:a16="http://schemas.microsoft.com/office/drawing/2014/main" id="{00000000-0008-0000-0900-000004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06885" name="Button 5" hidden="1">
              <a:extLst>
                <a:ext uri="{63B3BB69-23CF-44E3-9099-C40C66FF867C}">
                  <a14:compatExt spid="_x0000_s16506885"/>
                </a:ext>
                <a:ext uri="{FF2B5EF4-FFF2-40B4-BE49-F238E27FC236}">
                  <a16:creationId xmlns:a16="http://schemas.microsoft.com/office/drawing/2014/main" id="{00000000-0008-0000-0900-000005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68580</xdr:rowOff>
        </xdr:from>
        <xdr:to>
          <xdr:col>1</xdr:col>
          <xdr:colOff>137160</xdr:colOff>
          <xdr:row>135</xdr:row>
          <xdr:rowOff>426720</xdr:rowOff>
        </xdr:to>
        <xdr:sp macro="" textlink="">
          <xdr:nvSpPr>
            <xdr:cNvPr id="16506886" name="Button 6" hidden="1">
              <a:extLst>
                <a:ext uri="{63B3BB69-23CF-44E3-9099-C40C66FF867C}">
                  <a14:compatExt spid="_x0000_s16506886"/>
                </a:ext>
                <a:ext uri="{FF2B5EF4-FFF2-40B4-BE49-F238E27FC236}">
                  <a16:creationId xmlns:a16="http://schemas.microsoft.com/office/drawing/2014/main" id="{00000000-0008-0000-0900-000006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38100</xdr:rowOff>
        </xdr:from>
        <xdr:to>
          <xdr:col>1</xdr:col>
          <xdr:colOff>175260</xdr:colOff>
          <xdr:row>160</xdr:row>
          <xdr:rowOff>403860</xdr:rowOff>
        </xdr:to>
        <xdr:sp macro="" textlink="">
          <xdr:nvSpPr>
            <xdr:cNvPr id="16506887" name="Button 7" hidden="1">
              <a:extLst>
                <a:ext uri="{63B3BB69-23CF-44E3-9099-C40C66FF867C}">
                  <a14:compatExt spid="_x0000_s16506887"/>
                </a:ext>
                <a:ext uri="{FF2B5EF4-FFF2-40B4-BE49-F238E27FC236}">
                  <a16:creationId xmlns:a16="http://schemas.microsoft.com/office/drawing/2014/main" id="{00000000-0008-0000-0900-000007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175260</xdr:colOff>
          <xdr:row>185</xdr:row>
          <xdr:rowOff>403860</xdr:rowOff>
        </xdr:to>
        <xdr:sp macro="" textlink="">
          <xdr:nvSpPr>
            <xdr:cNvPr id="16506888" name="Button 8" hidden="1">
              <a:extLst>
                <a:ext uri="{63B3BB69-23CF-44E3-9099-C40C66FF867C}">
                  <a14:compatExt spid="_x0000_s16506888"/>
                </a:ext>
                <a:ext uri="{FF2B5EF4-FFF2-40B4-BE49-F238E27FC236}">
                  <a16:creationId xmlns:a16="http://schemas.microsoft.com/office/drawing/2014/main" id="{00000000-0008-0000-0900-000008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155867</xdr:colOff>
      <xdr:row>59</xdr:row>
      <xdr:rowOff>103908</xdr:rowOff>
    </xdr:from>
    <xdr:to>
      <xdr:col>21</xdr:col>
      <xdr:colOff>52832</xdr:colOff>
      <xdr:row>59</xdr:row>
      <xdr:rowOff>286788</xdr:rowOff>
    </xdr:to>
    <xdr:grpSp>
      <xdr:nvGrpSpPr>
        <xdr:cNvPr id="10" name="Groep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/>
      </xdr:nvGrpSpPr>
      <xdr:grpSpPr>
        <a:xfrm>
          <a:off x="3059934" y="15267708"/>
          <a:ext cx="5823631" cy="182880"/>
          <a:chOff x="1015714" y="25146000"/>
          <a:chExt cx="4053328" cy="190500"/>
        </a:xfrm>
      </xdr:grpSpPr>
      <xdr:sp macro="" textlink="">
        <xdr:nvSpPr>
          <xdr:cNvPr id="11" name="Button 27" hidden="1">
            <a:extLst>
              <a:ext uri="{63B3BB69-23CF-44E3-9099-C40C66FF867C}">
                <a14:compatExt xmlns:a14="http://schemas.microsoft.com/office/drawing/2010/main" spid="_x0000_s16400411"/>
              </a:ex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2" name="Button 28" hidden="1">
            <a:extLst>
              <a:ext uri="{63B3BB69-23CF-44E3-9099-C40C66FF867C}">
                <a14:compatExt xmlns:a14="http://schemas.microsoft.com/office/drawing/2010/main" spid="_x0000_s16400412"/>
              </a:ex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3" name="Button 29" hidden="1">
            <a:extLst>
              <a:ext uri="{63B3BB69-23CF-44E3-9099-C40C66FF867C}">
                <a14:compatExt xmlns:a14="http://schemas.microsoft.com/office/drawing/2010/main" spid="_x0000_s16400413"/>
              </a:ex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4" name="Button 30" hidden="1">
            <a:extLst>
              <a:ext uri="{63B3BB69-23CF-44E3-9099-C40C66FF867C}">
                <a14:compatExt xmlns:a14="http://schemas.microsoft.com/office/drawing/2010/main" spid="_x0000_s16400414"/>
              </a:ex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15" name="Button 31" hidden="1">
            <a:extLst>
              <a:ext uri="{63B3BB69-23CF-44E3-9099-C40C66FF867C}">
                <a14:compatExt xmlns:a14="http://schemas.microsoft.com/office/drawing/2010/main" spid="_x0000_s16400415"/>
              </a:ex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6" name="Button 32" hidden="1">
            <a:extLst>
              <a:ext uri="{63B3BB69-23CF-44E3-9099-C40C66FF867C}">
                <a14:compatExt xmlns:a14="http://schemas.microsoft.com/office/drawing/2010/main" spid="_x0000_s16400416"/>
              </a:ex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7" name="Button 33" hidden="1">
            <a:extLst>
              <a:ext uri="{63B3BB69-23CF-44E3-9099-C40C66FF867C}">
                <a14:compatExt xmlns:a14="http://schemas.microsoft.com/office/drawing/2010/main" spid="_x0000_s16400417"/>
              </a:ex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8" name="Button 34" hidden="1">
            <a:extLst>
              <a:ext uri="{63B3BB69-23CF-44E3-9099-C40C66FF867C}">
                <a14:compatExt xmlns:a14="http://schemas.microsoft.com/office/drawing/2010/main" spid="_x0000_s16400418"/>
              </a:ex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9" name="Button 35" hidden="1">
            <a:extLst>
              <a:ext uri="{63B3BB69-23CF-44E3-9099-C40C66FF867C}">
                <a14:compatExt xmlns:a14="http://schemas.microsoft.com/office/drawing/2010/main" spid="_x0000_s16400419"/>
              </a:ex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150</xdr:row>
          <xdr:rowOff>0</xdr:rowOff>
        </xdr:from>
        <xdr:to>
          <xdr:col>4</xdr:col>
          <xdr:colOff>83820</xdr:colOff>
          <xdr:row>150</xdr:row>
          <xdr:rowOff>175260</xdr:rowOff>
        </xdr:to>
        <xdr:sp macro="" textlink="">
          <xdr:nvSpPr>
            <xdr:cNvPr id="16506889" name="Button 9" hidden="1">
              <a:extLst>
                <a:ext uri="{63B3BB69-23CF-44E3-9099-C40C66FF867C}">
                  <a14:compatExt spid="_x0000_s16506889"/>
                </a:ext>
                <a:ext uri="{FF2B5EF4-FFF2-40B4-BE49-F238E27FC236}">
                  <a16:creationId xmlns:a16="http://schemas.microsoft.com/office/drawing/2014/main" id="{00000000-0008-0000-0900-000009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125</xdr:row>
          <xdr:rowOff>0</xdr:rowOff>
        </xdr:from>
        <xdr:to>
          <xdr:col>4</xdr:col>
          <xdr:colOff>83820</xdr:colOff>
          <xdr:row>125</xdr:row>
          <xdr:rowOff>175260</xdr:rowOff>
        </xdr:to>
        <xdr:sp macro="" textlink="">
          <xdr:nvSpPr>
            <xdr:cNvPr id="16506890" name="Button 10" hidden="1">
              <a:extLst>
                <a:ext uri="{63B3BB69-23CF-44E3-9099-C40C66FF867C}">
                  <a14:compatExt spid="_x0000_s16506890"/>
                </a:ext>
                <a:ext uri="{FF2B5EF4-FFF2-40B4-BE49-F238E27FC236}">
                  <a16:creationId xmlns:a16="http://schemas.microsoft.com/office/drawing/2014/main" id="{00000000-0008-0000-0900-00000A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26</xdr:row>
          <xdr:rowOff>0</xdr:rowOff>
        </xdr:from>
        <xdr:to>
          <xdr:col>4</xdr:col>
          <xdr:colOff>83820</xdr:colOff>
          <xdr:row>26</xdr:row>
          <xdr:rowOff>175260</xdr:rowOff>
        </xdr:to>
        <xdr:sp macro="" textlink="">
          <xdr:nvSpPr>
            <xdr:cNvPr id="16506891" name="Button 11" hidden="1">
              <a:extLst>
                <a:ext uri="{63B3BB69-23CF-44E3-9099-C40C66FF867C}">
                  <a14:compatExt spid="_x0000_s16506891"/>
                </a:ext>
                <a:ext uri="{FF2B5EF4-FFF2-40B4-BE49-F238E27FC236}">
                  <a16:creationId xmlns:a16="http://schemas.microsoft.com/office/drawing/2014/main" id="{00000000-0008-0000-0900-00000B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51</xdr:row>
          <xdr:rowOff>0</xdr:rowOff>
        </xdr:from>
        <xdr:to>
          <xdr:col>4</xdr:col>
          <xdr:colOff>83820</xdr:colOff>
          <xdr:row>51</xdr:row>
          <xdr:rowOff>175260</xdr:rowOff>
        </xdr:to>
        <xdr:sp macro="" textlink="">
          <xdr:nvSpPr>
            <xdr:cNvPr id="16506892" name="Button 12" hidden="1">
              <a:extLst>
                <a:ext uri="{63B3BB69-23CF-44E3-9099-C40C66FF867C}">
                  <a14:compatExt spid="_x0000_s16506892"/>
                </a:ext>
                <a:ext uri="{FF2B5EF4-FFF2-40B4-BE49-F238E27FC236}">
                  <a16:creationId xmlns:a16="http://schemas.microsoft.com/office/drawing/2014/main" id="{00000000-0008-0000-0900-00000C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75</xdr:row>
          <xdr:rowOff>0</xdr:rowOff>
        </xdr:from>
        <xdr:to>
          <xdr:col>4</xdr:col>
          <xdr:colOff>83820</xdr:colOff>
          <xdr:row>75</xdr:row>
          <xdr:rowOff>175260</xdr:rowOff>
        </xdr:to>
        <xdr:sp macro="" textlink="">
          <xdr:nvSpPr>
            <xdr:cNvPr id="16506893" name="Button 13" hidden="1">
              <a:extLst>
                <a:ext uri="{63B3BB69-23CF-44E3-9099-C40C66FF867C}">
                  <a14:compatExt spid="_x0000_s16506893"/>
                </a:ext>
                <a:ext uri="{FF2B5EF4-FFF2-40B4-BE49-F238E27FC236}">
                  <a16:creationId xmlns:a16="http://schemas.microsoft.com/office/drawing/2014/main" id="{00000000-0008-0000-0900-00000D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100</xdr:row>
          <xdr:rowOff>0</xdr:rowOff>
        </xdr:from>
        <xdr:to>
          <xdr:col>4</xdr:col>
          <xdr:colOff>83820</xdr:colOff>
          <xdr:row>100</xdr:row>
          <xdr:rowOff>175260</xdr:rowOff>
        </xdr:to>
        <xdr:sp macro="" textlink="">
          <xdr:nvSpPr>
            <xdr:cNvPr id="16506894" name="Button 14" hidden="1">
              <a:extLst>
                <a:ext uri="{63B3BB69-23CF-44E3-9099-C40C66FF867C}">
                  <a14:compatExt spid="_x0000_s16506894"/>
                </a:ext>
                <a:ext uri="{FF2B5EF4-FFF2-40B4-BE49-F238E27FC236}">
                  <a16:creationId xmlns:a16="http://schemas.microsoft.com/office/drawing/2014/main" id="{00000000-0008-0000-0900-00000E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175</xdr:row>
          <xdr:rowOff>0</xdr:rowOff>
        </xdr:from>
        <xdr:to>
          <xdr:col>4</xdr:col>
          <xdr:colOff>83820</xdr:colOff>
          <xdr:row>176</xdr:row>
          <xdr:rowOff>7620</xdr:rowOff>
        </xdr:to>
        <xdr:sp macro="" textlink="">
          <xdr:nvSpPr>
            <xdr:cNvPr id="16506895" name="Button 15" hidden="1">
              <a:extLst>
                <a:ext uri="{63B3BB69-23CF-44E3-9099-C40C66FF867C}">
                  <a14:compatExt spid="_x0000_s16506895"/>
                </a:ext>
                <a:ext uri="{FF2B5EF4-FFF2-40B4-BE49-F238E27FC236}">
                  <a16:creationId xmlns:a16="http://schemas.microsoft.com/office/drawing/2014/main" id="{00000000-0008-0000-0900-00000F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200</xdr:row>
          <xdr:rowOff>0</xdr:rowOff>
        </xdr:from>
        <xdr:to>
          <xdr:col>4</xdr:col>
          <xdr:colOff>83820</xdr:colOff>
          <xdr:row>201</xdr:row>
          <xdr:rowOff>7620</xdr:rowOff>
        </xdr:to>
        <xdr:sp macro="" textlink="">
          <xdr:nvSpPr>
            <xdr:cNvPr id="16506896" name="Button 16" hidden="1">
              <a:extLst>
                <a:ext uri="{63B3BB69-23CF-44E3-9099-C40C66FF867C}">
                  <a14:compatExt spid="_x0000_s16506896"/>
                </a:ext>
                <a:ext uri="{FF2B5EF4-FFF2-40B4-BE49-F238E27FC236}">
                  <a16:creationId xmlns:a16="http://schemas.microsoft.com/office/drawing/2014/main" id="{00000000-0008-0000-0900-000010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26</xdr:row>
          <xdr:rowOff>0</xdr:rowOff>
        </xdr:from>
        <xdr:to>
          <xdr:col>21</xdr:col>
          <xdr:colOff>190500</xdr:colOff>
          <xdr:row>26</xdr:row>
          <xdr:rowOff>190500</xdr:rowOff>
        </xdr:to>
        <xdr:sp macro="" textlink="">
          <xdr:nvSpPr>
            <xdr:cNvPr id="16506897" name="Button 17" hidden="1">
              <a:extLst>
                <a:ext uri="{63B3BB69-23CF-44E3-9099-C40C66FF867C}">
                  <a14:compatExt spid="_x0000_s16506897"/>
                </a:ext>
                <a:ext uri="{FF2B5EF4-FFF2-40B4-BE49-F238E27FC236}">
                  <a16:creationId xmlns:a16="http://schemas.microsoft.com/office/drawing/2014/main" id="{00000000-0008-0000-0900-000011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51</xdr:row>
          <xdr:rowOff>0</xdr:rowOff>
        </xdr:from>
        <xdr:to>
          <xdr:col>21</xdr:col>
          <xdr:colOff>160020</xdr:colOff>
          <xdr:row>51</xdr:row>
          <xdr:rowOff>190500</xdr:rowOff>
        </xdr:to>
        <xdr:sp macro="" textlink="">
          <xdr:nvSpPr>
            <xdr:cNvPr id="16506898" name="Button 18" hidden="1">
              <a:extLst>
                <a:ext uri="{63B3BB69-23CF-44E3-9099-C40C66FF867C}">
                  <a14:compatExt spid="_x0000_s16506898"/>
                </a:ext>
                <a:ext uri="{FF2B5EF4-FFF2-40B4-BE49-F238E27FC236}">
                  <a16:creationId xmlns:a16="http://schemas.microsoft.com/office/drawing/2014/main" id="{00000000-0008-0000-0900-000012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75</xdr:row>
          <xdr:rowOff>0</xdr:rowOff>
        </xdr:from>
        <xdr:to>
          <xdr:col>21</xdr:col>
          <xdr:colOff>190500</xdr:colOff>
          <xdr:row>75</xdr:row>
          <xdr:rowOff>190500</xdr:rowOff>
        </xdr:to>
        <xdr:sp macro="" textlink="">
          <xdr:nvSpPr>
            <xdr:cNvPr id="16506899" name="Button 19" hidden="1">
              <a:extLst>
                <a:ext uri="{63B3BB69-23CF-44E3-9099-C40C66FF867C}">
                  <a14:compatExt spid="_x0000_s16506899"/>
                </a:ext>
                <a:ext uri="{FF2B5EF4-FFF2-40B4-BE49-F238E27FC236}">
                  <a16:creationId xmlns:a16="http://schemas.microsoft.com/office/drawing/2014/main" id="{00000000-0008-0000-0900-000013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100</xdr:row>
          <xdr:rowOff>0</xdr:rowOff>
        </xdr:from>
        <xdr:to>
          <xdr:col>21</xdr:col>
          <xdr:colOff>68580</xdr:colOff>
          <xdr:row>100</xdr:row>
          <xdr:rowOff>190500</xdr:rowOff>
        </xdr:to>
        <xdr:sp macro="" textlink="">
          <xdr:nvSpPr>
            <xdr:cNvPr id="16506900" name="Button 20" hidden="1">
              <a:extLst>
                <a:ext uri="{63B3BB69-23CF-44E3-9099-C40C66FF867C}">
                  <a14:compatExt spid="_x0000_s16506900"/>
                </a:ext>
                <a:ext uri="{FF2B5EF4-FFF2-40B4-BE49-F238E27FC236}">
                  <a16:creationId xmlns:a16="http://schemas.microsoft.com/office/drawing/2014/main" id="{00000000-0008-0000-0900-000014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125</xdr:row>
          <xdr:rowOff>0</xdr:rowOff>
        </xdr:from>
        <xdr:to>
          <xdr:col>21</xdr:col>
          <xdr:colOff>190500</xdr:colOff>
          <xdr:row>126</xdr:row>
          <xdr:rowOff>0</xdr:rowOff>
        </xdr:to>
        <xdr:sp macro="" textlink="">
          <xdr:nvSpPr>
            <xdr:cNvPr id="16506901" name="Button 21" hidden="1">
              <a:extLst>
                <a:ext uri="{63B3BB69-23CF-44E3-9099-C40C66FF867C}">
                  <a14:compatExt spid="_x0000_s16506901"/>
                </a:ext>
                <a:ext uri="{FF2B5EF4-FFF2-40B4-BE49-F238E27FC236}">
                  <a16:creationId xmlns:a16="http://schemas.microsoft.com/office/drawing/2014/main" id="{00000000-0008-0000-0900-000015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150</xdr:row>
          <xdr:rowOff>0</xdr:rowOff>
        </xdr:from>
        <xdr:to>
          <xdr:col>21</xdr:col>
          <xdr:colOff>190500</xdr:colOff>
          <xdr:row>151</xdr:row>
          <xdr:rowOff>0</xdr:rowOff>
        </xdr:to>
        <xdr:sp macro="" textlink="">
          <xdr:nvSpPr>
            <xdr:cNvPr id="16506902" name="Button 22" hidden="1">
              <a:extLst>
                <a:ext uri="{63B3BB69-23CF-44E3-9099-C40C66FF867C}">
                  <a14:compatExt spid="_x0000_s16506902"/>
                </a:ext>
                <a:ext uri="{FF2B5EF4-FFF2-40B4-BE49-F238E27FC236}">
                  <a16:creationId xmlns:a16="http://schemas.microsoft.com/office/drawing/2014/main" id="{00000000-0008-0000-0900-000016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175</xdr:row>
          <xdr:rowOff>0</xdr:rowOff>
        </xdr:from>
        <xdr:to>
          <xdr:col>21</xdr:col>
          <xdr:colOff>190500</xdr:colOff>
          <xdr:row>176</xdr:row>
          <xdr:rowOff>30480</xdr:rowOff>
        </xdr:to>
        <xdr:sp macro="" textlink="">
          <xdr:nvSpPr>
            <xdr:cNvPr id="16506903" name="Button 23" hidden="1">
              <a:extLst>
                <a:ext uri="{63B3BB69-23CF-44E3-9099-C40C66FF867C}">
                  <a14:compatExt spid="_x0000_s16506903"/>
                </a:ext>
                <a:ext uri="{FF2B5EF4-FFF2-40B4-BE49-F238E27FC236}">
                  <a16:creationId xmlns:a16="http://schemas.microsoft.com/office/drawing/2014/main" id="{00000000-0008-0000-0900-000017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200</xdr:row>
          <xdr:rowOff>0</xdr:rowOff>
        </xdr:from>
        <xdr:to>
          <xdr:col>21</xdr:col>
          <xdr:colOff>190500</xdr:colOff>
          <xdr:row>201</xdr:row>
          <xdr:rowOff>30480</xdr:rowOff>
        </xdr:to>
        <xdr:sp macro="" textlink="">
          <xdr:nvSpPr>
            <xdr:cNvPr id="16506904" name="Button 24" hidden="1">
              <a:extLst>
                <a:ext uri="{63B3BB69-23CF-44E3-9099-C40C66FF867C}">
                  <a14:compatExt spid="_x0000_s16506904"/>
                </a:ext>
                <a:ext uri="{FF2B5EF4-FFF2-40B4-BE49-F238E27FC236}">
                  <a16:creationId xmlns:a16="http://schemas.microsoft.com/office/drawing/2014/main" id="{00000000-0008-0000-0900-000018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36</xdr:row>
          <xdr:rowOff>38100</xdr:rowOff>
        </xdr:from>
        <xdr:to>
          <xdr:col>1</xdr:col>
          <xdr:colOff>144780</xdr:colOff>
          <xdr:row>36</xdr:row>
          <xdr:rowOff>411480</xdr:rowOff>
        </xdr:to>
        <xdr:sp macro="" textlink="">
          <xdr:nvSpPr>
            <xdr:cNvPr id="16506905" name="Button 25" hidden="1">
              <a:extLst>
                <a:ext uri="{63B3BB69-23CF-44E3-9099-C40C66FF867C}">
                  <a14:compatExt spid="_x0000_s16506905"/>
                </a:ext>
                <a:ext uri="{FF2B5EF4-FFF2-40B4-BE49-F238E27FC236}">
                  <a16:creationId xmlns:a16="http://schemas.microsoft.com/office/drawing/2014/main" id="{00000000-0008-0000-0900-000019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85</xdr:row>
          <xdr:rowOff>38100</xdr:rowOff>
        </xdr:from>
        <xdr:to>
          <xdr:col>1</xdr:col>
          <xdr:colOff>152400</xdr:colOff>
          <xdr:row>85</xdr:row>
          <xdr:rowOff>411480</xdr:rowOff>
        </xdr:to>
        <xdr:sp macro="" textlink="">
          <xdr:nvSpPr>
            <xdr:cNvPr id="16506906" name="Button 26" hidden="1">
              <a:extLst>
                <a:ext uri="{63B3BB69-23CF-44E3-9099-C40C66FF867C}">
                  <a14:compatExt spid="_x0000_s16506906"/>
                </a:ext>
                <a:ext uri="{FF2B5EF4-FFF2-40B4-BE49-F238E27FC236}">
                  <a16:creationId xmlns:a16="http://schemas.microsoft.com/office/drawing/2014/main" id="{00000000-0008-0000-0900-00001A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85</xdr:row>
          <xdr:rowOff>38100</xdr:rowOff>
        </xdr:from>
        <xdr:to>
          <xdr:col>1</xdr:col>
          <xdr:colOff>121920</xdr:colOff>
          <xdr:row>85</xdr:row>
          <xdr:rowOff>411480</xdr:rowOff>
        </xdr:to>
        <xdr:sp macro="" textlink="">
          <xdr:nvSpPr>
            <xdr:cNvPr id="16506907" name="Button 27" hidden="1">
              <a:extLst>
                <a:ext uri="{63B3BB69-23CF-44E3-9099-C40C66FF867C}">
                  <a14:compatExt spid="_x0000_s16506907"/>
                </a:ext>
                <a:ext uri="{FF2B5EF4-FFF2-40B4-BE49-F238E27FC236}">
                  <a16:creationId xmlns:a16="http://schemas.microsoft.com/office/drawing/2014/main" id="{00000000-0008-0000-0900-00001B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85</xdr:row>
          <xdr:rowOff>38100</xdr:rowOff>
        </xdr:from>
        <xdr:to>
          <xdr:col>1</xdr:col>
          <xdr:colOff>144780</xdr:colOff>
          <xdr:row>85</xdr:row>
          <xdr:rowOff>411480</xdr:rowOff>
        </xdr:to>
        <xdr:sp macro="" textlink="">
          <xdr:nvSpPr>
            <xdr:cNvPr id="16506908" name="Button 28" hidden="1">
              <a:extLst>
                <a:ext uri="{63B3BB69-23CF-44E3-9099-C40C66FF867C}">
                  <a14:compatExt spid="_x0000_s16506908"/>
                </a:ext>
                <a:ext uri="{FF2B5EF4-FFF2-40B4-BE49-F238E27FC236}">
                  <a16:creationId xmlns:a16="http://schemas.microsoft.com/office/drawing/2014/main" id="{00000000-0008-0000-0900-00001C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06909" name="Button 29" hidden="1">
              <a:extLst>
                <a:ext uri="{63B3BB69-23CF-44E3-9099-C40C66FF867C}">
                  <a14:compatExt spid="_x0000_s16506909"/>
                </a:ext>
                <a:ext uri="{FF2B5EF4-FFF2-40B4-BE49-F238E27FC236}">
                  <a16:creationId xmlns:a16="http://schemas.microsoft.com/office/drawing/2014/main" id="{00000000-0008-0000-0900-00001D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110</xdr:row>
          <xdr:rowOff>38100</xdr:rowOff>
        </xdr:from>
        <xdr:to>
          <xdr:col>1</xdr:col>
          <xdr:colOff>152400</xdr:colOff>
          <xdr:row>110</xdr:row>
          <xdr:rowOff>411480</xdr:rowOff>
        </xdr:to>
        <xdr:sp macro="" textlink="">
          <xdr:nvSpPr>
            <xdr:cNvPr id="16506910" name="Button 30" hidden="1">
              <a:extLst>
                <a:ext uri="{63B3BB69-23CF-44E3-9099-C40C66FF867C}">
                  <a14:compatExt spid="_x0000_s16506910"/>
                </a:ext>
                <a:ext uri="{FF2B5EF4-FFF2-40B4-BE49-F238E27FC236}">
                  <a16:creationId xmlns:a16="http://schemas.microsoft.com/office/drawing/2014/main" id="{00000000-0008-0000-0900-00001E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110</xdr:row>
          <xdr:rowOff>38100</xdr:rowOff>
        </xdr:from>
        <xdr:to>
          <xdr:col>1</xdr:col>
          <xdr:colOff>121920</xdr:colOff>
          <xdr:row>110</xdr:row>
          <xdr:rowOff>411480</xdr:rowOff>
        </xdr:to>
        <xdr:sp macro="" textlink="">
          <xdr:nvSpPr>
            <xdr:cNvPr id="16506911" name="Button 31" hidden="1">
              <a:extLst>
                <a:ext uri="{63B3BB69-23CF-44E3-9099-C40C66FF867C}">
                  <a14:compatExt spid="_x0000_s16506911"/>
                </a:ext>
                <a:ext uri="{FF2B5EF4-FFF2-40B4-BE49-F238E27FC236}">
                  <a16:creationId xmlns:a16="http://schemas.microsoft.com/office/drawing/2014/main" id="{00000000-0008-0000-0900-00001F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110</xdr:row>
          <xdr:rowOff>38100</xdr:rowOff>
        </xdr:from>
        <xdr:to>
          <xdr:col>1</xdr:col>
          <xdr:colOff>144780</xdr:colOff>
          <xdr:row>110</xdr:row>
          <xdr:rowOff>411480</xdr:rowOff>
        </xdr:to>
        <xdr:sp macro="" textlink="">
          <xdr:nvSpPr>
            <xdr:cNvPr id="16506912" name="Button 32" hidden="1">
              <a:extLst>
                <a:ext uri="{63B3BB69-23CF-44E3-9099-C40C66FF867C}">
                  <a14:compatExt spid="_x0000_s16506912"/>
                </a:ext>
                <a:ext uri="{FF2B5EF4-FFF2-40B4-BE49-F238E27FC236}">
                  <a16:creationId xmlns:a16="http://schemas.microsoft.com/office/drawing/2014/main" id="{00000000-0008-0000-0900-000020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06913" name="Button 33" hidden="1">
              <a:extLst>
                <a:ext uri="{63B3BB69-23CF-44E3-9099-C40C66FF867C}">
                  <a14:compatExt spid="_x0000_s16506913"/>
                </a:ext>
                <a:ext uri="{FF2B5EF4-FFF2-40B4-BE49-F238E27FC236}">
                  <a16:creationId xmlns:a16="http://schemas.microsoft.com/office/drawing/2014/main" id="{00000000-0008-0000-0900-000021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06914" name="Button 34" hidden="1">
              <a:extLst>
                <a:ext uri="{63B3BB69-23CF-44E3-9099-C40C66FF867C}">
                  <a14:compatExt spid="_x0000_s16506914"/>
                </a:ext>
                <a:ext uri="{FF2B5EF4-FFF2-40B4-BE49-F238E27FC236}">
                  <a16:creationId xmlns:a16="http://schemas.microsoft.com/office/drawing/2014/main" id="{00000000-0008-0000-0900-000022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135</xdr:row>
          <xdr:rowOff>38100</xdr:rowOff>
        </xdr:from>
        <xdr:to>
          <xdr:col>1</xdr:col>
          <xdr:colOff>152400</xdr:colOff>
          <xdr:row>135</xdr:row>
          <xdr:rowOff>411480</xdr:rowOff>
        </xdr:to>
        <xdr:sp macro="" textlink="">
          <xdr:nvSpPr>
            <xdr:cNvPr id="16506915" name="Button 35" hidden="1">
              <a:extLst>
                <a:ext uri="{63B3BB69-23CF-44E3-9099-C40C66FF867C}">
                  <a14:compatExt spid="_x0000_s16506915"/>
                </a:ext>
                <a:ext uri="{FF2B5EF4-FFF2-40B4-BE49-F238E27FC236}">
                  <a16:creationId xmlns:a16="http://schemas.microsoft.com/office/drawing/2014/main" id="{00000000-0008-0000-0900-000023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135</xdr:row>
          <xdr:rowOff>38100</xdr:rowOff>
        </xdr:from>
        <xdr:to>
          <xdr:col>1</xdr:col>
          <xdr:colOff>121920</xdr:colOff>
          <xdr:row>135</xdr:row>
          <xdr:rowOff>411480</xdr:rowOff>
        </xdr:to>
        <xdr:sp macro="" textlink="">
          <xdr:nvSpPr>
            <xdr:cNvPr id="16506916" name="Button 36" hidden="1">
              <a:extLst>
                <a:ext uri="{63B3BB69-23CF-44E3-9099-C40C66FF867C}">
                  <a14:compatExt spid="_x0000_s16506916"/>
                </a:ext>
                <a:ext uri="{FF2B5EF4-FFF2-40B4-BE49-F238E27FC236}">
                  <a16:creationId xmlns:a16="http://schemas.microsoft.com/office/drawing/2014/main" id="{00000000-0008-0000-0900-000024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135</xdr:row>
          <xdr:rowOff>38100</xdr:rowOff>
        </xdr:from>
        <xdr:to>
          <xdr:col>1</xdr:col>
          <xdr:colOff>144780</xdr:colOff>
          <xdr:row>135</xdr:row>
          <xdr:rowOff>411480</xdr:rowOff>
        </xdr:to>
        <xdr:sp macro="" textlink="">
          <xdr:nvSpPr>
            <xdr:cNvPr id="16506917" name="Button 37" hidden="1">
              <a:extLst>
                <a:ext uri="{63B3BB69-23CF-44E3-9099-C40C66FF867C}">
                  <a14:compatExt spid="_x0000_s16506917"/>
                </a:ext>
                <a:ext uri="{FF2B5EF4-FFF2-40B4-BE49-F238E27FC236}">
                  <a16:creationId xmlns:a16="http://schemas.microsoft.com/office/drawing/2014/main" id="{00000000-0008-0000-0900-000025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175260</xdr:colOff>
          <xdr:row>185</xdr:row>
          <xdr:rowOff>403860</xdr:rowOff>
        </xdr:to>
        <xdr:sp macro="" textlink="">
          <xdr:nvSpPr>
            <xdr:cNvPr id="16506918" name="Button 38" hidden="1">
              <a:extLst>
                <a:ext uri="{63B3BB69-23CF-44E3-9099-C40C66FF867C}">
                  <a14:compatExt spid="_x0000_s16506918"/>
                </a:ext>
                <a:ext uri="{FF2B5EF4-FFF2-40B4-BE49-F238E27FC236}">
                  <a16:creationId xmlns:a16="http://schemas.microsoft.com/office/drawing/2014/main" id="{00000000-0008-0000-0900-000026E0F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34</xdr:row>
          <xdr:rowOff>106680</xdr:rowOff>
        </xdr:from>
        <xdr:to>
          <xdr:col>21</xdr:col>
          <xdr:colOff>53340</xdr:colOff>
          <xdr:row>35</xdr:row>
          <xdr:rowOff>0</xdr:rowOff>
        </xdr:to>
        <xdr:grpSp>
          <xdr:nvGrpSpPr>
            <xdr:cNvPr id="50" name="Groep 29">
              <a:extLst>
                <a:ext uri="{FF2B5EF4-FFF2-40B4-BE49-F238E27FC236}">
                  <a16:creationId xmlns:a16="http://schemas.microsoft.com/office/drawing/2014/main" id="{00000000-0008-0000-0900-00003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9039013"/>
              <a:ext cx="5827606" cy="181187"/>
              <a:chOff x="1015714" y="25146000"/>
              <a:chExt cx="4053328" cy="190500"/>
            </a:xfrm>
          </xdr:grpSpPr>
          <xdr:sp macro="" textlink="">
            <xdr:nvSpPr>
              <xdr:cNvPr id="16506919" name="Button 39" hidden="1">
                <a:extLst>
                  <a:ext uri="{63B3BB69-23CF-44E3-9099-C40C66FF867C}">
                    <a14:compatExt spid="_x0000_s16506919"/>
                  </a:ext>
                  <a:ext uri="{FF2B5EF4-FFF2-40B4-BE49-F238E27FC236}">
                    <a16:creationId xmlns:a16="http://schemas.microsoft.com/office/drawing/2014/main" id="{00000000-0008-0000-0900-000027E0FB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20" name="Button 40" hidden="1">
                <a:extLst>
                  <a:ext uri="{63B3BB69-23CF-44E3-9099-C40C66FF867C}">
                    <a14:compatExt spid="_x0000_s16506920"/>
                  </a:ext>
                  <a:ext uri="{FF2B5EF4-FFF2-40B4-BE49-F238E27FC236}">
                    <a16:creationId xmlns:a16="http://schemas.microsoft.com/office/drawing/2014/main" id="{00000000-0008-0000-0900-000028E0FB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21" name="Button 41" hidden="1">
                <a:extLst>
                  <a:ext uri="{63B3BB69-23CF-44E3-9099-C40C66FF867C}">
                    <a14:compatExt spid="_x0000_s16506921"/>
                  </a:ext>
                  <a:ext uri="{FF2B5EF4-FFF2-40B4-BE49-F238E27FC236}">
                    <a16:creationId xmlns:a16="http://schemas.microsoft.com/office/drawing/2014/main" id="{00000000-0008-0000-0900-000029E0FB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22" name="Button 42" hidden="1">
                <a:extLst>
                  <a:ext uri="{63B3BB69-23CF-44E3-9099-C40C66FF867C}">
                    <a14:compatExt spid="_x0000_s16506922"/>
                  </a:ext>
                  <a:ext uri="{FF2B5EF4-FFF2-40B4-BE49-F238E27FC236}">
                    <a16:creationId xmlns:a16="http://schemas.microsoft.com/office/drawing/2014/main" id="{00000000-0008-0000-0900-00002AE0FB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23" name="Button 43" hidden="1">
                <a:extLst>
                  <a:ext uri="{63B3BB69-23CF-44E3-9099-C40C66FF867C}">
                    <a14:compatExt spid="_x0000_s16506923"/>
                  </a:ext>
                  <a:ext uri="{FF2B5EF4-FFF2-40B4-BE49-F238E27FC236}">
                    <a16:creationId xmlns:a16="http://schemas.microsoft.com/office/drawing/2014/main" id="{00000000-0008-0000-0900-00002BE0FB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24" name="Button 44" hidden="1">
                <a:extLst>
                  <a:ext uri="{63B3BB69-23CF-44E3-9099-C40C66FF867C}">
                    <a14:compatExt spid="_x0000_s16506924"/>
                  </a:ext>
                  <a:ext uri="{FF2B5EF4-FFF2-40B4-BE49-F238E27FC236}">
                    <a16:creationId xmlns:a16="http://schemas.microsoft.com/office/drawing/2014/main" id="{00000000-0008-0000-0900-00002CE0FB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25" name="Button 45" hidden="1">
                <a:extLst>
                  <a:ext uri="{63B3BB69-23CF-44E3-9099-C40C66FF867C}">
                    <a14:compatExt spid="_x0000_s16506925"/>
                  </a:ext>
                  <a:ext uri="{FF2B5EF4-FFF2-40B4-BE49-F238E27FC236}">
                    <a16:creationId xmlns:a16="http://schemas.microsoft.com/office/drawing/2014/main" id="{00000000-0008-0000-0900-00002DE0FB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26" name="Button 46" hidden="1">
                <a:extLst>
                  <a:ext uri="{63B3BB69-23CF-44E3-9099-C40C66FF867C}">
                    <a14:compatExt spid="_x0000_s16506926"/>
                  </a:ext>
                  <a:ext uri="{FF2B5EF4-FFF2-40B4-BE49-F238E27FC236}">
                    <a16:creationId xmlns:a16="http://schemas.microsoft.com/office/drawing/2014/main" id="{00000000-0008-0000-0900-00002EE0FB00}"/>
                  </a:ext>
                </a:extLst>
              </xdr:cNvPr>
              <xdr:cNvSpPr/>
            </xdr:nvSpPr>
            <xdr:spPr bwMode="auto">
              <a:xfrm>
                <a:off x="4332150" y="25187693"/>
                <a:ext cx="300470" cy="14880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27" name="Button 47" hidden="1">
                <a:extLst>
                  <a:ext uri="{63B3BB69-23CF-44E3-9099-C40C66FF867C}">
                    <a14:compatExt spid="_x0000_s16506927"/>
                  </a:ext>
                  <a:ext uri="{FF2B5EF4-FFF2-40B4-BE49-F238E27FC236}">
                    <a16:creationId xmlns:a16="http://schemas.microsoft.com/office/drawing/2014/main" id="{00000000-0008-0000-0900-00002FE0FB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xdr:twoCellAnchor>
    <xdr:from>
      <xdr:col>4</xdr:col>
      <xdr:colOff>152400</xdr:colOff>
      <xdr:row>83</xdr:row>
      <xdr:rowOff>106680</xdr:rowOff>
    </xdr:from>
    <xdr:to>
      <xdr:col>21</xdr:col>
      <xdr:colOff>53340</xdr:colOff>
      <xdr:row>84</xdr:row>
      <xdr:rowOff>0</xdr:rowOff>
    </xdr:to>
    <xdr:grpSp>
      <xdr:nvGrpSpPr>
        <xdr:cNvPr id="60" name="Groep 2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GrpSpPr>
          <a:grpSpLocks/>
        </xdr:cNvGrpSpPr>
      </xdr:nvGrpSpPr>
      <xdr:grpSpPr bwMode="auto">
        <a:xfrm>
          <a:off x="3056467" y="21341080"/>
          <a:ext cx="5827606" cy="181187"/>
          <a:chOff x="1015714" y="25146000"/>
          <a:chExt cx="4053328" cy="190500"/>
        </a:xfrm>
      </xdr:grpSpPr>
      <xdr:sp macro="" textlink="">
        <xdr:nvSpPr>
          <xdr:cNvPr id="61" name="Button 147" hidden="1">
            <a:extLst>
              <a:ext uri="{63B3BB69-23CF-44E3-9099-C40C66FF867C}">
                <a14:compatExt xmlns:a14="http://schemas.microsoft.com/office/drawing/2010/main" spid="_x0000_s16400531"/>
              </a:ext>
              <a:ext uri="{FF2B5EF4-FFF2-40B4-BE49-F238E27FC236}">
                <a16:creationId xmlns:a16="http://schemas.microsoft.com/office/drawing/2014/main" id="{00000000-0008-0000-0900-00003D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62" name="Button 148" hidden="1">
            <a:extLst>
              <a:ext uri="{63B3BB69-23CF-44E3-9099-C40C66FF867C}">
                <a14:compatExt xmlns:a14="http://schemas.microsoft.com/office/drawing/2010/main" spid="_x0000_s16400532"/>
              </a:ex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63" name="Button 149" hidden="1">
            <a:extLst>
              <a:ext uri="{63B3BB69-23CF-44E3-9099-C40C66FF867C}">
                <a14:compatExt xmlns:a14="http://schemas.microsoft.com/office/drawing/2010/main" spid="_x0000_s16400533"/>
              </a:ex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64" name="Button 150" hidden="1">
            <a:extLst>
              <a:ext uri="{63B3BB69-23CF-44E3-9099-C40C66FF867C}">
                <a14:compatExt xmlns:a14="http://schemas.microsoft.com/office/drawing/2010/main" spid="_x0000_s16400534"/>
              </a:ext>
              <a:ext uri="{FF2B5EF4-FFF2-40B4-BE49-F238E27FC236}">
                <a16:creationId xmlns:a16="http://schemas.microsoft.com/office/drawing/2014/main" id="{00000000-0008-0000-0900-000040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65" name="Button 151" hidden="1">
            <a:extLst>
              <a:ext uri="{63B3BB69-23CF-44E3-9099-C40C66FF867C}">
                <a14:compatExt xmlns:a14="http://schemas.microsoft.com/office/drawing/2010/main" spid="_x0000_s16400535"/>
              </a:ex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66" name="Button 152" hidden="1">
            <a:extLst>
              <a:ext uri="{63B3BB69-23CF-44E3-9099-C40C66FF867C}">
                <a14:compatExt xmlns:a14="http://schemas.microsoft.com/office/drawing/2010/main" spid="_x0000_s16400536"/>
              </a:ex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67" name="Button 153" hidden="1">
            <a:extLst>
              <a:ext uri="{63B3BB69-23CF-44E3-9099-C40C66FF867C}">
                <a14:compatExt xmlns:a14="http://schemas.microsoft.com/office/drawing/2010/main" spid="_x0000_s16400537"/>
              </a:ex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68" name="Button 154" hidden="1">
            <a:extLst>
              <a:ext uri="{63B3BB69-23CF-44E3-9099-C40C66FF867C}">
                <a14:compatExt xmlns:a14="http://schemas.microsoft.com/office/drawing/2010/main" spid="_x0000_s16400538"/>
              </a:ex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69" name="Button 155" hidden="1">
            <a:extLst>
              <a:ext uri="{63B3BB69-23CF-44E3-9099-C40C66FF867C}">
                <a14:compatExt xmlns:a14="http://schemas.microsoft.com/office/drawing/2010/main" spid="_x0000_s16400539"/>
              </a:ex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4</xdr:col>
      <xdr:colOff>152400</xdr:colOff>
      <xdr:row>108</xdr:row>
      <xdr:rowOff>106680</xdr:rowOff>
    </xdr:from>
    <xdr:to>
      <xdr:col>21</xdr:col>
      <xdr:colOff>53340</xdr:colOff>
      <xdr:row>109</xdr:row>
      <xdr:rowOff>0</xdr:rowOff>
    </xdr:to>
    <xdr:grpSp>
      <xdr:nvGrpSpPr>
        <xdr:cNvPr id="70" name="Groep 2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GrpSpPr>
          <a:grpSpLocks/>
        </xdr:cNvGrpSpPr>
      </xdr:nvGrpSpPr>
      <xdr:grpSpPr bwMode="auto">
        <a:xfrm>
          <a:off x="3056467" y="27470947"/>
          <a:ext cx="5827606" cy="181186"/>
          <a:chOff x="1015714" y="25146000"/>
          <a:chExt cx="4053328" cy="190500"/>
        </a:xfrm>
      </xdr:grpSpPr>
      <xdr:sp macro="" textlink="">
        <xdr:nvSpPr>
          <xdr:cNvPr id="71" name="Button 159" hidden="1">
            <a:extLst>
              <a:ext uri="{63B3BB69-23CF-44E3-9099-C40C66FF867C}">
                <a14:compatExt xmlns:a14="http://schemas.microsoft.com/office/drawing/2010/main" spid="_x0000_s16400543"/>
              </a:ext>
              <a:ext uri="{FF2B5EF4-FFF2-40B4-BE49-F238E27FC236}">
                <a16:creationId xmlns:a16="http://schemas.microsoft.com/office/drawing/2014/main" id="{00000000-0008-0000-0900-000047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72" name="Button 160" hidden="1">
            <a:extLst>
              <a:ext uri="{63B3BB69-23CF-44E3-9099-C40C66FF867C}">
                <a14:compatExt xmlns:a14="http://schemas.microsoft.com/office/drawing/2010/main" spid="_x0000_s16400544"/>
              </a:ext>
              <a:ext uri="{FF2B5EF4-FFF2-40B4-BE49-F238E27FC236}">
                <a16:creationId xmlns:a16="http://schemas.microsoft.com/office/drawing/2014/main" id="{00000000-0008-0000-0900-000048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73" name="Button 161" hidden="1">
            <a:extLst>
              <a:ext uri="{63B3BB69-23CF-44E3-9099-C40C66FF867C}">
                <a14:compatExt xmlns:a14="http://schemas.microsoft.com/office/drawing/2010/main" spid="_x0000_s16400545"/>
              </a:ext>
              <a:ext uri="{FF2B5EF4-FFF2-40B4-BE49-F238E27FC236}">
                <a16:creationId xmlns:a16="http://schemas.microsoft.com/office/drawing/2014/main" id="{00000000-0008-0000-0900-000049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74" name="Button 162" hidden="1">
            <a:extLst>
              <a:ext uri="{63B3BB69-23CF-44E3-9099-C40C66FF867C}">
                <a14:compatExt xmlns:a14="http://schemas.microsoft.com/office/drawing/2010/main" spid="_x0000_s16400546"/>
              </a:ext>
              <a:ext uri="{FF2B5EF4-FFF2-40B4-BE49-F238E27FC236}">
                <a16:creationId xmlns:a16="http://schemas.microsoft.com/office/drawing/2014/main" id="{00000000-0008-0000-0900-00004A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75" name="Button 163" hidden="1">
            <a:extLst>
              <a:ext uri="{63B3BB69-23CF-44E3-9099-C40C66FF867C}">
                <a14:compatExt xmlns:a14="http://schemas.microsoft.com/office/drawing/2010/main" spid="_x0000_s16400547"/>
              </a:ext>
              <a:ext uri="{FF2B5EF4-FFF2-40B4-BE49-F238E27FC236}">
                <a16:creationId xmlns:a16="http://schemas.microsoft.com/office/drawing/2014/main" id="{00000000-0008-0000-0900-00004B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76" name="Button 164" hidden="1">
            <a:extLst>
              <a:ext uri="{63B3BB69-23CF-44E3-9099-C40C66FF867C}">
                <a14:compatExt xmlns:a14="http://schemas.microsoft.com/office/drawing/2010/main" spid="_x0000_s16400548"/>
              </a:ext>
              <a:ext uri="{FF2B5EF4-FFF2-40B4-BE49-F238E27FC236}">
                <a16:creationId xmlns:a16="http://schemas.microsoft.com/office/drawing/2014/main" id="{00000000-0008-0000-0900-00004C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77" name="Button 165" hidden="1">
            <a:extLst>
              <a:ext uri="{63B3BB69-23CF-44E3-9099-C40C66FF867C}">
                <a14:compatExt xmlns:a14="http://schemas.microsoft.com/office/drawing/2010/main" spid="_x0000_s16400549"/>
              </a:ext>
              <a:ext uri="{FF2B5EF4-FFF2-40B4-BE49-F238E27FC236}">
                <a16:creationId xmlns:a16="http://schemas.microsoft.com/office/drawing/2014/main" id="{00000000-0008-0000-0900-00004D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78" name="Button 166" hidden="1">
            <a:extLst>
              <a:ext uri="{63B3BB69-23CF-44E3-9099-C40C66FF867C}">
                <a14:compatExt xmlns:a14="http://schemas.microsoft.com/office/drawing/2010/main" spid="_x0000_s16400550"/>
              </a:ext>
              <a:ext uri="{FF2B5EF4-FFF2-40B4-BE49-F238E27FC236}">
                <a16:creationId xmlns:a16="http://schemas.microsoft.com/office/drawing/2014/main" id="{00000000-0008-0000-0900-00004E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79" name="Button 167" hidden="1">
            <a:extLst>
              <a:ext uri="{63B3BB69-23CF-44E3-9099-C40C66FF867C}">
                <a14:compatExt xmlns:a14="http://schemas.microsoft.com/office/drawing/2010/main" spid="_x0000_s16400551"/>
              </a:ext>
              <a:ext uri="{FF2B5EF4-FFF2-40B4-BE49-F238E27FC236}">
                <a16:creationId xmlns:a16="http://schemas.microsoft.com/office/drawing/2014/main" id="{00000000-0008-0000-0900-00004F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4</xdr:col>
      <xdr:colOff>152400</xdr:colOff>
      <xdr:row>133</xdr:row>
      <xdr:rowOff>106680</xdr:rowOff>
    </xdr:from>
    <xdr:to>
      <xdr:col>21</xdr:col>
      <xdr:colOff>53340</xdr:colOff>
      <xdr:row>134</xdr:row>
      <xdr:rowOff>0</xdr:rowOff>
    </xdr:to>
    <xdr:grpSp>
      <xdr:nvGrpSpPr>
        <xdr:cNvPr id="80" name="Groep 2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GrpSpPr>
          <a:grpSpLocks/>
        </xdr:cNvGrpSpPr>
      </xdr:nvGrpSpPr>
      <xdr:grpSpPr bwMode="auto">
        <a:xfrm>
          <a:off x="3056467" y="33651613"/>
          <a:ext cx="5827606" cy="181187"/>
          <a:chOff x="1015714" y="25146000"/>
          <a:chExt cx="4053328" cy="190500"/>
        </a:xfrm>
      </xdr:grpSpPr>
      <xdr:sp macro="" textlink="">
        <xdr:nvSpPr>
          <xdr:cNvPr id="81" name="Button 171" hidden="1">
            <a:extLst>
              <a:ext uri="{63B3BB69-23CF-44E3-9099-C40C66FF867C}">
                <a14:compatExt xmlns:a14="http://schemas.microsoft.com/office/drawing/2010/main" spid="_x0000_s16400555"/>
              </a:ext>
              <a:ext uri="{FF2B5EF4-FFF2-40B4-BE49-F238E27FC236}">
                <a16:creationId xmlns:a16="http://schemas.microsoft.com/office/drawing/2014/main" id="{00000000-0008-0000-0900-000051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82" name="Button 172" hidden="1">
            <a:extLst>
              <a:ext uri="{63B3BB69-23CF-44E3-9099-C40C66FF867C}">
                <a14:compatExt xmlns:a14="http://schemas.microsoft.com/office/drawing/2010/main" spid="_x0000_s16400556"/>
              </a:ext>
              <a:ext uri="{FF2B5EF4-FFF2-40B4-BE49-F238E27FC236}">
                <a16:creationId xmlns:a16="http://schemas.microsoft.com/office/drawing/2014/main" id="{00000000-0008-0000-0900-000052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83" name="Button 173" hidden="1">
            <a:extLst>
              <a:ext uri="{63B3BB69-23CF-44E3-9099-C40C66FF867C}">
                <a14:compatExt xmlns:a14="http://schemas.microsoft.com/office/drawing/2010/main" spid="_x0000_s16400557"/>
              </a:ext>
              <a:ext uri="{FF2B5EF4-FFF2-40B4-BE49-F238E27FC236}">
                <a16:creationId xmlns:a16="http://schemas.microsoft.com/office/drawing/2014/main" id="{00000000-0008-0000-0900-000053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84" name="Button 174" hidden="1">
            <a:extLst>
              <a:ext uri="{63B3BB69-23CF-44E3-9099-C40C66FF867C}">
                <a14:compatExt xmlns:a14="http://schemas.microsoft.com/office/drawing/2010/main" spid="_x0000_s16400558"/>
              </a:ext>
              <a:ext uri="{FF2B5EF4-FFF2-40B4-BE49-F238E27FC236}">
                <a16:creationId xmlns:a16="http://schemas.microsoft.com/office/drawing/2014/main" id="{00000000-0008-0000-0900-000054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85" name="Button 175" hidden="1">
            <a:extLst>
              <a:ext uri="{63B3BB69-23CF-44E3-9099-C40C66FF867C}">
                <a14:compatExt xmlns:a14="http://schemas.microsoft.com/office/drawing/2010/main" spid="_x0000_s16400559"/>
              </a:ext>
              <a:ext uri="{FF2B5EF4-FFF2-40B4-BE49-F238E27FC236}">
                <a16:creationId xmlns:a16="http://schemas.microsoft.com/office/drawing/2014/main" id="{00000000-0008-0000-0900-000055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86" name="Button 176" hidden="1">
            <a:extLst>
              <a:ext uri="{63B3BB69-23CF-44E3-9099-C40C66FF867C}">
                <a14:compatExt xmlns:a14="http://schemas.microsoft.com/office/drawing/2010/main" spid="_x0000_s16400560"/>
              </a:ext>
              <a:ext uri="{FF2B5EF4-FFF2-40B4-BE49-F238E27FC236}">
                <a16:creationId xmlns:a16="http://schemas.microsoft.com/office/drawing/2014/main" id="{00000000-0008-0000-0900-000056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87" name="Button 177" hidden="1">
            <a:extLst>
              <a:ext uri="{63B3BB69-23CF-44E3-9099-C40C66FF867C}">
                <a14:compatExt xmlns:a14="http://schemas.microsoft.com/office/drawing/2010/main" spid="_x0000_s16400561"/>
              </a:ext>
              <a:ext uri="{FF2B5EF4-FFF2-40B4-BE49-F238E27FC236}">
                <a16:creationId xmlns:a16="http://schemas.microsoft.com/office/drawing/2014/main" id="{00000000-0008-0000-0900-000057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88" name="Button 178" hidden="1">
            <a:extLst>
              <a:ext uri="{63B3BB69-23CF-44E3-9099-C40C66FF867C}">
                <a14:compatExt xmlns:a14="http://schemas.microsoft.com/office/drawing/2010/main" spid="_x0000_s16400562"/>
              </a:ext>
              <a:ext uri="{FF2B5EF4-FFF2-40B4-BE49-F238E27FC236}">
                <a16:creationId xmlns:a16="http://schemas.microsoft.com/office/drawing/2014/main" id="{00000000-0008-0000-0900-000058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89" name="Button 179" hidden="1">
            <a:extLst>
              <a:ext uri="{63B3BB69-23CF-44E3-9099-C40C66FF867C}">
                <a14:compatExt xmlns:a14="http://schemas.microsoft.com/office/drawing/2010/main" spid="_x0000_s16400563"/>
              </a:ext>
              <a:ext uri="{FF2B5EF4-FFF2-40B4-BE49-F238E27FC236}">
                <a16:creationId xmlns:a16="http://schemas.microsoft.com/office/drawing/2014/main" id="{00000000-0008-0000-0900-000059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4</xdr:col>
      <xdr:colOff>152400</xdr:colOff>
      <xdr:row>158</xdr:row>
      <xdr:rowOff>106680</xdr:rowOff>
    </xdr:from>
    <xdr:to>
      <xdr:col>21</xdr:col>
      <xdr:colOff>53340</xdr:colOff>
      <xdr:row>159</xdr:row>
      <xdr:rowOff>0</xdr:rowOff>
    </xdr:to>
    <xdr:grpSp>
      <xdr:nvGrpSpPr>
        <xdr:cNvPr id="90" name="Groep 2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GrpSpPr>
          <a:grpSpLocks/>
        </xdr:cNvGrpSpPr>
      </xdr:nvGrpSpPr>
      <xdr:grpSpPr bwMode="auto">
        <a:xfrm>
          <a:off x="3056467" y="39671413"/>
          <a:ext cx="5827606" cy="181187"/>
          <a:chOff x="1015714" y="25146000"/>
          <a:chExt cx="4053328" cy="190500"/>
        </a:xfrm>
      </xdr:grpSpPr>
      <xdr:sp macro="" textlink="">
        <xdr:nvSpPr>
          <xdr:cNvPr id="91" name="Button 183" hidden="1">
            <a:extLst>
              <a:ext uri="{63B3BB69-23CF-44E3-9099-C40C66FF867C}">
                <a14:compatExt xmlns:a14="http://schemas.microsoft.com/office/drawing/2010/main" spid="_x0000_s16400567"/>
              </a:ext>
              <a:ext uri="{FF2B5EF4-FFF2-40B4-BE49-F238E27FC236}">
                <a16:creationId xmlns:a16="http://schemas.microsoft.com/office/drawing/2014/main" id="{00000000-0008-0000-0900-00005B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92" name="Button 184" hidden="1">
            <a:extLst>
              <a:ext uri="{63B3BB69-23CF-44E3-9099-C40C66FF867C}">
                <a14:compatExt xmlns:a14="http://schemas.microsoft.com/office/drawing/2010/main" spid="_x0000_s16400568"/>
              </a:ext>
              <a:ext uri="{FF2B5EF4-FFF2-40B4-BE49-F238E27FC236}">
                <a16:creationId xmlns:a16="http://schemas.microsoft.com/office/drawing/2014/main" id="{00000000-0008-0000-0900-00005C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93" name="Button 185" hidden="1">
            <a:extLst>
              <a:ext uri="{63B3BB69-23CF-44E3-9099-C40C66FF867C}">
                <a14:compatExt xmlns:a14="http://schemas.microsoft.com/office/drawing/2010/main" spid="_x0000_s16400569"/>
              </a:ext>
              <a:ext uri="{FF2B5EF4-FFF2-40B4-BE49-F238E27FC236}">
                <a16:creationId xmlns:a16="http://schemas.microsoft.com/office/drawing/2014/main" id="{00000000-0008-0000-0900-00005D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94" name="Button 186" hidden="1">
            <a:extLst>
              <a:ext uri="{63B3BB69-23CF-44E3-9099-C40C66FF867C}">
                <a14:compatExt xmlns:a14="http://schemas.microsoft.com/office/drawing/2010/main" spid="_x0000_s16400570"/>
              </a:ext>
              <a:ext uri="{FF2B5EF4-FFF2-40B4-BE49-F238E27FC236}">
                <a16:creationId xmlns:a16="http://schemas.microsoft.com/office/drawing/2014/main" id="{00000000-0008-0000-0900-00005E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95" name="Button 187" hidden="1">
            <a:extLst>
              <a:ext uri="{63B3BB69-23CF-44E3-9099-C40C66FF867C}">
                <a14:compatExt xmlns:a14="http://schemas.microsoft.com/office/drawing/2010/main" spid="_x0000_s16400571"/>
              </a:ext>
              <a:ext uri="{FF2B5EF4-FFF2-40B4-BE49-F238E27FC236}">
                <a16:creationId xmlns:a16="http://schemas.microsoft.com/office/drawing/2014/main" id="{00000000-0008-0000-0900-00005F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96" name="Button 188" hidden="1">
            <a:extLst>
              <a:ext uri="{63B3BB69-23CF-44E3-9099-C40C66FF867C}">
                <a14:compatExt xmlns:a14="http://schemas.microsoft.com/office/drawing/2010/main" spid="_x0000_s16400572"/>
              </a:ext>
              <a:ext uri="{FF2B5EF4-FFF2-40B4-BE49-F238E27FC236}">
                <a16:creationId xmlns:a16="http://schemas.microsoft.com/office/drawing/2014/main" id="{00000000-0008-0000-0900-000060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97" name="Button 189" hidden="1">
            <a:extLst>
              <a:ext uri="{63B3BB69-23CF-44E3-9099-C40C66FF867C}">
                <a14:compatExt xmlns:a14="http://schemas.microsoft.com/office/drawing/2010/main" spid="_x0000_s16400573"/>
              </a:ext>
              <a:ext uri="{FF2B5EF4-FFF2-40B4-BE49-F238E27FC236}">
                <a16:creationId xmlns:a16="http://schemas.microsoft.com/office/drawing/2014/main" id="{00000000-0008-0000-0900-000061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98" name="Button 190" hidden="1">
            <a:extLst>
              <a:ext uri="{63B3BB69-23CF-44E3-9099-C40C66FF867C}">
                <a14:compatExt xmlns:a14="http://schemas.microsoft.com/office/drawing/2010/main" spid="_x0000_s16400574"/>
              </a:ext>
              <a:ext uri="{FF2B5EF4-FFF2-40B4-BE49-F238E27FC236}">
                <a16:creationId xmlns:a16="http://schemas.microsoft.com/office/drawing/2014/main" id="{00000000-0008-0000-0900-000062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99" name="Button 191" hidden="1">
            <a:extLst>
              <a:ext uri="{63B3BB69-23CF-44E3-9099-C40C66FF867C}">
                <a14:compatExt xmlns:a14="http://schemas.microsoft.com/office/drawing/2010/main" spid="_x0000_s16400575"/>
              </a:ext>
              <a:ext uri="{FF2B5EF4-FFF2-40B4-BE49-F238E27FC236}">
                <a16:creationId xmlns:a16="http://schemas.microsoft.com/office/drawing/2014/main" id="{00000000-0008-0000-0900-000063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xdr:twoCellAnchor>
    <xdr:from>
      <xdr:col>4</xdr:col>
      <xdr:colOff>152400</xdr:colOff>
      <xdr:row>183</xdr:row>
      <xdr:rowOff>106680</xdr:rowOff>
    </xdr:from>
    <xdr:to>
      <xdr:col>21</xdr:col>
      <xdr:colOff>53340</xdr:colOff>
      <xdr:row>184</xdr:row>
      <xdr:rowOff>0</xdr:rowOff>
    </xdr:to>
    <xdr:grpSp>
      <xdr:nvGrpSpPr>
        <xdr:cNvPr id="100" name="Groep 2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GrpSpPr>
          <a:grpSpLocks/>
        </xdr:cNvGrpSpPr>
      </xdr:nvGrpSpPr>
      <xdr:grpSpPr bwMode="auto">
        <a:xfrm>
          <a:off x="3056467" y="45716613"/>
          <a:ext cx="5827606" cy="181187"/>
          <a:chOff x="1015714" y="25146000"/>
          <a:chExt cx="4053328" cy="190500"/>
        </a:xfrm>
      </xdr:grpSpPr>
      <xdr:sp macro="" textlink="">
        <xdr:nvSpPr>
          <xdr:cNvPr id="101" name="Button 195" hidden="1">
            <a:extLst>
              <a:ext uri="{63B3BB69-23CF-44E3-9099-C40C66FF867C}">
                <a14:compatExt xmlns:a14="http://schemas.microsoft.com/office/drawing/2010/main" spid="_x0000_s16400579"/>
              </a:ext>
              <a:ext uri="{FF2B5EF4-FFF2-40B4-BE49-F238E27FC236}">
                <a16:creationId xmlns:a16="http://schemas.microsoft.com/office/drawing/2014/main" id="{00000000-0008-0000-0900-000065000000}"/>
              </a:ext>
            </a:extLst>
          </xdr:cNvPr>
          <xdr:cNvSpPr/>
        </xdr:nvSpPr>
        <xdr:spPr bwMode="auto">
          <a:xfrm>
            <a:off x="1015714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2" name="Button 196" hidden="1">
            <a:extLst>
              <a:ext uri="{63B3BB69-23CF-44E3-9099-C40C66FF867C}">
                <a14:compatExt xmlns:a14="http://schemas.microsoft.com/office/drawing/2010/main" spid="_x0000_s16400580"/>
              </a:ext>
              <a:ext uri="{FF2B5EF4-FFF2-40B4-BE49-F238E27FC236}">
                <a16:creationId xmlns:a16="http://schemas.microsoft.com/office/drawing/2014/main" id="{00000000-0008-0000-0900-000066000000}"/>
              </a:ext>
            </a:extLst>
          </xdr:cNvPr>
          <xdr:cNvSpPr/>
        </xdr:nvSpPr>
        <xdr:spPr bwMode="auto">
          <a:xfrm>
            <a:off x="1481575" y="25146000"/>
            <a:ext cx="29354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03" name="Button 197" hidden="1">
            <a:extLst>
              <a:ext uri="{63B3BB69-23CF-44E3-9099-C40C66FF867C}">
                <a14:compatExt xmlns:a14="http://schemas.microsoft.com/office/drawing/2010/main" spid="_x0000_s16400581"/>
              </a:ext>
              <a:ext uri="{FF2B5EF4-FFF2-40B4-BE49-F238E27FC236}">
                <a16:creationId xmlns:a16="http://schemas.microsoft.com/office/drawing/2014/main" id="{00000000-0008-0000-0900-000067000000}"/>
              </a:ext>
            </a:extLst>
          </xdr:cNvPr>
          <xdr:cNvSpPr/>
        </xdr:nvSpPr>
        <xdr:spPr bwMode="auto">
          <a:xfrm>
            <a:off x="1957829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4" name="Button 198" hidden="1">
            <a:extLst>
              <a:ext uri="{63B3BB69-23CF-44E3-9099-C40C66FF867C}">
                <a14:compatExt xmlns:a14="http://schemas.microsoft.com/office/drawing/2010/main" spid="_x0000_s16400582"/>
              </a:ext>
              <a:ext uri="{FF2B5EF4-FFF2-40B4-BE49-F238E27FC236}">
                <a16:creationId xmlns:a16="http://schemas.microsoft.com/office/drawing/2014/main" id="{00000000-0008-0000-0900-000068000000}"/>
              </a:ext>
            </a:extLst>
          </xdr:cNvPr>
          <xdr:cNvSpPr/>
        </xdr:nvSpPr>
        <xdr:spPr bwMode="auto">
          <a:xfrm>
            <a:off x="2418494" y="25146000"/>
            <a:ext cx="297873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105" name="Button 199" hidden="1">
            <a:extLst>
              <a:ext uri="{63B3BB69-23CF-44E3-9099-C40C66FF867C}">
                <a14:compatExt xmlns:a14="http://schemas.microsoft.com/office/drawing/2010/main" spid="_x0000_s16400583"/>
              </a:ext>
              <a:ext uri="{FF2B5EF4-FFF2-40B4-BE49-F238E27FC236}">
                <a16:creationId xmlns:a16="http://schemas.microsoft.com/office/drawing/2014/main" id="{00000000-0008-0000-0900-000069000000}"/>
              </a:ext>
            </a:extLst>
          </xdr:cNvPr>
          <xdr:cNvSpPr/>
        </xdr:nvSpPr>
        <xdr:spPr bwMode="auto">
          <a:xfrm>
            <a:off x="2944104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106" name="Button 200" hidden="1">
            <a:extLst>
              <a:ext uri="{63B3BB69-23CF-44E3-9099-C40C66FF867C}">
                <a14:compatExt xmlns:a14="http://schemas.microsoft.com/office/drawing/2010/main" spid="_x0000_s16400584"/>
              </a:ext>
              <a:ext uri="{FF2B5EF4-FFF2-40B4-BE49-F238E27FC236}">
                <a16:creationId xmlns:a16="http://schemas.microsoft.com/office/drawing/2014/main" id="{00000000-0008-0000-0900-00006A000000}"/>
              </a:ext>
            </a:extLst>
          </xdr:cNvPr>
          <xdr:cNvSpPr/>
        </xdr:nvSpPr>
        <xdr:spPr bwMode="auto">
          <a:xfrm>
            <a:off x="3448918" y="25146000"/>
            <a:ext cx="292677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  <xdr:sp macro="" textlink="">
        <xdr:nvSpPr>
          <xdr:cNvPr id="107" name="Button 201" hidden="1">
            <a:extLst>
              <a:ext uri="{63B3BB69-23CF-44E3-9099-C40C66FF867C}">
                <a14:compatExt xmlns:a14="http://schemas.microsoft.com/office/drawing/2010/main" spid="_x0000_s16400585"/>
              </a:ext>
              <a:ext uri="{FF2B5EF4-FFF2-40B4-BE49-F238E27FC236}">
                <a16:creationId xmlns:a16="http://schemas.microsoft.com/office/drawing/2014/main" id="{00000000-0008-0000-0900-00006B000000}"/>
              </a:ext>
            </a:extLst>
          </xdr:cNvPr>
          <xdr:cNvSpPr/>
        </xdr:nvSpPr>
        <xdr:spPr bwMode="auto">
          <a:xfrm>
            <a:off x="3887935" y="25146000"/>
            <a:ext cx="294409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08" name="Button 202" hidden="1">
            <a:extLst>
              <a:ext uri="{63B3BB69-23CF-44E3-9099-C40C66FF867C}">
                <a14:compatExt xmlns:a14="http://schemas.microsoft.com/office/drawing/2010/main" spid="_x0000_s16400586"/>
              </a:ext>
              <a:ext uri="{FF2B5EF4-FFF2-40B4-BE49-F238E27FC236}">
                <a16:creationId xmlns:a16="http://schemas.microsoft.com/office/drawing/2014/main" id="{00000000-0008-0000-0900-00006C000000}"/>
              </a:ext>
            </a:extLst>
          </xdr:cNvPr>
          <xdr:cNvSpPr/>
        </xdr:nvSpPr>
        <xdr:spPr bwMode="auto">
          <a:xfrm>
            <a:off x="4332150" y="25187694"/>
            <a:ext cx="300470" cy="148806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</a:p>
        </xdr:txBody>
      </xdr:sp>
      <xdr:sp macro="" textlink="">
        <xdr:nvSpPr>
          <xdr:cNvPr id="109" name="Button 203" hidden="1">
            <a:extLst>
              <a:ext uri="{63B3BB69-23CF-44E3-9099-C40C66FF867C}">
                <a14:compatExt xmlns:a14="http://schemas.microsoft.com/office/drawing/2010/main" spid="_x0000_s16400587"/>
              </a:ext>
              <a:ext uri="{FF2B5EF4-FFF2-40B4-BE49-F238E27FC236}">
                <a16:creationId xmlns:a16="http://schemas.microsoft.com/office/drawing/2014/main" id="{00000000-0008-0000-0900-00006D000000}"/>
              </a:ext>
            </a:extLst>
          </xdr:cNvPr>
          <xdr:cNvSpPr/>
        </xdr:nvSpPr>
        <xdr:spPr bwMode="auto">
          <a:xfrm>
            <a:off x="4773767" y="25146000"/>
            <a:ext cx="295275" cy="190500"/>
          </a:xfrm>
          <a:prstGeom prst="rect">
            <a:avLst/>
          </a:prstGeom>
          <a:noFill/>
          <a:ln w="9525"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208</xdr:row>
          <xdr:rowOff>106680</xdr:rowOff>
        </xdr:from>
        <xdr:to>
          <xdr:col>21</xdr:col>
          <xdr:colOff>53340</xdr:colOff>
          <xdr:row>208</xdr:row>
          <xdr:rowOff>289560</xdr:rowOff>
        </xdr:to>
        <xdr:grpSp>
          <xdr:nvGrpSpPr>
            <xdr:cNvPr id="110" name="Groep 29">
              <a:extLst>
                <a:ext uri="{FF2B5EF4-FFF2-40B4-BE49-F238E27FC236}">
                  <a16:creationId xmlns:a16="http://schemas.microsoft.com/office/drawing/2014/main" id="{00000000-0008-0000-0900-00006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51694080"/>
              <a:ext cx="5827606" cy="182880"/>
              <a:chOff x="1015714" y="25146000"/>
              <a:chExt cx="4053328" cy="190500"/>
            </a:xfrm>
          </xdr:grpSpPr>
          <xdr:sp macro="" textlink="">
            <xdr:nvSpPr>
              <xdr:cNvPr id="16506928" name="Button 48" hidden="1">
                <a:extLst>
                  <a:ext uri="{63B3BB69-23CF-44E3-9099-C40C66FF867C}">
                    <a14:compatExt spid="_x0000_s16506928"/>
                  </a:ext>
                  <a:ext uri="{FF2B5EF4-FFF2-40B4-BE49-F238E27FC236}">
                    <a16:creationId xmlns:a16="http://schemas.microsoft.com/office/drawing/2014/main" id="{00000000-0008-0000-0900-000030E0FB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29" name="Button 49" hidden="1">
                <a:extLst>
                  <a:ext uri="{63B3BB69-23CF-44E3-9099-C40C66FF867C}">
                    <a14:compatExt spid="_x0000_s16506929"/>
                  </a:ext>
                  <a:ext uri="{FF2B5EF4-FFF2-40B4-BE49-F238E27FC236}">
                    <a16:creationId xmlns:a16="http://schemas.microsoft.com/office/drawing/2014/main" id="{00000000-0008-0000-0900-000031E0FB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30" name="Button 50" hidden="1">
                <a:extLst>
                  <a:ext uri="{63B3BB69-23CF-44E3-9099-C40C66FF867C}">
                    <a14:compatExt spid="_x0000_s16506930"/>
                  </a:ext>
                  <a:ext uri="{FF2B5EF4-FFF2-40B4-BE49-F238E27FC236}">
                    <a16:creationId xmlns:a16="http://schemas.microsoft.com/office/drawing/2014/main" id="{00000000-0008-0000-0900-000032E0FB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31" name="Button 51" hidden="1">
                <a:extLst>
                  <a:ext uri="{63B3BB69-23CF-44E3-9099-C40C66FF867C}">
                    <a14:compatExt spid="_x0000_s16506931"/>
                  </a:ext>
                  <a:ext uri="{FF2B5EF4-FFF2-40B4-BE49-F238E27FC236}">
                    <a16:creationId xmlns:a16="http://schemas.microsoft.com/office/drawing/2014/main" id="{00000000-0008-0000-0900-000033E0FB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32" name="Button 52" hidden="1">
                <a:extLst>
                  <a:ext uri="{63B3BB69-23CF-44E3-9099-C40C66FF867C}">
                    <a14:compatExt spid="_x0000_s16506932"/>
                  </a:ext>
                  <a:ext uri="{FF2B5EF4-FFF2-40B4-BE49-F238E27FC236}">
                    <a16:creationId xmlns:a16="http://schemas.microsoft.com/office/drawing/2014/main" id="{00000000-0008-0000-0900-000034E0FB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33" name="Button 53" hidden="1">
                <a:extLst>
                  <a:ext uri="{63B3BB69-23CF-44E3-9099-C40C66FF867C}">
                    <a14:compatExt spid="_x0000_s16506933"/>
                  </a:ext>
                  <a:ext uri="{FF2B5EF4-FFF2-40B4-BE49-F238E27FC236}">
                    <a16:creationId xmlns:a16="http://schemas.microsoft.com/office/drawing/2014/main" id="{00000000-0008-0000-0900-000035E0FB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34" name="Button 54" hidden="1">
                <a:extLst>
                  <a:ext uri="{63B3BB69-23CF-44E3-9099-C40C66FF867C}">
                    <a14:compatExt spid="_x0000_s16506934"/>
                  </a:ext>
                  <a:ext uri="{FF2B5EF4-FFF2-40B4-BE49-F238E27FC236}">
                    <a16:creationId xmlns:a16="http://schemas.microsoft.com/office/drawing/2014/main" id="{00000000-0008-0000-0900-000036E0FB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35" name="Button 55" hidden="1">
                <a:extLst>
                  <a:ext uri="{63B3BB69-23CF-44E3-9099-C40C66FF867C}">
                    <a14:compatExt spid="_x0000_s16506935"/>
                  </a:ext>
                  <a:ext uri="{FF2B5EF4-FFF2-40B4-BE49-F238E27FC236}">
                    <a16:creationId xmlns:a16="http://schemas.microsoft.com/office/drawing/2014/main" id="{00000000-0008-0000-0900-000037E0FB00}"/>
                  </a:ext>
                </a:extLst>
              </xdr:cNvPr>
              <xdr:cNvSpPr/>
            </xdr:nvSpPr>
            <xdr:spPr bwMode="auto">
              <a:xfrm>
                <a:off x="4332150" y="25187694"/>
                <a:ext cx="300470" cy="1488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36" name="Button 56" hidden="1">
                <a:extLst>
                  <a:ext uri="{63B3BB69-23CF-44E3-9099-C40C66FF867C}">
                    <a14:compatExt spid="_x0000_s16506936"/>
                  </a:ext>
                  <a:ext uri="{FF2B5EF4-FFF2-40B4-BE49-F238E27FC236}">
                    <a16:creationId xmlns:a16="http://schemas.microsoft.com/office/drawing/2014/main" id="{00000000-0008-0000-0900-000038E0FB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59</xdr:row>
          <xdr:rowOff>106680</xdr:rowOff>
        </xdr:from>
        <xdr:to>
          <xdr:col>21</xdr:col>
          <xdr:colOff>53340</xdr:colOff>
          <xdr:row>59</xdr:row>
          <xdr:rowOff>289560</xdr:rowOff>
        </xdr:to>
        <xdr:grpSp>
          <xdr:nvGrpSpPr>
            <xdr:cNvPr id="120" name="Group 144">
              <a:extLst>
                <a:ext uri="{FF2B5EF4-FFF2-40B4-BE49-F238E27FC236}">
                  <a16:creationId xmlns:a16="http://schemas.microsoft.com/office/drawing/2014/main" id="{00000000-0008-0000-0900-00007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15270480"/>
              <a:ext cx="5827606" cy="182880"/>
              <a:chOff x="10157" y="251460"/>
              <a:chExt cx="40533" cy="1905"/>
            </a:xfrm>
          </xdr:grpSpPr>
          <xdr:sp macro="" textlink="">
            <xdr:nvSpPr>
              <xdr:cNvPr id="16506937" name="Button 57" hidden="1">
                <a:extLst>
                  <a:ext uri="{63B3BB69-23CF-44E3-9099-C40C66FF867C}">
                    <a14:compatExt spid="_x0000_s16506937"/>
                  </a:ext>
                  <a:ext uri="{FF2B5EF4-FFF2-40B4-BE49-F238E27FC236}">
                    <a16:creationId xmlns:a16="http://schemas.microsoft.com/office/drawing/2014/main" id="{00000000-0008-0000-0900-000039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38" name="Button 58" hidden="1">
                <a:extLst>
                  <a:ext uri="{63B3BB69-23CF-44E3-9099-C40C66FF867C}">
                    <a14:compatExt spid="_x0000_s16506938"/>
                  </a:ext>
                  <a:ext uri="{FF2B5EF4-FFF2-40B4-BE49-F238E27FC236}">
                    <a16:creationId xmlns:a16="http://schemas.microsoft.com/office/drawing/2014/main" id="{00000000-0008-0000-0900-00003A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39" name="Button 59" hidden="1">
                <a:extLst>
                  <a:ext uri="{63B3BB69-23CF-44E3-9099-C40C66FF867C}">
                    <a14:compatExt spid="_x0000_s16506939"/>
                  </a:ext>
                  <a:ext uri="{FF2B5EF4-FFF2-40B4-BE49-F238E27FC236}">
                    <a16:creationId xmlns:a16="http://schemas.microsoft.com/office/drawing/2014/main" id="{00000000-0008-0000-0900-00003B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40" name="Button 60" hidden="1">
                <a:extLst>
                  <a:ext uri="{63B3BB69-23CF-44E3-9099-C40C66FF867C}">
                    <a14:compatExt spid="_x0000_s16506940"/>
                  </a:ext>
                  <a:ext uri="{FF2B5EF4-FFF2-40B4-BE49-F238E27FC236}">
                    <a16:creationId xmlns:a16="http://schemas.microsoft.com/office/drawing/2014/main" id="{00000000-0008-0000-0900-00003C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41" name="Button 61" hidden="1">
                <a:extLst>
                  <a:ext uri="{63B3BB69-23CF-44E3-9099-C40C66FF867C}">
                    <a14:compatExt spid="_x0000_s16506941"/>
                  </a:ext>
                  <a:ext uri="{FF2B5EF4-FFF2-40B4-BE49-F238E27FC236}">
                    <a16:creationId xmlns:a16="http://schemas.microsoft.com/office/drawing/2014/main" id="{00000000-0008-0000-0900-00003D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42" name="Button 62" hidden="1">
                <a:extLst>
                  <a:ext uri="{63B3BB69-23CF-44E3-9099-C40C66FF867C}">
                    <a14:compatExt spid="_x0000_s16506942"/>
                  </a:ext>
                  <a:ext uri="{FF2B5EF4-FFF2-40B4-BE49-F238E27FC236}">
                    <a16:creationId xmlns:a16="http://schemas.microsoft.com/office/drawing/2014/main" id="{00000000-0008-0000-0900-00003E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43" name="Button 63" hidden="1">
                <a:extLst>
                  <a:ext uri="{63B3BB69-23CF-44E3-9099-C40C66FF867C}">
                    <a14:compatExt spid="_x0000_s16506943"/>
                  </a:ext>
                  <a:ext uri="{FF2B5EF4-FFF2-40B4-BE49-F238E27FC236}">
                    <a16:creationId xmlns:a16="http://schemas.microsoft.com/office/drawing/2014/main" id="{00000000-0008-0000-0900-00003F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44" name="Button 64" hidden="1">
                <a:extLst>
                  <a:ext uri="{63B3BB69-23CF-44E3-9099-C40C66FF867C}">
                    <a14:compatExt spid="_x0000_s16506944"/>
                  </a:ext>
                  <a:ext uri="{FF2B5EF4-FFF2-40B4-BE49-F238E27FC236}">
                    <a16:creationId xmlns:a16="http://schemas.microsoft.com/office/drawing/2014/main" id="{00000000-0008-0000-0900-000040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45" name="Button 65" hidden="1">
                <a:extLst>
                  <a:ext uri="{63B3BB69-23CF-44E3-9099-C40C66FF867C}">
                    <a14:compatExt spid="_x0000_s16506945"/>
                  </a:ext>
                  <a:ext uri="{FF2B5EF4-FFF2-40B4-BE49-F238E27FC236}">
                    <a16:creationId xmlns:a16="http://schemas.microsoft.com/office/drawing/2014/main" id="{00000000-0008-0000-0900-000041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83</xdr:row>
          <xdr:rowOff>106680</xdr:rowOff>
        </xdr:from>
        <xdr:to>
          <xdr:col>21</xdr:col>
          <xdr:colOff>53340</xdr:colOff>
          <xdr:row>84</xdr:row>
          <xdr:rowOff>0</xdr:rowOff>
        </xdr:to>
        <xdr:grpSp>
          <xdr:nvGrpSpPr>
            <xdr:cNvPr id="130" name="Group 156">
              <a:extLst>
                <a:ext uri="{FF2B5EF4-FFF2-40B4-BE49-F238E27FC236}">
                  <a16:creationId xmlns:a16="http://schemas.microsoft.com/office/drawing/2014/main" id="{00000000-0008-0000-0900-00008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21341080"/>
              <a:ext cx="5827606" cy="181187"/>
              <a:chOff x="10157" y="251460"/>
              <a:chExt cx="40533" cy="1905"/>
            </a:xfrm>
          </xdr:grpSpPr>
          <xdr:sp macro="" textlink="">
            <xdr:nvSpPr>
              <xdr:cNvPr id="16506946" name="Button 66" hidden="1">
                <a:extLst>
                  <a:ext uri="{63B3BB69-23CF-44E3-9099-C40C66FF867C}">
                    <a14:compatExt spid="_x0000_s16506946"/>
                  </a:ext>
                  <a:ext uri="{FF2B5EF4-FFF2-40B4-BE49-F238E27FC236}">
                    <a16:creationId xmlns:a16="http://schemas.microsoft.com/office/drawing/2014/main" id="{00000000-0008-0000-0900-000042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47" name="Button 67" hidden="1">
                <a:extLst>
                  <a:ext uri="{63B3BB69-23CF-44E3-9099-C40C66FF867C}">
                    <a14:compatExt spid="_x0000_s16506947"/>
                  </a:ext>
                  <a:ext uri="{FF2B5EF4-FFF2-40B4-BE49-F238E27FC236}">
                    <a16:creationId xmlns:a16="http://schemas.microsoft.com/office/drawing/2014/main" id="{00000000-0008-0000-0900-000043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48" name="Button 68" hidden="1">
                <a:extLst>
                  <a:ext uri="{63B3BB69-23CF-44E3-9099-C40C66FF867C}">
                    <a14:compatExt spid="_x0000_s16506948"/>
                  </a:ext>
                  <a:ext uri="{FF2B5EF4-FFF2-40B4-BE49-F238E27FC236}">
                    <a16:creationId xmlns:a16="http://schemas.microsoft.com/office/drawing/2014/main" id="{00000000-0008-0000-0900-000044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49" name="Button 69" hidden="1">
                <a:extLst>
                  <a:ext uri="{63B3BB69-23CF-44E3-9099-C40C66FF867C}">
                    <a14:compatExt spid="_x0000_s16506949"/>
                  </a:ext>
                  <a:ext uri="{FF2B5EF4-FFF2-40B4-BE49-F238E27FC236}">
                    <a16:creationId xmlns:a16="http://schemas.microsoft.com/office/drawing/2014/main" id="{00000000-0008-0000-0900-000045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50" name="Button 70" hidden="1">
                <a:extLst>
                  <a:ext uri="{63B3BB69-23CF-44E3-9099-C40C66FF867C}">
                    <a14:compatExt spid="_x0000_s16506950"/>
                  </a:ext>
                  <a:ext uri="{FF2B5EF4-FFF2-40B4-BE49-F238E27FC236}">
                    <a16:creationId xmlns:a16="http://schemas.microsoft.com/office/drawing/2014/main" id="{00000000-0008-0000-0900-000046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51" name="Button 71" hidden="1">
                <a:extLst>
                  <a:ext uri="{63B3BB69-23CF-44E3-9099-C40C66FF867C}">
                    <a14:compatExt spid="_x0000_s16506951"/>
                  </a:ext>
                  <a:ext uri="{FF2B5EF4-FFF2-40B4-BE49-F238E27FC236}">
                    <a16:creationId xmlns:a16="http://schemas.microsoft.com/office/drawing/2014/main" id="{00000000-0008-0000-0900-000047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52" name="Button 72" hidden="1">
                <a:extLst>
                  <a:ext uri="{63B3BB69-23CF-44E3-9099-C40C66FF867C}">
                    <a14:compatExt spid="_x0000_s16506952"/>
                  </a:ext>
                  <a:ext uri="{FF2B5EF4-FFF2-40B4-BE49-F238E27FC236}">
                    <a16:creationId xmlns:a16="http://schemas.microsoft.com/office/drawing/2014/main" id="{00000000-0008-0000-0900-000048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53" name="Button 73" hidden="1">
                <a:extLst>
                  <a:ext uri="{63B3BB69-23CF-44E3-9099-C40C66FF867C}">
                    <a14:compatExt spid="_x0000_s16506953"/>
                  </a:ext>
                  <a:ext uri="{FF2B5EF4-FFF2-40B4-BE49-F238E27FC236}">
                    <a16:creationId xmlns:a16="http://schemas.microsoft.com/office/drawing/2014/main" id="{00000000-0008-0000-0900-000049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54" name="Button 74" hidden="1">
                <a:extLst>
                  <a:ext uri="{63B3BB69-23CF-44E3-9099-C40C66FF867C}">
                    <a14:compatExt spid="_x0000_s16506954"/>
                  </a:ext>
                  <a:ext uri="{FF2B5EF4-FFF2-40B4-BE49-F238E27FC236}">
                    <a16:creationId xmlns:a16="http://schemas.microsoft.com/office/drawing/2014/main" id="{00000000-0008-0000-0900-00004A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108</xdr:row>
          <xdr:rowOff>106680</xdr:rowOff>
        </xdr:from>
        <xdr:to>
          <xdr:col>21</xdr:col>
          <xdr:colOff>53340</xdr:colOff>
          <xdr:row>109</xdr:row>
          <xdr:rowOff>0</xdr:rowOff>
        </xdr:to>
        <xdr:grpSp>
          <xdr:nvGrpSpPr>
            <xdr:cNvPr id="140" name="Group 168">
              <a:extLst>
                <a:ext uri="{FF2B5EF4-FFF2-40B4-BE49-F238E27FC236}">
                  <a16:creationId xmlns:a16="http://schemas.microsoft.com/office/drawing/2014/main" id="{00000000-0008-0000-0900-00008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27470947"/>
              <a:ext cx="5827606" cy="181186"/>
              <a:chOff x="10157" y="251460"/>
              <a:chExt cx="40533" cy="1905"/>
            </a:xfrm>
          </xdr:grpSpPr>
          <xdr:sp macro="" textlink="">
            <xdr:nvSpPr>
              <xdr:cNvPr id="16506955" name="Button 75" hidden="1">
                <a:extLst>
                  <a:ext uri="{63B3BB69-23CF-44E3-9099-C40C66FF867C}">
                    <a14:compatExt spid="_x0000_s16506955"/>
                  </a:ext>
                  <a:ext uri="{FF2B5EF4-FFF2-40B4-BE49-F238E27FC236}">
                    <a16:creationId xmlns:a16="http://schemas.microsoft.com/office/drawing/2014/main" id="{00000000-0008-0000-0900-00004B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56" name="Button 76" hidden="1">
                <a:extLst>
                  <a:ext uri="{63B3BB69-23CF-44E3-9099-C40C66FF867C}">
                    <a14:compatExt spid="_x0000_s16506956"/>
                  </a:ext>
                  <a:ext uri="{FF2B5EF4-FFF2-40B4-BE49-F238E27FC236}">
                    <a16:creationId xmlns:a16="http://schemas.microsoft.com/office/drawing/2014/main" id="{00000000-0008-0000-0900-00004C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57" name="Button 77" hidden="1">
                <a:extLst>
                  <a:ext uri="{63B3BB69-23CF-44E3-9099-C40C66FF867C}">
                    <a14:compatExt spid="_x0000_s16506957"/>
                  </a:ext>
                  <a:ext uri="{FF2B5EF4-FFF2-40B4-BE49-F238E27FC236}">
                    <a16:creationId xmlns:a16="http://schemas.microsoft.com/office/drawing/2014/main" id="{00000000-0008-0000-0900-00004D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58" name="Button 78" hidden="1">
                <a:extLst>
                  <a:ext uri="{63B3BB69-23CF-44E3-9099-C40C66FF867C}">
                    <a14:compatExt spid="_x0000_s16506958"/>
                  </a:ext>
                  <a:ext uri="{FF2B5EF4-FFF2-40B4-BE49-F238E27FC236}">
                    <a16:creationId xmlns:a16="http://schemas.microsoft.com/office/drawing/2014/main" id="{00000000-0008-0000-0900-00004E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59" name="Button 79" hidden="1">
                <a:extLst>
                  <a:ext uri="{63B3BB69-23CF-44E3-9099-C40C66FF867C}">
                    <a14:compatExt spid="_x0000_s16506959"/>
                  </a:ext>
                  <a:ext uri="{FF2B5EF4-FFF2-40B4-BE49-F238E27FC236}">
                    <a16:creationId xmlns:a16="http://schemas.microsoft.com/office/drawing/2014/main" id="{00000000-0008-0000-0900-00004F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60" name="Button 80" hidden="1">
                <a:extLst>
                  <a:ext uri="{63B3BB69-23CF-44E3-9099-C40C66FF867C}">
                    <a14:compatExt spid="_x0000_s16506960"/>
                  </a:ext>
                  <a:ext uri="{FF2B5EF4-FFF2-40B4-BE49-F238E27FC236}">
                    <a16:creationId xmlns:a16="http://schemas.microsoft.com/office/drawing/2014/main" id="{00000000-0008-0000-0900-000050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61" name="Button 81" hidden="1">
                <a:extLst>
                  <a:ext uri="{63B3BB69-23CF-44E3-9099-C40C66FF867C}">
                    <a14:compatExt spid="_x0000_s16506961"/>
                  </a:ext>
                  <a:ext uri="{FF2B5EF4-FFF2-40B4-BE49-F238E27FC236}">
                    <a16:creationId xmlns:a16="http://schemas.microsoft.com/office/drawing/2014/main" id="{00000000-0008-0000-0900-000051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62" name="Button 82" hidden="1">
                <a:extLst>
                  <a:ext uri="{63B3BB69-23CF-44E3-9099-C40C66FF867C}">
                    <a14:compatExt spid="_x0000_s16506962"/>
                  </a:ext>
                  <a:ext uri="{FF2B5EF4-FFF2-40B4-BE49-F238E27FC236}">
                    <a16:creationId xmlns:a16="http://schemas.microsoft.com/office/drawing/2014/main" id="{00000000-0008-0000-0900-000052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63" name="Button 83" hidden="1">
                <a:extLst>
                  <a:ext uri="{63B3BB69-23CF-44E3-9099-C40C66FF867C}">
                    <a14:compatExt spid="_x0000_s16506963"/>
                  </a:ext>
                  <a:ext uri="{FF2B5EF4-FFF2-40B4-BE49-F238E27FC236}">
                    <a16:creationId xmlns:a16="http://schemas.microsoft.com/office/drawing/2014/main" id="{00000000-0008-0000-0900-000053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133</xdr:row>
          <xdr:rowOff>106680</xdr:rowOff>
        </xdr:from>
        <xdr:to>
          <xdr:col>21</xdr:col>
          <xdr:colOff>53340</xdr:colOff>
          <xdr:row>134</xdr:row>
          <xdr:rowOff>0</xdr:rowOff>
        </xdr:to>
        <xdr:grpSp>
          <xdr:nvGrpSpPr>
            <xdr:cNvPr id="150" name="Group 180">
              <a:extLst>
                <a:ext uri="{FF2B5EF4-FFF2-40B4-BE49-F238E27FC236}">
                  <a16:creationId xmlns:a16="http://schemas.microsoft.com/office/drawing/2014/main" id="{00000000-0008-0000-0900-00009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33651613"/>
              <a:ext cx="5827606" cy="181187"/>
              <a:chOff x="10157" y="251460"/>
              <a:chExt cx="40533" cy="1905"/>
            </a:xfrm>
          </xdr:grpSpPr>
          <xdr:sp macro="" textlink="">
            <xdr:nvSpPr>
              <xdr:cNvPr id="16506964" name="Button 84" hidden="1">
                <a:extLst>
                  <a:ext uri="{63B3BB69-23CF-44E3-9099-C40C66FF867C}">
                    <a14:compatExt spid="_x0000_s16506964"/>
                  </a:ext>
                  <a:ext uri="{FF2B5EF4-FFF2-40B4-BE49-F238E27FC236}">
                    <a16:creationId xmlns:a16="http://schemas.microsoft.com/office/drawing/2014/main" id="{00000000-0008-0000-0900-000054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65" name="Button 85" hidden="1">
                <a:extLst>
                  <a:ext uri="{63B3BB69-23CF-44E3-9099-C40C66FF867C}">
                    <a14:compatExt spid="_x0000_s16506965"/>
                  </a:ext>
                  <a:ext uri="{FF2B5EF4-FFF2-40B4-BE49-F238E27FC236}">
                    <a16:creationId xmlns:a16="http://schemas.microsoft.com/office/drawing/2014/main" id="{00000000-0008-0000-0900-000055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66" name="Button 86" hidden="1">
                <a:extLst>
                  <a:ext uri="{63B3BB69-23CF-44E3-9099-C40C66FF867C}">
                    <a14:compatExt spid="_x0000_s16506966"/>
                  </a:ext>
                  <a:ext uri="{FF2B5EF4-FFF2-40B4-BE49-F238E27FC236}">
                    <a16:creationId xmlns:a16="http://schemas.microsoft.com/office/drawing/2014/main" id="{00000000-0008-0000-0900-000056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67" name="Button 87" hidden="1">
                <a:extLst>
                  <a:ext uri="{63B3BB69-23CF-44E3-9099-C40C66FF867C}">
                    <a14:compatExt spid="_x0000_s16506967"/>
                  </a:ext>
                  <a:ext uri="{FF2B5EF4-FFF2-40B4-BE49-F238E27FC236}">
                    <a16:creationId xmlns:a16="http://schemas.microsoft.com/office/drawing/2014/main" id="{00000000-0008-0000-0900-000057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68" name="Button 88" hidden="1">
                <a:extLst>
                  <a:ext uri="{63B3BB69-23CF-44E3-9099-C40C66FF867C}">
                    <a14:compatExt spid="_x0000_s16506968"/>
                  </a:ext>
                  <a:ext uri="{FF2B5EF4-FFF2-40B4-BE49-F238E27FC236}">
                    <a16:creationId xmlns:a16="http://schemas.microsoft.com/office/drawing/2014/main" id="{00000000-0008-0000-0900-000058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69" name="Button 89" hidden="1">
                <a:extLst>
                  <a:ext uri="{63B3BB69-23CF-44E3-9099-C40C66FF867C}">
                    <a14:compatExt spid="_x0000_s16506969"/>
                  </a:ext>
                  <a:ext uri="{FF2B5EF4-FFF2-40B4-BE49-F238E27FC236}">
                    <a16:creationId xmlns:a16="http://schemas.microsoft.com/office/drawing/2014/main" id="{00000000-0008-0000-0900-000059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70" name="Button 90" hidden="1">
                <a:extLst>
                  <a:ext uri="{63B3BB69-23CF-44E3-9099-C40C66FF867C}">
                    <a14:compatExt spid="_x0000_s16506970"/>
                  </a:ext>
                  <a:ext uri="{FF2B5EF4-FFF2-40B4-BE49-F238E27FC236}">
                    <a16:creationId xmlns:a16="http://schemas.microsoft.com/office/drawing/2014/main" id="{00000000-0008-0000-0900-00005A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71" name="Button 91" hidden="1">
                <a:extLst>
                  <a:ext uri="{63B3BB69-23CF-44E3-9099-C40C66FF867C}">
                    <a14:compatExt spid="_x0000_s16506971"/>
                  </a:ext>
                  <a:ext uri="{FF2B5EF4-FFF2-40B4-BE49-F238E27FC236}">
                    <a16:creationId xmlns:a16="http://schemas.microsoft.com/office/drawing/2014/main" id="{00000000-0008-0000-0900-00005B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72" name="Button 92" hidden="1">
                <a:extLst>
                  <a:ext uri="{63B3BB69-23CF-44E3-9099-C40C66FF867C}">
                    <a14:compatExt spid="_x0000_s16506972"/>
                  </a:ext>
                  <a:ext uri="{FF2B5EF4-FFF2-40B4-BE49-F238E27FC236}">
                    <a16:creationId xmlns:a16="http://schemas.microsoft.com/office/drawing/2014/main" id="{00000000-0008-0000-0900-00005C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158</xdr:row>
          <xdr:rowOff>106680</xdr:rowOff>
        </xdr:from>
        <xdr:to>
          <xdr:col>21</xdr:col>
          <xdr:colOff>53340</xdr:colOff>
          <xdr:row>159</xdr:row>
          <xdr:rowOff>0</xdr:rowOff>
        </xdr:to>
        <xdr:grpSp>
          <xdr:nvGrpSpPr>
            <xdr:cNvPr id="160" name="Group 192">
              <a:extLst>
                <a:ext uri="{FF2B5EF4-FFF2-40B4-BE49-F238E27FC236}">
                  <a16:creationId xmlns:a16="http://schemas.microsoft.com/office/drawing/2014/main" id="{00000000-0008-0000-0900-0000A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39671413"/>
              <a:ext cx="5827606" cy="181187"/>
              <a:chOff x="10157" y="251460"/>
              <a:chExt cx="40533" cy="1905"/>
            </a:xfrm>
          </xdr:grpSpPr>
          <xdr:sp macro="" textlink="">
            <xdr:nvSpPr>
              <xdr:cNvPr id="16506973" name="Button 93" hidden="1">
                <a:extLst>
                  <a:ext uri="{63B3BB69-23CF-44E3-9099-C40C66FF867C}">
                    <a14:compatExt spid="_x0000_s16506973"/>
                  </a:ext>
                  <a:ext uri="{FF2B5EF4-FFF2-40B4-BE49-F238E27FC236}">
                    <a16:creationId xmlns:a16="http://schemas.microsoft.com/office/drawing/2014/main" id="{00000000-0008-0000-0900-00005D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74" name="Button 94" hidden="1">
                <a:extLst>
                  <a:ext uri="{63B3BB69-23CF-44E3-9099-C40C66FF867C}">
                    <a14:compatExt spid="_x0000_s16506974"/>
                  </a:ext>
                  <a:ext uri="{FF2B5EF4-FFF2-40B4-BE49-F238E27FC236}">
                    <a16:creationId xmlns:a16="http://schemas.microsoft.com/office/drawing/2014/main" id="{00000000-0008-0000-0900-00005E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75" name="Button 95" hidden="1">
                <a:extLst>
                  <a:ext uri="{63B3BB69-23CF-44E3-9099-C40C66FF867C}">
                    <a14:compatExt spid="_x0000_s16506975"/>
                  </a:ext>
                  <a:ext uri="{FF2B5EF4-FFF2-40B4-BE49-F238E27FC236}">
                    <a16:creationId xmlns:a16="http://schemas.microsoft.com/office/drawing/2014/main" id="{00000000-0008-0000-0900-00005F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76" name="Button 96" hidden="1">
                <a:extLst>
                  <a:ext uri="{63B3BB69-23CF-44E3-9099-C40C66FF867C}">
                    <a14:compatExt spid="_x0000_s16506976"/>
                  </a:ext>
                  <a:ext uri="{FF2B5EF4-FFF2-40B4-BE49-F238E27FC236}">
                    <a16:creationId xmlns:a16="http://schemas.microsoft.com/office/drawing/2014/main" id="{00000000-0008-0000-0900-000060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77" name="Button 97" hidden="1">
                <a:extLst>
                  <a:ext uri="{63B3BB69-23CF-44E3-9099-C40C66FF867C}">
                    <a14:compatExt spid="_x0000_s16506977"/>
                  </a:ext>
                  <a:ext uri="{FF2B5EF4-FFF2-40B4-BE49-F238E27FC236}">
                    <a16:creationId xmlns:a16="http://schemas.microsoft.com/office/drawing/2014/main" id="{00000000-0008-0000-0900-000061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78" name="Button 98" hidden="1">
                <a:extLst>
                  <a:ext uri="{63B3BB69-23CF-44E3-9099-C40C66FF867C}">
                    <a14:compatExt spid="_x0000_s16506978"/>
                  </a:ext>
                  <a:ext uri="{FF2B5EF4-FFF2-40B4-BE49-F238E27FC236}">
                    <a16:creationId xmlns:a16="http://schemas.microsoft.com/office/drawing/2014/main" id="{00000000-0008-0000-0900-000062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79" name="Button 99" hidden="1">
                <a:extLst>
                  <a:ext uri="{63B3BB69-23CF-44E3-9099-C40C66FF867C}">
                    <a14:compatExt spid="_x0000_s16506979"/>
                  </a:ext>
                  <a:ext uri="{FF2B5EF4-FFF2-40B4-BE49-F238E27FC236}">
                    <a16:creationId xmlns:a16="http://schemas.microsoft.com/office/drawing/2014/main" id="{00000000-0008-0000-0900-000063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80" name="Button 100" hidden="1">
                <a:extLst>
                  <a:ext uri="{63B3BB69-23CF-44E3-9099-C40C66FF867C}">
                    <a14:compatExt spid="_x0000_s16506980"/>
                  </a:ext>
                  <a:ext uri="{FF2B5EF4-FFF2-40B4-BE49-F238E27FC236}">
                    <a16:creationId xmlns:a16="http://schemas.microsoft.com/office/drawing/2014/main" id="{00000000-0008-0000-0900-000064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81" name="Button 101" hidden="1">
                <a:extLst>
                  <a:ext uri="{63B3BB69-23CF-44E3-9099-C40C66FF867C}">
                    <a14:compatExt spid="_x0000_s16506981"/>
                  </a:ext>
                  <a:ext uri="{FF2B5EF4-FFF2-40B4-BE49-F238E27FC236}">
                    <a16:creationId xmlns:a16="http://schemas.microsoft.com/office/drawing/2014/main" id="{00000000-0008-0000-0900-000065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183</xdr:row>
          <xdr:rowOff>106680</xdr:rowOff>
        </xdr:from>
        <xdr:to>
          <xdr:col>21</xdr:col>
          <xdr:colOff>53340</xdr:colOff>
          <xdr:row>184</xdr:row>
          <xdr:rowOff>0</xdr:rowOff>
        </xdr:to>
        <xdr:grpSp>
          <xdr:nvGrpSpPr>
            <xdr:cNvPr id="170" name="Group 204">
              <a:extLst>
                <a:ext uri="{FF2B5EF4-FFF2-40B4-BE49-F238E27FC236}">
                  <a16:creationId xmlns:a16="http://schemas.microsoft.com/office/drawing/2014/main" id="{00000000-0008-0000-0900-0000A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56467" y="45716613"/>
              <a:ext cx="5827606" cy="181187"/>
              <a:chOff x="10157" y="251460"/>
              <a:chExt cx="40533" cy="1905"/>
            </a:xfrm>
          </xdr:grpSpPr>
          <xdr:sp macro="" textlink="">
            <xdr:nvSpPr>
              <xdr:cNvPr id="16506982" name="Button 102" hidden="1">
                <a:extLst>
                  <a:ext uri="{63B3BB69-23CF-44E3-9099-C40C66FF867C}">
                    <a14:compatExt spid="_x0000_s16506982"/>
                  </a:ext>
                  <a:ext uri="{FF2B5EF4-FFF2-40B4-BE49-F238E27FC236}">
                    <a16:creationId xmlns:a16="http://schemas.microsoft.com/office/drawing/2014/main" id="{00000000-0008-0000-0900-000066E0FB00}"/>
                  </a:ext>
                </a:extLst>
              </xdr:cNvPr>
              <xdr:cNvSpPr/>
            </xdr:nvSpPr>
            <xdr:spPr bwMode="auto">
              <a:xfrm>
                <a:off x="10157" y="251460"/>
                <a:ext cx="2952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506983" name="Button 103" hidden="1">
                <a:extLst>
                  <a:ext uri="{63B3BB69-23CF-44E3-9099-C40C66FF867C}">
                    <a14:compatExt spid="_x0000_s16506983"/>
                  </a:ext>
                  <a:ext uri="{FF2B5EF4-FFF2-40B4-BE49-F238E27FC236}">
                    <a16:creationId xmlns:a16="http://schemas.microsoft.com/office/drawing/2014/main" id="{00000000-0008-0000-0900-000067E0FB00}"/>
                  </a:ext>
                </a:extLst>
              </xdr:cNvPr>
              <xdr:cNvSpPr/>
            </xdr:nvSpPr>
            <xdr:spPr bwMode="auto">
              <a:xfrm>
                <a:off x="14815" y="251460"/>
                <a:ext cx="293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506984" name="Button 104" hidden="1">
                <a:extLst>
                  <a:ext uri="{63B3BB69-23CF-44E3-9099-C40C66FF867C}">
                    <a14:compatExt spid="_x0000_s16506984"/>
                  </a:ext>
                  <a:ext uri="{FF2B5EF4-FFF2-40B4-BE49-F238E27FC236}">
                    <a16:creationId xmlns:a16="http://schemas.microsoft.com/office/drawing/2014/main" id="{00000000-0008-0000-0900-000068E0FB00}"/>
                  </a:ext>
                </a:extLst>
              </xdr:cNvPr>
              <xdr:cNvSpPr/>
            </xdr:nvSpPr>
            <xdr:spPr bwMode="auto">
              <a:xfrm>
                <a:off x="19578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506985" name="Button 105" hidden="1">
                <a:extLst>
                  <a:ext uri="{63B3BB69-23CF-44E3-9099-C40C66FF867C}">
                    <a14:compatExt spid="_x0000_s16506985"/>
                  </a:ext>
                  <a:ext uri="{FF2B5EF4-FFF2-40B4-BE49-F238E27FC236}">
                    <a16:creationId xmlns:a16="http://schemas.microsoft.com/office/drawing/2014/main" id="{00000000-0008-0000-0900-000069E0FB00}"/>
                  </a:ext>
                </a:extLst>
              </xdr:cNvPr>
              <xdr:cNvSpPr/>
            </xdr:nvSpPr>
            <xdr:spPr bwMode="auto">
              <a:xfrm>
                <a:off x="24184" y="251460"/>
                <a:ext cx="2979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506986" name="Button 106" hidden="1">
                <a:extLst>
                  <a:ext uri="{63B3BB69-23CF-44E3-9099-C40C66FF867C}">
                    <a14:compatExt spid="_x0000_s16506986"/>
                  </a:ext>
                  <a:ext uri="{FF2B5EF4-FFF2-40B4-BE49-F238E27FC236}">
                    <a16:creationId xmlns:a16="http://schemas.microsoft.com/office/drawing/2014/main" id="{00000000-0008-0000-0900-00006AE0FB00}"/>
                  </a:ext>
                </a:extLst>
              </xdr:cNvPr>
              <xdr:cNvSpPr/>
            </xdr:nvSpPr>
            <xdr:spPr bwMode="auto">
              <a:xfrm>
                <a:off x="29441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506987" name="Button 107" hidden="1">
                <a:extLst>
                  <a:ext uri="{63B3BB69-23CF-44E3-9099-C40C66FF867C}">
                    <a14:compatExt spid="_x0000_s16506987"/>
                  </a:ext>
                  <a:ext uri="{FF2B5EF4-FFF2-40B4-BE49-F238E27FC236}">
                    <a16:creationId xmlns:a16="http://schemas.microsoft.com/office/drawing/2014/main" id="{00000000-0008-0000-0900-00006BE0FB00}"/>
                  </a:ext>
                </a:extLst>
              </xdr:cNvPr>
              <xdr:cNvSpPr/>
            </xdr:nvSpPr>
            <xdr:spPr bwMode="auto">
              <a:xfrm>
                <a:off x="34489" y="251460"/>
                <a:ext cx="2926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506988" name="Button 108" hidden="1">
                <a:extLst>
                  <a:ext uri="{63B3BB69-23CF-44E3-9099-C40C66FF867C}">
                    <a14:compatExt spid="_x0000_s16506988"/>
                  </a:ext>
                  <a:ext uri="{FF2B5EF4-FFF2-40B4-BE49-F238E27FC236}">
                    <a16:creationId xmlns:a16="http://schemas.microsoft.com/office/drawing/2014/main" id="{00000000-0008-0000-0900-00006CE0FB00}"/>
                  </a:ext>
                </a:extLst>
              </xdr:cNvPr>
              <xdr:cNvSpPr/>
            </xdr:nvSpPr>
            <xdr:spPr bwMode="auto">
              <a:xfrm>
                <a:off x="38879" y="251460"/>
                <a:ext cx="2944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506989" name="Button 109" hidden="1">
                <a:extLst>
                  <a:ext uri="{63B3BB69-23CF-44E3-9099-C40C66FF867C}">
                    <a14:compatExt spid="_x0000_s16506989"/>
                  </a:ext>
                  <a:ext uri="{FF2B5EF4-FFF2-40B4-BE49-F238E27FC236}">
                    <a16:creationId xmlns:a16="http://schemas.microsoft.com/office/drawing/2014/main" id="{00000000-0008-0000-0900-00006DE0FB00}"/>
                  </a:ext>
                </a:extLst>
              </xdr:cNvPr>
              <xdr:cNvSpPr/>
            </xdr:nvSpPr>
            <xdr:spPr bwMode="auto">
              <a:xfrm>
                <a:off x="43321" y="251876"/>
                <a:ext cx="3005" cy="14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506990" name="Button 110" hidden="1">
                <a:extLst>
                  <a:ext uri="{63B3BB69-23CF-44E3-9099-C40C66FF867C}">
                    <a14:compatExt spid="_x0000_s16506990"/>
                  </a:ext>
                  <a:ext uri="{FF2B5EF4-FFF2-40B4-BE49-F238E27FC236}">
                    <a16:creationId xmlns:a16="http://schemas.microsoft.com/office/drawing/2014/main" id="{00000000-0008-0000-0900-00006EE0FB00}"/>
                  </a:ext>
                </a:extLst>
              </xdr:cNvPr>
              <xdr:cNvSpPr/>
            </xdr:nvSpPr>
            <xdr:spPr bwMode="auto">
              <a:xfrm>
                <a:off x="47737" y="251460"/>
                <a:ext cx="2953" cy="19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nl-NL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PT" id="{A193C57F-3C6E-4F0A-9EED-AAC66EF21848}" userId="JPT" providerId="None"/>
  <person displayName="KNAS - JPT" id="{BEE31671-DDDF-43C8-BF50-8D939AB03F11}" userId="KNAS - JPT" providerId="None"/>
  <person displayName="Sjoerd Jaarsma" id="{1E908F9A-78CB-4318-AD3B-0CCA90AFB186}" userId="81767ea654773267" providerId="Windows Live"/>
  <person displayName="Sjoerd Jaarsma" id="{F78062EB-5EE4-4625-B34B-AFC387AB2A90}" userId="9ee364807c1fbb3f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3A9070-EB02-4DDD-BEB7-DA426E052CC9}" name="Tabel1" displayName="Tabel1" ref="X1:AA9" totalsRowShown="0" headerRowDxfId="7" dataDxfId="6">
  <autoFilter ref="X1:AA9" xr:uid="{EC327312-2FD2-4A91-8CAD-E9700FC24324}"/>
  <tableColumns count="4">
    <tableColumn id="1" xr3:uid="{FF5B0A35-3E93-4400-AACF-980A944774CE}" name="Loper nr." dataDxfId="5"/>
    <tableColumn id="2" xr3:uid="{1E32D241-B0FD-4AC5-A78E-AA738BECA75C}" name="el/me/ gem" dataDxfId="4"/>
    <tableColumn id="3" xr3:uid="{6BF2B37D-DCD8-4BEB-8F3E-395DD1F5D7A7}" name="groot/klein wapen" dataDxfId="3"/>
    <tableColumn id="4" xr3:uid="{25C9259F-93A6-4FB7-8FBC-63594AD95C0E}" name="#" dataDxfId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4E431F-1073-4551-A012-24116007778C}" name="Tabel13" displayName="Tabel13" ref="X1:AA9" totalsRowShown="0" headerRowDxfId="114" dataDxfId="113">
  <autoFilter ref="X1:AA9" xr:uid="{00000000-0009-0000-0100-000002000000}"/>
  <tableColumns count="4">
    <tableColumn id="1" xr3:uid="{178F617E-3953-40BB-840A-6E046253AE77}" name="Loper nr." dataDxfId="112"/>
    <tableColumn id="2" xr3:uid="{0A7DB366-2D55-43A5-97F1-5A11D66BB253}" name="el/me/ gem" dataDxfId="111"/>
    <tableColumn id="3" xr3:uid="{59C22603-2165-4E56-90F9-2EDE8328A502}" name="groot/klein wapen" dataDxfId="110"/>
    <tableColumn id="4" xr3:uid="{1ECFE5EB-55BD-4F98-BEF3-F3AEE5B8903B}" name="#" dataDxfId="10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0DE941-4CB6-48EA-86B7-F204D227DCC3}" name="Tabel134" displayName="Tabel134" ref="X1:AA9" totalsRowShown="0" headerRowDxfId="171" dataDxfId="170">
  <autoFilter ref="X1:AA9" xr:uid="{EC327312-2FD2-4A91-8CAD-E9700FC24324}"/>
  <tableColumns count="4">
    <tableColumn id="1" xr3:uid="{1D40DC17-CEDD-48DF-89A3-B52A75E2524A}" name="Loper nr." dataDxfId="169"/>
    <tableColumn id="2" xr3:uid="{29BB451A-7833-4955-87D6-980182C488B5}" name="el/me/ gem" dataDxfId="168"/>
    <tableColumn id="3" xr3:uid="{DAF61B54-D29F-4F8C-87E0-46A889332F4F}" name="groot/klein wapen" dataDxfId="167"/>
    <tableColumn id="4" xr3:uid="{F9862799-DF1C-40ED-A771-482346C0C0C5}" name="#" dataDxfId="16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4" dT="2021-12-18T11:15:54.04" personId="{BEE31671-DDDF-43C8-BF50-8D939AB03F11}" id="{3B0A5E09-64EB-403C-BA5E-87A03748AF15}">
    <text>zoekt meer uitdaging
hoger plaatsen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38" dT="2019-05-19T12:18:58.40" personId="{F78062EB-5EE4-4625-B34B-AFC387AB2A90}" id="{176A264B-3311-4AD0-9493-386AF81CC6DD}">
    <text>totaal 2019 kleine wapens overgezet</text>
  </threadedComment>
  <threadedComment ref="M42" dT="2019-09-18T10:26:31.21" personId="{F78062EB-5EE4-4625-B34B-AFC387AB2A90}" id="{02BE2B89-C8D3-4150-8580-A494769FF498}">
    <text>overgezet van floret 118 pnt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2" dT="2020-01-18T12:30:26.46" personId="{A193C57F-3C6E-4F0A-9EED-AAC66EF21848}" id="{B9D839A5-A61F-460A-94D2-97B40C999174}">
    <text>WJH: In leeftijd aangepast om in jongere poule te vallen</text>
  </threadedComment>
  <threadedComment ref="D42" dT="2021-11-13T11:22:00.37" personId="{1E908F9A-78CB-4318-AD3B-0CCA90AFB186}" id="{5A0C2F2A-50F4-4BA9-ACC4-A2F2A7AD3B4A}">
    <text>van klein naar GR, punten overzetten</text>
  </threadedComment>
  <threadedComment ref="D44" dT="2019-05-14T12:10:24.70" personId="{F78062EB-5EE4-4625-B34B-AFC387AB2A90}" id="{3863D128-A6C8-44C6-A449-50F5491A0132}">
    <text>score floret 2018: 1150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4" dT="2020-01-18T12:30:26.46" personId="{A193C57F-3C6E-4F0A-9EED-AAC66EF21848}" id="{1F6BF1D2-7E1C-482A-9D60-C506953C4844}">
    <text>WJH: In leeftijd aangepast om in jongere poule te vallen</text>
  </threadedComment>
  <threadedComment ref="A17" dT="2021-11-13T11:22:00.37" personId="{1E908F9A-78CB-4318-AD3B-0CCA90AFB186}" id="{B161A18E-CFE9-4538-B13B-8A8673A2FE1D}">
    <text>van klein naar GR, punten overzetten</text>
  </threadedComment>
  <threadedComment ref="A91" dT="2019-05-14T12:10:24.70" personId="{F78062EB-5EE4-4625-B34B-AFC387AB2A90}" id="{0C69630E-9618-4131-9710-0CE127C13E04}">
    <text>score floret 2018: 1150</text>
  </threadedComment>
  <threadedComment ref="A92" dT="2020-01-18T12:30:26.46" personId="{A193C57F-3C6E-4F0A-9EED-AAC66EF21848}" id="{EB14AFFB-F777-4430-B472-357058FE659E}">
    <text>WJH: In leeftijd aangepast om in jongere poule te vallen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9.xml"/><Relationship Id="rId21" Type="http://schemas.openxmlformats.org/officeDocument/2006/relationships/ctrlProp" Target="../ctrlProps/ctrlProp254.xml"/><Relationship Id="rId42" Type="http://schemas.openxmlformats.org/officeDocument/2006/relationships/ctrlProp" Target="../ctrlProps/ctrlProp275.xml"/><Relationship Id="rId47" Type="http://schemas.openxmlformats.org/officeDocument/2006/relationships/ctrlProp" Target="../ctrlProps/ctrlProp280.xml"/><Relationship Id="rId63" Type="http://schemas.openxmlformats.org/officeDocument/2006/relationships/ctrlProp" Target="../ctrlProps/ctrlProp296.xml"/><Relationship Id="rId68" Type="http://schemas.openxmlformats.org/officeDocument/2006/relationships/ctrlProp" Target="../ctrlProps/ctrlProp301.xml"/><Relationship Id="rId84" Type="http://schemas.openxmlformats.org/officeDocument/2006/relationships/ctrlProp" Target="../ctrlProps/ctrlProp317.xml"/><Relationship Id="rId89" Type="http://schemas.openxmlformats.org/officeDocument/2006/relationships/ctrlProp" Target="../ctrlProps/ctrlProp322.xml"/><Relationship Id="rId112" Type="http://schemas.openxmlformats.org/officeDocument/2006/relationships/ctrlProp" Target="../ctrlProps/ctrlProp345.xml"/><Relationship Id="rId16" Type="http://schemas.openxmlformats.org/officeDocument/2006/relationships/ctrlProp" Target="../ctrlProps/ctrlProp249.xml"/><Relationship Id="rId107" Type="http://schemas.openxmlformats.org/officeDocument/2006/relationships/ctrlProp" Target="../ctrlProps/ctrlProp340.xml"/><Relationship Id="rId11" Type="http://schemas.openxmlformats.org/officeDocument/2006/relationships/ctrlProp" Target="../ctrlProps/ctrlProp244.xml"/><Relationship Id="rId32" Type="http://schemas.openxmlformats.org/officeDocument/2006/relationships/ctrlProp" Target="../ctrlProps/ctrlProp265.xml"/><Relationship Id="rId37" Type="http://schemas.openxmlformats.org/officeDocument/2006/relationships/ctrlProp" Target="../ctrlProps/ctrlProp270.xml"/><Relationship Id="rId53" Type="http://schemas.openxmlformats.org/officeDocument/2006/relationships/ctrlProp" Target="../ctrlProps/ctrlProp286.xml"/><Relationship Id="rId58" Type="http://schemas.openxmlformats.org/officeDocument/2006/relationships/ctrlProp" Target="../ctrlProps/ctrlProp291.xml"/><Relationship Id="rId74" Type="http://schemas.openxmlformats.org/officeDocument/2006/relationships/ctrlProp" Target="../ctrlProps/ctrlProp307.xml"/><Relationship Id="rId79" Type="http://schemas.openxmlformats.org/officeDocument/2006/relationships/ctrlProp" Target="../ctrlProps/ctrlProp312.xml"/><Relationship Id="rId102" Type="http://schemas.openxmlformats.org/officeDocument/2006/relationships/ctrlProp" Target="../ctrlProps/ctrlProp335.xml"/><Relationship Id="rId5" Type="http://schemas.openxmlformats.org/officeDocument/2006/relationships/ctrlProp" Target="../ctrlProps/ctrlProp238.xml"/><Relationship Id="rId90" Type="http://schemas.openxmlformats.org/officeDocument/2006/relationships/ctrlProp" Target="../ctrlProps/ctrlProp323.xml"/><Relationship Id="rId95" Type="http://schemas.openxmlformats.org/officeDocument/2006/relationships/ctrlProp" Target="../ctrlProps/ctrlProp328.xml"/><Relationship Id="rId22" Type="http://schemas.openxmlformats.org/officeDocument/2006/relationships/ctrlProp" Target="../ctrlProps/ctrlProp255.xml"/><Relationship Id="rId27" Type="http://schemas.openxmlformats.org/officeDocument/2006/relationships/ctrlProp" Target="../ctrlProps/ctrlProp260.xml"/><Relationship Id="rId43" Type="http://schemas.openxmlformats.org/officeDocument/2006/relationships/ctrlProp" Target="../ctrlProps/ctrlProp276.xml"/><Relationship Id="rId48" Type="http://schemas.openxmlformats.org/officeDocument/2006/relationships/ctrlProp" Target="../ctrlProps/ctrlProp281.xml"/><Relationship Id="rId64" Type="http://schemas.openxmlformats.org/officeDocument/2006/relationships/ctrlProp" Target="../ctrlProps/ctrlProp297.xml"/><Relationship Id="rId69" Type="http://schemas.openxmlformats.org/officeDocument/2006/relationships/ctrlProp" Target="../ctrlProps/ctrlProp302.xml"/><Relationship Id="rId113" Type="http://schemas.openxmlformats.org/officeDocument/2006/relationships/ctrlProp" Target="../ctrlProps/ctrlProp346.xml"/><Relationship Id="rId80" Type="http://schemas.openxmlformats.org/officeDocument/2006/relationships/ctrlProp" Target="../ctrlProps/ctrlProp313.xml"/><Relationship Id="rId85" Type="http://schemas.openxmlformats.org/officeDocument/2006/relationships/ctrlProp" Target="../ctrlProps/ctrlProp318.xml"/><Relationship Id="rId12" Type="http://schemas.openxmlformats.org/officeDocument/2006/relationships/ctrlProp" Target="../ctrlProps/ctrlProp245.xml"/><Relationship Id="rId17" Type="http://schemas.openxmlformats.org/officeDocument/2006/relationships/ctrlProp" Target="../ctrlProps/ctrlProp250.xml"/><Relationship Id="rId33" Type="http://schemas.openxmlformats.org/officeDocument/2006/relationships/ctrlProp" Target="../ctrlProps/ctrlProp266.xml"/><Relationship Id="rId38" Type="http://schemas.openxmlformats.org/officeDocument/2006/relationships/ctrlProp" Target="../ctrlProps/ctrlProp271.xml"/><Relationship Id="rId59" Type="http://schemas.openxmlformats.org/officeDocument/2006/relationships/ctrlProp" Target="../ctrlProps/ctrlProp292.xml"/><Relationship Id="rId103" Type="http://schemas.openxmlformats.org/officeDocument/2006/relationships/ctrlProp" Target="../ctrlProps/ctrlProp336.xml"/><Relationship Id="rId108" Type="http://schemas.openxmlformats.org/officeDocument/2006/relationships/ctrlProp" Target="../ctrlProps/ctrlProp341.xml"/><Relationship Id="rId54" Type="http://schemas.openxmlformats.org/officeDocument/2006/relationships/ctrlProp" Target="../ctrlProps/ctrlProp287.xml"/><Relationship Id="rId70" Type="http://schemas.openxmlformats.org/officeDocument/2006/relationships/ctrlProp" Target="../ctrlProps/ctrlProp303.xml"/><Relationship Id="rId75" Type="http://schemas.openxmlformats.org/officeDocument/2006/relationships/ctrlProp" Target="../ctrlProps/ctrlProp308.xml"/><Relationship Id="rId91" Type="http://schemas.openxmlformats.org/officeDocument/2006/relationships/ctrlProp" Target="../ctrlProps/ctrlProp324.xml"/><Relationship Id="rId96" Type="http://schemas.openxmlformats.org/officeDocument/2006/relationships/ctrlProp" Target="../ctrlProps/ctrlProp32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9.xml"/><Relationship Id="rId15" Type="http://schemas.openxmlformats.org/officeDocument/2006/relationships/ctrlProp" Target="../ctrlProps/ctrlProp248.xml"/><Relationship Id="rId23" Type="http://schemas.openxmlformats.org/officeDocument/2006/relationships/ctrlProp" Target="../ctrlProps/ctrlProp256.xml"/><Relationship Id="rId28" Type="http://schemas.openxmlformats.org/officeDocument/2006/relationships/ctrlProp" Target="../ctrlProps/ctrlProp261.xml"/><Relationship Id="rId36" Type="http://schemas.openxmlformats.org/officeDocument/2006/relationships/ctrlProp" Target="../ctrlProps/ctrlProp269.xml"/><Relationship Id="rId49" Type="http://schemas.openxmlformats.org/officeDocument/2006/relationships/ctrlProp" Target="../ctrlProps/ctrlProp282.xml"/><Relationship Id="rId57" Type="http://schemas.openxmlformats.org/officeDocument/2006/relationships/ctrlProp" Target="../ctrlProps/ctrlProp290.xml"/><Relationship Id="rId106" Type="http://schemas.openxmlformats.org/officeDocument/2006/relationships/ctrlProp" Target="../ctrlProps/ctrlProp339.xml"/><Relationship Id="rId114" Type="http://schemas.openxmlformats.org/officeDocument/2006/relationships/table" Target="../tables/table3.xml"/><Relationship Id="rId10" Type="http://schemas.openxmlformats.org/officeDocument/2006/relationships/ctrlProp" Target="../ctrlProps/ctrlProp243.xml"/><Relationship Id="rId31" Type="http://schemas.openxmlformats.org/officeDocument/2006/relationships/ctrlProp" Target="../ctrlProps/ctrlProp264.xml"/><Relationship Id="rId44" Type="http://schemas.openxmlformats.org/officeDocument/2006/relationships/ctrlProp" Target="../ctrlProps/ctrlProp277.xml"/><Relationship Id="rId52" Type="http://schemas.openxmlformats.org/officeDocument/2006/relationships/ctrlProp" Target="../ctrlProps/ctrlProp285.xml"/><Relationship Id="rId60" Type="http://schemas.openxmlformats.org/officeDocument/2006/relationships/ctrlProp" Target="../ctrlProps/ctrlProp293.xml"/><Relationship Id="rId65" Type="http://schemas.openxmlformats.org/officeDocument/2006/relationships/ctrlProp" Target="../ctrlProps/ctrlProp298.xml"/><Relationship Id="rId73" Type="http://schemas.openxmlformats.org/officeDocument/2006/relationships/ctrlProp" Target="../ctrlProps/ctrlProp306.xml"/><Relationship Id="rId78" Type="http://schemas.openxmlformats.org/officeDocument/2006/relationships/ctrlProp" Target="../ctrlProps/ctrlProp311.xml"/><Relationship Id="rId81" Type="http://schemas.openxmlformats.org/officeDocument/2006/relationships/ctrlProp" Target="../ctrlProps/ctrlProp314.xml"/><Relationship Id="rId86" Type="http://schemas.openxmlformats.org/officeDocument/2006/relationships/ctrlProp" Target="../ctrlProps/ctrlProp319.xml"/><Relationship Id="rId94" Type="http://schemas.openxmlformats.org/officeDocument/2006/relationships/ctrlProp" Target="../ctrlProps/ctrlProp327.xml"/><Relationship Id="rId99" Type="http://schemas.openxmlformats.org/officeDocument/2006/relationships/ctrlProp" Target="../ctrlProps/ctrlProp332.xml"/><Relationship Id="rId101" Type="http://schemas.openxmlformats.org/officeDocument/2006/relationships/ctrlProp" Target="../ctrlProps/ctrlProp334.xml"/><Relationship Id="rId4" Type="http://schemas.openxmlformats.org/officeDocument/2006/relationships/ctrlProp" Target="../ctrlProps/ctrlProp237.xml"/><Relationship Id="rId9" Type="http://schemas.openxmlformats.org/officeDocument/2006/relationships/ctrlProp" Target="../ctrlProps/ctrlProp242.xml"/><Relationship Id="rId13" Type="http://schemas.openxmlformats.org/officeDocument/2006/relationships/ctrlProp" Target="../ctrlProps/ctrlProp246.xml"/><Relationship Id="rId18" Type="http://schemas.openxmlformats.org/officeDocument/2006/relationships/ctrlProp" Target="../ctrlProps/ctrlProp251.xml"/><Relationship Id="rId39" Type="http://schemas.openxmlformats.org/officeDocument/2006/relationships/ctrlProp" Target="../ctrlProps/ctrlProp272.xml"/><Relationship Id="rId109" Type="http://schemas.openxmlformats.org/officeDocument/2006/relationships/ctrlProp" Target="../ctrlProps/ctrlProp342.xml"/><Relationship Id="rId34" Type="http://schemas.openxmlformats.org/officeDocument/2006/relationships/ctrlProp" Target="../ctrlProps/ctrlProp267.xml"/><Relationship Id="rId50" Type="http://schemas.openxmlformats.org/officeDocument/2006/relationships/ctrlProp" Target="../ctrlProps/ctrlProp283.xml"/><Relationship Id="rId55" Type="http://schemas.openxmlformats.org/officeDocument/2006/relationships/ctrlProp" Target="../ctrlProps/ctrlProp288.xml"/><Relationship Id="rId76" Type="http://schemas.openxmlformats.org/officeDocument/2006/relationships/ctrlProp" Target="../ctrlProps/ctrlProp309.xml"/><Relationship Id="rId97" Type="http://schemas.openxmlformats.org/officeDocument/2006/relationships/ctrlProp" Target="../ctrlProps/ctrlProp330.xml"/><Relationship Id="rId104" Type="http://schemas.openxmlformats.org/officeDocument/2006/relationships/ctrlProp" Target="../ctrlProps/ctrlProp337.xml"/><Relationship Id="rId7" Type="http://schemas.openxmlformats.org/officeDocument/2006/relationships/ctrlProp" Target="../ctrlProps/ctrlProp240.xml"/><Relationship Id="rId71" Type="http://schemas.openxmlformats.org/officeDocument/2006/relationships/ctrlProp" Target="../ctrlProps/ctrlProp304.xml"/><Relationship Id="rId92" Type="http://schemas.openxmlformats.org/officeDocument/2006/relationships/ctrlProp" Target="../ctrlProps/ctrlProp325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262.xml"/><Relationship Id="rId24" Type="http://schemas.openxmlformats.org/officeDocument/2006/relationships/ctrlProp" Target="../ctrlProps/ctrlProp257.xml"/><Relationship Id="rId40" Type="http://schemas.openxmlformats.org/officeDocument/2006/relationships/ctrlProp" Target="../ctrlProps/ctrlProp273.xml"/><Relationship Id="rId45" Type="http://schemas.openxmlformats.org/officeDocument/2006/relationships/ctrlProp" Target="../ctrlProps/ctrlProp278.xml"/><Relationship Id="rId66" Type="http://schemas.openxmlformats.org/officeDocument/2006/relationships/ctrlProp" Target="../ctrlProps/ctrlProp299.xml"/><Relationship Id="rId87" Type="http://schemas.openxmlformats.org/officeDocument/2006/relationships/ctrlProp" Target="../ctrlProps/ctrlProp320.xml"/><Relationship Id="rId110" Type="http://schemas.openxmlformats.org/officeDocument/2006/relationships/ctrlProp" Target="../ctrlProps/ctrlProp343.xml"/><Relationship Id="rId115" Type="http://schemas.openxmlformats.org/officeDocument/2006/relationships/comments" Target="../comments7.xml"/><Relationship Id="rId61" Type="http://schemas.openxmlformats.org/officeDocument/2006/relationships/ctrlProp" Target="../ctrlProps/ctrlProp294.xml"/><Relationship Id="rId82" Type="http://schemas.openxmlformats.org/officeDocument/2006/relationships/ctrlProp" Target="../ctrlProps/ctrlProp315.xml"/><Relationship Id="rId19" Type="http://schemas.openxmlformats.org/officeDocument/2006/relationships/ctrlProp" Target="../ctrlProps/ctrlProp252.xml"/><Relationship Id="rId14" Type="http://schemas.openxmlformats.org/officeDocument/2006/relationships/ctrlProp" Target="../ctrlProps/ctrlProp247.xml"/><Relationship Id="rId30" Type="http://schemas.openxmlformats.org/officeDocument/2006/relationships/ctrlProp" Target="../ctrlProps/ctrlProp263.xml"/><Relationship Id="rId35" Type="http://schemas.openxmlformats.org/officeDocument/2006/relationships/ctrlProp" Target="../ctrlProps/ctrlProp268.xml"/><Relationship Id="rId56" Type="http://schemas.openxmlformats.org/officeDocument/2006/relationships/ctrlProp" Target="../ctrlProps/ctrlProp289.xml"/><Relationship Id="rId77" Type="http://schemas.openxmlformats.org/officeDocument/2006/relationships/ctrlProp" Target="../ctrlProps/ctrlProp310.xml"/><Relationship Id="rId100" Type="http://schemas.openxmlformats.org/officeDocument/2006/relationships/ctrlProp" Target="../ctrlProps/ctrlProp333.xml"/><Relationship Id="rId105" Type="http://schemas.openxmlformats.org/officeDocument/2006/relationships/ctrlProp" Target="../ctrlProps/ctrlProp338.xml"/><Relationship Id="rId8" Type="http://schemas.openxmlformats.org/officeDocument/2006/relationships/ctrlProp" Target="../ctrlProps/ctrlProp241.xml"/><Relationship Id="rId51" Type="http://schemas.openxmlformats.org/officeDocument/2006/relationships/ctrlProp" Target="../ctrlProps/ctrlProp284.xml"/><Relationship Id="rId72" Type="http://schemas.openxmlformats.org/officeDocument/2006/relationships/ctrlProp" Target="../ctrlProps/ctrlProp305.xml"/><Relationship Id="rId93" Type="http://schemas.openxmlformats.org/officeDocument/2006/relationships/ctrlProp" Target="../ctrlProps/ctrlProp326.xml"/><Relationship Id="rId98" Type="http://schemas.openxmlformats.org/officeDocument/2006/relationships/ctrlProp" Target="../ctrlProps/ctrlProp331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258.xml"/><Relationship Id="rId46" Type="http://schemas.openxmlformats.org/officeDocument/2006/relationships/ctrlProp" Target="../ctrlProps/ctrlProp279.xml"/><Relationship Id="rId67" Type="http://schemas.openxmlformats.org/officeDocument/2006/relationships/ctrlProp" Target="../ctrlProps/ctrlProp300.xml"/><Relationship Id="rId116" Type="http://schemas.microsoft.com/office/2017/10/relationships/threadedComment" Target="../threadedComments/threadedComment4.xml"/><Relationship Id="rId20" Type="http://schemas.openxmlformats.org/officeDocument/2006/relationships/ctrlProp" Target="../ctrlProps/ctrlProp253.xml"/><Relationship Id="rId41" Type="http://schemas.openxmlformats.org/officeDocument/2006/relationships/ctrlProp" Target="../ctrlProps/ctrlProp274.xml"/><Relationship Id="rId62" Type="http://schemas.openxmlformats.org/officeDocument/2006/relationships/ctrlProp" Target="../ctrlProps/ctrlProp295.xml"/><Relationship Id="rId83" Type="http://schemas.openxmlformats.org/officeDocument/2006/relationships/ctrlProp" Target="../ctrlProps/ctrlProp316.xml"/><Relationship Id="rId88" Type="http://schemas.openxmlformats.org/officeDocument/2006/relationships/ctrlProp" Target="../ctrlProps/ctrlProp321.xml"/><Relationship Id="rId111" Type="http://schemas.openxmlformats.org/officeDocument/2006/relationships/ctrlProp" Target="../ctrlProps/ctrlProp34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omments" Target="../comments2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117" Type="http://schemas.openxmlformats.org/officeDocument/2006/relationships/comments" Target="../comments4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84" Type="http://schemas.openxmlformats.org/officeDocument/2006/relationships/ctrlProp" Target="../ctrlProps/ctrlProp205.xml"/><Relationship Id="rId89" Type="http://schemas.openxmlformats.org/officeDocument/2006/relationships/ctrlProp" Target="../ctrlProps/ctrlProp210.xml"/><Relationship Id="rId112" Type="http://schemas.openxmlformats.org/officeDocument/2006/relationships/ctrlProp" Target="../ctrlProps/ctrlProp233.xml"/><Relationship Id="rId16" Type="http://schemas.openxmlformats.org/officeDocument/2006/relationships/ctrlProp" Target="../ctrlProps/ctrlProp137.xml"/><Relationship Id="rId107" Type="http://schemas.openxmlformats.org/officeDocument/2006/relationships/ctrlProp" Target="../ctrlProps/ctrlProp228.xml"/><Relationship Id="rId11" Type="http://schemas.openxmlformats.org/officeDocument/2006/relationships/ctrlProp" Target="../ctrlProps/ctrlProp132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74" Type="http://schemas.openxmlformats.org/officeDocument/2006/relationships/ctrlProp" Target="../ctrlProps/ctrlProp195.xml"/><Relationship Id="rId79" Type="http://schemas.openxmlformats.org/officeDocument/2006/relationships/ctrlProp" Target="../ctrlProps/ctrlProp200.xml"/><Relationship Id="rId102" Type="http://schemas.openxmlformats.org/officeDocument/2006/relationships/ctrlProp" Target="../ctrlProps/ctrlProp223.xml"/><Relationship Id="rId5" Type="http://schemas.openxmlformats.org/officeDocument/2006/relationships/ctrlProp" Target="../ctrlProps/ctrlProp126.xml"/><Relationship Id="rId90" Type="http://schemas.openxmlformats.org/officeDocument/2006/relationships/ctrlProp" Target="../ctrlProps/ctrlProp211.xml"/><Relationship Id="rId95" Type="http://schemas.openxmlformats.org/officeDocument/2006/relationships/ctrlProp" Target="../ctrlProps/ctrlProp216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113" Type="http://schemas.openxmlformats.org/officeDocument/2006/relationships/ctrlProp" Target="../ctrlProps/ctrlProp234.xml"/><Relationship Id="rId80" Type="http://schemas.openxmlformats.org/officeDocument/2006/relationships/ctrlProp" Target="../ctrlProps/ctrlProp201.xml"/><Relationship Id="rId85" Type="http://schemas.openxmlformats.org/officeDocument/2006/relationships/ctrlProp" Target="../ctrlProps/ctrlProp206.x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59" Type="http://schemas.openxmlformats.org/officeDocument/2006/relationships/ctrlProp" Target="../ctrlProps/ctrlProp180.xml"/><Relationship Id="rId103" Type="http://schemas.openxmlformats.org/officeDocument/2006/relationships/ctrlProp" Target="../ctrlProps/ctrlProp224.xml"/><Relationship Id="rId108" Type="http://schemas.openxmlformats.org/officeDocument/2006/relationships/ctrlProp" Target="../ctrlProps/ctrlProp229.xml"/><Relationship Id="rId54" Type="http://schemas.openxmlformats.org/officeDocument/2006/relationships/ctrlProp" Target="../ctrlProps/ctrlProp175.xml"/><Relationship Id="rId70" Type="http://schemas.openxmlformats.org/officeDocument/2006/relationships/ctrlProp" Target="../ctrlProps/ctrlProp191.xml"/><Relationship Id="rId75" Type="http://schemas.openxmlformats.org/officeDocument/2006/relationships/ctrlProp" Target="../ctrlProps/ctrlProp196.xml"/><Relationship Id="rId91" Type="http://schemas.openxmlformats.org/officeDocument/2006/relationships/ctrlProp" Target="../ctrlProps/ctrlProp212.xml"/><Relationship Id="rId96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7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49" Type="http://schemas.openxmlformats.org/officeDocument/2006/relationships/ctrlProp" Target="../ctrlProps/ctrlProp170.xml"/><Relationship Id="rId114" Type="http://schemas.openxmlformats.org/officeDocument/2006/relationships/ctrlProp" Target="../ctrlProps/ctrlProp235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73" Type="http://schemas.openxmlformats.org/officeDocument/2006/relationships/ctrlProp" Target="../ctrlProps/ctrlProp194.xml"/><Relationship Id="rId78" Type="http://schemas.openxmlformats.org/officeDocument/2006/relationships/ctrlProp" Target="../ctrlProps/ctrlProp199.xml"/><Relationship Id="rId81" Type="http://schemas.openxmlformats.org/officeDocument/2006/relationships/ctrlProp" Target="../ctrlProps/ctrlProp202.xml"/><Relationship Id="rId86" Type="http://schemas.openxmlformats.org/officeDocument/2006/relationships/ctrlProp" Target="../ctrlProps/ctrlProp207.xml"/><Relationship Id="rId94" Type="http://schemas.openxmlformats.org/officeDocument/2006/relationships/ctrlProp" Target="../ctrlProps/ctrlProp215.xml"/><Relationship Id="rId99" Type="http://schemas.openxmlformats.org/officeDocument/2006/relationships/ctrlProp" Target="../ctrlProps/ctrlProp220.xml"/><Relationship Id="rId101" Type="http://schemas.openxmlformats.org/officeDocument/2006/relationships/ctrlProp" Target="../ctrlProps/ctrlProp222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109" Type="http://schemas.openxmlformats.org/officeDocument/2006/relationships/ctrlProp" Target="../ctrlProps/ctrlProp23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76" Type="http://schemas.openxmlformats.org/officeDocument/2006/relationships/ctrlProp" Target="../ctrlProps/ctrlProp197.xml"/><Relationship Id="rId97" Type="http://schemas.openxmlformats.org/officeDocument/2006/relationships/ctrlProp" Target="../ctrlProps/ctrlProp218.xml"/><Relationship Id="rId104" Type="http://schemas.openxmlformats.org/officeDocument/2006/relationships/ctrlProp" Target="../ctrlProps/ctrlProp225.xml"/><Relationship Id="rId7" Type="http://schemas.openxmlformats.org/officeDocument/2006/relationships/ctrlProp" Target="../ctrlProps/ctrlProp128.xml"/><Relationship Id="rId71" Type="http://schemas.openxmlformats.org/officeDocument/2006/relationships/ctrlProp" Target="../ctrlProps/ctrlProp192.xml"/><Relationship Id="rId92" Type="http://schemas.openxmlformats.org/officeDocument/2006/relationships/ctrlProp" Target="../ctrlProps/ctrlProp213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50.xml"/><Relationship Id="rId24" Type="http://schemas.openxmlformats.org/officeDocument/2006/relationships/ctrlProp" Target="../ctrlProps/ctrlProp145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66" Type="http://schemas.openxmlformats.org/officeDocument/2006/relationships/ctrlProp" Target="../ctrlProps/ctrlProp187.xml"/><Relationship Id="rId87" Type="http://schemas.openxmlformats.org/officeDocument/2006/relationships/ctrlProp" Target="../ctrlProps/ctrlProp208.xml"/><Relationship Id="rId110" Type="http://schemas.openxmlformats.org/officeDocument/2006/relationships/ctrlProp" Target="../ctrlProps/ctrlProp231.xml"/><Relationship Id="rId115" Type="http://schemas.openxmlformats.org/officeDocument/2006/relationships/ctrlProp" Target="../ctrlProps/ctrlProp236.xml"/><Relationship Id="rId61" Type="http://schemas.openxmlformats.org/officeDocument/2006/relationships/ctrlProp" Target="../ctrlProps/ctrlProp182.xml"/><Relationship Id="rId82" Type="http://schemas.openxmlformats.org/officeDocument/2006/relationships/ctrlProp" Target="../ctrlProps/ctrlProp203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56" Type="http://schemas.openxmlformats.org/officeDocument/2006/relationships/ctrlProp" Target="../ctrlProps/ctrlProp177.xml"/><Relationship Id="rId77" Type="http://schemas.openxmlformats.org/officeDocument/2006/relationships/ctrlProp" Target="../ctrlProps/ctrlProp198.xml"/><Relationship Id="rId100" Type="http://schemas.openxmlformats.org/officeDocument/2006/relationships/ctrlProp" Target="../ctrlProps/ctrlProp221.xml"/><Relationship Id="rId105" Type="http://schemas.openxmlformats.org/officeDocument/2006/relationships/ctrlProp" Target="../ctrlProps/ctrlProp226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72" Type="http://schemas.openxmlformats.org/officeDocument/2006/relationships/ctrlProp" Target="../ctrlProps/ctrlProp193.xml"/><Relationship Id="rId93" Type="http://schemas.openxmlformats.org/officeDocument/2006/relationships/ctrlProp" Target="../ctrlProps/ctrlProp214.xml"/><Relationship Id="rId98" Type="http://schemas.openxmlformats.org/officeDocument/2006/relationships/ctrlProp" Target="../ctrlProps/ctrlProp219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146.xml"/><Relationship Id="rId46" Type="http://schemas.openxmlformats.org/officeDocument/2006/relationships/ctrlProp" Target="../ctrlProps/ctrlProp167.xml"/><Relationship Id="rId67" Type="http://schemas.openxmlformats.org/officeDocument/2006/relationships/ctrlProp" Target="../ctrlProps/ctrlProp188.xml"/><Relationship Id="rId116" Type="http://schemas.openxmlformats.org/officeDocument/2006/relationships/table" Target="../tables/table2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62" Type="http://schemas.openxmlformats.org/officeDocument/2006/relationships/ctrlProp" Target="../ctrlProps/ctrlProp183.xml"/><Relationship Id="rId83" Type="http://schemas.openxmlformats.org/officeDocument/2006/relationships/ctrlProp" Target="../ctrlProps/ctrlProp204.xml"/><Relationship Id="rId88" Type="http://schemas.openxmlformats.org/officeDocument/2006/relationships/ctrlProp" Target="../ctrlProps/ctrlProp209.xml"/><Relationship Id="rId111" Type="http://schemas.openxmlformats.org/officeDocument/2006/relationships/ctrlProp" Target="../ctrlProps/ctrlProp232.xml"/><Relationship Id="rId15" Type="http://schemas.openxmlformats.org/officeDocument/2006/relationships/ctrlProp" Target="../ctrlProps/ctrlProp136.xml"/><Relationship Id="rId36" Type="http://schemas.openxmlformats.org/officeDocument/2006/relationships/ctrlProp" Target="../ctrlProps/ctrlProp157.xml"/><Relationship Id="rId57" Type="http://schemas.openxmlformats.org/officeDocument/2006/relationships/ctrlProp" Target="../ctrlProps/ctrlProp178.xml"/><Relationship Id="rId106" Type="http://schemas.openxmlformats.org/officeDocument/2006/relationships/ctrlProp" Target="../ctrlProps/ctrlProp2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713F-5AC0-485D-AD46-F214C40176AE}">
  <sheetPr codeName="Blad1"/>
  <dimension ref="A1:AMK16"/>
  <sheetViews>
    <sheetView zoomScaleNormal="100" workbookViewId="0">
      <selection activeCell="J15" sqref="J15"/>
    </sheetView>
  </sheetViews>
  <sheetFormatPr defaultColWidth="8.88671875" defaultRowHeight="14.4" x14ac:dyDescent="0.3"/>
  <cols>
    <col min="1" max="9" width="11.44140625" style="150" customWidth="1"/>
    <col min="10" max="10" width="29.6640625" style="150" customWidth="1"/>
    <col min="11" max="1025" width="11.44140625" style="150" customWidth="1"/>
    <col min="1026" max="16384" width="8.88671875" style="156"/>
  </cols>
  <sheetData>
    <row r="1" spans="1:10" ht="18" x14ac:dyDescent="0.35">
      <c r="B1" s="452">
        <v>2021</v>
      </c>
      <c r="C1" s="495" t="s">
        <v>670</v>
      </c>
      <c r="D1" s="452">
        <f>B1+1</f>
        <v>2022</v>
      </c>
    </row>
    <row r="3" spans="1:10" ht="18" x14ac:dyDescent="0.35">
      <c r="A3" s="148"/>
      <c r="B3" s="249" t="s">
        <v>177</v>
      </c>
      <c r="C3" s="249" t="s">
        <v>177</v>
      </c>
      <c r="D3" s="249" t="s">
        <v>178</v>
      </c>
      <c r="E3" s="249" t="s">
        <v>178</v>
      </c>
      <c r="F3" s="249" t="s">
        <v>179</v>
      </c>
      <c r="G3" s="249" t="s">
        <v>179</v>
      </c>
      <c r="H3" s="148"/>
      <c r="I3" s="148"/>
    </row>
    <row r="4" spans="1:10" ht="18" x14ac:dyDescent="0.35">
      <c r="A4" s="148"/>
      <c r="B4" s="453" t="s">
        <v>180</v>
      </c>
      <c r="C4" s="453" t="s">
        <v>181</v>
      </c>
      <c r="D4" s="453" t="s">
        <v>180</v>
      </c>
      <c r="E4" s="453" t="s">
        <v>181</v>
      </c>
      <c r="F4" s="453" t="s">
        <v>180</v>
      </c>
      <c r="G4" s="453" t="s">
        <v>181</v>
      </c>
      <c r="H4" s="151" t="s">
        <v>182</v>
      </c>
      <c r="I4" s="152" t="s">
        <v>183</v>
      </c>
      <c r="J4" s="152" t="s">
        <v>184</v>
      </c>
    </row>
    <row r="5" spans="1:10" ht="18" x14ac:dyDescent="0.35">
      <c r="A5" s="453" t="s">
        <v>196</v>
      </c>
      <c r="B5" s="153">
        <v>12</v>
      </c>
      <c r="C5" s="153">
        <v>12</v>
      </c>
      <c r="D5" s="153">
        <v>11</v>
      </c>
      <c r="E5" s="153">
        <v>2</v>
      </c>
      <c r="F5" s="153">
        <v>17</v>
      </c>
      <c r="G5" s="153">
        <v>10</v>
      </c>
      <c r="H5" s="154">
        <f>SUM(B5:G5)</f>
        <v>64</v>
      </c>
      <c r="I5" s="154">
        <v>16</v>
      </c>
      <c r="J5" s="454" t="s">
        <v>197</v>
      </c>
    </row>
    <row r="6" spans="1:10" ht="18" x14ac:dyDescent="0.35">
      <c r="A6" s="453" t="s">
        <v>198</v>
      </c>
      <c r="B6" s="153">
        <v>11</v>
      </c>
      <c r="C6" s="153">
        <v>10</v>
      </c>
      <c r="D6" s="153">
        <v>9</v>
      </c>
      <c r="E6" s="153">
        <v>2</v>
      </c>
      <c r="F6" s="153">
        <v>8</v>
      </c>
      <c r="G6" s="153">
        <v>7</v>
      </c>
      <c r="H6" s="154">
        <f>SUM(B6:G6)</f>
        <v>47</v>
      </c>
      <c r="I6" s="154">
        <v>16</v>
      </c>
      <c r="J6" s="454" t="s">
        <v>199</v>
      </c>
    </row>
    <row r="7" spans="1:10" ht="18" x14ac:dyDescent="0.35">
      <c r="A7" s="453" t="s">
        <v>200</v>
      </c>
      <c r="B7" s="153">
        <v>18</v>
      </c>
      <c r="C7" s="153">
        <v>17</v>
      </c>
      <c r="D7" s="153">
        <v>7</v>
      </c>
      <c r="E7" s="153">
        <v>2</v>
      </c>
      <c r="F7" s="153">
        <v>13</v>
      </c>
      <c r="G7" s="153">
        <v>6</v>
      </c>
      <c r="H7" s="154">
        <f>SUM(B7:G7)</f>
        <v>63</v>
      </c>
      <c r="I7" s="154">
        <v>15</v>
      </c>
      <c r="J7" s="454" t="s">
        <v>201</v>
      </c>
    </row>
    <row r="8" spans="1:10" ht="18" x14ac:dyDescent="0.35">
      <c r="A8" s="453" t="s">
        <v>202</v>
      </c>
      <c r="B8" s="153">
        <v>15</v>
      </c>
      <c r="C8" s="153">
        <v>9</v>
      </c>
      <c r="D8" s="153">
        <v>9</v>
      </c>
      <c r="E8" s="153">
        <v>5</v>
      </c>
      <c r="F8" s="153">
        <v>7</v>
      </c>
      <c r="G8" s="153">
        <v>6</v>
      </c>
      <c r="H8" s="154">
        <f>SUM(B8:G8)</f>
        <v>51</v>
      </c>
      <c r="I8" s="154">
        <v>18</v>
      </c>
      <c r="J8" s="454" t="s">
        <v>203</v>
      </c>
    </row>
    <row r="9" spans="1:10" ht="18" x14ac:dyDescent="0.35">
      <c r="A9" s="453" t="s">
        <v>185</v>
      </c>
      <c r="B9" s="153"/>
      <c r="C9" s="153"/>
      <c r="D9" s="153"/>
      <c r="E9" s="153"/>
      <c r="F9" s="153"/>
      <c r="G9" s="153"/>
      <c r="H9" s="154"/>
      <c r="I9" s="154"/>
      <c r="J9" s="454" t="s">
        <v>683</v>
      </c>
    </row>
    <row r="10" spans="1:10" ht="18" x14ac:dyDescent="0.35">
      <c r="A10" s="453" t="s">
        <v>187</v>
      </c>
      <c r="B10" s="153">
        <v>12</v>
      </c>
      <c r="C10" s="153">
        <v>16</v>
      </c>
      <c r="D10" s="153">
        <v>7</v>
      </c>
      <c r="E10" s="153">
        <v>7</v>
      </c>
      <c r="F10" s="153">
        <v>12</v>
      </c>
      <c r="G10" s="153">
        <v>10</v>
      </c>
      <c r="H10" s="154">
        <f>SUM(B10:G10)</f>
        <v>64</v>
      </c>
      <c r="I10" s="154">
        <v>16</v>
      </c>
      <c r="J10" s="454" t="s">
        <v>203</v>
      </c>
    </row>
    <row r="11" spans="1:10" ht="18" x14ac:dyDescent="0.35">
      <c r="A11" s="453" t="s">
        <v>189</v>
      </c>
      <c r="B11" s="153">
        <v>12</v>
      </c>
      <c r="C11" s="153">
        <v>11</v>
      </c>
      <c r="D11" s="153">
        <v>9</v>
      </c>
      <c r="E11" s="153">
        <v>5</v>
      </c>
      <c r="F11" s="153">
        <v>8</v>
      </c>
      <c r="G11" s="153">
        <v>6</v>
      </c>
      <c r="H11" s="154">
        <f>SUM(B11:G11)</f>
        <v>51</v>
      </c>
      <c r="I11" s="154">
        <v>13</v>
      </c>
      <c r="J11" s="454" t="s">
        <v>190</v>
      </c>
    </row>
    <row r="12" spans="1:10" ht="18" x14ac:dyDescent="0.35">
      <c r="A12" s="453" t="s">
        <v>191</v>
      </c>
      <c r="B12" s="153">
        <v>15</v>
      </c>
      <c r="C12" s="153">
        <v>12</v>
      </c>
      <c r="D12" s="153">
        <v>9</v>
      </c>
      <c r="E12" s="153">
        <v>2</v>
      </c>
      <c r="F12" s="153">
        <v>8</v>
      </c>
      <c r="G12" s="153">
        <v>5</v>
      </c>
      <c r="H12" s="154">
        <f>SUM(B12:G12)</f>
        <v>51</v>
      </c>
      <c r="I12" s="154">
        <v>10</v>
      </c>
      <c r="J12" s="454" t="s">
        <v>188</v>
      </c>
    </row>
    <row r="13" spans="1:10" ht="18" x14ac:dyDescent="0.35">
      <c r="A13" s="453" t="s">
        <v>192</v>
      </c>
      <c r="B13" s="153"/>
      <c r="C13" s="153"/>
      <c r="D13" s="153"/>
      <c r="E13" s="153"/>
      <c r="F13" s="153"/>
      <c r="G13" s="153"/>
      <c r="H13" s="154"/>
      <c r="I13" s="154"/>
      <c r="J13" s="454" t="s">
        <v>567</v>
      </c>
    </row>
    <row r="14" spans="1:10" ht="18" x14ac:dyDescent="0.35">
      <c r="A14" s="453" t="s">
        <v>194</v>
      </c>
      <c r="B14" s="153"/>
      <c r="C14" s="153"/>
      <c r="D14" s="153"/>
      <c r="E14" s="153"/>
      <c r="F14" s="153"/>
      <c r="G14" s="153"/>
      <c r="H14" s="154"/>
      <c r="I14" s="154"/>
      <c r="J14" s="454" t="s">
        <v>568</v>
      </c>
    </row>
    <row r="15" spans="1:10" ht="18" x14ac:dyDescent="0.35">
      <c r="A15" s="249" t="s">
        <v>204</v>
      </c>
      <c r="B15" s="153">
        <f t="shared" ref="B15:I15" si="0">SUM(B5:B14)</f>
        <v>95</v>
      </c>
      <c r="C15" s="153">
        <f t="shared" si="0"/>
        <v>87</v>
      </c>
      <c r="D15" s="153">
        <f t="shared" si="0"/>
        <v>61</v>
      </c>
      <c r="E15" s="153">
        <f t="shared" si="0"/>
        <v>25</v>
      </c>
      <c r="F15" s="153">
        <f t="shared" si="0"/>
        <v>73</v>
      </c>
      <c r="G15" s="153">
        <f t="shared" si="0"/>
        <v>50</v>
      </c>
      <c r="H15" s="153">
        <f t="shared" si="0"/>
        <v>391</v>
      </c>
      <c r="I15" s="153">
        <f t="shared" si="0"/>
        <v>104</v>
      </c>
      <c r="J15" s="454" t="s">
        <v>182</v>
      </c>
    </row>
    <row r="16" spans="1:10" ht="18" x14ac:dyDescent="0.35">
      <c r="A16" s="249" t="s">
        <v>205</v>
      </c>
      <c r="B16" s="153">
        <f t="shared" ref="B16:I16" si="1">AVERAGE(B5:B14)</f>
        <v>13.571428571428571</v>
      </c>
      <c r="C16" s="153">
        <f t="shared" si="1"/>
        <v>12.428571428571429</v>
      </c>
      <c r="D16" s="153">
        <f t="shared" si="1"/>
        <v>8.7142857142857135</v>
      </c>
      <c r="E16" s="153">
        <f t="shared" si="1"/>
        <v>3.5714285714285716</v>
      </c>
      <c r="F16" s="153">
        <f t="shared" si="1"/>
        <v>10.428571428571429</v>
      </c>
      <c r="G16" s="153">
        <f t="shared" si="1"/>
        <v>7.1428571428571432</v>
      </c>
      <c r="H16" s="153">
        <f t="shared" si="1"/>
        <v>55.857142857142854</v>
      </c>
      <c r="I16" s="153">
        <f t="shared" si="1"/>
        <v>14.857142857142858</v>
      </c>
      <c r="J16" s="454" t="s">
        <v>206</v>
      </c>
    </row>
  </sheetData>
  <sortState xmlns:xlrd2="http://schemas.microsoft.com/office/spreadsheetml/2017/richdata2" ref="A5:J15">
    <sortCondition ref="B5:B15"/>
  </sortState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C66C-B07F-42B4-83E5-42A70005CFDB}">
  <sheetPr codeName="Blad10">
    <tabColor theme="5" tint="-0.499984740745262"/>
  </sheetPr>
  <dimension ref="A1:AU210"/>
  <sheetViews>
    <sheetView topLeftCell="A36" zoomScale="90" zoomScaleNormal="90" workbookViewId="0">
      <selection activeCell="P59" sqref="P59"/>
    </sheetView>
  </sheetViews>
  <sheetFormatPr defaultColWidth="8.88671875" defaultRowHeight="13.2" x14ac:dyDescent="0.25"/>
  <cols>
    <col min="1" max="1" width="27.109375" style="156" customWidth="1"/>
    <col min="2" max="4" width="5" style="156" customWidth="1"/>
    <col min="5" max="14" width="4.33203125" style="156" customWidth="1"/>
    <col min="15" max="22" width="6.109375" style="156" customWidth="1"/>
    <col min="23" max="23" width="8.33203125" style="356" customWidth="1"/>
    <col min="24" max="25" width="10.44140625" style="156" bestFit="1" customWidth="1"/>
    <col min="26" max="26" width="13.109375" style="156" bestFit="1" customWidth="1"/>
    <col min="27" max="27" width="7.109375" style="156" bestFit="1" customWidth="1"/>
    <col min="28" max="28" width="4.109375" style="156" customWidth="1"/>
    <col min="29" max="29" width="9.33203125" style="156" bestFit="1" customWidth="1"/>
    <col min="30" max="30" width="10.6640625" style="156" bestFit="1" customWidth="1"/>
    <col min="31" max="31" width="10.88671875" style="156" bestFit="1" customWidth="1"/>
    <col min="32" max="32" width="3.33203125" style="156" customWidth="1"/>
    <col min="33" max="33" width="3.6640625" style="156" customWidth="1"/>
    <col min="34" max="34" width="4.33203125" style="156" customWidth="1"/>
    <col min="35" max="35" width="4" style="156" customWidth="1"/>
    <col min="36" max="37" width="3.88671875" style="156" customWidth="1"/>
    <col min="38" max="38" width="3.6640625" style="156" customWidth="1"/>
    <col min="39" max="39" width="3.88671875" style="156" customWidth="1"/>
    <col min="40" max="40" width="4.109375" style="156" customWidth="1"/>
    <col min="41" max="41" width="3.6640625" style="156" customWidth="1"/>
    <col min="42" max="42" width="4" style="156" customWidth="1"/>
    <col min="43" max="43" width="4.109375" style="156" customWidth="1"/>
    <col min="44" max="44" width="4.44140625" style="156" customWidth="1"/>
    <col min="45" max="45" width="5.109375" style="156" customWidth="1"/>
    <col min="46" max="16384" width="8.88671875" style="156"/>
  </cols>
  <sheetData>
    <row r="1" spans="1:47" ht="51" customHeight="1" x14ac:dyDescent="0.25">
      <c r="A1" s="447" t="s">
        <v>176</v>
      </c>
      <c r="E1" s="446"/>
      <c r="W1" s="445"/>
      <c r="X1" s="444" t="s">
        <v>152</v>
      </c>
      <c r="Y1" s="444" t="s">
        <v>157</v>
      </c>
      <c r="Z1" s="444" t="s">
        <v>153</v>
      </c>
      <c r="AA1" s="444" t="s">
        <v>168</v>
      </c>
      <c r="AC1" s="156" t="s">
        <v>158</v>
      </c>
      <c r="AD1" s="156" t="s">
        <v>159</v>
      </c>
      <c r="AE1" s="156" t="s">
        <v>160</v>
      </c>
    </row>
    <row r="2" spans="1:47" ht="20.399999999999999" x14ac:dyDescent="0.35">
      <c r="A2" s="449" t="s">
        <v>165</v>
      </c>
      <c r="B2" s="449"/>
      <c r="W2" s="147" t="s">
        <v>175</v>
      </c>
      <c r="X2" s="505">
        <v>1</v>
      </c>
      <c r="Y2" s="505" t="s">
        <v>154</v>
      </c>
      <c r="Z2" s="505" t="s">
        <v>156</v>
      </c>
      <c r="AA2" s="505">
        <v>2</v>
      </c>
      <c r="AC2" s="156" t="str">
        <f>CONCATENATE("LOPER ",Tabel134[[#This Row],[Loper nr.]])</f>
        <v>LOPER 1</v>
      </c>
      <c r="AD2" s="156" t="s">
        <v>563</v>
      </c>
      <c r="AE2" s="156" t="str">
        <f>IF(Tabel134[[#This Row],[groot/klein wapen]]="k","klein wapen","groot wapen")</f>
        <v>groot wapen</v>
      </c>
    </row>
    <row r="3" spans="1:47" ht="20.399999999999999" x14ac:dyDescent="0.35">
      <c r="A3" s="449"/>
      <c r="B3" s="443" t="s">
        <v>162</v>
      </c>
      <c r="W3" s="147" t="s">
        <v>175</v>
      </c>
      <c r="X3" s="505">
        <v>2</v>
      </c>
      <c r="Y3" s="505" t="s">
        <v>154</v>
      </c>
      <c r="Z3" s="505" t="s">
        <v>161</v>
      </c>
      <c r="AA3" s="505">
        <v>4</v>
      </c>
      <c r="AC3" s="156" t="str">
        <f>CONCATENATE("LOPER ",Tabel134[[#This Row],[Loper nr.]])</f>
        <v>LOPER 2</v>
      </c>
      <c r="AD3" s="156" t="str">
        <f>IF(Tabel134[[#This Row],[el/me/ gem]]="e","elektrisch",IF(Tabel134[[#This Row],[el/me/ gem]]="m","mechanisch","gemengd elek./mech."))</f>
        <v>elektrisch</v>
      </c>
      <c r="AE3" s="156" t="str">
        <f>IF(Tabel134[[#This Row],[groot/klein wapen]]="k","klein wapen","groot wapen")</f>
        <v>klein wapen</v>
      </c>
    </row>
    <row r="4" spans="1:47" ht="20.399999999999999" x14ac:dyDescent="0.35">
      <c r="A4" s="449"/>
      <c r="B4" s="443" t="s">
        <v>163</v>
      </c>
      <c r="W4" s="147" t="s">
        <v>175</v>
      </c>
      <c r="X4" s="505">
        <v>3</v>
      </c>
      <c r="Y4" s="505" t="s">
        <v>154</v>
      </c>
      <c r="Z4" s="505" t="s">
        <v>161</v>
      </c>
      <c r="AA4" s="505">
        <v>2</v>
      </c>
      <c r="AC4" s="156" t="str">
        <f>CONCATENATE("LOPER ",Tabel134[[#This Row],[Loper nr.]])</f>
        <v>LOPER 3</v>
      </c>
      <c r="AD4" s="156" t="str">
        <f>IF(Tabel134[[#This Row],[el/me/ gem]]="e","elektrisch",IF(Tabel134[[#This Row],[el/me/ gem]]="m","mechanisch","gemengd elek./mech."))</f>
        <v>elektrisch</v>
      </c>
      <c r="AE4" s="156" t="str">
        <f>IF(Tabel134[[#This Row],[groot/klein wapen]]="k","klein wapen","groot wapen")</f>
        <v>klein wapen</v>
      </c>
    </row>
    <row r="5" spans="1:47" ht="20.399999999999999" x14ac:dyDescent="0.35">
      <c r="A5" s="449"/>
      <c r="B5" s="443" t="s">
        <v>164</v>
      </c>
      <c r="W5" s="147" t="s">
        <v>175</v>
      </c>
      <c r="X5" s="505">
        <v>4</v>
      </c>
      <c r="Y5" s="505" t="s">
        <v>154</v>
      </c>
      <c r="Z5" s="505" t="s">
        <v>161</v>
      </c>
      <c r="AA5" s="505">
        <v>2</v>
      </c>
      <c r="AC5" s="156" t="str">
        <f>CONCATENATE("LOPER ",Tabel134[[#This Row],[Loper nr.]])</f>
        <v>LOPER 4</v>
      </c>
      <c r="AD5" s="156" t="str">
        <f>IF(Tabel134[[#This Row],[el/me/ gem]]="e","elektrisch",IF(Tabel134[[#This Row],[el/me/ gem]]="m","mechanisch","gemengd elek./mech."))</f>
        <v>elektrisch</v>
      </c>
      <c r="AE5" s="156" t="str">
        <f>IF(Tabel134[[#This Row],[groot/klein wapen]]="k","klein wapen","groot wapen")</f>
        <v>klein wapen</v>
      </c>
    </row>
    <row r="6" spans="1:47" ht="20.399999999999999" x14ac:dyDescent="0.35">
      <c r="B6" s="443" t="s">
        <v>171</v>
      </c>
      <c r="W6" s="147" t="s">
        <v>175</v>
      </c>
      <c r="X6" s="505">
        <v>5</v>
      </c>
      <c r="Y6" s="505" t="s">
        <v>154</v>
      </c>
      <c r="Z6" s="505" t="s">
        <v>161</v>
      </c>
      <c r="AA6" s="505">
        <v>1</v>
      </c>
      <c r="AC6" s="156" t="str">
        <f>CONCATENATE("LOPER ",Tabel134[[#This Row],[Loper nr.]])</f>
        <v>LOPER 5</v>
      </c>
      <c r="AD6" s="156" t="str">
        <f>IF(Tabel134[[#This Row],[el/me/ gem]]="e","elektrisch",IF(Tabel134[[#This Row],[el/me/ gem]]="m","mechanisch","gemengd elek./mech."))</f>
        <v>elektrisch</v>
      </c>
      <c r="AE6" s="156" t="str">
        <f>IF(Tabel134[[#This Row],[groot/klein wapen]]="k","klein wapen","groot wapen")</f>
        <v>klein wapen</v>
      </c>
    </row>
    <row r="7" spans="1:47" ht="20.399999999999999" x14ac:dyDescent="0.35">
      <c r="A7" s="449" t="s">
        <v>166</v>
      </c>
      <c r="B7" s="449"/>
      <c r="W7" s="147" t="s">
        <v>175</v>
      </c>
      <c r="X7" s="505">
        <v>6</v>
      </c>
      <c r="Y7" s="505" t="s">
        <v>154</v>
      </c>
      <c r="Z7" s="505" t="s">
        <v>161</v>
      </c>
      <c r="AA7" s="505">
        <v>1</v>
      </c>
      <c r="AC7" s="156" t="str">
        <f>CONCATENATE("LOPER ",Tabel134[[#This Row],[Loper nr.]])</f>
        <v>LOPER 6</v>
      </c>
      <c r="AD7" s="156" t="str">
        <f>IF(Tabel134[[#This Row],[el/me/ gem]]="e","elektrisch",IF(Tabel134[[#This Row],[el/me/ gem]]="m","mechanisch","gemengd elek./mech."))</f>
        <v>elektrisch</v>
      </c>
      <c r="AE7" s="156" t="str">
        <f>IF(Tabel134[[#This Row],[groot/klein wapen]]="k","klein wapen","groot wapen")</f>
        <v>klein wapen</v>
      </c>
    </row>
    <row r="8" spans="1:47" ht="20.399999999999999" x14ac:dyDescent="0.35">
      <c r="A8" s="449" t="s">
        <v>167</v>
      </c>
      <c r="B8" s="449"/>
      <c r="W8" s="147" t="s">
        <v>175</v>
      </c>
      <c r="X8" s="505">
        <v>7</v>
      </c>
      <c r="Y8" s="505" t="s">
        <v>154</v>
      </c>
      <c r="Z8" s="505" t="s">
        <v>161</v>
      </c>
      <c r="AA8" s="505">
        <v>1</v>
      </c>
      <c r="AC8" s="156" t="str">
        <f>CONCATENATE("LOPER ",Tabel134[[#This Row],[Loper nr.]])</f>
        <v>LOPER 7</v>
      </c>
      <c r="AD8" s="156" t="str">
        <f>IF(Tabel134[[#This Row],[el/me/ gem]]="e","elektrisch",IF(Tabel134[[#This Row],[el/me/ gem]]="m","mechanisch","gemengd elek./mech."))</f>
        <v>elektrisch</v>
      </c>
      <c r="AE8" s="156" t="str">
        <f>IF(Tabel134[[#This Row],[groot/klein wapen]]="k","klein wapen","groot wapen")</f>
        <v>klein wapen</v>
      </c>
    </row>
    <row r="9" spans="1:47" ht="20.399999999999999" x14ac:dyDescent="0.35">
      <c r="A9" s="449" t="s">
        <v>169</v>
      </c>
      <c r="B9" s="449"/>
      <c r="W9" s="147" t="s">
        <v>175</v>
      </c>
      <c r="X9" s="505">
        <v>8</v>
      </c>
      <c r="Y9" s="505" t="s">
        <v>154</v>
      </c>
      <c r="Z9" s="505" t="s">
        <v>161</v>
      </c>
      <c r="AA9" s="505">
        <v>1</v>
      </c>
      <c r="AC9" s="156" t="str">
        <f>CONCATENATE("LOPER ",Tabel134[[#This Row],[Loper nr.]])</f>
        <v>LOPER 8</v>
      </c>
      <c r="AD9" s="156" t="str">
        <f>IF(Tabel134[[#This Row],[el/me/ gem]]="e","elektrisch",IF(Tabel134[[#This Row],[el/me/ gem]]="m","mechanisch","gemengd elek./mech."))</f>
        <v>elektrisch</v>
      </c>
      <c r="AE9" s="156" t="str">
        <f>IF(Tabel134[[#This Row],[groot/klein wapen]]="k","klein wapen","groot wapen")</f>
        <v>klein wapen</v>
      </c>
    </row>
    <row r="10" spans="1:47" ht="24.6" customHeight="1" x14ac:dyDescent="0.55000000000000004">
      <c r="A10" s="442"/>
      <c r="B10" s="441"/>
      <c r="X10" s="440"/>
      <c r="Y10" s="440"/>
      <c r="Z10" s="440"/>
      <c r="AA10" s="440"/>
      <c r="AB10" s="440"/>
      <c r="AC10" s="440"/>
      <c r="AD10" s="440"/>
      <c r="AE10" s="440"/>
    </row>
    <row r="11" spans="1:47" ht="13.8" thickBot="1" x14ac:dyDescent="0.3"/>
    <row r="12" spans="1:47" ht="107.25" customHeight="1" thickBot="1" x14ac:dyDescent="0.55000000000000004">
      <c r="A12" s="529" t="str">
        <f>CONCATENATE("DEGEN        ",AE2)</f>
        <v>DEGEN        groot wapen</v>
      </c>
      <c r="B12" s="530"/>
      <c r="C12" s="531" t="str">
        <f>CONCATENATE(AC2,"                     ", AD2)</f>
        <v>LOPER 1                     elektrisch</v>
      </c>
      <c r="D12" s="532"/>
      <c r="E12" s="533"/>
      <c r="F12" s="533"/>
      <c r="G12" s="533"/>
      <c r="H12" s="533"/>
      <c r="I12" s="533"/>
      <c r="J12" s="533"/>
      <c r="K12" s="534"/>
      <c r="L12" s="535">
        <f>AA2</f>
        <v>2</v>
      </c>
      <c r="M12" s="536"/>
      <c r="N12" s="502" t="s">
        <v>69</v>
      </c>
      <c r="O12" s="537" t="s">
        <v>151</v>
      </c>
      <c r="P12" s="538"/>
      <c r="Q12" s="537" t="s">
        <v>150</v>
      </c>
      <c r="R12" s="538"/>
      <c r="S12" s="537" t="s">
        <v>73</v>
      </c>
      <c r="T12" s="538"/>
      <c r="U12" s="546" t="s">
        <v>7</v>
      </c>
      <c r="V12" s="547"/>
      <c r="W12" s="146" t="s">
        <v>141</v>
      </c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</row>
    <row r="13" spans="1:47" ht="16.2" thickBot="1" x14ac:dyDescent="0.35">
      <c r="A13" s="439" t="s">
        <v>100</v>
      </c>
      <c r="B13" s="438"/>
      <c r="C13" s="401">
        <v>1</v>
      </c>
      <c r="D13" s="400">
        <v>2</v>
      </c>
      <c r="E13" s="400">
        <v>3</v>
      </c>
      <c r="F13" s="400">
        <v>4</v>
      </c>
      <c r="G13" s="400">
        <v>5</v>
      </c>
      <c r="H13" s="400">
        <v>6</v>
      </c>
      <c r="I13" s="400">
        <v>7</v>
      </c>
      <c r="J13" s="400">
        <v>8</v>
      </c>
      <c r="K13" s="400">
        <v>9</v>
      </c>
      <c r="L13" s="399">
        <v>10</v>
      </c>
      <c r="M13" s="399">
        <v>11</v>
      </c>
      <c r="N13" s="396">
        <v>12</v>
      </c>
      <c r="O13" s="398" t="s">
        <v>99</v>
      </c>
      <c r="P13" s="397" t="s">
        <v>101</v>
      </c>
      <c r="Q13" s="395" t="s">
        <v>99</v>
      </c>
      <c r="R13" s="396" t="s">
        <v>101</v>
      </c>
      <c r="S13" s="395" t="s">
        <v>99</v>
      </c>
      <c r="T13" s="394" t="s">
        <v>101</v>
      </c>
      <c r="U13" s="548"/>
      <c r="V13" s="549"/>
      <c r="X13" s="411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</row>
    <row r="14" spans="1:47" ht="16.2" thickBot="1" x14ac:dyDescent="0.35">
      <c r="A14" s="303" t="s">
        <v>353</v>
      </c>
      <c r="B14" s="432">
        <v>1</v>
      </c>
      <c r="C14" s="393"/>
      <c r="D14" s="392"/>
      <c r="E14" s="392"/>
      <c r="F14" s="392"/>
      <c r="G14" s="392"/>
      <c r="H14" s="392"/>
      <c r="I14" s="392"/>
      <c r="J14" s="391"/>
      <c r="K14" s="391"/>
      <c r="L14" s="391"/>
      <c r="M14" s="391"/>
      <c r="N14" s="389"/>
      <c r="O14" s="374"/>
      <c r="P14" s="375"/>
      <c r="Q14" s="374"/>
      <c r="R14" s="375"/>
      <c r="S14" s="374"/>
      <c r="T14" s="373"/>
      <c r="U14" s="525"/>
      <c r="V14" s="526"/>
      <c r="X14" s="411"/>
      <c r="Y14" s="406"/>
      <c r="Z14" s="406"/>
      <c r="AA14" s="406"/>
      <c r="AB14" s="406"/>
      <c r="AC14" s="406"/>
      <c r="AD14" s="406"/>
      <c r="AE14" s="406"/>
      <c r="AF14" s="361" t="s">
        <v>88</v>
      </c>
      <c r="AG14" s="361"/>
      <c r="AH14" s="410"/>
      <c r="AI14" s="361"/>
      <c r="AJ14" s="361"/>
      <c r="AK14" s="361"/>
      <c r="AL14" s="357"/>
      <c r="AM14" s="357"/>
      <c r="AN14" s="357"/>
      <c r="AU14" s="156">
        <v>1</v>
      </c>
    </row>
    <row r="15" spans="1:47" ht="16.2" thickBot="1" x14ac:dyDescent="0.35">
      <c r="A15" s="301" t="s">
        <v>371</v>
      </c>
      <c r="B15" s="434">
        <v>2</v>
      </c>
      <c r="C15" s="388"/>
      <c r="D15" s="386"/>
      <c r="E15" s="387"/>
      <c r="F15" s="387"/>
      <c r="G15" s="387"/>
      <c r="H15" s="387"/>
      <c r="I15" s="387"/>
      <c r="J15" s="390"/>
      <c r="K15" s="390"/>
      <c r="L15" s="390"/>
      <c r="M15" s="390"/>
      <c r="N15" s="389"/>
      <c r="O15" s="374"/>
      <c r="P15" s="375"/>
      <c r="Q15" s="374"/>
      <c r="R15" s="375"/>
      <c r="S15" s="374"/>
      <c r="T15" s="373"/>
      <c r="U15" s="525"/>
      <c r="V15" s="526"/>
      <c r="X15" s="413" t="s">
        <v>47</v>
      </c>
      <c r="Y15" s="437" t="s">
        <v>130</v>
      </c>
      <c r="Z15" s="436" t="s">
        <v>126</v>
      </c>
      <c r="AA15" s="436" t="s">
        <v>65</v>
      </c>
      <c r="AB15" s="436" t="s">
        <v>125</v>
      </c>
      <c r="AC15" s="436" t="s">
        <v>137</v>
      </c>
      <c r="AD15" s="435" t="s">
        <v>76</v>
      </c>
      <c r="AE15" s="360"/>
      <c r="AF15" s="360"/>
      <c r="AG15" s="360"/>
      <c r="AH15" s="360"/>
      <c r="AI15" s="360"/>
      <c r="AJ15" s="360"/>
      <c r="AK15" s="360"/>
      <c r="AL15" s="359"/>
      <c r="AM15" s="358"/>
      <c r="AN15" s="357"/>
      <c r="AU15" s="156">
        <v>2</v>
      </c>
    </row>
    <row r="16" spans="1:47" ht="16.2" thickBot="1" x14ac:dyDescent="0.35">
      <c r="A16" s="313" t="s">
        <v>382</v>
      </c>
      <c r="B16" s="432">
        <v>3</v>
      </c>
      <c r="C16" s="388"/>
      <c r="D16" s="387"/>
      <c r="E16" s="386"/>
      <c r="F16" s="387"/>
      <c r="G16" s="387"/>
      <c r="H16" s="387"/>
      <c r="I16" s="387"/>
      <c r="J16" s="390"/>
      <c r="K16" s="390"/>
      <c r="L16" s="390"/>
      <c r="M16" s="390"/>
      <c r="N16" s="389"/>
      <c r="O16" s="374"/>
      <c r="P16" s="375"/>
      <c r="Q16" s="374"/>
      <c r="R16" s="375"/>
      <c r="S16" s="374"/>
      <c r="T16" s="373"/>
      <c r="U16" s="525"/>
      <c r="V16" s="526"/>
      <c r="X16" s="409" t="s">
        <v>54</v>
      </c>
      <c r="Y16" s="407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59"/>
      <c r="AM16" s="358"/>
      <c r="AN16" s="357"/>
      <c r="AU16" s="156">
        <v>3</v>
      </c>
    </row>
    <row r="17" spans="1:47" ht="15.6" x14ac:dyDescent="0.3">
      <c r="A17" s="301" t="s">
        <v>690</v>
      </c>
      <c r="B17" s="434">
        <v>4</v>
      </c>
      <c r="C17" s="388"/>
      <c r="D17" s="387"/>
      <c r="E17" s="387"/>
      <c r="F17" s="386"/>
      <c r="G17" s="387"/>
      <c r="H17" s="387"/>
      <c r="I17" s="387"/>
      <c r="J17" s="390"/>
      <c r="K17" s="390"/>
      <c r="L17" s="390"/>
      <c r="M17" s="390"/>
      <c r="N17" s="389"/>
      <c r="O17" s="374"/>
      <c r="P17" s="375"/>
      <c r="Q17" s="374"/>
      <c r="R17" s="375"/>
      <c r="S17" s="374"/>
      <c r="T17" s="373"/>
      <c r="U17" s="525"/>
      <c r="V17" s="526"/>
      <c r="X17" s="427" t="s">
        <v>10</v>
      </c>
      <c r="Y17" s="426" t="s">
        <v>76</v>
      </c>
      <c r="Z17" s="426" t="s">
        <v>137</v>
      </c>
      <c r="AA17" s="426" t="s">
        <v>25</v>
      </c>
      <c r="AB17" s="426" t="s">
        <v>126</v>
      </c>
      <c r="AC17" s="426" t="s">
        <v>74</v>
      </c>
      <c r="AD17" s="426" t="s">
        <v>65</v>
      </c>
      <c r="AE17" s="426" t="s">
        <v>28</v>
      </c>
      <c r="AF17" s="426" t="s">
        <v>68</v>
      </c>
      <c r="AG17" s="426" t="s">
        <v>127</v>
      </c>
      <c r="AH17" s="426" t="s">
        <v>3</v>
      </c>
      <c r="AI17" s="403"/>
      <c r="AJ17" s="359"/>
      <c r="AK17" s="359"/>
      <c r="AL17" s="359"/>
      <c r="AM17" s="358"/>
      <c r="AN17" s="357"/>
      <c r="AU17" s="156">
        <v>4</v>
      </c>
    </row>
    <row r="18" spans="1:47" ht="15.6" x14ac:dyDescent="0.3">
      <c r="A18" s="174" t="s">
        <v>287</v>
      </c>
      <c r="B18" s="432">
        <v>5</v>
      </c>
      <c r="C18" s="388"/>
      <c r="D18" s="387"/>
      <c r="E18" s="387"/>
      <c r="F18" s="387"/>
      <c r="G18" s="386"/>
      <c r="H18" s="387"/>
      <c r="I18" s="387"/>
      <c r="J18" s="390"/>
      <c r="K18" s="390"/>
      <c r="L18" s="390"/>
      <c r="M18" s="390"/>
      <c r="N18" s="389"/>
      <c r="O18" s="374"/>
      <c r="P18" s="375"/>
      <c r="Q18" s="374"/>
      <c r="R18" s="375"/>
      <c r="S18" s="374"/>
      <c r="T18" s="373"/>
      <c r="U18" s="525"/>
      <c r="V18" s="526"/>
      <c r="X18" s="359" t="s">
        <v>39</v>
      </c>
      <c r="Y18" s="359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59"/>
      <c r="AK18" s="359"/>
      <c r="AL18" s="359"/>
      <c r="AM18" s="358"/>
      <c r="AN18" s="357"/>
    </row>
    <row r="19" spans="1:47" ht="15.6" x14ac:dyDescent="0.3">
      <c r="A19" s="174" t="s">
        <v>708</v>
      </c>
      <c r="B19" s="434">
        <v>6</v>
      </c>
      <c r="C19" s="388"/>
      <c r="D19" s="387"/>
      <c r="E19" s="387"/>
      <c r="F19" s="387"/>
      <c r="G19" s="387"/>
      <c r="H19" s="386"/>
      <c r="I19" s="387"/>
      <c r="J19" s="390"/>
      <c r="K19" s="390"/>
      <c r="L19" s="390"/>
      <c r="M19" s="390"/>
      <c r="N19" s="389"/>
      <c r="O19" s="374"/>
      <c r="P19" s="375"/>
      <c r="Q19" s="374"/>
      <c r="R19" s="375"/>
      <c r="S19" s="374"/>
      <c r="T19" s="373"/>
      <c r="U19" s="525"/>
      <c r="V19" s="526"/>
      <c r="X19" s="407"/>
      <c r="Y19" s="407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59"/>
      <c r="AK19" s="359"/>
      <c r="AL19" s="359"/>
      <c r="AM19" s="358"/>
      <c r="AN19" s="357"/>
    </row>
    <row r="20" spans="1:47" ht="15.6" x14ac:dyDescent="0.3">
      <c r="A20" s="301" t="s">
        <v>679</v>
      </c>
      <c r="B20" s="432">
        <v>7</v>
      </c>
      <c r="C20" s="388"/>
      <c r="D20" s="387"/>
      <c r="E20" s="387"/>
      <c r="F20" s="387"/>
      <c r="G20" s="387"/>
      <c r="H20" s="387"/>
      <c r="I20" s="386"/>
      <c r="J20" s="385"/>
      <c r="K20" s="385"/>
      <c r="L20" s="385"/>
      <c r="M20" s="385"/>
      <c r="N20" s="376"/>
      <c r="O20" s="374"/>
      <c r="P20" s="375"/>
      <c r="Q20" s="374"/>
      <c r="R20" s="375"/>
      <c r="S20" s="374"/>
      <c r="T20" s="373"/>
      <c r="U20" s="525"/>
      <c r="V20" s="526"/>
      <c r="X20" s="420" t="s">
        <v>54</v>
      </c>
      <c r="Y20" s="412" t="s">
        <v>109</v>
      </c>
      <c r="Z20" s="412" t="s">
        <v>28</v>
      </c>
      <c r="AA20" s="412" t="s">
        <v>137</v>
      </c>
      <c r="AB20" s="412" t="s">
        <v>42</v>
      </c>
      <c r="AC20" s="412" t="s">
        <v>50</v>
      </c>
      <c r="AD20" s="412" t="s">
        <v>126</v>
      </c>
      <c r="AE20" s="412" t="s">
        <v>130</v>
      </c>
      <c r="AF20" s="412" t="s">
        <v>51</v>
      </c>
      <c r="AG20" s="412" t="s">
        <v>110</v>
      </c>
      <c r="AH20" s="412" t="s">
        <v>65</v>
      </c>
      <c r="AI20" s="412" t="s">
        <v>3</v>
      </c>
      <c r="AJ20" s="412" t="s">
        <v>61</v>
      </c>
      <c r="AK20" s="412" t="s">
        <v>76</v>
      </c>
      <c r="AL20" s="412" t="s">
        <v>62</v>
      </c>
      <c r="AM20" s="412" t="s">
        <v>63</v>
      </c>
    </row>
    <row r="21" spans="1:47" ht="15.6" x14ac:dyDescent="0.3">
      <c r="A21" s="301" t="s">
        <v>709</v>
      </c>
      <c r="B21" s="434">
        <v>8</v>
      </c>
      <c r="C21" s="381"/>
      <c r="D21" s="380"/>
      <c r="E21" s="380"/>
      <c r="F21" s="380"/>
      <c r="G21" s="380"/>
      <c r="H21" s="380"/>
      <c r="I21" s="379"/>
      <c r="J21" s="377"/>
      <c r="K21" s="378"/>
      <c r="L21" s="378"/>
      <c r="M21" s="378"/>
      <c r="N21" s="376"/>
      <c r="O21" s="374"/>
      <c r="P21" s="375"/>
      <c r="Q21" s="374"/>
      <c r="R21" s="375"/>
      <c r="S21" s="374"/>
      <c r="T21" s="373"/>
      <c r="U21" s="525"/>
      <c r="V21" s="526"/>
      <c r="X21" s="359" t="s">
        <v>52</v>
      </c>
      <c r="AF21" s="359"/>
      <c r="AG21" s="359"/>
      <c r="AH21" s="359"/>
      <c r="AI21" s="359"/>
      <c r="AJ21" s="359"/>
      <c r="AK21" s="360"/>
      <c r="AL21" s="360"/>
      <c r="AM21" s="362"/>
      <c r="AN21" s="361"/>
    </row>
    <row r="22" spans="1:47" ht="16.2" thickBot="1" x14ac:dyDescent="0.35">
      <c r="A22" s="433"/>
      <c r="B22" s="432">
        <v>9</v>
      </c>
      <c r="C22" s="381"/>
      <c r="D22" s="380"/>
      <c r="E22" s="380"/>
      <c r="F22" s="380"/>
      <c r="G22" s="380"/>
      <c r="H22" s="380"/>
      <c r="I22" s="379"/>
      <c r="J22" s="378"/>
      <c r="K22" s="377"/>
      <c r="L22" s="378"/>
      <c r="M22" s="378"/>
      <c r="N22" s="376"/>
      <c r="O22" s="374"/>
      <c r="P22" s="375"/>
      <c r="Q22" s="374"/>
      <c r="R22" s="375"/>
      <c r="S22" s="374"/>
      <c r="T22" s="373"/>
      <c r="U22" s="525"/>
      <c r="V22" s="526"/>
      <c r="X22" s="407"/>
      <c r="Y22" s="407"/>
      <c r="Z22" s="360"/>
      <c r="AA22" s="360"/>
      <c r="AB22" s="360"/>
      <c r="AC22" s="360"/>
      <c r="AD22" s="360"/>
      <c r="AE22" s="360"/>
      <c r="AF22" s="360"/>
      <c r="AG22" s="359"/>
      <c r="AH22" s="359"/>
      <c r="AI22" s="359"/>
      <c r="AJ22" s="359"/>
      <c r="AK22" s="359"/>
      <c r="AL22" s="360"/>
      <c r="AM22" s="362"/>
      <c r="AN22" s="361"/>
    </row>
    <row r="23" spans="1:47" ht="16.2" thickBot="1" x14ac:dyDescent="0.35">
      <c r="A23" s="433"/>
      <c r="B23" s="434">
        <v>10</v>
      </c>
      <c r="C23" s="381"/>
      <c r="D23" s="380"/>
      <c r="E23" s="380"/>
      <c r="F23" s="380"/>
      <c r="G23" s="380"/>
      <c r="H23" s="380"/>
      <c r="I23" s="379"/>
      <c r="J23" s="378"/>
      <c r="K23" s="378"/>
      <c r="L23" s="377"/>
      <c r="M23" s="378"/>
      <c r="N23" s="376"/>
      <c r="O23" s="374"/>
      <c r="P23" s="375"/>
      <c r="Q23" s="374"/>
      <c r="R23" s="375"/>
      <c r="S23" s="374"/>
      <c r="T23" s="373"/>
      <c r="U23" s="525"/>
      <c r="V23" s="526"/>
      <c r="X23" s="413" t="s">
        <v>64</v>
      </c>
      <c r="Y23" s="412" t="s">
        <v>130</v>
      </c>
      <c r="Z23" s="412" t="s">
        <v>28</v>
      </c>
      <c r="AA23" s="412" t="s">
        <v>62</v>
      </c>
      <c r="AB23" s="412" t="s">
        <v>98</v>
      </c>
      <c r="AC23" s="412" t="s">
        <v>74</v>
      </c>
      <c r="AD23" s="412" t="s">
        <v>126</v>
      </c>
      <c r="AE23" s="412" t="s">
        <v>108</v>
      </c>
      <c r="AF23" s="412" t="s">
        <v>25</v>
      </c>
      <c r="AG23" s="412" t="s">
        <v>72</v>
      </c>
      <c r="AH23" s="412" t="s">
        <v>110</v>
      </c>
      <c r="AI23" s="412" t="s">
        <v>67</v>
      </c>
      <c r="AJ23" s="412" t="s">
        <v>1</v>
      </c>
      <c r="AK23" s="412" t="s">
        <v>133</v>
      </c>
      <c r="AL23" s="412" t="s">
        <v>96</v>
      </c>
      <c r="AM23" s="412" t="s">
        <v>127</v>
      </c>
      <c r="AN23" s="412" t="s">
        <v>109</v>
      </c>
      <c r="AO23" s="412" t="s">
        <v>125</v>
      </c>
      <c r="AP23" s="412" t="s">
        <v>8</v>
      </c>
      <c r="AQ23" s="412" t="s">
        <v>48</v>
      </c>
      <c r="AR23" s="412" t="s">
        <v>76</v>
      </c>
      <c r="AS23" s="412" t="s">
        <v>140</v>
      </c>
    </row>
    <row r="24" spans="1:47" ht="15.6" x14ac:dyDescent="0.3">
      <c r="A24" s="433"/>
      <c r="B24" s="432">
        <v>11</v>
      </c>
      <c r="C24" s="381"/>
      <c r="D24" s="380"/>
      <c r="E24" s="380"/>
      <c r="F24" s="380"/>
      <c r="G24" s="380"/>
      <c r="H24" s="380"/>
      <c r="I24" s="379"/>
      <c r="J24" s="378"/>
      <c r="K24" s="378"/>
      <c r="L24" s="378"/>
      <c r="M24" s="377"/>
      <c r="N24" s="376"/>
      <c r="O24" s="374"/>
      <c r="P24" s="375"/>
      <c r="Q24" s="374"/>
      <c r="R24" s="375"/>
      <c r="S24" s="374"/>
      <c r="T24" s="373"/>
      <c r="U24" s="525"/>
      <c r="V24" s="526"/>
      <c r="X24" s="359" t="s">
        <v>71</v>
      </c>
      <c r="AI24" s="403"/>
      <c r="AJ24" s="403"/>
      <c r="AK24" s="403"/>
      <c r="AL24" s="403"/>
      <c r="AM24" s="503"/>
      <c r="AN24" s="406"/>
    </row>
    <row r="25" spans="1:47" ht="16.2" thickBot="1" x14ac:dyDescent="0.35">
      <c r="A25" s="431"/>
      <c r="B25" s="430">
        <v>12</v>
      </c>
      <c r="C25" s="370"/>
      <c r="D25" s="369"/>
      <c r="E25" s="369"/>
      <c r="F25" s="369"/>
      <c r="G25" s="369"/>
      <c r="H25" s="369"/>
      <c r="I25" s="369"/>
      <c r="J25" s="368"/>
      <c r="K25" s="368"/>
      <c r="L25" s="368"/>
      <c r="M25" s="368"/>
      <c r="N25" s="367"/>
      <c r="O25" s="365"/>
      <c r="P25" s="366"/>
      <c r="Q25" s="365"/>
      <c r="R25" s="366"/>
      <c r="S25" s="365"/>
      <c r="T25" s="364"/>
      <c r="U25" s="527"/>
      <c r="V25" s="528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405"/>
      <c r="AN25" s="404"/>
    </row>
    <row r="26" spans="1:47" ht="15.6" x14ac:dyDescent="0.3">
      <c r="A26" s="429"/>
      <c r="B26" s="417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5"/>
      <c r="P26" s="415"/>
      <c r="Q26" s="415"/>
      <c r="R26" s="415"/>
      <c r="S26" s="415"/>
      <c r="T26" s="415"/>
      <c r="X26" s="428" t="s">
        <v>56</v>
      </c>
      <c r="Y26" s="412" t="s">
        <v>126</v>
      </c>
      <c r="Z26" s="412" t="s">
        <v>42</v>
      </c>
      <c r="AA26" s="412" t="s">
        <v>12</v>
      </c>
      <c r="AB26" s="412" t="s">
        <v>13</v>
      </c>
      <c r="AC26" s="412" t="s">
        <v>76</v>
      </c>
      <c r="AD26" s="412" t="s">
        <v>137</v>
      </c>
      <c r="AE26" s="412" t="s">
        <v>61</v>
      </c>
      <c r="AF26" s="412" t="s">
        <v>20</v>
      </c>
      <c r="AG26" s="412" t="s">
        <v>68</v>
      </c>
      <c r="AH26" s="412" t="s">
        <v>90</v>
      </c>
      <c r="AI26" s="412" t="s">
        <v>79</v>
      </c>
      <c r="AJ26" s="412" t="s">
        <v>108</v>
      </c>
      <c r="AK26" s="412" t="s">
        <v>3</v>
      </c>
      <c r="AL26" s="412" t="s">
        <v>132</v>
      </c>
      <c r="AM26" s="405"/>
      <c r="AN26" s="404"/>
    </row>
    <row r="27" spans="1:47" ht="15.6" x14ac:dyDescent="0.3">
      <c r="A27" s="359" t="s">
        <v>149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25"/>
      <c r="X27" s="359" t="s">
        <v>44</v>
      </c>
      <c r="AM27" s="405"/>
      <c r="AN27" s="404"/>
    </row>
    <row r="28" spans="1:47" ht="15.6" x14ac:dyDescent="0.3">
      <c r="A28" s="428" t="s">
        <v>56</v>
      </c>
      <c r="B28" s="412" t="s">
        <v>126</v>
      </c>
      <c r="C28" s="412" t="s">
        <v>42</v>
      </c>
      <c r="D28" s="412" t="s">
        <v>12</v>
      </c>
      <c r="E28" s="412" t="s">
        <v>13</v>
      </c>
      <c r="F28" s="412" t="s">
        <v>76</v>
      </c>
      <c r="G28" s="412" t="s">
        <v>137</v>
      </c>
      <c r="H28" s="412" t="s">
        <v>61</v>
      </c>
      <c r="I28" s="412" t="s">
        <v>20</v>
      </c>
      <c r="J28" s="412" t="s">
        <v>68</v>
      </c>
      <c r="K28" s="412" t="s">
        <v>90</v>
      </c>
      <c r="L28" s="412" t="s">
        <v>79</v>
      </c>
      <c r="M28" s="412" t="s">
        <v>108</v>
      </c>
      <c r="N28" s="412" t="s">
        <v>3</v>
      </c>
      <c r="O28" s="412" t="s">
        <v>132</v>
      </c>
      <c r="P28" s="405"/>
      <c r="Q28" s="404"/>
      <c r="W28" s="425"/>
      <c r="X28" s="359"/>
      <c r="Y28" s="412" t="s">
        <v>38</v>
      </c>
      <c r="Z28" s="412" t="s">
        <v>62</v>
      </c>
      <c r="AA28" s="412" t="s">
        <v>26</v>
      </c>
      <c r="AB28" s="412" t="s">
        <v>74</v>
      </c>
      <c r="AC28" s="412" t="s">
        <v>80</v>
      </c>
      <c r="AD28" s="412" t="s">
        <v>120</v>
      </c>
      <c r="AE28" s="412" t="s">
        <v>49</v>
      </c>
      <c r="AF28" s="412" t="s">
        <v>37</v>
      </c>
      <c r="AG28" s="412" t="s">
        <v>127</v>
      </c>
      <c r="AH28" s="412" t="s">
        <v>105</v>
      </c>
      <c r="AI28" s="412" t="s">
        <v>133</v>
      </c>
      <c r="AJ28" s="412" t="s">
        <v>135</v>
      </c>
      <c r="AK28" s="412" t="s">
        <v>96</v>
      </c>
      <c r="AL28" s="412" t="s">
        <v>65</v>
      </c>
      <c r="AM28" s="405"/>
      <c r="AN28" s="404"/>
    </row>
    <row r="29" spans="1:47" ht="16.2" thickBot="1" x14ac:dyDescent="0.35">
      <c r="A29" s="359" t="s">
        <v>44</v>
      </c>
      <c r="P29" s="405"/>
      <c r="Q29" s="404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405"/>
      <c r="AN29" s="404"/>
    </row>
    <row r="30" spans="1:47" ht="16.2" thickBot="1" x14ac:dyDescent="0.35">
      <c r="A30" s="359"/>
      <c r="B30" s="412" t="s">
        <v>38</v>
      </c>
      <c r="C30" s="412" t="s">
        <v>62</v>
      </c>
      <c r="D30" s="412" t="s">
        <v>26</v>
      </c>
      <c r="E30" s="412" t="s">
        <v>74</v>
      </c>
      <c r="F30" s="412" t="s">
        <v>80</v>
      </c>
      <c r="G30" s="412" t="s">
        <v>120</v>
      </c>
      <c r="H30" s="412" t="s">
        <v>49</v>
      </c>
      <c r="I30" s="412" t="s">
        <v>37</v>
      </c>
      <c r="J30" s="412" t="s">
        <v>127</v>
      </c>
      <c r="K30" s="412" t="s">
        <v>105</v>
      </c>
      <c r="L30" s="412" t="s">
        <v>133</v>
      </c>
      <c r="M30" s="412" t="s">
        <v>135</v>
      </c>
      <c r="N30" s="412" t="s">
        <v>96</v>
      </c>
      <c r="O30" s="412" t="s">
        <v>65</v>
      </c>
      <c r="P30" s="405"/>
      <c r="Q30" s="404"/>
      <c r="X30" s="413" t="s">
        <v>136</v>
      </c>
      <c r="Y30" s="412" t="s">
        <v>115</v>
      </c>
      <c r="Z30" s="412" t="s">
        <v>26</v>
      </c>
      <c r="AA30" s="412" t="s">
        <v>120</v>
      </c>
      <c r="AB30" s="412" t="s">
        <v>133</v>
      </c>
      <c r="AC30" s="412" t="s">
        <v>42</v>
      </c>
      <c r="AD30" s="412" t="s">
        <v>58</v>
      </c>
      <c r="AE30" s="412" t="s">
        <v>79</v>
      </c>
      <c r="AF30" s="412" t="s">
        <v>12</v>
      </c>
      <c r="AG30" s="412" t="s">
        <v>48</v>
      </c>
      <c r="AH30" s="412" t="s">
        <v>76</v>
      </c>
      <c r="AI30" s="412" t="s">
        <v>128</v>
      </c>
      <c r="AJ30" s="412" t="s">
        <v>94</v>
      </c>
      <c r="AK30" s="412" t="s">
        <v>38</v>
      </c>
      <c r="AL30" s="412" t="s">
        <v>80</v>
      </c>
      <c r="AM30" s="412" t="s">
        <v>29</v>
      </c>
      <c r="AN30" s="412" t="s">
        <v>30</v>
      </c>
      <c r="AO30" s="412" t="s">
        <v>86</v>
      </c>
      <c r="AP30" s="412" t="s">
        <v>93</v>
      </c>
      <c r="AQ30" s="412" t="s">
        <v>1</v>
      </c>
      <c r="AR30" s="412" t="s">
        <v>125</v>
      </c>
      <c r="AS30" s="412" t="s">
        <v>117</v>
      </c>
    </row>
    <row r="31" spans="1:47" ht="15.6" x14ac:dyDescent="0.3">
      <c r="A31" s="515"/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425"/>
      <c r="X31" s="359" t="s">
        <v>139</v>
      </c>
      <c r="AM31" s="405"/>
      <c r="AN31" s="404"/>
    </row>
    <row r="32" spans="1:47" x14ac:dyDescent="0.25">
      <c r="A32" s="515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425"/>
      <c r="X32" s="359"/>
      <c r="Y32" s="412" t="s">
        <v>78</v>
      </c>
      <c r="Z32" s="412" t="s">
        <v>98</v>
      </c>
      <c r="AA32" s="412" t="s">
        <v>72</v>
      </c>
      <c r="AB32" s="412" t="s">
        <v>90</v>
      </c>
      <c r="AC32" s="412" t="s">
        <v>118</v>
      </c>
      <c r="AD32" s="412" t="s">
        <v>20</v>
      </c>
      <c r="AE32" s="412" t="s">
        <v>68</v>
      </c>
      <c r="AF32" s="412" t="s">
        <v>51</v>
      </c>
      <c r="AG32" s="412" t="s">
        <v>110</v>
      </c>
      <c r="AH32" s="412" t="s">
        <v>55</v>
      </c>
      <c r="AI32" s="412" t="s">
        <v>131</v>
      </c>
      <c r="AJ32" s="412" t="s">
        <v>63</v>
      </c>
      <c r="AK32" s="412" t="s">
        <v>62</v>
      </c>
      <c r="AL32" s="412" t="s">
        <v>15</v>
      </c>
      <c r="AM32" s="412" t="s">
        <v>97</v>
      </c>
      <c r="AN32" s="406"/>
    </row>
    <row r="33" spans="1:45" ht="15.6" x14ac:dyDescent="0.3">
      <c r="A33" s="512"/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X33" s="359"/>
      <c r="AG33" s="403"/>
      <c r="AH33" s="403"/>
      <c r="AI33" s="403"/>
      <c r="AJ33" s="403"/>
      <c r="AK33" s="403"/>
      <c r="AL33" s="403"/>
      <c r="AM33" s="405"/>
      <c r="AN33" s="404"/>
    </row>
    <row r="34" spans="1:45" ht="15.6" x14ac:dyDescent="0.3">
      <c r="A34" s="512"/>
      <c r="B34" s="511"/>
      <c r="C34" s="511"/>
      <c r="D34" s="511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AL34" s="403"/>
      <c r="AM34" s="405"/>
      <c r="AN34" s="404"/>
    </row>
    <row r="35" spans="1:45" ht="22.8" x14ac:dyDescent="0.4">
      <c r="A35" s="544" t="s">
        <v>53</v>
      </c>
      <c r="B35" s="544"/>
      <c r="C35" s="544"/>
      <c r="D35" s="544"/>
      <c r="E35" s="544"/>
      <c r="F35" s="544"/>
      <c r="G35" s="416"/>
      <c r="H35" s="416"/>
      <c r="I35" s="416"/>
      <c r="J35" s="416"/>
      <c r="K35" s="416"/>
      <c r="L35" s="416"/>
      <c r="M35" s="416"/>
      <c r="N35" s="416"/>
      <c r="O35" s="415"/>
      <c r="P35" s="415"/>
      <c r="Q35" s="405"/>
      <c r="R35" s="405"/>
      <c r="S35" s="405"/>
      <c r="T35" s="405"/>
      <c r="U35" s="405"/>
      <c r="V35" s="405"/>
      <c r="X35" s="363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</row>
    <row r="36" spans="1:45" ht="23.4" thickBot="1" x14ac:dyDescent="0.45">
      <c r="A36" s="504"/>
      <c r="B36" s="504"/>
      <c r="C36" s="504"/>
      <c r="D36" s="504"/>
      <c r="E36" s="504"/>
      <c r="F36" s="504"/>
      <c r="G36" s="416"/>
      <c r="H36" s="416"/>
      <c r="I36" s="416"/>
      <c r="J36" s="416"/>
      <c r="K36" s="416"/>
      <c r="L36" s="416"/>
      <c r="M36" s="416"/>
      <c r="N36" s="416"/>
      <c r="O36" s="415"/>
      <c r="P36" s="415"/>
      <c r="Q36" s="405"/>
      <c r="R36" s="405"/>
      <c r="S36" s="405"/>
      <c r="T36" s="405"/>
      <c r="U36" s="405"/>
      <c r="V36" s="405"/>
      <c r="X36" s="359"/>
    </row>
    <row r="37" spans="1:45" ht="102" customHeight="1" thickBot="1" x14ac:dyDescent="0.55000000000000004">
      <c r="A37" s="529" t="str">
        <f>CONCATENATE("DEGEN        ",AE3)</f>
        <v>DEGEN        klein wapen</v>
      </c>
      <c r="B37" s="530"/>
      <c r="C37" s="531" t="str">
        <f>CONCATENATE(AC3,"                     ", AD3)</f>
        <v>LOPER 2                     elektrisch</v>
      </c>
      <c r="D37" s="532"/>
      <c r="E37" s="533"/>
      <c r="F37" s="533"/>
      <c r="G37" s="533"/>
      <c r="H37" s="533"/>
      <c r="I37" s="533"/>
      <c r="J37" s="533"/>
      <c r="K37" s="534"/>
      <c r="L37" s="535">
        <f>AA3</f>
        <v>4</v>
      </c>
      <c r="M37" s="536"/>
      <c r="N37" s="502" t="s">
        <v>69</v>
      </c>
      <c r="O37" s="537" t="s">
        <v>151</v>
      </c>
      <c r="P37" s="538"/>
      <c r="Q37" s="537" t="s">
        <v>150</v>
      </c>
      <c r="R37" s="538"/>
      <c r="S37" s="537" t="s">
        <v>73</v>
      </c>
      <c r="T37" s="538"/>
      <c r="U37" s="539" t="s">
        <v>95</v>
      </c>
      <c r="V37" s="540"/>
      <c r="W37" s="146" t="s">
        <v>142</v>
      </c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</row>
    <row r="38" spans="1:45" ht="16.2" thickBot="1" x14ac:dyDescent="0.35">
      <c r="A38" s="398" t="s">
        <v>100</v>
      </c>
      <c r="B38" s="402"/>
      <c r="C38" s="401">
        <v>1</v>
      </c>
      <c r="D38" s="400">
        <v>2</v>
      </c>
      <c r="E38" s="400">
        <v>3</v>
      </c>
      <c r="F38" s="400">
        <v>4</v>
      </c>
      <c r="G38" s="400">
        <v>5</v>
      </c>
      <c r="H38" s="400">
        <v>6</v>
      </c>
      <c r="I38" s="400">
        <v>7</v>
      </c>
      <c r="J38" s="400">
        <v>8</v>
      </c>
      <c r="K38" s="400">
        <v>9</v>
      </c>
      <c r="L38" s="399">
        <v>10</v>
      </c>
      <c r="M38" s="399">
        <v>11</v>
      </c>
      <c r="N38" s="396">
        <v>12</v>
      </c>
      <c r="O38" s="398" t="s">
        <v>99</v>
      </c>
      <c r="P38" s="397" t="s">
        <v>101</v>
      </c>
      <c r="Q38" s="395" t="s">
        <v>99</v>
      </c>
      <c r="R38" s="396" t="s">
        <v>101</v>
      </c>
      <c r="S38" s="395" t="s">
        <v>99</v>
      </c>
      <c r="T38" s="394" t="s">
        <v>101</v>
      </c>
      <c r="U38" s="541"/>
      <c r="V38" s="542"/>
      <c r="X38" s="424" t="s">
        <v>39</v>
      </c>
      <c r="Y38" s="423" t="s">
        <v>130</v>
      </c>
      <c r="Z38" s="423" t="s">
        <v>118</v>
      </c>
      <c r="AA38" s="423" t="s">
        <v>28</v>
      </c>
      <c r="AB38" s="423" t="s">
        <v>83</v>
      </c>
      <c r="AC38" s="423" t="s">
        <v>1</v>
      </c>
      <c r="AD38" s="423" t="s">
        <v>78</v>
      </c>
      <c r="AE38" s="423" t="s">
        <v>63</v>
      </c>
      <c r="AF38" s="423" t="s">
        <v>134</v>
      </c>
      <c r="AG38" s="423" t="s">
        <v>126</v>
      </c>
      <c r="AH38" s="423" t="s">
        <v>45</v>
      </c>
      <c r="AI38" s="423" t="s">
        <v>25</v>
      </c>
      <c r="AJ38" s="423" t="s">
        <v>81</v>
      </c>
      <c r="AK38" s="423" t="s">
        <v>3</v>
      </c>
      <c r="AL38" s="423" t="s">
        <v>33</v>
      </c>
      <c r="AM38" s="423" t="s">
        <v>76</v>
      </c>
      <c r="AN38" s="423" t="s">
        <v>108</v>
      </c>
      <c r="AO38" s="423" t="s">
        <v>137</v>
      </c>
      <c r="AP38" s="423" t="s">
        <v>16</v>
      </c>
      <c r="AQ38" s="423" t="s">
        <v>17</v>
      </c>
      <c r="AR38" s="423" t="s">
        <v>109</v>
      </c>
      <c r="AS38" s="423" t="s">
        <v>15</v>
      </c>
    </row>
    <row r="39" spans="1:45" ht="15.6" x14ac:dyDescent="0.3">
      <c r="A39" s="313" t="s">
        <v>614</v>
      </c>
      <c r="B39" s="382">
        <v>1</v>
      </c>
      <c r="C39" s="393"/>
      <c r="D39" s="392"/>
      <c r="E39" s="392"/>
      <c r="F39" s="392"/>
      <c r="G39" s="392"/>
      <c r="H39" s="392"/>
      <c r="I39" s="392"/>
      <c r="J39" s="391"/>
      <c r="K39" s="391"/>
      <c r="L39" s="391"/>
      <c r="M39" s="391"/>
      <c r="N39" s="389"/>
      <c r="O39" s="374"/>
      <c r="P39" s="375"/>
      <c r="Q39" s="374"/>
      <c r="R39" s="375"/>
      <c r="S39" s="374"/>
      <c r="T39" s="373"/>
      <c r="U39" s="525"/>
      <c r="V39" s="526"/>
      <c r="X39" s="359" t="s">
        <v>32</v>
      </c>
    </row>
    <row r="40" spans="1:45" ht="15.6" x14ac:dyDescent="0.3">
      <c r="A40" s="464" t="s">
        <v>612</v>
      </c>
      <c r="B40" s="384">
        <v>2</v>
      </c>
      <c r="C40" s="388"/>
      <c r="D40" s="386"/>
      <c r="E40" s="387"/>
      <c r="F40" s="387"/>
      <c r="G40" s="387"/>
      <c r="H40" s="387"/>
      <c r="I40" s="387"/>
      <c r="J40" s="390"/>
      <c r="K40" s="390"/>
      <c r="L40" s="390"/>
      <c r="M40" s="390"/>
      <c r="N40" s="389"/>
      <c r="O40" s="374"/>
      <c r="P40" s="375"/>
      <c r="Q40" s="374"/>
      <c r="R40" s="375"/>
      <c r="S40" s="374"/>
      <c r="T40" s="373"/>
      <c r="U40" s="525"/>
      <c r="V40" s="526"/>
      <c r="X40" s="359"/>
      <c r="Y40" s="412" t="s">
        <v>84</v>
      </c>
      <c r="Z40" s="412" t="s">
        <v>24</v>
      </c>
      <c r="AA40" s="412" t="s">
        <v>48</v>
      </c>
      <c r="AB40" s="412" t="s">
        <v>2</v>
      </c>
      <c r="AC40" s="412" t="s">
        <v>132</v>
      </c>
      <c r="AD40" s="412" t="s">
        <v>55</v>
      </c>
      <c r="AE40" s="412" t="s">
        <v>51</v>
      </c>
      <c r="AF40" s="412" t="s">
        <v>12</v>
      </c>
      <c r="AG40" s="412" t="s">
        <v>121</v>
      </c>
      <c r="AH40" s="412" t="s">
        <v>37</v>
      </c>
      <c r="AI40" s="412" t="s">
        <v>86</v>
      </c>
      <c r="AJ40" s="412" t="s">
        <v>116</v>
      </c>
      <c r="AK40" s="412" t="s">
        <v>115</v>
      </c>
      <c r="AL40" s="412" t="s">
        <v>120</v>
      </c>
      <c r="AM40" s="412" t="s">
        <v>59</v>
      </c>
      <c r="AN40" s="412" t="s">
        <v>50</v>
      </c>
      <c r="AO40" s="412" t="s">
        <v>75</v>
      </c>
      <c r="AP40" s="412" t="s">
        <v>123</v>
      </c>
      <c r="AQ40" s="412" t="s">
        <v>98</v>
      </c>
      <c r="AR40" s="412" t="s">
        <v>49</v>
      </c>
      <c r="AS40" s="412" t="s">
        <v>58</v>
      </c>
    </row>
    <row r="41" spans="1:45" ht="15.6" x14ac:dyDescent="0.3">
      <c r="A41" s="303" t="s">
        <v>613</v>
      </c>
      <c r="B41" s="382">
        <v>3</v>
      </c>
      <c r="C41" s="388"/>
      <c r="D41" s="387"/>
      <c r="E41" s="386"/>
      <c r="F41" s="387"/>
      <c r="G41" s="387"/>
      <c r="H41" s="387"/>
      <c r="I41" s="387"/>
      <c r="J41" s="390"/>
      <c r="K41" s="390"/>
      <c r="L41" s="390"/>
      <c r="M41" s="390"/>
      <c r="N41" s="389"/>
      <c r="O41" s="374"/>
      <c r="P41" s="375"/>
      <c r="Q41" s="374"/>
      <c r="R41" s="375"/>
      <c r="S41" s="374"/>
      <c r="T41" s="373"/>
      <c r="U41" s="525"/>
      <c r="V41" s="526"/>
      <c r="X41" s="403"/>
      <c r="AE41" s="403"/>
      <c r="AF41" s="403"/>
      <c r="AG41" s="403"/>
      <c r="AH41" s="403"/>
      <c r="AI41" s="403"/>
      <c r="AJ41" s="403"/>
      <c r="AK41" s="403"/>
      <c r="AL41" s="403"/>
      <c r="AM41" s="503"/>
      <c r="AN41" s="406"/>
    </row>
    <row r="42" spans="1:45" ht="15.6" x14ac:dyDescent="0.3">
      <c r="A42" s="303" t="s">
        <v>544</v>
      </c>
      <c r="B42" s="384">
        <v>4</v>
      </c>
      <c r="C42" s="388"/>
      <c r="D42" s="387"/>
      <c r="E42" s="387"/>
      <c r="F42" s="386"/>
      <c r="G42" s="387"/>
      <c r="H42" s="387"/>
      <c r="I42" s="387"/>
      <c r="J42" s="390"/>
      <c r="K42" s="390"/>
      <c r="L42" s="390"/>
      <c r="M42" s="390"/>
      <c r="N42" s="389"/>
      <c r="O42" s="374"/>
      <c r="P42" s="375"/>
      <c r="Q42" s="374"/>
      <c r="R42" s="375"/>
      <c r="S42" s="374"/>
      <c r="T42" s="373"/>
      <c r="U42" s="525"/>
      <c r="V42" s="526"/>
      <c r="Y42" s="412" t="s">
        <v>62</v>
      </c>
      <c r="Z42" s="412" t="s">
        <v>67</v>
      </c>
      <c r="AA42" s="412" t="s">
        <v>43</v>
      </c>
      <c r="AM42" s="503"/>
      <c r="AN42" s="406"/>
    </row>
    <row r="43" spans="1:45" ht="15.6" x14ac:dyDescent="0.3">
      <c r="A43" s="524" t="s">
        <v>669</v>
      </c>
      <c r="B43" s="382">
        <v>5</v>
      </c>
      <c r="C43" s="388"/>
      <c r="D43" s="387"/>
      <c r="E43" s="387"/>
      <c r="F43" s="387"/>
      <c r="G43" s="386"/>
      <c r="H43" s="387"/>
      <c r="I43" s="387"/>
      <c r="J43" s="390"/>
      <c r="K43" s="390"/>
      <c r="L43" s="390"/>
      <c r="M43" s="390"/>
      <c r="N43" s="389"/>
      <c r="O43" s="374"/>
      <c r="P43" s="375"/>
      <c r="Q43" s="374"/>
      <c r="R43" s="375"/>
      <c r="S43" s="374"/>
      <c r="T43" s="373"/>
      <c r="U43" s="525"/>
      <c r="V43" s="526"/>
      <c r="AM43" s="358"/>
      <c r="AN43" s="357"/>
    </row>
    <row r="44" spans="1:45" ht="15.6" x14ac:dyDescent="0.3">
      <c r="A44" s="303"/>
      <c r="B44" s="384">
        <v>6</v>
      </c>
      <c r="C44" s="388"/>
      <c r="D44" s="387"/>
      <c r="E44" s="387"/>
      <c r="F44" s="387"/>
      <c r="G44" s="387"/>
      <c r="H44" s="386"/>
      <c r="I44" s="387"/>
      <c r="J44" s="390"/>
      <c r="K44" s="390"/>
      <c r="L44" s="390"/>
      <c r="M44" s="390"/>
      <c r="N44" s="389"/>
      <c r="O44" s="374"/>
      <c r="P44" s="375"/>
      <c r="Q44" s="374"/>
      <c r="R44" s="375"/>
      <c r="S44" s="374"/>
      <c r="T44" s="373"/>
      <c r="U44" s="525"/>
      <c r="V44" s="526"/>
      <c r="AM44" s="358"/>
      <c r="AN44" s="357"/>
    </row>
    <row r="45" spans="1:45" ht="15.6" x14ac:dyDescent="0.3">
      <c r="A45" s="303"/>
      <c r="B45" s="382">
        <v>7</v>
      </c>
      <c r="C45" s="388"/>
      <c r="D45" s="387"/>
      <c r="E45" s="387"/>
      <c r="F45" s="387"/>
      <c r="G45" s="387"/>
      <c r="H45" s="387"/>
      <c r="I45" s="386"/>
      <c r="J45" s="385"/>
      <c r="K45" s="385"/>
      <c r="L45" s="385"/>
      <c r="M45" s="385"/>
      <c r="N45" s="376"/>
      <c r="O45" s="374"/>
      <c r="P45" s="375"/>
      <c r="Q45" s="374"/>
      <c r="R45" s="375"/>
      <c r="S45" s="374"/>
      <c r="T45" s="373"/>
      <c r="U45" s="525"/>
      <c r="V45" s="526"/>
      <c r="X45" s="422">
        <v>11</v>
      </c>
      <c r="Y45" s="412" t="s">
        <v>40</v>
      </c>
      <c r="Z45" s="412" t="s">
        <v>87</v>
      </c>
      <c r="AA45" s="412" t="s">
        <v>24</v>
      </c>
      <c r="AB45" s="412" t="s">
        <v>86</v>
      </c>
      <c r="AC45" s="412" t="s">
        <v>108</v>
      </c>
      <c r="AD45" s="412" t="s">
        <v>85</v>
      </c>
      <c r="AE45" s="412" t="s">
        <v>58</v>
      </c>
      <c r="AF45" s="412" t="s">
        <v>84</v>
      </c>
      <c r="AG45" s="412" t="s">
        <v>140</v>
      </c>
      <c r="AH45" s="412" t="s">
        <v>61</v>
      </c>
      <c r="AI45" s="412" t="s">
        <v>43</v>
      </c>
      <c r="AJ45" s="412" t="s">
        <v>124</v>
      </c>
      <c r="AK45" s="412" t="s">
        <v>15</v>
      </c>
      <c r="AL45" s="412" t="s">
        <v>62</v>
      </c>
      <c r="AM45" s="412" t="s">
        <v>63</v>
      </c>
      <c r="AN45" s="412" t="s">
        <v>115</v>
      </c>
      <c r="AO45" s="412" t="s">
        <v>33</v>
      </c>
      <c r="AP45" s="412" t="s">
        <v>21</v>
      </c>
      <c r="AQ45" s="412" t="s">
        <v>28</v>
      </c>
      <c r="AR45" s="412" t="s">
        <v>137</v>
      </c>
      <c r="AS45" s="412" t="s">
        <v>131</v>
      </c>
    </row>
    <row r="46" spans="1:45" ht="15.6" x14ac:dyDescent="0.3">
      <c r="A46" s="480"/>
      <c r="B46" s="384">
        <v>8</v>
      </c>
      <c r="C46" s="381"/>
      <c r="D46" s="380"/>
      <c r="E46" s="380"/>
      <c r="F46" s="380"/>
      <c r="G46" s="380"/>
      <c r="H46" s="380"/>
      <c r="I46" s="379"/>
      <c r="J46" s="377"/>
      <c r="K46" s="378"/>
      <c r="L46" s="378"/>
      <c r="M46" s="378"/>
      <c r="N46" s="376"/>
      <c r="O46" s="374"/>
      <c r="P46" s="375"/>
      <c r="Q46" s="374"/>
      <c r="R46" s="375"/>
      <c r="S46" s="374"/>
      <c r="T46" s="373"/>
      <c r="U46" s="525"/>
      <c r="V46" s="526"/>
      <c r="X46" s="403">
        <v>55</v>
      </c>
      <c r="AM46" s="503"/>
      <c r="AN46" s="406"/>
    </row>
    <row r="47" spans="1:45" ht="15.6" x14ac:dyDescent="0.3">
      <c r="A47" s="383"/>
      <c r="B47" s="382">
        <v>9</v>
      </c>
      <c r="C47" s="381"/>
      <c r="D47" s="380"/>
      <c r="E47" s="380"/>
      <c r="F47" s="380"/>
      <c r="G47" s="380"/>
      <c r="H47" s="380"/>
      <c r="I47" s="379"/>
      <c r="J47" s="378"/>
      <c r="K47" s="377"/>
      <c r="L47" s="378"/>
      <c r="M47" s="378"/>
      <c r="N47" s="376"/>
      <c r="O47" s="374"/>
      <c r="P47" s="375"/>
      <c r="Q47" s="374"/>
      <c r="R47" s="375"/>
      <c r="S47" s="374"/>
      <c r="T47" s="373"/>
      <c r="U47" s="525"/>
      <c r="V47" s="526"/>
      <c r="Y47" s="412" t="s">
        <v>55</v>
      </c>
      <c r="Z47" s="412" t="s">
        <v>81</v>
      </c>
      <c r="AA47" s="412" t="s">
        <v>22</v>
      </c>
      <c r="AB47" s="412" t="s">
        <v>126</v>
      </c>
      <c r="AC47" s="412" t="s">
        <v>105</v>
      </c>
      <c r="AD47" s="412" t="s">
        <v>78</v>
      </c>
      <c r="AE47" s="412" t="s">
        <v>75</v>
      </c>
      <c r="AF47" s="412" t="s">
        <v>129</v>
      </c>
      <c r="AG47" s="412" t="s">
        <v>14</v>
      </c>
      <c r="AH47" s="412" t="s">
        <v>109</v>
      </c>
      <c r="AI47" s="412" t="s">
        <v>38</v>
      </c>
      <c r="AJ47" s="412" t="s">
        <v>94</v>
      </c>
      <c r="AK47" s="412" t="s">
        <v>128</v>
      </c>
      <c r="AL47" s="412" t="s">
        <v>2</v>
      </c>
      <c r="AM47" s="412" t="s">
        <v>42</v>
      </c>
      <c r="AN47" s="412" t="s">
        <v>50</v>
      </c>
      <c r="AO47" s="412" t="s">
        <v>8</v>
      </c>
      <c r="AP47" s="412" t="s">
        <v>59</v>
      </c>
      <c r="AQ47" s="412" t="s">
        <v>104</v>
      </c>
      <c r="AR47" s="412" t="s">
        <v>130</v>
      </c>
      <c r="AS47" s="412" t="s">
        <v>51</v>
      </c>
    </row>
    <row r="48" spans="1:45" ht="15.6" x14ac:dyDescent="0.3">
      <c r="A48" s="383"/>
      <c r="B48" s="384">
        <v>10</v>
      </c>
      <c r="C48" s="381"/>
      <c r="D48" s="380"/>
      <c r="E48" s="380"/>
      <c r="F48" s="380"/>
      <c r="G48" s="380"/>
      <c r="H48" s="380"/>
      <c r="I48" s="379"/>
      <c r="J48" s="378"/>
      <c r="K48" s="378"/>
      <c r="L48" s="377"/>
      <c r="M48" s="378"/>
      <c r="N48" s="376"/>
      <c r="O48" s="374"/>
      <c r="P48" s="375"/>
      <c r="Q48" s="374"/>
      <c r="R48" s="375"/>
      <c r="S48" s="374"/>
      <c r="T48" s="373"/>
      <c r="U48" s="525"/>
      <c r="V48" s="526"/>
    </row>
    <row r="49" spans="1:45" ht="15.6" x14ac:dyDescent="0.3">
      <c r="A49" s="383"/>
      <c r="B49" s="382">
        <v>11</v>
      </c>
      <c r="C49" s="381"/>
      <c r="D49" s="380"/>
      <c r="E49" s="380"/>
      <c r="F49" s="380"/>
      <c r="G49" s="380"/>
      <c r="H49" s="380"/>
      <c r="I49" s="379"/>
      <c r="J49" s="378"/>
      <c r="K49" s="378"/>
      <c r="L49" s="378"/>
      <c r="M49" s="377"/>
      <c r="N49" s="376"/>
      <c r="O49" s="374"/>
      <c r="P49" s="375"/>
      <c r="Q49" s="374"/>
      <c r="R49" s="375"/>
      <c r="S49" s="374"/>
      <c r="T49" s="373"/>
      <c r="U49" s="525"/>
      <c r="V49" s="526"/>
      <c r="Y49" s="421" t="s">
        <v>110</v>
      </c>
      <c r="Z49" s="421" t="s">
        <v>36</v>
      </c>
      <c r="AA49" s="421" t="s">
        <v>134</v>
      </c>
      <c r="AB49" s="421" t="s">
        <v>65</v>
      </c>
      <c r="AC49" s="421" t="s">
        <v>3</v>
      </c>
      <c r="AD49" s="421" t="s">
        <v>19</v>
      </c>
      <c r="AE49" s="421" t="s">
        <v>83</v>
      </c>
      <c r="AF49" s="421" t="s">
        <v>16</v>
      </c>
      <c r="AG49" s="421" t="s">
        <v>76</v>
      </c>
      <c r="AH49" s="421" t="s">
        <v>23</v>
      </c>
      <c r="AI49" s="421" t="s">
        <v>17</v>
      </c>
      <c r="AJ49" s="421" t="s">
        <v>118</v>
      </c>
      <c r="AK49" s="421" t="s">
        <v>45</v>
      </c>
    </row>
    <row r="50" spans="1:45" ht="16.2" thickBot="1" x14ac:dyDescent="0.35">
      <c r="A50" s="372"/>
      <c r="B50" s="371">
        <v>12</v>
      </c>
      <c r="C50" s="370"/>
      <c r="D50" s="369"/>
      <c r="E50" s="369"/>
      <c r="F50" s="369"/>
      <c r="G50" s="369"/>
      <c r="H50" s="369"/>
      <c r="I50" s="369"/>
      <c r="J50" s="368"/>
      <c r="K50" s="368"/>
      <c r="L50" s="368"/>
      <c r="M50" s="368"/>
      <c r="N50" s="367"/>
      <c r="O50" s="365"/>
      <c r="P50" s="366"/>
      <c r="Q50" s="365"/>
      <c r="R50" s="366"/>
      <c r="S50" s="365"/>
      <c r="T50" s="364"/>
      <c r="U50" s="527"/>
      <c r="V50" s="528"/>
      <c r="X50" s="408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</row>
    <row r="51" spans="1:45" ht="16.2" thickBot="1" x14ac:dyDescent="0.35">
      <c r="A51" s="418"/>
      <c r="B51" s="417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5"/>
      <c r="P51" s="415"/>
      <c r="Q51" s="405"/>
      <c r="R51" s="405"/>
      <c r="S51" s="405"/>
      <c r="T51" s="405"/>
      <c r="U51" s="405"/>
      <c r="V51" s="405"/>
      <c r="X51" s="413" t="s">
        <v>46</v>
      </c>
      <c r="Y51" s="412" t="s">
        <v>57</v>
      </c>
      <c r="Z51" s="412" t="s">
        <v>40</v>
      </c>
      <c r="AA51" s="412" t="s">
        <v>87</v>
      </c>
      <c r="AB51" s="412" t="s">
        <v>24</v>
      </c>
      <c r="AC51" s="412" t="s">
        <v>86</v>
      </c>
      <c r="AD51" s="412" t="s">
        <v>108</v>
      </c>
      <c r="AE51" s="412" t="s">
        <v>85</v>
      </c>
      <c r="AF51" s="412" t="s">
        <v>70</v>
      </c>
      <c r="AG51" s="412" t="s">
        <v>58</v>
      </c>
      <c r="AH51" s="412" t="s">
        <v>84</v>
      </c>
      <c r="AI51" s="412" t="s">
        <v>140</v>
      </c>
      <c r="AJ51" s="412" t="s">
        <v>61</v>
      </c>
      <c r="AK51" s="412" t="s">
        <v>43</v>
      </c>
      <c r="AL51" s="412" t="s">
        <v>124</v>
      </c>
      <c r="AM51" s="412" t="s">
        <v>92</v>
      </c>
      <c r="AN51" s="412" t="s">
        <v>15</v>
      </c>
      <c r="AO51" s="412" t="s">
        <v>62</v>
      </c>
      <c r="AP51" s="412" t="s">
        <v>63</v>
      </c>
      <c r="AQ51" s="412" t="s">
        <v>115</v>
      </c>
      <c r="AR51" s="412" t="s">
        <v>33</v>
      </c>
      <c r="AS51" s="412" t="s">
        <v>21</v>
      </c>
    </row>
    <row r="52" spans="1:45" ht="16.2" thickBot="1" x14ac:dyDescent="0.35">
      <c r="A52" s="359" t="s">
        <v>149</v>
      </c>
      <c r="B52" s="417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5"/>
      <c r="P52" s="415"/>
      <c r="Q52" s="405"/>
      <c r="R52" s="405"/>
      <c r="S52" s="405"/>
      <c r="T52" s="405"/>
      <c r="U52" s="405"/>
      <c r="V52" s="405"/>
      <c r="X52" s="359" t="s">
        <v>91</v>
      </c>
    </row>
    <row r="53" spans="1:45" ht="15" x14ac:dyDescent="0.25">
      <c r="A53" s="427" t="s">
        <v>10</v>
      </c>
      <c r="B53" s="426" t="s">
        <v>76</v>
      </c>
      <c r="C53" s="426" t="s">
        <v>137</v>
      </c>
      <c r="D53" s="426" t="s">
        <v>25</v>
      </c>
      <c r="E53" s="426" t="s">
        <v>126</v>
      </c>
      <c r="F53" s="426" t="s">
        <v>74</v>
      </c>
      <c r="G53" s="426" t="s">
        <v>65</v>
      </c>
      <c r="H53" s="426" t="s">
        <v>28</v>
      </c>
      <c r="I53" s="426" t="s">
        <v>68</v>
      </c>
      <c r="J53" s="426" t="s">
        <v>127</v>
      </c>
      <c r="K53" s="426" t="s">
        <v>3</v>
      </c>
      <c r="L53" s="403"/>
      <c r="M53" s="359"/>
      <c r="N53" s="359"/>
      <c r="O53" s="359"/>
      <c r="P53" s="358"/>
      <c r="Q53" s="357"/>
      <c r="Y53" s="412" t="s">
        <v>113</v>
      </c>
      <c r="Z53" s="412" t="s">
        <v>28</v>
      </c>
      <c r="AA53" s="412" t="s">
        <v>137</v>
      </c>
      <c r="AB53" s="412" t="s">
        <v>131</v>
      </c>
      <c r="AC53" s="412" t="s">
        <v>55</v>
      </c>
      <c r="AD53" s="412" t="s">
        <v>81</v>
      </c>
      <c r="AE53" s="412" t="s">
        <v>22</v>
      </c>
      <c r="AF53" s="412" t="s">
        <v>35</v>
      </c>
      <c r="AG53" s="412" t="s">
        <v>126</v>
      </c>
      <c r="AH53" s="412" t="s">
        <v>105</v>
      </c>
      <c r="AI53" s="412" t="s">
        <v>78</v>
      </c>
      <c r="AJ53" s="412" t="s">
        <v>75</v>
      </c>
      <c r="AK53" s="412" t="s">
        <v>129</v>
      </c>
      <c r="AL53" s="412" t="s">
        <v>14</v>
      </c>
      <c r="AM53" s="412" t="s">
        <v>41</v>
      </c>
      <c r="AN53" s="412" t="s">
        <v>109</v>
      </c>
      <c r="AO53" s="412" t="s">
        <v>38</v>
      </c>
      <c r="AP53" s="412" t="s">
        <v>94</v>
      </c>
      <c r="AQ53" s="412" t="s">
        <v>128</v>
      </c>
      <c r="AR53" s="412" t="s">
        <v>2</v>
      </c>
      <c r="AS53" s="412" t="s">
        <v>4</v>
      </c>
    </row>
    <row r="54" spans="1:45" ht="15" x14ac:dyDescent="0.25">
      <c r="A54" s="359" t="s">
        <v>39</v>
      </c>
      <c r="B54" s="359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59"/>
      <c r="N54" s="359"/>
      <c r="O54" s="359"/>
      <c r="P54" s="358"/>
      <c r="Q54" s="357"/>
      <c r="X54" s="403"/>
    </row>
    <row r="55" spans="1:45" ht="16.2" thickBot="1" x14ac:dyDescent="0.35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3"/>
      <c r="Q55" s="514"/>
      <c r="R55" s="512"/>
      <c r="S55" s="512"/>
      <c r="T55" s="512"/>
      <c r="U55" s="512"/>
      <c r="V55" s="512"/>
      <c r="X55" s="403"/>
      <c r="Y55" s="412" t="s">
        <v>42</v>
      </c>
      <c r="Z55" s="412" t="s">
        <v>50</v>
      </c>
      <c r="AA55" s="412" t="s">
        <v>8</v>
      </c>
      <c r="AB55" s="412" t="s">
        <v>59</v>
      </c>
      <c r="AC55" s="412" t="s">
        <v>5</v>
      </c>
      <c r="AD55" s="412" t="s">
        <v>104</v>
      </c>
      <c r="AE55" s="412" t="s">
        <v>130</v>
      </c>
      <c r="AF55" s="412" t="s">
        <v>51</v>
      </c>
      <c r="AG55" s="412" t="s">
        <v>110</v>
      </c>
      <c r="AH55" s="412" t="s">
        <v>82</v>
      </c>
      <c r="AI55" s="419" t="s">
        <v>36</v>
      </c>
      <c r="AJ55" s="419" t="s">
        <v>134</v>
      </c>
      <c r="AK55" s="419" t="s">
        <v>65</v>
      </c>
      <c r="AL55" s="419" t="s">
        <v>3</v>
      </c>
      <c r="AM55" s="419" t="s">
        <v>102</v>
      </c>
      <c r="AN55" s="419" t="s">
        <v>19</v>
      </c>
      <c r="AO55" s="419" t="s">
        <v>83</v>
      </c>
      <c r="AP55" s="419" t="s">
        <v>16</v>
      </c>
      <c r="AQ55" s="419" t="s">
        <v>76</v>
      </c>
      <c r="AR55" s="419" t="s">
        <v>103</v>
      </c>
      <c r="AS55" s="419" t="s">
        <v>23</v>
      </c>
    </row>
    <row r="56" spans="1:45" ht="16.2" thickTop="1" x14ac:dyDescent="0.3">
      <c r="A56" s="516"/>
      <c r="B56" s="517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9"/>
      <c r="P56" s="519"/>
      <c r="Q56" s="513"/>
      <c r="R56" s="513"/>
      <c r="S56" s="513"/>
      <c r="T56" s="513"/>
      <c r="U56" s="513"/>
      <c r="V56" s="513"/>
    </row>
    <row r="57" spans="1:45" ht="16.2" thickBot="1" x14ac:dyDescent="0.35">
      <c r="A57" s="516"/>
      <c r="B57" s="517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9"/>
      <c r="P57" s="519"/>
      <c r="Q57" s="513"/>
      <c r="R57" s="513"/>
      <c r="S57" s="513"/>
      <c r="T57" s="513"/>
      <c r="U57" s="513"/>
      <c r="V57" s="513"/>
      <c r="Y57" s="419" t="s">
        <v>17</v>
      </c>
      <c r="Z57" s="419" t="s">
        <v>118</v>
      </c>
      <c r="AA57" s="419" t="s">
        <v>45</v>
      </c>
    </row>
    <row r="58" spans="1:45" ht="16.2" thickTop="1" x14ac:dyDescent="0.3">
      <c r="A58" s="516"/>
      <c r="B58" s="517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19"/>
      <c r="Q58" s="513"/>
      <c r="R58" s="513"/>
      <c r="S58" s="513"/>
      <c r="T58" s="513"/>
      <c r="U58" s="513"/>
      <c r="V58" s="513"/>
      <c r="X58" s="403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358"/>
      <c r="AN58" s="357"/>
    </row>
    <row r="59" spans="1:45" ht="15.6" x14ac:dyDescent="0.3">
      <c r="A59" s="516"/>
      <c r="B59" s="517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9"/>
      <c r="P59" s="519"/>
      <c r="Q59" s="513"/>
      <c r="R59" s="513"/>
      <c r="S59" s="513"/>
      <c r="T59" s="513"/>
      <c r="U59" s="513"/>
      <c r="V59" s="513"/>
      <c r="X59" s="403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358"/>
      <c r="AN59" s="357"/>
    </row>
    <row r="60" spans="1:45" ht="23.4" thickBot="1" x14ac:dyDescent="0.45">
      <c r="A60" s="544" t="s">
        <v>53</v>
      </c>
      <c r="B60" s="544"/>
      <c r="C60" s="544"/>
      <c r="D60" s="544"/>
      <c r="E60" s="544"/>
      <c r="F60" s="544"/>
      <c r="G60" s="416"/>
      <c r="H60" s="416"/>
      <c r="I60" s="416"/>
      <c r="J60" s="416"/>
      <c r="K60" s="416"/>
      <c r="L60" s="416"/>
      <c r="M60" s="416"/>
      <c r="N60" s="416"/>
      <c r="O60" s="415"/>
      <c r="P60" s="415"/>
      <c r="Q60" s="405"/>
      <c r="R60" s="405"/>
      <c r="S60" s="405"/>
      <c r="T60" s="405"/>
      <c r="U60" s="405"/>
      <c r="V60" s="405"/>
      <c r="X60" s="403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358"/>
      <c r="AN60" s="357"/>
    </row>
    <row r="61" spans="1:45" ht="116.1" customHeight="1" thickBot="1" x14ac:dyDescent="0.55000000000000004">
      <c r="A61" s="529" t="str">
        <f>CONCATENATE("DEGEN        ",AE4)</f>
        <v>DEGEN        klein wapen</v>
      </c>
      <c r="B61" s="530"/>
      <c r="C61" s="531" t="str">
        <f>CONCATENATE(AC4,"                     ", AD4)</f>
        <v>LOPER 3                     elektrisch</v>
      </c>
      <c r="D61" s="532"/>
      <c r="E61" s="533"/>
      <c r="F61" s="533"/>
      <c r="G61" s="533"/>
      <c r="H61" s="533"/>
      <c r="I61" s="533"/>
      <c r="J61" s="533"/>
      <c r="K61" s="534"/>
      <c r="L61" s="535">
        <f>AA4</f>
        <v>2</v>
      </c>
      <c r="M61" s="536"/>
      <c r="N61" s="502" t="s">
        <v>69</v>
      </c>
      <c r="O61" s="537" t="s">
        <v>151</v>
      </c>
      <c r="P61" s="538"/>
      <c r="Q61" s="537" t="s">
        <v>150</v>
      </c>
      <c r="R61" s="538"/>
      <c r="S61" s="537" t="s">
        <v>73</v>
      </c>
      <c r="T61" s="538"/>
      <c r="U61" s="539" t="s">
        <v>95</v>
      </c>
      <c r="V61" s="540"/>
      <c r="W61" s="146" t="s">
        <v>143</v>
      </c>
      <c r="AM61" s="503"/>
      <c r="AN61" s="406"/>
    </row>
    <row r="62" spans="1:45" ht="16.2" thickBot="1" x14ac:dyDescent="0.35">
      <c r="A62" s="398" t="s">
        <v>100</v>
      </c>
      <c r="B62" s="402"/>
      <c r="C62" s="401">
        <v>1</v>
      </c>
      <c r="D62" s="400">
        <v>2</v>
      </c>
      <c r="E62" s="400">
        <v>3</v>
      </c>
      <c r="F62" s="400">
        <v>4</v>
      </c>
      <c r="G62" s="400">
        <v>5</v>
      </c>
      <c r="H62" s="400">
        <v>6</v>
      </c>
      <c r="I62" s="400">
        <v>7</v>
      </c>
      <c r="J62" s="400">
        <v>8</v>
      </c>
      <c r="K62" s="400">
        <v>9</v>
      </c>
      <c r="L62" s="399">
        <v>10</v>
      </c>
      <c r="M62" s="399">
        <v>11</v>
      </c>
      <c r="N62" s="396">
        <v>12</v>
      </c>
      <c r="O62" s="398" t="s">
        <v>99</v>
      </c>
      <c r="P62" s="397" t="s">
        <v>101</v>
      </c>
      <c r="Q62" s="395" t="s">
        <v>99</v>
      </c>
      <c r="R62" s="396" t="s">
        <v>101</v>
      </c>
      <c r="S62" s="395" t="s">
        <v>99</v>
      </c>
      <c r="T62" s="394" t="s">
        <v>101</v>
      </c>
      <c r="U62" s="541"/>
      <c r="V62" s="542"/>
    </row>
    <row r="63" spans="1:45" ht="15.6" x14ac:dyDescent="0.3">
      <c r="A63" s="303"/>
      <c r="B63" s="382">
        <v>1</v>
      </c>
      <c r="C63" s="393"/>
      <c r="D63" s="392"/>
      <c r="E63" s="392"/>
      <c r="F63" s="392"/>
      <c r="G63" s="392"/>
      <c r="H63" s="392"/>
      <c r="I63" s="392"/>
      <c r="J63" s="391"/>
      <c r="K63" s="391"/>
      <c r="L63" s="391"/>
      <c r="M63" s="391"/>
      <c r="N63" s="389"/>
      <c r="O63" s="374"/>
      <c r="P63" s="375"/>
      <c r="Q63" s="374"/>
      <c r="R63" s="375"/>
      <c r="S63" s="374"/>
      <c r="T63" s="373"/>
      <c r="U63" s="525"/>
      <c r="V63" s="526"/>
    </row>
    <row r="64" spans="1:45" ht="15.6" x14ac:dyDescent="0.3">
      <c r="A64" s="313"/>
      <c r="B64" s="384">
        <v>2</v>
      </c>
      <c r="C64" s="388"/>
      <c r="D64" s="386"/>
      <c r="E64" s="387"/>
      <c r="F64" s="387"/>
      <c r="G64" s="387"/>
      <c r="H64" s="387"/>
      <c r="I64" s="387"/>
      <c r="J64" s="390"/>
      <c r="K64" s="390"/>
      <c r="L64" s="390"/>
      <c r="M64" s="390"/>
      <c r="N64" s="389"/>
      <c r="O64" s="374"/>
      <c r="P64" s="375"/>
      <c r="Q64" s="374"/>
      <c r="R64" s="375"/>
      <c r="S64" s="374"/>
      <c r="T64" s="373"/>
      <c r="U64" s="525"/>
      <c r="V64" s="526"/>
    </row>
    <row r="65" spans="1:27" ht="15.6" x14ac:dyDescent="0.3">
      <c r="A65" s="313"/>
      <c r="B65" s="382">
        <v>3</v>
      </c>
      <c r="C65" s="388"/>
      <c r="D65" s="387"/>
      <c r="E65" s="386"/>
      <c r="F65" s="387"/>
      <c r="G65" s="387"/>
      <c r="H65" s="387"/>
      <c r="I65" s="387"/>
      <c r="J65" s="390"/>
      <c r="K65" s="390"/>
      <c r="L65" s="390"/>
      <c r="M65" s="390"/>
      <c r="N65" s="389"/>
      <c r="O65" s="374"/>
      <c r="P65" s="375"/>
      <c r="Q65" s="374"/>
      <c r="R65" s="375"/>
      <c r="S65" s="374"/>
      <c r="T65" s="373"/>
      <c r="U65" s="525"/>
      <c r="V65" s="526"/>
    </row>
    <row r="66" spans="1:27" ht="15.6" x14ac:dyDescent="0.3">
      <c r="A66" s="303"/>
      <c r="B66" s="384">
        <v>4</v>
      </c>
      <c r="C66" s="388"/>
      <c r="D66" s="387"/>
      <c r="E66" s="387"/>
      <c r="F66" s="386"/>
      <c r="G66" s="387"/>
      <c r="H66" s="387"/>
      <c r="I66" s="387"/>
      <c r="J66" s="390"/>
      <c r="K66" s="390"/>
      <c r="L66" s="390"/>
      <c r="M66" s="390"/>
      <c r="N66" s="389"/>
      <c r="O66" s="374"/>
      <c r="P66" s="375"/>
      <c r="Q66" s="374"/>
      <c r="R66" s="375"/>
      <c r="S66" s="374"/>
      <c r="T66" s="373"/>
      <c r="U66" s="525"/>
      <c r="V66" s="526"/>
    </row>
    <row r="67" spans="1:27" ht="15.6" x14ac:dyDescent="0.3">
      <c r="A67" s="506"/>
      <c r="B67" s="382">
        <v>5</v>
      </c>
      <c r="C67" s="388"/>
      <c r="D67" s="387"/>
      <c r="E67" s="387"/>
      <c r="F67" s="387"/>
      <c r="G67" s="386"/>
      <c r="H67" s="387"/>
      <c r="I67" s="387"/>
      <c r="J67" s="390"/>
      <c r="K67" s="390"/>
      <c r="L67" s="390"/>
      <c r="M67" s="390"/>
      <c r="N67" s="389"/>
      <c r="O67" s="374"/>
      <c r="P67" s="375"/>
      <c r="Q67" s="374"/>
      <c r="R67" s="375"/>
      <c r="S67" s="374"/>
      <c r="T67" s="373"/>
      <c r="U67" s="525"/>
      <c r="V67" s="526"/>
    </row>
    <row r="68" spans="1:27" ht="15.6" x14ac:dyDescent="0.3">
      <c r="A68" s="313"/>
      <c r="B68" s="384">
        <v>6</v>
      </c>
      <c r="C68" s="388"/>
      <c r="D68" s="387"/>
      <c r="E68" s="387"/>
      <c r="F68" s="387"/>
      <c r="G68" s="387"/>
      <c r="H68" s="386"/>
      <c r="I68" s="387"/>
      <c r="J68" s="390"/>
      <c r="K68" s="390"/>
      <c r="L68" s="390"/>
      <c r="M68" s="390"/>
      <c r="N68" s="389"/>
      <c r="O68" s="374"/>
      <c r="P68" s="375"/>
      <c r="Q68" s="374"/>
      <c r="R68" s="375"/>
      <c r="S68" s="374"/>
      <c r="T68" s="373"/>
      <c r="U68" s="525"/>
      <c r="V68" s="526"/>
    </row>
    <row r="69" spans="1:27" ht="15.6" x14ac:dyDescent="0.3">
      <c r="A69" s="303"/>
      <c r="B69" s="382">
        <v>7</v>
      </c>
      <c r="C69" s="388"/>
      <c r="D69" s="387"/>
      <c r="E69" s="387"/>
      <c r="F69" s="387"/>
      <c r="G69" s="387"/>
      <c r="H69" s="387"/>
      <c r="I69" s="386"/>
      <c r="J69" s="385"/>
      <c r="K69" s="385"/>
      <c r="L69" s="385"/>
      <c r="M69" s="385"/>
      <c r="N69" s="376"/>
      <c r="O69" s="374"/>
      <c r="P69" s="375"/>
      <c r="Q69" s="374"/>
      <c r="R69" s="375"/>
      <c r="S69" s="374"/>
      <c r="T69" s="373"/>
      <c r="U69" s="525"/>
      <c r="V69" s="526"/>
    </row>
    <row r="70" spans="1:27" ht="15.6" x14ac:dyDescent="0.3">
      <c r="A70" s="464"/>
      <c r="B70" s="384">
        <v>8</v>
      </c>
      <c r="C70" s="381"/>
      <c r="D70" s="380"/>
      <c r="E70" s="380"/>
      <c r="F70" s="380"/>
      <c r="G70" s="380"/>
      <c r="H70" s="380"/>
      <c r="I70" s="379"/>
      <c r="J70" s="377"/>
      <c r="K70" s="378"/>
      <c r="L70" s="378"/>
      <c r="M70" s="378"/>
      <c r="N70" s="376"/>
      <c r="O70" s="374"/>
      <c r="P70" s="375"/>
      <c r="Q70" s="374"/>
      <c r="R70" s="375"/>
      <c r="S70" s="374"/>
      <c r="T70" s="373"/>
      <c r="U70" s="525"/>
      <c r="V70" s="526"/>
    </row>
    <row r="71" spans="1:27" ht="15.6" x14ac:dyDescent="0.3">
      <c r="A71" s="303"/>
      <c r="B71" s="382">
        <v>9</v>
      </c>
      <c r="C71" s="381"/>
      <c r="D71" s="380"/>
      <c r="E71" s="380"/>
      <c r="F71" s="380"/>
      <c r="G71" s="380"/>
      <c r="H71" s="380"/>
      <c r="I71" s="379"/>
      <c r="J71" s="378"/>
      <c r="K71" s="377"/>
      <c r="L71" s="378"/>
      <c r="M71" s="378"/>
      <c r="N71" s="376"/>
      <c r="O71" s="374"/>
      <c r="P71" s="375"/>
      <c r="Q71" s="374"/>
      <c r="R71" s="375"/>
      <c r="S71" s="374"/>
      <c r="T71" s="373"/>
      <c r="U71" s="525"/>
      <c r="V71" s="526"/>
    </row>
    <row r="72" spans="1:27" ht="15.6" x14ac:dyDescent="0.3">
      <c r="A72" s="383"/>
      <c r="B72" s="384">
        <v>10</v>
      </c>
      <c r="C72" s="381"/>
      <c r="D72" s="380"/>
      <c r="E72" s="380"/>
      <c r="F72" s="380"/>
      <c r="G72" s="380"/>
      <c r="H72" s="380"/>
      <c r="I72" s="379"/>
      <c r="J72" s="378"/>
      <c r="K72" s="378"/>
      <c r="L72" s="377"/>
      <c r="M72" s="378"/>
      <c r="N72" s="376"/>
      <c r="O72" s="374"/>
      <c r="P72" s="375"/>
      <c r="Q72" s="374"/>
      <c r="R72" s="375"/>
      <c r="S72" s="374"/>
      <c r="T72" s="373"/>
      <c r="U72" s="525"/>
      <c r="V72" s="526"/>
    </row>
    <row r="73" spans="1:27" ht="15.6" x14ac:dyDescent="0.3">
      <c r="A73" s="383"/>
      <c r="B73" s="382">
        <v>11</v>
      </c>
      <c r="C73" s="381"/>
      <c r="D73" s="380"/>
      <c r="E73" s="380"/>
      <c r="F73" s="380"/>
      <c r="G73" s="380"/>
      <c r="H73" s="380"/>
      <c r="I73" s="379"/>
      <c r="J73" s="378"/>
      <c r="K73" s="378"/>
      <c r="L73" s="378"/>
      <c r="M73" s="377"/>
      <c r="N73" s="376"/>
      <c r="O73" s="374"/>
      <c r="P73" s="375"/>
      <c r="Q73" s="374"/>
      <c r="R73" s="375"/>
      <c r="S73" s="374"/>
      <c r="T73" s="373"/>
      <c r="U73" s="525"/>
      <c r="V73" s="526"/>
    </row>
    <row r="74" spans="1:27" ht="16.2" thickBot="1" x14ac:dyDescent="0.35">
      <c r="A74" s="372"/>
      <c r="B74" s="371">
        <v>12</v>
      </c>
      <c r="C74" s="370"/>
      <c r="D74" s="369"/>
      <c r="E74" s="369"/>
      <c r="F74" s="369"/>
      <c r="G74" s="369"/>
      <c r="H74" s="369"/>
      <c r="I74" s="369"/>
      <c r="J74" s="368"/>
      <c r="K74" s="368"/>
      <c r="L74" s="368"/>
      <c r="M74" s="368"/>
      <c r="N74" s="367"/>
      <c r="O74" s="365"/>
      <c r="P74" s="366"/>
      <c r="Q74" s="365"/>
      <c r="R74" s="366"/>
      <c r="S74" s="365"/>
      <c r="T74" s="364"/>
      <c r="U74" s="527"/>
      <c r="V74" s="528"/>
    </row>
    <row r="75" spans="1:27" ht="15.75" customHeight="1" x14ac:dyDescent="0.25"/>
    <row r="76" spans="1:27" ht="15.75" customHeight="1" x14ac:dyDescent="0.25">
      <c r="A76" s="359" t="s">
        <v>149</v>
      </c>
    </row>
    <row r="77" spans="1:27" ht="15.75" customHeight="1" x14ac:dyDescent="0.25">
      <c r="A77" s="363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Y77" s="359"/>
      <c r="Z77" s="359"/>
      <c r="AA77" s="359"/>
    </row>
    <row r="78" spans="1:27" ht="15.75" customHeight="1" x14ac:dyDescent="0.25">
      <c r="A78" s="359"/>
      <c r="Y78" s="359"/>
      <c r="Z78" s="359"/>
      <c r="AA78" s="359"/>
    </row>
    <row r="79" spans="1:27" ht="15.75" customHeight="1" x14ac:dyDescent="0.25">
      <c r="A79" s="359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Y79" s="359"/>
      <c r="Z79" s="359"/>
      <c r="AA79" s="359"/>
    </row>
    <row r="80" spans="1:27" ht="15.75" customHeight="1" x14ac:dyDescent="0.25">
      <c r="A80" s="403"/>
      <c r="H80" s="403"/>
      <c r="I80" s="403"/>
      <c r="J80" s="403"/>
      <c r="K80" s="403"/>
      <c r="L80" s="403"/>
      <c r="M80" s="403"/>
      <c r="N80" s="403"/>
      <c r="O80" s="403"/>
      <c r="P80" s="503"/>
      <c r="Q80" s="406"/>
      <c r="Y80" s="359"/>
      <c r="Z80" s="359"/>
      <c r="AA80" s="359"/>
    </row>
    <row r="81" spans="1:40" ht="15.75" customHeight="1" x14ac:dyDescent="0.4">
      <c r="A81" s="504"/>
      <c r="Y81" s="359"/>
      <c r="Z81" s="359"/>
      <c r="AA81" s="359"/>
    </row>
    <row r="82" spans="1:40" ht="15.75" customHeight="1" x14ac:dyDescent="0.4">
      <c r="A82" s="504"/>
      <c r="Y82" s="359"/>
      <c r="Z82" s="359"/>
      <c r="AA82" s="359"/>
    </row>
    <row r="83" spans="1:40" ht="15.75" customHeight="1" x14ac:dyDescent="0.4">
      <c r="A83" s="504"/>
      <c r="Y83" s="359"/>
      <c r="Z83" s="359"/>
      <c r="AA83" s="359"/>
    </row>
    <row r="84" spans="1:40" ht="22.8" x14ac:dyDescent="0.4">
      <c r="A84" s="544" t="s">
        <v>53</v>
      </c>
      <c r="B84" s="544"/>
      <c r="C84" s="544"/>
      <c r="D84" s="544"/>
      <c r="E84" s="544"/>
      <c r="F84" s="544"/>
      <c r="G84" s="416"/>
      <c r="H84" s="416"/>
      <c r="I84" s="416"/>
      <c r="J84" s="416"/>
      <c r="K84" s="416"/>
      <c r="L84" s="416"/>
      <c r="M84" s="416"/>
      <c r="N84" s="416"/>
      <c r="O84" s="415"/>
      <c r="P84" s="415"/>
      <c r="Q84" s="405"/>
      <c r="R84" s="405"/>
      <c r="S84" s="405"/>
      <c r="T84" s="405"/>
      <c r="U84" s="405"/>
      <c r="V84" s="405"/>
      <c r="Y84" s="359"/>
      <c r="Z84" s="359"/>
      <c r="AA84" s="359"/>
    </row>
    <row r="85" spans="1:40" ht="23.4" customHeight="1" thickBot="1" x14ac:dyDescent="0.45">
      <c r="A85" s="504"/>
      <c r="B85" s="504"/>
      <c r="C85" s="504"/>
      <c r="D85" s="504"/>
      <c r="E85" s="504"/>
      <c r="F85" s="504"/>
      <c r="G85" s="416"/>
      <c r="H85" s="416"/>
      <c r="I85" s="416"/>
      <c r="J85" s="416"/>
      <c r="K85" s="416"/>
      <c r="L85" s="416"/>
      <c r="M85" s="416"/>
      <c r="N85" s="416"/>
      <c r="O85" s="415"/>
      <c r="P85" s="415"/>
      <c r="Q85" s="405"/>
      <c r="R85" s="405"/>
      <c r="S85" s="405"/>
      <c r="T85" s="405"/>
      <c r="U85" s="405"/>
      <c r="V85" s="405"/>
    </row>
    <row r="86" spans="1:40" ht="100.5" customHeight="1" thickBot="1" x14ac:dyDescent="0.55000000000000004">
      <c r="A86" s="529" t="str">
        <f>CONCATENATE("DEGEN        ",AE5)</f>
        <v>DEGEN        klein wapen</v>
      </c>
      <c r="B86" s="530"/>
      <c r="C86" s="531" t="str">
        <f>CONCATENATE(AC5,"                     ", AD5)</f>
        <v>LOPER 4                     elektrisch</v>
      </c>
      <c r="D86" s="532"/>
      <c r="E86" s="533"/>
      <c r="F86" s="533"/>
      <c r="G86" s="533"/>
      <c r="H86" s="533"/>
      <c r="I86" s="533"/>
      <c r="J86" s="533"/>
      <c r="K86" s="534"/>
      <c r="L86" s="535">
        <f>AA5</f>
        <v>2</v>
      </c>
      <c r="M86" s="536"/>
      <c r="N86" s="502" t="s">
        <v>69</v>
      </c>
      <c r="O86" s="537" t="s">
        <v>151</v>
      </c>
      <c r="P86" s="538"/>
      <c r="Q86" s="537" t="s">
        <v>150</v>
      </c>
      <c r="R86" s="538"/>
      <c r="S86" s="537" t="s">
        <v>73</v>
      </c>
      <c r="T86" s="538"/>
      <c r="U86" s="539" t="s">
        <v>95</v>
      </c>
      <c r="V86" s="540"/>
      <c r="W86" s="146" t="s">
        <v>144</v>
      </c>
    </row>
    <row r="87" spans="1:40" ht="16.2" thickBot="1" x14ac:dyDescent="0.35">
      <c r="A87" s="398" t="s">
        <v>100</v>
      </c>
      <c r="B87" s="402"/>
      <c r="C87" s="401">
        <v>1</v>
      </c>
      <c r="D87" s="400">
        <v>2</v>
      </c>
      <c r="E87" s="400">
        <v>3</v>
      </c>
      <c r="F87" s="400">
        <v>4</v>
      </c>
      <c r="G87" s="400">
        <v>5</v>
      </c>
      <c r="H87" s="400">
        <v>6</v>
      </c>
      <c r="I87" s="400">
        <v>7</v>
      </c>
      <c r="J87" s="400">
        <v>8</v>
      </c>
      <c r="K87" s="400">
        <v>9</v>
      </c>
      <c r="L87" s="399">
        <v>10</v>
      </c>
      <c r="M87" s="399">
        <v>11</v>
      </c>
      <c r="N87" s="396">
        <v>12</v>
      </c>
      <c r="O87" s="398" t="s">
        <v>99</v>
      </c>
      <c r="P87" s="397" t="s">
        <v>101</v>
      </c>
      <c r="Q87" s="395" t="s">
        <v>99</v>
      </c>
      <c r="R87" s="396" t="s">
        <v>101</v>
      </c>
      <c r="S87" s="395" t="s">
        <v>99</v>
      </c>
      <c r="T87" s="394" t="s">
        <v>101</v>
      </c>
      <c r="U87" s="541"/>
      <c r="V87" s="542"/>
      <c r="X87" s="543"/>
      <c r="Y87" s="543"/>
      <c r="Z87" s="543"/>
      <c r="AA87" s="543"/>
      <c r="AB87" s="543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</row>
    <row r="88" spans="1:40" ht="15.6" x14ac:dyDescent="0.3">
      <c r="A88" s="174"/>
      <c r="B88" s="382">
        <v>1</v>
      </c>
      <c r="C88" s="393"/>
      <c r="D88" s="392"/>
      <c r="E88" s="392"/>
      <c r="F88" s="392"/>
      <c r="G88" s="392"/>
      <c r="H88" s="392"/>
      <c r="I88" s="392"/>
      <c r="J88" s="391"/>
      <c r="K88" s="391"/>
      <c r="L88" s="391"/>
      <c r="M88" s="391"/>
      <c r="N88" s="389"/>
      <c r="O88" s="374"/>
      <c r="P88" s="375"/>
      <c r="Q88" s="374"/>
      <c r="R88" s="375"/>
      <c r="S88" s="374"/>
      <c r="T88" s="373"/>
      <c r="U88" s="525"/>
      <c r="V88" s="526"/>
      <c r="X88" s="411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</row>
    <row r="89" spans="1:40" ht="15.6" x14ac:dyDescent="0.3">
      <c r="A89" s="301"/>
      <c r="B89" s="384">
        <v>2</v>
      </c>
      <c r="C89" s="388"/>
      <c r="D89" s="386"/>
      <c r="E89" s="387"/>
      <c r="F89" s="387"/>
      <c r="G89" s="387"/>
      <c r="H89" s="387"/>
      <c r="I89" s="387"/>
      <c r="J89" s="390"/>
      <c r="K89" s="390"/>
      <c r="L89" s="390"/>
      <c r="M89" s="390"/>
      <c r="N89" s="389"/>
      <c r="O89" s="374"/>
      <c r="P89" s="375"/>
      <c r="Q89" s="374"/>
      <c r="R89" s="375"/>
      <c r="S89" s="374"/>
      <c r="T89" s="373"/>
      <c r="U89" s="525"/>
      <c r="V89" s="526"/>
      <c r="X89" s="411"/>
      <c r="Y89" s="406"/>
      <c r="Z89" s="406"/>
      <c r="AA89" s="406"/>
      <c r="AB89" s="406"/>
      <c r="AC89" s="406"/>
      <c r="AD89" s="406"/>
      <c r="AE89" s="406"/>
      <c r="AF89" s="361"/>
      <c r="AG89" s="361"/>
      <c r="AH89" s="410"/>
      <c r="AI89" s="361"/>
      <c r="AJ89" s="361"/>
      <c r="AK89" s="361"/>
      <c r="AL89" s="357"/>
      <c r="AM89" s="357"/>
      <c r="AN89" s="357"/>
    </row>
    <row r="90" spans="1:40" ht="15.6" x14ac:dyDescent="0.3">
      <c r="A90" s="301"/>
      <c r="B90" s="382">
        <v>3</v>
      </c>
      <c r="C90" s="388"/>
      <c r="D90" s="387"/>
      <c r="E90" s="386"/>
      <c r="F90" s="387"/>
      <c r="G90" s="387"/>
      <c r="H90" s="387"/>
      <c r="I90" s="387"/>
      <c r="J90" s="390"/>
      <c r="K90" s="390"/>
      <c r="L90" s="390"/>
      <c r="M90" s="390"/>
      <c r="N90" s="389"/>
      <c r="O90" s="374"/>
      <c r="P90" s="375"/>
      <c r="Q90" s="374"/>
      <c r="R90" s="375"/>
      <c r="S90" s="374"/>
      <c r="T90" s="373"/>
      <c r="U90" s="525"/>
      <c r="V90" s="526"/>
      <c r="X90" s="363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59"/>
      <c r="AM90" s="358"/>
      <c r="AN90" s="357"/>
    </row>
    <row r="91" spans="1:40" ht="15.6" x14ac:dyDescent="0.3">
      <c r="A91" s="301"/>
      <c r="B91" s="384">
        <v>4</v>
      </c>
      <c r="C91" s="388"/>
      <c r="D91" s="387"/>
      <c r="E91" s="387"/>
      <c r="F91" s="386"/>
      <c r="G91" s="387"/>
      <c r="H91" s="387"/>
      <c r="I91" s="387"/>
      <c r="J91" s="390"/>
      <c r="K91" s="390"/>
      <c r="L91" s="390"/>
      <c r="M91" s="390"/>
      <c r="N91" s="389"/>
      <c r="O91" s="374"/>
      <c r="P91" s="375"/>
      <c r="Q91" s="374"/>
      <c r="R91" s="375"/>
      <c r="S91" s="374"/>
      <c r="T91" s="373"/>
      <c r="U91" s="525"/>
      <c r="V91" s="526"/>
      <c r="X91" s="409"/>
      <c r="Y91" s="407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59"/>
      <c r="AM91" s="358"/>
      <c r="AN91" s="357"/>
    </row>
    <row r="92" spans="1:40" ht="15.6" x14ac:dyDescent="0.3">
      <c r="A92" s="303"/>
      <c r="B92" s="382">
        <v>5</v>
      </c>
      <c r="C92" s="388"/>
      <c r="D92" s="387"/>
      <c r="E92" s="387"/>
      <c r="F92" s="387"/>
      <c r="G92" s="386"/>
      <c r="H92" s="387"/>
      <c r="I92" s="387"/>
      <c r="J92" s="390"/>
      <c r="K92" s="390"/>
      <c r="L92" s="390"/>
      <c r="M92" s="390"/>
      <c r="N92" s="389"/>
      <c r="O92" s="374"/>
      <c r="P92" s="375"/>
      <c r="Q92" s="374"/>
      <c r="R92" s="375"/>
      <c r="S92" s="374"/>
      <c r="T92" s="373"/>
      <c r="U92" s="525"/>
      <c r="V92" s="526"/>
      <c r="X92" s="363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403"/>
      <c r="AJ92" s="359"/>
      <c r="AK92" s="359"/>
      <c r="AL92" s="359"/>
      <c r="AM92" s="358"/>
      <c r="AN92" s="357"/>
    </row>
    <row r="93" spans="1:40" ht="15.6" x14ac:dyDescent="0.3">
      <c r="A93" s="383"/>
      <c r="B93" s="384">
        <v>6</v>
      </c>
      <c r="C93" s="388"/>
      <c r="D93" s="387"/>
      <c r="E93" s="387"/>
      <c r="F93" s="387"/>
      <c r="G93" s="387"/>
      <c r="H93" s="386"/>
      <c r="I93" s="387"/>
      <c r="J93" s="390"/>
      <c r="K93" s="390"/>
      <c r="L93" s="390"/>
      <c r="M93" s="390"/>
      <c r="N93" s="389"/>
      <c r="O93" s="374"/>
      <c r="P93" s="375"/>
      <c r="Q93" s="374"/>
      <c r="R93" s="375"/>
      <c r="S93" s="374"/>
      <c r="T93" s="373"/>
      <c r="U93" s="525"/>
      <c r="V93" s="526"/>
      <c r="X93" s="359"/>
      <c r="Y93" s="359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59"/>
      <c r="AK93" s="359"/>
      <c r="AL93" s="359"/>
      <c r="AM93" s="358"/>
      <c r="AN93" s="357"/>
    </row>
    <row r="94" spans="1:40" ht="15.6" x14ac:dyDescent="0.3">
      <c r="A94" s="383"/>
      <c r="B94" s="382">
        <v>7</v>
      </c>
      <c r="C94" s="388"/>
      <c r="D94" s="387"/>
      <c r="E94" s="387"/>
      <c r="F94" s="387"/>
      <c r="G94" s="387"/>
      <c r="H94" s="387"/>
      <c r="I94" s="386"/>
      <c r="J94" s="385"/>
      <c r="K94" s="385"/>
      <c r="L94" s="385"/>
      <c r="M94" s="385"/>
      <c r="N94" s="376"/>
      <c r="O94" s="374"/>
      <c r="P94" s="375"/>
      <c r="Q94" s="374"/>
      <c r="R94" s="375"/>
      <c r="S94" s="374"/>
      <c r="T94" s="373"/>
      <c r="U94" s="525"/>
      <c r="V94" s="526"/>
      <c r="X94" s="407"/>
      <c r="Y94" s="407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59"/>
      <c r="AK94" s="359"/>
      <c r="AL94" s="359"/>
      <c r="AM94" s="358"/>
      <c r="AN94" s="357"/>
    </row>
    <row r="95" spans="1:40" ht="15.6" x14ac:dyDescent="0.3">
      <c r="A95" s="383"/>
      <c r="B95" s="384">
        <v>8</v>
      </c>
      <c r="C95" s="381"/>
      <c r="D95" s="380"/>
      <c r="E95" s="380"/>
      <c r="F95" s="380"/>
      <c r="G95" s="380"/>
      <c r="H95" s="380"/>
      <c r="I95" s="379"/>
      <c r="J95" s="377"/>
      <c r="K95" s="378"/>
      <c r="L95" s="378"/>
      <c r="M95" s="378"/>
      <c r="N95" s="376"/>
      <c r="O95" s="374"/>
      <c r="P95" s="375"/>
      <c r="Q95" s="374"/>
      <c r="R95" s="375"/>
      <c r="S95" s="374"/>
      <c r="T95" s="373"/>
      <c r="U95" s="525"/>
      <c r="V95" s="526"/>
      <c r="X95" s="363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</row>
    <row r="96" spans="1:40" ht="15.6" x14ac:dyDescent="0.3">
      <c r="A96" s="383"/>
      <c r="B96" s="382">
        <v>9</v>
      </c>
      <c r="C96" s="381"/>
      <c r="D96" s="380"/>
      <c r="E96" s="380"/>
      <c r="F96" s="380"/>
      <c r="G96" s="380"/>
      <c r="H96" s="380"/>
      <c r="I96" s="379"/>
      <c r="J96" s="378"/>
      <c r="K96" s="377"/>
      <c r="L96" s="378"/>
      <c r="M96" s="378"/>
      <c r="N96" s="376"/>
      <c r="O96" s="374"/>
      <c r="P96" s="375"/>
      <c r="Q96" s="374"/>
      <c r="R96" s="375"/>
      <c r="S96" s="374"/>
      <c r="T96" s="373"/>
      <c r="U96" s="525"/>
      <c r="V96" s="526"/>
      <c r="X96" s="359"/>
      <c r="AF96" s="359"/>
      <c r="AG96" s="359"/>
      <c r="AH96" s="359"/>
      <c r="AI96" s="359"/>
      <c r="AJ96" s="359"/>
      <c r="AK96" s="360"/>
      <c r="AL96" s="360"/>
      <c r="AM96" s="362"/>
      <c r="AN96" s="361"/>
    </row>
    <row r="97" spans="1:45" ht="15.6" x14ac:dyDescent="0.3">
      <c r="A97" s="383"/>
      <c r="B97" s="384">
        <v>10</v>
      </c>
      <c r="C97" s="381"/>
      <c r="D97" s="380"/>
      <c r="E97" s="380"/>
      <c r="F97" s="380"/>
      <c r="G97" s="380"/>
      <c r="H97" s="380"/>
      <c r="I97" s="379"/>
      <c r="J97" s="378"/>
      <c r="K97" s="378"/>
      <c r="L97" s="377"/>
      <c r="M97" s="378"/>
      <c r="N97" s="376"/>
      <c r="O97" s="374"/>
      <c r="P97" s="375"/>
      <c r="Q97" s="374"/>
      <c r="R97" s="375"/>
      <c r="S97" s="374"/>
      <c r="T97" s="373"/>
      <c r="U97" s="525"/>
      <c r="V97" s="526"/>
      <c r="X97" s="407"/>
      <c r="Y97" s="407"/>
      <c r="Z97" s="360"/>
      <c r="AA97" s="360"/>
      <c r="AB97" s="360"/>
      <c r="AC97" s="360"/>
      <c r="AD97" s="360"/>
      <c r="AE97" s="360"/>
      <c r="AF97" s="360"/>
      <c r="AG97" s="359"/>
      <c r="AH97" s="359"/>
      <c r="AI97" s="359"/>
      <c r="AJ97" s="359"/>
      <c r="AK97" s="359"/>
      <c r="AL97" s="360"/>
      <c r="AM97" s="362"/>
      <c r="AN97" s="361"/>
    </row>
    <row r="98" spans="1:45" ht="15.6" x14ac:dyDescent="0.3">
      <c r="A98" s="383"/>
      <c r="B98" s="382">
        <v>11</v>
      </c>
      <c r="C98" s="381"/>
      <c r="D98" s="380"/>
      <c r="E98" s="380"/>
      <c r="F98" s="380"/>
      <c r="G98" s="380"/>
      <c r="H98" s="380"/>
      <c r="I98" s="379"/>
      <c r="J98" s="378"/>
      <c r="K98" s="378"/>
      <c r="L98" s="378"/>
      <c r="M98" s="377"/>
      <c r="N98" s="376"/>
      <c r="O98" s="374"/>
      <c r="P98" s="375"/>
      <c r="Q98" s="374"/>
      <c r="R98" s="375"/>
      <c r="S98" s="374"/>
      <c r="T98" s="373"/>
      <c r="U98" s="525"/>
      <c r="V98" s="526"/>
      <c r="X98" s="363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</row>
    <row r="99" spans="1:45" ht="16.2" thickBot="1" x14ac:dyDescent="0.35">
      <c r="A99" s="372"/>
      <c r="B99" s="371">
        <v>12</v>
      </c>
      <c r="C99" s="370"/>
      <c r="D99" s="369"/>
      <c r="E99" s="369"/>
      <c r="F99" s="369"/>
      <c r="G99" s="369"/>
      <c r="H99" s="369"/>
      <c r="I99" s="369"/>
      <c r="J99" s="368"/>
      <c r="K99" s="368"/>
      <c r="L99" s="368"/>
      <c r="M99" s="368"/>
      <c r="N99" s="367"/>
      <c r="O99" s="365"/>
      <c r="P99" s="366"/>
      <c r="Q99" s="365"/>
      <c r="R99" s="366"/>
      <c r="S99" s="365"/>
      <c r="T99" s="364"/>
      <c r="U99" s="527"/>
      <c r="V99" s="528"/>
      <c r="X99" s="359"/>
      <c r="AI99" s="403"/>
      <c r="AJ99" s="403"/>
      <c r="AK99" s="403"/>
      <c r="AL99" s="403"/>
      <c r="AM99" s="503"/>
      <c r="AN99" s="406"/>
    </row>
    <row r="100" spans="1:45" ht="15.6" x14ac:dyDescent="0.3"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405"/>
      <c r="AN100" s="404"/>
    </row>
    <row r="101" spans="1:45" ht="15.6" x14ac:dyDescent="0.3">
      <c r="A101" s="359" t="s">
        <v>149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59"/>
      <c r="P101" s="358"/>
      <c r="Q101" s="357"/>
      <c r="X101" s="363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405"/>
      <c r="AN101" s="404"/>
    </row>
    <row r="102" spans="1:45" ht="15.6" x14ac:dyDescent="0.3">
      <c r="A102" s="363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X102" s="360"/>
      <c r="Y102" s="359"/>
      <c r="Z102" s="358"/>
      <c r="AA102" s="357"/>
      <c r="AM102" s="405"/>
      <c r="AN102" s="404"/>
    </row>
    <row r="103" spans="1:45" ht="15.6" x14ac:dyDescent="0.3">
      <c r="A103" s="359"/>
      <c r="X103" s="360"/>
      <c r="Y103" s="359"/>
      <c r="Z103" s="358"/>
      <c r="AA103" s="357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405"/>
      <c r="AN103" s="404"/>
    </row>
    <row r="104" spans="1:45" ht="15.6" x14ac:dyDescent="0.3"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405"/>
      <c r="AN104" s="404"/>
    </row>
    <row r="105" spans="1:45" ht="15.6" x14ac:dyDescent="0.3">
      <c r="A105" s="403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405"/>
      <c r="AN105" s="404"/>
    </row>
    <row r="106" spans="1:45" ht="15.6" x14ac:dyDescent="0.3">
      <c r="A106" s="403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X106" s="359"/>
      <c r="Y106" s="358"/>
      <c r="Z106" s="357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405"/>
      <c r="AN106" s="404"/>
    </row>
    <row r="107" spans="1:45" x14ac:dyDescent="0.25">
      <c r="X107" s="363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</row>
    <row r="108" spans="1:45" ht="15.6" x14ac:dyDescent="0.3">
      <c r="B108" s="359"/>
      <c r="C108" s="359"/>
      <c r="D108" s="359"/>
      <c r="X108" s="359"/>
      <c r="AM108" s="405"/>
      <c r="AN108" s="404"/>
    </row>
    <row r="109" spans="1:45" ht="22.8" x14ac:dyDescent="0.4">
      <c r="A109" s="544" t="s">
        <v>53</v>
      </c>
      <c r="B109" s="544"/>
      <c r="C109" s="544"/>
      <c r="D109" s="544"/>
      <c r="E109" s="544"/>
      <c r="F109" s="544"/>
      <c r="G109" s="416"/>
      <c r="H109" s="416"/>
      <c r="I109" s="416"/>
      <c r="J109" s="416"/>
      <c r="K109" s="416"/>
      <c r="L109" s="416"/>
      <c r="M109" s="416"/>
      <c r="N109" s="416"/>
      <c r="O109" s="415"/>
      <c r="P109" s="415"/>
      <c r="Q109" s="405"/>
      <c r="R109" s="405"/>
      <c r="S109" s="405"/>
      <c r="T109" s="405"/>
      <c r="U109" s="405"/>
      <c r="V109" s="40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406"/>
    </row>
    <row r="110" spans="1:45" ht="23.4" thickBot="1" x14ac:dyDescent="0.45">
      <c r="A110" s="504"/>
      <c r="B110" s="504"/>
      <c r="C110" s="504"/>
      <c r="D110" s="504"/>
      <c r="E110" s="504"/>
      <c r="F110" s="504"/>
      <c r="G110" s="416"/>
      <c r="H110" s="416"/>
      <c r="I110" s="416"/>
      <c r="J110" s="416"/>
      <c r="K110" s="416"/>
      <c r="L110" s="416"/>
      <c r="M110" s="416"/>
      <c r="N110" s="416"/>
      <c r="O110" s="415"/>
      <c r="P110" s="415"/>
      <c r="Q110" s="405"/>
      <c r="R110" s="405"/>
      <c r="S110" s="405"/>
      <c r="T110" s="405"/>
      <c r="U110" s="405"/>
      <c r="V110" s="405"/>
    </row>
    <row r="111" spans="1:45" ht="96" customHeight="1" thickBot="1" x14ac:dyDescent="0.55000000000000004">
      <c r="A111" s="529" t="str">
        <f>CONCATENATE("DEGEN        ",AE6)</f>
        <v>DEGEN        klein wapen</v>
      </c>
      <c r="B111" s="530"/>
      <c r="C111" s="531" t="str">
        <f>CONCATENATE(AC6,"                     ", AD6)</f>
        <v>LOPER 5                     elektrisch</v>
      </c>
      <c r="D111" s="532"/>
      <c r="E111" s="533"/>
      <c r="F111" s="533"/>
      <c r="G111" s="533"/>
      <c r="H111" s="533"/>
      <c r="I111" s="533"/>
      <c r="J111" s="533"/>
      <c r="K111" s="534"/>
      <c r="L111" s="535">
        <f>AA6</f>
        <v>1</v>
      </c>
      <c r="M111" s="536"/>
      <c r="N111" s="502" t="s">
        <v>69</v>
      </c>
      <c r="O111" s="537" t="s">
        <v>151</v>
      </c>
      <c r="P111" s="538"/>
      <c r="Q111" s="537" t="s">
        <v>150</v>
      </c>
      <c r="R111" s="538"/>
      <c r="S111" s="537" t="s">
        <v>73</v>
      </c>
      <c r="T111" s="538"/>
      <c r="U111" s="539" t="s">
        <v>95</v>
      </c>
      <c r="V111" s="540"/>
      <c r="W111" s="146" t="s">
        <v>145</v>
      </c>
    </row>
    <row r="112" spans="1:45" ht="16.2" thickBot="1" x14ac:dyDescent="0.35">
      <c r="A112" s="398" t="s">
        <v>100</v>
      </c>
      <c r="B112" s="402"/>
      <c r="C112" s="401">
        <v>1</v>
      </c>
      <c r="D112" s="400">
        <v>2</v>
      </c>
      <c r="E112" s="400">
        <v>3</v>
      </c>
      <c r="F112" s="400">
        <v>4</v>
      </c>
      <c r="G112" s="400">
        <v>5</v>
      </c>
      <c r="H112" s="400">
        <v>6</v>
      </c>
      <c r="I112" s="400">
        <v>7</v>
      </c>
      <c r="J112" s="400">
        <v>8</v>
      </c>
      <c r="K112" s="400">
        <v>9</v>
      </c>
      <c r="L112" s="399">
        <v>10</v>
      </c>
      <c r="M112" s="399">
        <v>11</v>
      </c>
      <c r="N112" s="396">
        <v>12</v>
      </c>
      <c r="O112" s="398" t="s">
        <v>99</v>
      </c>
      <c r="P112" s="397" t="s">
        <v>101</v>
      </c>
      <c r="Q112" s="395" t="s">
        <v>99</v>
      </c>
      <c r="R112" s="396" t="s">
        <v>101</v>
      </c>
      <c r="S112" s="395" t="s">
        <v>99</v>
      </c>
      <c r="T112" s="394" t="s">
        <v>101</v>
      </c>
      <c r="U112" s="541"/>
      <c r="V112" s="542"/>
      <c r="X112" s="363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</row>
    <row r="113" spans="1:45" ht="15.6" x14ac:dyDescent="0.3">
      <c r="A113" s="383"/>
      <c r="B113" s="382">
        <v>1</v>
      </c>
      <c r="C113" s="393"/>
      <c r="D113" s="392"/>
      <c r="E113" s="392"/>
      <c r="F113" s="392"/>
      <c r="G113" s="392"/>
      <c r="H113" s="392"/>
      <c r="I113" s="392"/>
      <c r="J113" s="391"/>
      <c r="K113" s="391"/>
      <c r="L113" s="391"/>
      <c r="M113" s="391"/>
      <c r="N113" s="389"/>
      <c r="O113" s="374"/>
      <c r="P113" s="375"/>
      <c r="Q113" s="374"/>
      <c r="R113" s="375"/>
      <c r="S113" s="374"/>
      <c r="T113" s="373"/>
      <c r="U113" s="525"/>
      <c r="V113" s="526"/>
      <c r="X113" s="359"/>
    </row>
    <row r="114" spans="1:45" ht="15.6" x14ac:dyDescent="0.3">
      <c r="A114" s="383"/>
      <c r="B114" s="384">
        <v>2</v>
      </c>
      <c r="C114" s="388"/>
      <c r="D114" s="386"/>
      <c r="E114" s="387"/>
      <c r="F114" s="387"/>
      <c r="G114" s="387"/>
      <c r="H114" s="387"/>
      <c r="I114" s="387"/>
      <c r="J114" s="390"/>
      <c r="K114" s="390"/>
      <c r="L114" s="390"/>
      <c r="M114" s="390"/>
      <c r="N114" s="389"/>
      <c r="O114" s="374"/>
      <c r="P114" s="375"/>
      <c r="Q114" s="374"/>
      <c r="R114" s="375"/>
      <c r="S114" s="374"/>
      <c r="T114" s="373"/>
      <c r="U114" s="525"/>
      <c r="V114" s="526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</row>
    <row r="115" spans="1:45" ht="15.6" x14ac:dyDescent="0.3">
      <c r="A115" s="383"/>
      <c r="B115" s="382">
        <v>3</v>
      </c>
      <c r="C115" s="388"/>
      <c r="D115" s="387"/>
      <c r="E115" s="386"/>
      <c r="F115" s="387"/>
      <c r="G115" s="387"/>
      <c r="H115" s="387"/>
      <c r="I115" s="387"/>
      <c r="J115" s="390"/>
      <c r="K115" s="390"/>
      <c r="L115" s="390"/>
      <c r="M115" s="390"/>
      <c r="N115" s="389"/>
      <c r="O115" s="374"/>
      <c r="P115" s="375"/>
      <c r="Q115" s="374"/>
      <c r="R115" s="375"/>
      <c r="S115" s="374"/>
      <c r="T115" s="373"/>
      <c r="U115" s="525"/>
      <c r="V115" s="526"/>
      <c r="X115" s="403"/>
      <c r="AE115" s="403"/>
      <c r="AF115" s="403"/>
      <c r="AG115" s="403"/>
      <c r="AH115" s="403"/>
      <c r="AI115" s="403"/>
      <c r="AJ115" s="403"/>
      <c r="AK115" s="403"/>
      <c r="AL115" s="403"/>
      <c r="AM115" s="503"/>
      <c r="AN115" s="406"/>
    </row>
    <row r="116" spans="1:45" ht="15.6" x14ac:dyDescent="0.3">
      <c r="A116" s="383"/>
      <c r="B116" s="384">
        <v>4</v>
      </c>
      <c r="C116" s="388"/>
      <c r="D116" s="387"/>
      <c r="E116" s="387"/>
      <c r="F116" s="386"/>
      <c r="G116" s="387"/>
      <c r="H116" s="387"/>
      <c r="I116" s="387"/>
      <c r="J116" s="390"/>
      <c r="K116" s="390"/>
      <c r="L116" s="390"/>
      <c r="M116" s="390"/>
      <c r="N116" s="389"/>
      <c r="O116" s="374"/>
      <c r="P116" s="375"/>
      <c r="Q116" s="374"/>
      <c r="R116" s="375"/>
      <c r="S116" s="374"/>
      <c r="T116" s="373"/>
      <c r="U116" s="525"/>
      <c r="V116" s="526"/>
      <c r="Y116" s="359"/>
      <c r="Z116" s="359"/>
      <c r="AA116" s="359"/>
      <c r="AM116" s="503"/>
      <c r="AN116" s="406"/>
    </row>
    <row r="117" spans="1:45" ht="15.6" x14ac:dyDescent="0.3">
      <c r="A117" s="383"/>
      <c r="B117" s="382">
        <v>5</v>
      </c>
      <c r="C117" s="388"/>
      <c r="D117" s="387"/>
      <c r="E117" s="387"/>
      <c r="F117" s="387"/>
      <c r="G117" s="386"/>
      <c r="H117" s="387"/>
      <c r="I117" s="387"/>
      <c r="J117" s="390"/>
      <c r="K117" s="390"/>
      <c r="L117" s="390"/>
      <c r="M117" s="390"/>
      <c r="N117" s="389"/>
      <c r="O117" s="374"/>
      <c r="P117" s="375"/>
      <c r="Q117" s="374"/>
      <c r="R117" s="375"/>
      <c r="S117" s="374"/>
      <c r="T117" s="373"/>
      <c r="U117" s="525"/>
      <c r="V117" s="526"/>
    </row>
    <row r="118" spans="1:45" ht="15.6" x14ac:dyDescent="0.3">
      <c r="A118" s="383"/>
      <c r="B118" s="384">
        <v>6</v>
      </c>
      <c r="C118" s="388"/>
      <c r="D118" s="387"/>
      <c r="E118" s="387"/>
      <c r="F118" s="387"/>
      <c r="G118" s="387"/>
      <c r="H118" s="386"/>
      <c r="I118" s="387"/>
      <c r="J118" s="390"/>
      <c r="K118" s="390"/>
      <c r="L118" s="390"/>
      <c r="M118" s="390"/>
      <c r="N118" s="389"/>
      <c r="O118" s="374"/>
      <c r="P118" s="375"/>
      <c r="Q118" s="374"/>
      <c r="R118" s="375"/>
      <c r="S118" s="374"/>
      <c r="T118" s="373"/>
      <c r="U118" s="525"/>
      <c r="V118" s="526"/>
    </row>
    <row r="119" spans="1:45" ht="15.6" x14ac:dyDescent="0.3">
      <c r="A119" s="383"/>
      <c r="B119" s="382">
        <v>7</v>
      </c>
      <c r="C119" s="388"/>
      <c r="D119" s="387"/>
      <c r="E119" s="387"/>
      <c r="F119" s="387"/>
      <c r="G119" s="387"/>
      <c r="H119" s="387"/>
      <c r="I119" s="386"/>
      <c r="J119" s="385"/>
      <c r="K119" s="385"/>
      <c r="L119" s="385"/>
      <c r="M119" s="385"/>
      <c r="N119" s="376"/>
      <c r="O119" s="374"/>
      <c r="P119" s="375"/>
      <c r="Q119" s="374"/>
      <c r="R119" s="375"/>
      <c r="S119" s="374"/>
      <c r="T119" s="373"/>
      <c r="U119" s="525"/>
      <c r="V119" s="526"/>
      <c r="X119" s="408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</row>
    <row r="120" spans="1:45" ht="15.6" x14ac:dyDescent="0.3">
      <c r="A120" s="383"/>
      <c r="B120" s="384">
        <v>8</v>
      </c>
      <c r="C120" s="381"/>
      <c r="D120" s="380"/>
      <c r="E120" s="380"/>
      <c r="F120" s="380"/>
      <c r="G120" s="380"/>
      <c r="H120" s="380"/>
      <c r="I120" s="379"/>
      <c r="J120" s="377"/>
      <c r="K120" s="378"/>
      <c r="L120" s="378"/>
      <c r="M120" s="378"/>
      <c r="N120" s="376"/>
      <c r="O120" s="374"/>
      <c r="P120" s="375"/>
      <c r="Q120" s="374"/>
      <c r="R120" s="375"/>
      <c r="S120" s="374"/>
      <c r="T120" s="373"/>
      <c r="U120" s="525"/>
      <c r="V120" s="526"/>
      <c r="X120" s="403"/>
      <c r="AM120" s="503"/>
      <c r="AN120" s="406"/>
    </row>
    <row r="121" spans="1:45" ht="15.6" x14ac:dyDescent="0.3">
      <c r="A121" s="383"/>
      <c r="B121" s="382">
        <v>9</v>
      </c>
      <c r="C121" s="381"/>
      <c r="D121" s="380"/>
      <c r="E121" s="380"/>
      <c r="F121" s="380"/>
      <c r="G121" s="380"/>
      <c r="H121" s="380"/>
      <c r="I121" s="379"/>
      <c r="J121" s="378"/>
      <c r="K121" s="377"/>
      <c r="L121" s="378"/>
      <c r="M121" s="378"/>
      <c r="N121" s="376"/>
      <c r="O121" s="374"/>
      <c r="P121" s="375"/>
      <c r="Q121" s="374"/>
      <c r="R121" s="375"/>
      <c r="S121" s="374"/>
      <c r="T121" s="373"/>
      <c r="U121" s="525"/>
      <c r="V121" s="526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</row>
    <row r="122" spans="1:45" ht="15.6" x14ac:dyDescent="0.3">
      <c r="A122" s="383"/>
      <c r="B122" s="384">
        <v>10</v>
      </c>
      <c r="C122" s="381"/>
      <c r="D122" s="380"/>
      <c r="E122" s="380"/>
      <c r="F122" s="380"/>
      <c r="G122" s="380"/>
      <c r="H122" s="380"/>
      <c r="I122" s="379"/>
      <c r="J122" s="378"/>
      <c r="K122" s="378"/>
      <c r="L122" s="377"/>
      <c r="M122" s="378"/>
      <c r="N122" s="376"/>
      <c r="O122" s="374"/>
      <c r="P122" s="375"/>
      <c r="Q122" s="374"/>
      <c r="R122" s="375"/>
      <c r="S122" s="374"/>
      <c r="T122" s="373"/>
      <c r="U122" s="525"/>
      <c r="V122" s="526"/>
    </row>
    <row r="123" spans="1:45" ht="15.6" x14ac:dyDescent="0.3">
      <c r="A123" s="383"/>
      <c r="B123" s="382">
        <v>11</v>
      </c>
      <c r="C123" s="381"/>
      <c r="D123" s="380"/>
      <c r="E123" s="380"/>
      <c r="F123" s="380"/>
      <c r="G123" s="380"/>
      <c r="H123" s="380"/>
      <c r="I123" s="379"/>
      <c r="J123" s="378"/>
      <c r="K123" s="378"/>
      <c r="L123" s="378"/>
      <c r="M123" s="377"/>
      <c r="N123" s="376"/>
      <c r="O123" s="374"/>
      <c r="P123" s="375"/>
      <c r="Q123" s="374"/>
      <c r="R123" s="375"/>
      <c r="S123" s="374"/>
      <c r="T123" s="373"/>
      <c r="U123" s="525"/>
      <c r="V123" s="526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</row>
    <row r="124" spans="1:45" ht="16.2" thickBot="1" x14ac:dyDescent="0.35">
      <c r="A124" s="372"/>
      <c r="B124" s="371">
        <v>12</v>
      </c>
      <c r="C124" s="370"/>
      <c r="D124" s="369"/>
      <c r="E124" s="369"/>
      <c r="F124" s="369"/>
      <c r="G124" s="369"/>
      <c r="H124" s="369"/>
      <c r="I124" s="369"/>
      <c r="J124" s="368"/>
      <c r="K124" s="368"/>
      <c r="L124" s="368"/>
      <c r="M124" s="368"/>
      <c r="N124" s="367"/>
      <c r="O124" s="365"/>
      <c r="P124" s="366"/>
      <c r="Q124" s="365"/>
      <c r="R124" s="366"/>
      <c r="S124" s="365"/>
      <c r="T124" s="364"/>
      <c r="U124" s="527"/>
      <c r="V124" s="528"/>
    </row>
    <row r="125" spans="1:45" ht="16.5" customHeight="1" x14ac:dyDescent="0.25"/>
    <row r="126" spans="1:45" ht="16.5" customHeight="1" x14ac:dyDescent="0.25">
      <c r="A126" s="359" t="s">
        <v>149</v>
      </c>
      <c r="B126" s="360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59"/>
      <c r="P126" s="358"/>
      <c r="Q126" s="357"/>
      <c r="X126" s="363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</row>
    <row r="127" spans="1:45" ht="16.5" customHeight="1" x14ac:dyDescent="0.25">
      <c r="A127" s="363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X127" s="359"/>
    </row>
    <row r="128" spans="1:45" ht="16.5" customHeight="1" x14ac:dyDescent="0.25">
      <c r="A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</row>
    <row r="129" spans="1:45" ht="16.5" customHeight="1" x14ac:dyDescent="0.25">
      <c r="A129" s="359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X129" s="403"/>
    </row>
    <row r="130" spans="1:45" ht="16.5" customHeight="1" x14ac:dyDescent="0.25">
      <c r="A130" s="403"/>
      <c r="H130" s="403"/>
      <c r="I130" s="403"/>
      <c r="J130" s="403"/>
      <c r="K130" s="403"/>
      <c r="L130" s="403"/>
      <c r="M130" s="403"/>
      <c r="N130" s="403"/>
      <c r="O130" s="403"/>
      <c r="P130" s="503"/>
      <c r="Q130" s="406"/>
      <c r="X130" s="403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</row>
    <row r="131" spans="1:45" ht="16.5" customHeight="1" x14ac:dyDescent="0.25">
      <c r="B131" s="359"/>
      <c r="C131" s="359"/>
      <c r="D131" s="359"/>
      <c r="P131" s="503"/>
      <c r="Q131" s="406"/>
    </row>
    <row r="132" spans="1:45" ht="16.5" customHeight="1" x14ac:dyDescent="0.25">
      <c r="Y132" s="359"/>
      <c r="Z132" s="359"/>
      <c r="AA132" s="359"/>
    </row>
    <row r="133" spans="1:45" ht="16.5" customHeight="1" x14ac:dyDescent="0.25"/>
    <row r="134" spans="1:45" ht="22.8" x14ac:dyDescent="0.4">
      <c r="A134" s="544" t="s">
        <v>53</v>
      </c>
      <c r="B134" s="544"/>
      <c r="C134" s="544"/>
      <c r="D134" s="544"/>
      <c r="E134" s="544"/>
      <c r="F134" s="544"/>
      <c r="G134" s="416"/>
      <c r="H134" s="416"/>
      <c r="I134" s="416"/>
      <c r="J134" s="416"/>
      <c r="K134" s="416"/>
      <c r="L134" s="416"/>
      <c r="M134" s="416"/>
      <c r="N134" s="416"/>
      <c r="O134" s="415"/>
      <c r="P134" s="415"/>
      <c r="Q134" s="405"/>
      <c r="R134" s="405"/>
      <c r="S134" s="405"/>
      <c r="T134" s="405"/>
      <c r="U134" s="405"/>
      <c r="V134" s="405"/>
    </row>
    <row r="135" spans="1:45" ht="23.4" thickBot="1" x14ac:dyDescent="0.45">
      <c r="A135" s="504"/>
      <c r="B135" s="504"/>
      <c r="C135" s="504"/>
      <c r="D135" s="504"/>
      <c r="E135" s="504"/>
      <c r="F135" s="504"/>
      <c r="G135" s="416"/>
      <c r="H135" s="416"/>
      <c r="I135" s="416"/>
      <c r="J135" s="416"/>
      <c r="K135" s="416"/>
      <c r="L135" s="416"/>
      <c r="M135" s="416"/>
      <c r="N135" s="416"/>
      <c r="O135" s="415"/>
      <c r="P135" s="415"/>
      <c r="Q135" s="405"/>
      <c r="R135" s="405"/>
      <c r="S135" s="405"/>
      <c r="T135" s="405"/>
      <c r="U135" s="405"/>
      <c r="V135" s="405"/>
    </row>
    <row r="136" spans="1:45" ht="93" customHeight="1" thickBot="1" x14ac:dyDescent="0.55000000000000004">
      <c r="A136" s="529" t="str">
        <f>CONCATENATE("DEGEN        ",AE7)</f>
        <v>DEGEN        klein wapen</v>
      </c>
      <c r="B136" s="530"/>
      <c r="C136" s="531" t="str">
        <f>CONCATENATE(AC7,"                     ", AD7)</f>
        <v>LOPER 6                     elektrisch</v>
      </c>
      <c r="D136" s="532"/>
      <c r="E136" s="533"/>
      <c r="F136" s="533"/>
      <c r="G136" s="533"/>
      <c r="H136" s="533"/>
      <c r="I136" s="533"/>
      <c r="J136" s="533"/>
      <c r="K136" s="534"/>
      <c r="L136" s="535">
        <f>AA7</f>
        <v>1</v>
      </c>
      <c r="M136" s="536"/>
      <c r="N136" s="502" t="s">
        <v>69</v>
      </c>
      <c r="O136" s="537" t="s">
        <v>151</v>
      </c>
      <c r="P136" s="538"/>
      <c r="Q136" s="537" t="s">
        <v>150</v>
      </c>
      <c r="R136" s="538"/>
      <c r="S136" s="537" t="s">
        <v>73</v>
      </c>
      <c r="T136" s="538"/>
      <c r="U136" s="539" t="s">
        <v>95</v>
      </c>
      <c r="V136" s="540"/>
      <c r="W136" s="146" t="s">
        <v>146</v>
      </c>
    </row>
    <row r="137" spans="1:45" ht="16.2" thickBot="1" x14ac:dyDescent="0.35">
      <c r="A137" s="398" t="s">
        <v>100</v>
      </c>
      <c r="B137" s="402"/>
      <c r="C137" s="401">
        <v>1</v>
      </c>
      <c r="D137" s="400">
        <v>2</v>
      </c>
      <c r="E137" s="400">
        <v>3</v>
      </c>
      <c r="F137" s="400">
        <v>4</v>
      </c>
      <c r="G137" s="400">
        <v>5</v>
      </c>
      <c r="H137" s="400">
        <v>6</v>
      </c>
      <c r="I137" s="400">
        <v>7</v>
      </c>
      <c r="J137" s="400">
        <v>8</v>
      </c>
      <c r="K137" s="400">
        <v>9</v>
      </c>
      <c r="L137" s="399">
        <v>10</v>
      </c>
      <c r="M137" s="399">
        <v>11</v>
      </c>
      <c r="N137" s="396">
        <v>12</v>
      </c>
      <c r="O137" s="398" t="s">
        <v>99</v>
      </c>
      <c r="P137" s="397" t="s">
        <v>101</v>
      </c>
      <c r="Q137" s="395" t="s">
        <v>99</v>
      </c>
      <c r="R137" s="396" t="s">
        <v>101</v>
      </c>
      <c r="S137" s="395" t="s">
        <v>99</v>
      </c>
      <c r="T137" s="394" t="s">
        <v>101</v>
      </c>
      <c r="U137" s="541"/>
      <c r="V137" s="542"/>
    </row>
    <row r="138" spans="1:45" ht="15.6" x14ac:dyDescent="0.3">
      <c r="A138" s="383"/>
      <c r="B138" s="382">
        <v>1</v>
      </c>
      <c r="C138" s="393"/>
      <c r="D138" s="392"/>
      <c r="E138" s="392"/>
      <c r="F138" s="392"/>
      <c r="G138" s="392"/>
      <c r="H138" s="392"/>
      <c r="I138" s="392"/>
      <c r="J138" s="391"/>
      <c r="K138" s="391"/>
      <c r="L138" s="391"/>
      <c r="M138" s="391"/>
      <c r="N138" s="389"/>
      <c r="O138" s="374"/>
      <c r="P138" s="375"/>
      <c r="Q138" s="374"/>
      <c r="R138" s="375"/>
      <c r="S138" s="374"/>
      <c r="T138" s="373"/>
      <c r="U138" s="525"/>
      <c r="V138" s="526"/>
    </row>
    <row r="139" spans="1:45" ht="15.6" x14ac:dyDescent="0.3">
      <c r="A139" s="383"/>
      <c r="B139" s="384">
        <v>2</v>
      </c>
      <c r="C139" s="388"/>
      <c r="D139" s="386"/>
      <c r="E139" s="387"/>
      <c r="F139" s="387"/>
      <c r="G139" s="387"/>
      <c r="H139" s="387"/>
      <c r="I139" s="387"/>
      <c r="J139" s="390"/>
      <c r="K139" s="390"/>
      <c r="L139" s="390"/>
      <c r="M139" s="390"/>
      <c r="N139" s="389"/>
      <c r="O139" s="374"/>
      <c r="P139" s="375"/>
      <c r="Q139" s="374"/>
      <c r="R139" s="375"/>
      <c r="S139" s="374"/>
      <c r="T139" s="373"/>
      <c r="U139" s="525"/>
      <c r="V139" s="526"/>
    </row>
    <row r="140" spans="1:45" ht="15.6" x14ac:dyDescent="0.3">
      <c r="A140" s="383"/>
      <c r="B140" s="382">
        <v>3</v>
      </c>
      <c r="C140" s="388"/>
      <c r="D140" s="387"/>
      <c r="E140" s="386"/>
      <c r="F140" s="387"/>
      <c r="G140" s="387"/>
      <c r="H140" s="387"/>
      <c r="I140" s="387"/>
      <c r="J140" s="390"/>
      <c r="K140" s="390"/>
      <c r="L140" s="390"/>
      <c r="M140" s="390"/>
      <c r="N140" s="389"/>
      <c r="O140" s="374"/>
      <c r="P140" s="375"/>
      <c r="Q140" s="374"/>
      <c r="R140" s="375"/>
      <c r="S140" s="374"/>
      <c r="T140" s="373"/>
      <c r="U140" s="525"/>
      <c r="V140" s="526"/>
    </row>
    <row r="141" spans="1:45" ht="15.6" x14ac:dyDescent="0.3">
      <c r="A141" s="383"/>
      <c r="B141" s="384">
        <v>4</v>
      </c>
      <c r="C141" s="388"/>
      <c r="D141" s="387"/>
      <c r="E141" s="387"/>
      <c r="F141" s="386"/>
      <c r="G141" s="387"/>
      <c r="H141" s="387"/>
      <c r="I141" s="387"/>
      <c r="J141" s="390"/>
      <c r="K141" s="390"/>
      <c r="L141" s="390"/>
      <c r="M141" s="390"/>
      <c r="N141" s="389"/>
      <c r="O141" s="374"/>
      <c r="P141" s="375"/>
      <c r="Q141" s="374"/>
      <c r="R141" s="375"/>
      <c r="S141" s="374"/>
      <c r="T141" s="373"/>
      <c r="U141" s="525"/>
      <c r="V141" s="526"/>
    </row>
    <row r="142" spans="1:45" ht="15.6" x14ac:dyDescent="0.3">
      <c r="A142" s="383"/>
      <c r="B142" s="382">
        <v>5</v>
      </c>
      <c r="C142" s="388"/>
      <c r="D142" s="387"/>
      <c r="E142" s="387"/>
      <c r="F142" s="387"/>
      <c r="G142" s="386"/>
      <c r="H142" s="387"/>
      <c r="I142" s="387"/>
      <c r="J142" s="390"/>
      <c r="K142" s="390"/>
      <c r="L142" s="390"/>
      <c r="M142" s="390"/>
      <c r="N142" s="389"/>
      <c r="O142" s="374"/>
      <c r="P142" s="375"/>
      <c r="Q142" s="374"/>
      <c r="R142" s="375"/>
      <c r="S142" s="374"/>
      <c r="T142" s="373"/>
      <c r="U142" s="525"/>
      <c r="V142" s="526"/>
    </row>
    <row r="143" spans="1:45" ht="15.6" x14ac:dyDescent="0.3">
      <c r="A143" s="383"/>
      <c r="B143" s="384">
        <v>6</v>
      </c>
      <c r="C143" s="388"/>
      <c r="D143" s="387"/>
      <c r="E143" s="387"/>
      <c r="F143" s="387"/>
      <c r="G143" s="387"/>
      <c r="H143" s="386"/>
      <c r="I143" s="387"/>
      <c r="J143" s="390"/>
      <c r="K143" s="390"/>
      <c r="L143" s="390"/>
      <c r="M143" s="390"/>
      <c r="N143" s="389"/>
      <c r="O143" s="374"/>
      <c r="P143" s="375"/>
      <c r="Q143" s="374"/>
      <c r="R143" s="375"/>
      <c r="S143" s="374"/>
      <c r="T143" s="373"/>
      <c r="U143" s="525"/>
      <c r="V143" s="526"/>
    </row>
    <row r="144" spans="1:45" ht="15.6" x14ac:dyDescent="0.3">
      <c r="A144" s="383"/>
      <c r="B144" s="382">
        <v>7</v>
      </c>
      <c r="C144" s="388"/>
      <c r="D144" s="387"/>
      <c r="E144" s="387"/>
      <c r="F144" s="387"/>
      <c r="G144" s="387"/>
      <c r="H144" s="387"/>
      <c r="I144" s="386"/>
      <c r="J144" s="385"/>
      <c r="K144" s="385"/>
      <c r="L144" s="385"/>
      <c r="M144" s="385"/>
      <c r="N144" s="376"/>
      <c r="O144" s="374"/>
      <c r="P144" s="375"/>
      <c r="Q144" s="374"/>
      <c r="R144" s="375"/>
      <c r="S144" s="374"/>
      <c r="T144" s="373"/>
      <c r="U144" s="525"/>
      <c r="V144" s="526"/>
    </row>
    <row r="145" spans="1:45" ht="15.6" x14ac:dyDescent="0.3">
      <c r="A145" s="383"/>
      <c r="B145" s="384">
        <v>8</v>
      </c>
      <c r="C145" s="381"/>
      <c r="D145" s="380"/>
      <c r="E145" s="380"/>
      <c r="F145" s="380"/>
      <c r="G145" s="380"/>
      <c r="H145" s="380"/>
      <c r="I145" s="379"/>
      <c r="J145" s="377"/>
      <c r="K145" s="378"/>
      <c r="L145" s="378"/>
      <c r="M145" s="378"/>
      <c r="N145" s="376"/>
      <c r="O145" s="374"/>
      <c r="P145" s="375"/>
      <c r="Q145" s="374"/>
      <c r="R145" s="375"/>
      <c r="S145" s="374"/>
      <c r="T145" s="373"/>
      <c r="U145" s="525"/>
      <c r="V145" s="526"/>
    </row>
    <row r="146" spans="1:45" ht="15.6" x14ac:dyDescent="0.3">
      <c r="A146" s="383"/>
      <c r="B146" s="382">
        <v>9</v>
      </c>
      <c r="C146" s="381"/>
      <c r="D146" s="380"/>
      <c r="E146" s="380"/>
      <c r="F146" s="380"/>
      <c r="G146" s="380"/>
      <c r="H146" s="380"/>
      <c r="I146" s="379"/>
      <c r="J146" s="378"/>
      <c r="K146" s="377"/>
      <c r="L146" s="378"/>
      <c r="M146" s="378"/>
      <c r="N146" s="376"/>
      <c r="O146" s="374"/>
      <c r="P146" s="375"/>
      <c r="Q146" s="374"/>
      <c r="R146" s="375"/>
      <c r="S146" s="374"/>
      <c r="T146" s="373"/>
      <c r="U146" s="525"/>
      <c r="V146" s="526"/>
    </row>
    <row r="147" spans="1:45" ht="15.6" x14ac:dyDescent="0.3">
      <c r="A147" s="383"/>
      <c r="B147" s="384">
        <v>10</v>
      </c>
      <c r="C147" s="381"/>
      <c r="D147" s="380"/>
      <c r="E147" s="380"/>
      <c r="F147" s="380"/>
      <c r="G147" s="380"/>
      <c r="H147" s="380"/>
      <c r="I147" s="379"/>
      <c r="J147" s="378"/>
      <c r="K147" s="378"/>
      <c r="L147" s="377"/>
      <c r="M147" s="378"/>
      <c r="N147" s="376"/>
      <c r="O147" s="374"/>
      <c r="P147" s="375"/>
      <c r="Q147" s="374"/>
      <c r="R147" s="375"/>
      <c r="S147" s="374"/>
      <c r="T147" s="373"/>
      <c r="U147" s="525"/>
      <c r="V147" s="526"/>
      <c r="X147" s="363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59"/>
      <c r="AM147" s="358"/>
      <c r="AN147" s="357"/>
    </row>
    <row r="148" spans="1:45" ht="15.6" x14ac:dyDescent="0.3">
      <c r="A148" s="383"/>
      <c r="B148" s="382">
        <v>11</v>
      </c>
      <c r="C148" s="381"/>
      <c r="D148" s="380"/>
      <c r="E148" s="380"/>
      <c r="F148" s="380"/>
      <c r="G148" s="380"/>
      <c r="H148" s="380"/>
      <c r="I148" s="379"/>
      <c r="J148" s="378"/>
      <c r="K148" s="378"/>
      <c r="L148" s="378"/>
      <c r="M148" s="377"/>
      <c r="N148" s="376"/>
      <c r="O148" s="374"/>
      <c r="P148" s="375"/>
      <c r="Q148" s="374"/>
      <c r="R148" s="375"/>
      <c r="S148" s="374"/>
      <c r="T148" s="373"/>
      <c r="U148" s="525"/>
      <c r="V148" s="526"/>
      <c r="X148" s="409"/>
      <c r="Y148" s="407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59"/>
      <c r="AM148" s="358"/>
      <c r="AN148" s="357"/>
    </row>
    <row r="149" spans="1:45" ht="16.2" thickBot="1" x14ac:dyDescent="0.35">
      <c r="A149" s="372"/>
      <c r="B149" s="371">
        <v>12</v>
      </c>
      <c r="C149" s="370"/>
      <c r="D149" s="369"/>
      <c r="E149" s="369"/>
      <c r="F149" s="369"/>
      <c r="G149" s="369"/>
      <c r="H149" s="369"/>
      <c r="I149" s="369"/>
      <c r="J149" s="368"/>
      <c r="K149" s="368"/>
      <c r="L149" s="368"/>
      <c r="M149" s="368"/>
      <c r="N149" s="367"/>
      <c r="O149" s="365"/>
      <c r="P149" s="366"/>
      <c r="Q149" s="365"/>
      <c r="R149" s="366"/>
      <c r="S149" s="365"/>
      <c r="T149" s="364"/>
      <c r="U149" s="527"/>
      <c r="V149" s="528"/>
      <c r="X149" s="363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403"/>
      <c r="AJ149" s="359"/>
      <c r="AK149" s="359"/>
      <c r="AL149" s="359"/>
      <c r="AM149" s="358"/>
      <c r="AN149" s="357"/>
    </row>
    <row r="150" spans="1:45" ht="15" x14ac:dyDescent="0.25">
      <c r="X150" s="359"/>
      <c r="Y150" s="359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59"/>
      <c r="AK150" s="359"/>
      <c r="AL150" s="359"/>
      <c r="AM150" s="358"/>
      <c r="AN150" s="357"/>
    </row>
    <row r="151" spans="1:45" ht="15" x14ac:dyDescent="0.25">
      <c r="A151" s="359" t="s">
        <v>149</v>
      </c>
      <c r="X151" s="407"/>
      <c r="Y151" s="407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59"/>
      <c r="AK151" s="359"/>
      <c r="AL151" s="359"/>
      <c r="AM151" s="358"/>
      <c r="AN151" s="357"/>
    </row>
    <row r="152" spans="1:45" x14ac:dyDescent="0.25">
      <c r="A152" s="408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X152" s="363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</row>
    <row r="153" spans="1:45" ht="15" x14ac:dyDescent="0.25">
      <c r="A153" s="403"/>
      <c r="P153" s="503"/>
      <c r="Q153" s="406"/>
      <c r="X153" s="359"/>
      <c r="AF153" s="359"/>
      <c r="AG153" s="359"/>
      <c r="AH153" s="359"/>
      <c r="AI153" s="359"/>
      <c r="AJ153" s="359"/>
      <c r="AK153" s="360"/>
      <c r="AL153" s="360"/>
      <c r="AM153" s="362"/>
      <c r="AN153" s="361"/>
    </row>
    <row r="154" spans="1:45" ht="15" x14ac:dyDescent="0.25"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X154" s="407"/>
      <c r="Y154" s="407"/>
      <c r="Z154" s="360"/>
      <c r="AA154" s="360"/>
      <c r="AB154" s="360"/>
      <c r="AC154" s="360"/>
      <c r="AD154" s="360"/>
      <c r="AE154" s="360"/>
      <c r="AF154" s="360"/>
      <c r="AG154" s="359"/>
      <c r="AH154" s="359"/>
      <c r="AI154" s="359"/>
      <c r="AJ154" s="359"/>
      <c r="AK154" s="359"/>
      <c r="AL154" s="360"/>
      <c r="AM154" s="362"/>
      <c r="AN154" s="361"/>
    </row>
    <row r="155" spans="1:45" x14ac:dyDescent="0.25">
      <c r="X155" s="363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</row>
    <row r="156" spans="1:45" ht="15" x14ac:dyDescent="0.25"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X156" s="359"/>
      <c r="AI156" s="403"/>
      <c r="AJ156" s="403"/>
      <c r="AK156" s="403"/>
      <c r="AL156" s="403"/>
      <c r="AM156" s="503"/>
      <c r="AN156" s="406"/>
    </row>
    <row r="157" spans="1:45" ht="15.6" x14ac:dyDescent="0.3"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405"/>
      <c r="AN157" s="404"/>
    </row>
    <row r="158" spans="1:45" ht="15.6" x14ac:dyDescent="0.3">
      <c r="X158" s="363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405"/>
      <c r="AN158" s="404"/>
    </row>
    <row r="159" spans="1:45" ht="22.8" x14ac:dyDescent="0.4">
      <c r="A159" s="544" t="s">
        <v>53</v>
      </c>
      <c r="B159" s="544"/>
      <c r="C159" s="544"/>
      <c r="D159" s="544"/>
      <c r="E159" s="544"/>
      <c r="F159" s="544"/>
      <c r="G159" s="416"/>
      <c r="H159" s="416"/>
      <c r="I159" s="416"/>
      <c r="J159" s="416"/>
      <c r="K159" s="416"/>
      <c r="L159" s="416"/>
      <c r="M159" s="416"/>
      <c r="N159" s="416"/>
      <c r="O159" s="415"/>
      <c r="P159" s="415"/>
      <c r="Q159" s="405"/>
      <c r="R159" s="405"/>
      <c r="S159" s="405"/>
      <c r="T159" s="405"/>
      <c r="U159" s="405"/>
      <c r="V159" s="405"/>
      <c r="X159" s="359"/>
      <c r="AM159" s="405"/>
      <c r="AN159" s="404"/>
    </row>
    <row r="160" spans="1:45" ht="23.4" thickBot="1" x14ac:dyDescent="0.45">
      <c r="A160" s="504"/>
      <c r="B160" s="504"/>
      <c r="C160" s="504"/>
      <c r="D160" s="504"/>
      <c r="E160" s="504"/>
      <c r="F160" s="504"/>
      <c r="G160" s="416"/>
      <c r="H160" s="416"/>
      <c r="I160" s="416"/>
      <c r="J160" s="416"/>
      <c r="K160" s="416"/>
      <c r="L160" s="416"/>
      <c r="M160" s="416"/>
      <c r="N160" s="416"/>
      <c r="O160" s="415"/>
      <c r="P160" s="415"/>
      <c r="Q160" s="405"/>
      <c r="R160" s="405"/>
      <c r="S160" s="405"/>
      <c r="T160" s="405"/>
      <c r="U160" s="405"/>
      <c r="V160" s="40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405"/>
      <c r="AN160" s="404"/>
    </row>
    <row r="161" spans="1:40" ht="105.75" customHeight="1" thickBot="1" x14ac:dyDescent="0.55000000000000004">
      <c r="A161" s="529" t="str">
        <f>CONCATENATE("DEGEN        ",AE8)</f>
        <v>DEGEN        klein wapen</v>
      </c>
      <c r="B161" s="530"/>
      <c r="C161" s="531" t="str">
        <f>CONCATENATE(AC8,"                     ", AD8)</f>
        <v>LOPER 7                     elektrisch</v>
      </c>
      <c r="D161" s="532"/>
      <c r="E161" s="533"/>
      <c r="F161" s="533"/>
      <c r="G161" s="533"/>
      <c r="H161" s="533"/>
      <c r="I161" s="533"/>
      <c r="J161" s="533"/>
      <c r="K161" s="534"/>
      <c r="L161" s="535">
        <f>AA8</f>
        <v>1</v>
      </c>
      <c r="M161" s="536"/>
      <c r="N161" s="502" t="s">
        <v>69</v>
      </c>
      <c r="O161" s="537" t="s">
        <v>151</v>
      </c>
      <c r="P161" s="538"/>
      <c r="Q161" s="537" t="s">
        <v>150</v>
      </c>
      <c r="R161" s="538"/>
      <c r="S161" s="537" t="s">
        <v>73</v>
      </c>
      <c r="T161" s="538"/>
      <c r="U161" s="539" t="s">
        <v>95</v>
      </c>
      <c r="V161" s="540"/>
      <c r="W161" s="146" t="s">
        <v>147</v>
      </c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405"/>
      <c r="AN161" s="404"/>
    </row>
    <row r="162" spans="1:40" ht="16.2" thickBot="1" x14ac:dyDescent="0.35">
      <c r="A162" s="398" t="s">
        <v>100</v>
      </c>
      <c r="B162" s="402"/>
      <c r="C162" s="401">
        <v>1</v>
      </c>
      <c r="D162" s="400">
        <v>2</v>
      </c>
      <c r="E162" s="400">
        <v>3</v>
      </c>
      <c r="F162" s="400">
        <v>4</v>
      </c>
      <c r="G162" s="400">
        <v>5</v>
      </c>
      <c r="H162" s="400">
        <v>6</v>
      </c>
      <c r="I162" s="400">
        <v>7</v>
      </c>
      <c r="J162" s="400">
        <v>8</v>
      </c>
      <c r="K162" s="400">
        <v>9</v>
      </c>
      <c r="L162" s="399">
        <v>10</v>
      </c>
      <c r="M162" s="399">
        <v>11</v>
      </c>
      <c r="N162" s="396">
        <v>12</v>
      </c>
      <c r="O162" s="398" t="s">
        <v>99</v>
      </c>
      <c r="P162" s="397" t="s">
        <v>101</v>
      </c>
      <c r="Q162" s="395" t="s">
        <v>99</v>
      </c>
      <c r="R162" s="396" t="s">
        <v>101</v>
      </c>
      <c r="S162" s="395" t="s">
        <v>99</v>
      </c>
      <c r="T162" s="394" t="s">
        <v>101</v>
      </c>
      <c r="U162" s="541"/>
      <c r="V162" s="542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405"/>
      <c r="AN162" s="404"/>
    </row>
    <row r="163" spans="1:40" ht="15.75" customHeight="1" x14ac:dyDescent="0.3">
      <c r="A163" s="383"/>
      <c r="B163" s="382">
        <v>1</v>
      </c>
      <c r="C163" s="393"/>
      <c r="D163" s="392"/>
      <c r="E163" s="392"/>
      <c r="F163" s="392"/>
      <c r="G163" s="392"/>
      <c r="H163" s="392"/>
      <c r="I163" s="392"/>
      <c r="J163" s="391"/>
      <c r="K163" s="391"/>
      <c r="L163" s="391"/>
      <c r="M163" s="391"/>
      <c r="N163" s="389"/>
      <c r="O163" s="374"/>
      <c r="P163" s="375"/>
      <c r="Q163" s="374"/>
      <c r="R163" s="375"/>
      <c r="S163" s="374"/>
      <c r="T163" s="373"/>
      <c r="U163" s="525"/>
      <c r="V163" s="526"/>
    </row>
    <row r="164" spans="1:40" ht="15.6" x14ac:dyDescent="0.3">
      <c r="A164" s="383"/>
      <c r="B164" s="384">
        <v>2</v>
      </c>
      <c r="C164" s="388"/>
      <c r="D164" s="386"/>
      <c r="E164" s="387"/>
      <c r="F164" s="387"/>
      <c r="G164" s="387"/>
      <c r="H164" s="387"/>
      <c r="I164" s="387"/>
      <c r="J164" s="390"/>
      <c r="K164" s="390"/>
      <c r="L164" s="390"/>
      <c r="M164" s="390"/>
      <c r="N164" s="389"/>
      <c r="O164" s="374"/>
      <c r="P164" s="375"/>
      <c r="Q164" s="374"/>
      <c r="R164" s="375"/>
      <c r="S164" s="374"/>
      <c r="T164" s="373"/>
      <c r="U164" s="525"/>
      <c r="V164" s="526"/>
    </row>
    <row r="165" spans="1:40" ht="15.6" x14ac:dyDescent="0.3">
      <c r="A165" s="383"/>
      <c r="B165" s="382">
        <v>3</v>
      </c>
      <c r="C165" s="388"/>
      <c r="D165" s="387"/>
      <c r="E165" s="386"/>
      <c r="F165" s="387"/>
      <c r="G165" s="387"/>
      <c r="H165" s="387"/>
      <c r="I165" s="387"/>
      <c r="J165" s="390"/>
      <c r="K165" s="390"/>
      <c r="L165" s="390"/>
      <c r="M165" s="390"/>
      <c r="N165" s="389"/>
      <c r="O165" s="374"/>
      <c r="P165" s="375"/>
      <c r="Q165" s="374"/>
      <c r="R165" s="375"/>
      <c r="S165" s="374"/>
      <c r="T165" s="373"/>
      <c r="U165" s="525"/>
      <c r="V165" s="526"/>
    </row>
    <row r="166" spans="1:40" ht="15.6" x14ac:dyDescent="0.3">
      <c r="A166" s="383"/>
      <c r="B166" s="384">
        <v>4</v>
      </c>
      <c r="C166" s="388"/>
      <c r="D166" s="387"/>
      <c r="E166" s="387"/>
      <c r="F166" s="386"/>
      <c r="G166" s="387"/>
      <c r="H166" s="387"/>
      <c r="I166" s="387"/>
      <c r="J166" s="390"/>
      <c r="K166" s="390"/>
      <c r="L166" s="390"/>
      <c r="M166" s="390"/>
      <c r="N166" s="389"/>
      <c r="O166" s="374"/>
      <c r="P166" s="375"/>
      <c r="Q166" s="374"/>
      <c r="R166" s="375"/>
      <c r="S166" s="374"/>
      <c r="T166" s="373"/>
      <c r="U166" s="525"/>
      <c r="V166" s="526"/>
    </row>
    <row r="167" spans="1:40" ht="15.6" x14ac:dyDescent="0.3">
      <c r="A167" s="383"/>
      <c r="B167" s="382">
        <v>5</v>
      </c>
      <c r="C167" s="388"/>
      <c r="D167" s="387"/>
      <c r="E167" s="387"/>
      <c r="F167" s="387"/>
      <c r="G167" s="386"/>
      <c r="H167" s="387"/>
      <c r="I167" s="387"/>
      <c r="J167" s="390"/>
      <c r="K167" s="390"/>
      <c r="L167" s="390"/>
      <c r="M167" s="390"/>
      <c r="N167" s="389"/>
      <c r="O167" s="374"/>
      <c r="P167" s="375"/>
      <c r="Q167" s="374"/>
      <c r="R167" s="375"/>
      <c r="S167" s="374"/>
      <c r="T167" s="373"/>
      <c r="U167" s="525"/>
      <c r="V167" s="526"/>
    </row>
    <row r="168" spans="1:40" ht="15.6" x14ac:dyDescent="0.3">
      <c r="A168" s="383"/>
      <c r="B168" s="384">
        <v>6</v>
      </c>
      <c r="C168" s="388"/>
      <c r="D168" s="387"/>
      <c r="E168" s="387"/>
      <c r="F168" s="387"/>
      <c r="G168" s="387"/>
      <c r="H168" s="386"/>
      <c r="I168" s="387"/>
      <c r="J168" s="390"/>
      <c r="K168" s="390"/>
      <c r="L168" s="390"/>
      <c r="M168" s="390"/>
      <c r="N168" s="389"/>
      <c r="O168" s="374"/>
      <c r="P168" s="375"/>
      <c r="Q168" s="374"/>
      <c r="R168" s="375"/>
      <c r="S168" s="374"/>
      <c r="T168" s="373"/>
      <c r="U168" s="525"/>
      <c r="V168" s="526"/>
    </row>
    <row r="169" spans="1:40" ht="15.6" x14ac:dyDescent="0.3">
      <c r="A169" s="383"/>
      <c r="B169" s="382">
        <v>7</v>
      </c>
      <c r="C169" s="388"/>
      <c r="D169" s="387"/>
      <c r="E169" s="387"/>
      <c r="F169" s="387"/>
      <c r="G169" s="387"/>
      <c r="H169" s="387"/>
      <c r="I169" s="386"/>
      <c r="J169" s="385"/>
      <c r="K169" s="385"/>
      <c r="L169" s="385"/>
      <c r="M169" s="385"/>
      <c r="N169" s="376"/>
      <c r="O169" s="374"/>
      <c r="P169" s="375"/>
      <c r="Q169" s="374"/>
      <c r="R169" s="375"/>
      <c r="S169" s="374"/>
      <c r="T169" s="373"/>
      <c r="U169" s="525"/>
      <c r="V169" s="526"/>
    </row>
    <row r="170" spans="1:40" ht="15.6" x14ac:dyDescent="0.3">
      <c r="A170" s="383"/>
      <c r="B170" s="384">
        <v>8</v>
      </c>
      <c r="C170" s="381"/>
      <c r="D170" s="380"/>
      <c r="E170" s="380"/>
      <c r="F170" s="380"/>
      <c r="G170" s="380"/>
      <c r="H170" s="380"/>
      <c r="I170" s="379"/>
      <c r="J170" s="377"/>
      <c r="K170" s="378"/>
      <c r="L170" s="378"/>
      <c r="M170" s="378"/>
      <c r="N170" s="376"/>
      <c r="O170" s="374"/>
      <c r="P170" s="375"/>
      <c r="Q170" s="374"/>
      <c r="R170" s="375"/>
      <c r="S170" s="374"/>
      <c r="T170" s="373"/>
      <c r="U170" s="525"/>
      <c r="V170" s="526"/>
    </row>
    <row r="171" spans="1:40" ht="15.6" x14ac:dyDescent="0.3">
      <c r="A171" s="383"/>
      <c r="B171" s="382">
        <v>9</v>
      </c>
      <c r="C171" s="381"/>
      <c r="D171" s="380"/>
      <c r="E171" s="380"/>
      <c r="F171" s="380"/>
      <c r="G171" s="380"/>
      <c r="H171" s="380"/>
      <c r="I171" s="379"/>
      <c r="J171" s="378"/>
      <c r="K171" s="377"/>
      <c r="L171" s="378"/>
      <c r="M171" s="378"/>
      <c r="N171" s="376"/>
      <c r="O171" s="374"/>
      <c r="P171" s="375"/>
      <c r="Q171" s="374"/>
      <c r="R171" s="375"/>
      <c r="S171" s="374"/>
      <c r="T171" s="373"/>
      <c r="U171" s="525"/>
      <c r="V171" s="526"/>
    </row>
    <row r="172" spans="1:40" ht="15.6" x14ac:dyDescent="0.3">
      <c r="A172" s="383"/>
      <c r="B172" s="384">
        <v>10</v>
      </c>
      <c r="C172" s="381"/>
      <c r="D172" s="380"/>
      <c r="E172" s="380"/>
      <c r="F172" s="380"/>
      <c r="G172" s="380"/>
      <c r="H172" s="380"/>
      <c r="I172" s="379"/>
      <c r="J172" s="378"/>
      <c r="K172" s="378"/>
      <c r="L172" s="377"/>
      <c r="M172" s="378"/>
      <c r="N172" s="376"/>
      <c r="O172" s="374"/>
      <c r="P172" s="375"/>
      <c r="Q172" s="374"/>
      <c r="R172" s="375"/>
      <c r="S172" s="374"/>
      <c r="T172" s="373"/>
      <c r="U172" s="525"/>
      <c r="V172" s="526"/>
    </row>
    <row r="173" spans="1:40" ht="15.6" x14ac:dyDescent="0.3">
      <c r="A173" s="383"/>
      <c r="B173" s="382">
        <v>11</v>
      </c>
      <c r="C173" s="381"/>
      <c r="D173" s="380"/>
      <c r="E173" s="380"/>
      <c r="F173" s="380"/>
      <c r="G173" s="380"/>
      <c r="H173" s="380"/>
      <c r="I173" s="379"/>
      <c r="J173" s="378"/>
      <c r="K173" s="378"/>
      <c r="L173" s="378"/>
      <c r="M173" s="377"/>
      <c r="N173" s="376"/>
      <c r="O173" s="374"/>
      <c r="P173" s="375"/>
      <c r="Q173" s="374"/>
      <c r="R173" s="375"/>
      <c r="S173" s="374"/>
      <c r="T173" s="373"/>
      <c r="U173" s="525"/>
      <c r="V173" s="526"/>
    </row>
    <row r="174" spans="1:40" ht="16.2" thickBot="1" x14ac:dyDescent="0.35">
      <c r="A174" s="372"/>
      <c r="B174" s="371">
        <v>12</v>
      </c>
      <c r="C174" s="370"/>
      <c r="D174" s="369"/>
      <c r="E174" s="369"/>
      <c r="F174" s="369"/>
      <c r="G174" s="369"/>
      <c r="H174" s="369"/>
      <c r="I174" s="369"/>
      <c r="J174" s="368"/>
      <c r="K174" s="368"/>
      <c r="L174" s="368"/>
      <c r="M174" s="368"/>
      <c r="N174" s="367"/>
      <c r="O174" s="365"/>
      <c r="P174" s="366"/>
      <c r="Q174" s="365"/>
      <c r="R174" s="366"/>
      <c r="S174" s="365"/>
      <c r="T174" s="364"/>
      <c r="U174" s="527"/>
      <c r="V174" s="528"/>
    </row>
    <row r="176" spans="1:40" x14ac:dyDescent="0.25">
      <c r="A176" s="359" t="s">
        <v>149</v>
      </c>
    </row>
    <row r="177" spans="1:23" ht="15" x14ac:dyDescent="0.25">
      <c r="A177" s="363"/>
      <c r="B177" s="360"/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59"/>
      <c r="P177" s="358"/>
      <c r="Q177" s="357"/>
    </row>
    <row r="178" spans="1:23" ht="15" x14ac:dyDescent="0.25">
      <c r="A178" s="409"/>
      <c r="B178" s="407"/>
      <c r="C178" s="360"/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  <c r="N178" s="360"/>
      <c r="O178" s="359"/>
      <c r="P178" s="358"/>
      <c r="Q178" s="357"/>
    </row>
    <row r="179" spans="1:23" x14ac:dyDescent="0.25"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</row>
    <row r="180" spans="1:23" x14ac:dyDescent="0.25">
      <c r="A180" s="403"/>
    </row>
    <row r="181" spans="1:23" x14ac:dyDescent="0.25">
      <c r="A181" s="403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</row>
    <row r="183" spans="1:23" x14ac:dyDescent="0.25">
      <c r="B183" s="359"/>
      <c r="C183" s="359"/>
      <c r="D183" s="359"/>
    </row>
    <row r="184" spans="1:23" ht="22.8" x14ac:dyDescent="0.4">
      <c r="A184" s="544" t="s">
        <v>53</v>
      </c>
      <c r="B184" s="544"/>
      <c r="C184" s="544"/>
      <c r="D184" s="544"/>
      <c r="E184" s="544"/>
      <c r="F184" s="544"/>
      <c r="G184" s="416"/>
      <c r="H184" s="416"/>
      <c r="I184" s="416"/>
      <c r="J184" s="416"/>
      <c r="K184" s="416"/>
      <c r="L184" s="416"/>
      <c r="M184" s="416"/>
      <c r="N184" s="416"/>
      <c r="O184" s="415"/>
      <c r="P184" s="415"/>
      <c r="Q184" s="405"/>
      <c r="R184" s="405"/>
      <c r="S184" s="405"/>
      <c r="T184" s="405"/>
      <c r="U184" s="405"/>
      <c r="V184" s="405"/>
    </row>
    <row r="185" spans="1:23" ht="23.4" thickBot="1" x14ac:dyDescent="0.45">
      <c r="A185" s="504"/>
      <c r="B185" s="504"/>
      <c r="C185" s="504"/>
      <c r="D185" s="504"/>
      <c r="E185" s="504"/>
      <c r="F185" s="504"/>
      <c r="G185" s="416"/>
      <c r="H185" s="416"/>
      <c r="I185" s="416"/>
      <c r="J185" s="416"/>
      <c r="K185" s="416"/>
      <c r="L185" s="416"/>
      <c r="M185" s="416"/>
      <c r="N185" s="416"/>
      <c r="O185" s="415"/>
      <c r="P185" s="415"/>
      <c r="Q185" s="405"/>
      <c r="R185" s="405"/>
      <c r="S185" s="405"/>
      <c r="T185" s="405"/>
      <c r="U185" s="405"/>
      <c r="V185" s="405"/>
    </row>
    <row r="186" spans="1:23" ht="99.75" customHeight="1" thickBot="1" x14ac:dyDescent="0.55000000000000004">
      <c r="A186" s="529" t="str">
        <f>CONCATENATE("DEGEN        ",AE9)</f>
        <v>DEGEN        klein wapen</v>
      </c>
      <c r="B186" s="530"/>
      <c r="C186" s="531" t="str">
        <f>CONCATENATE(AC9,"                     ", AD9)</f>
        <v>LOPER 8                     elektrisch</v>
      </c>
      <c r="D186" s="532"/>
      <c r="E186" s="533"/>
      <c r="F186" s="533"/>
      <c r="G186" s="533"/>
      <c r="H186" s="533"/>
      <c r="I186" s="533"/>
      <c r="J186" s="533"/>
      <c r="K186" s="534"/>
      <c r="L186" s="535">
        <f>AA9</f>
        <v>1</v>
      </c>
      <c r="M186" s="536"/>
      <c r="N186" s="502" t="s">
        <v>69</v>
      </c>
      <c r="O186" s="537" t="s">
        <v>151</v>
      </c>
      <c r="P186" s="538"/>
      <c r="Q186" s="537" t="s">
        <v>150</v>
      </c>
      <c r="R186" s="538"/>
      <c r="S186" s="537" t="s">
        <v>73</v>
      </c>
      <c r="T186" s="538"/>
      <c r="U186" s="539" t="s">
        <v>95</v>
      </c>
      <c r="V186" s="540"/>
      <c r="W186" s="146" t="s">
        <v>148</v>
      </c>
    </row>
    <row r="187" spans="1:23" ht="16.2" thickBot="1" x14ac:dyDescent="0.35">
      <c r="A187" s="398" t="s">
        <v>100</v>
      </c>
      <c r="B187" s="402"/>
      <c r="C187" s="401">
        <v>1</v>
      </c>
      <c r="D187" s="400">
        <v>2</v>
      </c>
      <c r="E187" s="400">
        <v>3</v>
      </c>
      <c r="F187" s="400">
        <v>4</v>
      </c>
      <c r="G187" s="400">
        <v>5</v>
      </c>
      <c r="H187" s="400">
        <v>6</v>
      </c>
      <c r="I187" s="400">
        <v>7</v>
      </c>
      <c r="J187" s="400">
        <v>8</v>
      </c>
      <c r="K187" s="400">
        <v>9</v>
      </c>
      <c r="L187" s="399">
        <v>10</v>
      </c>
      <c r="M187" s="399">
        <v>11</v>
      </c>
      <c r="N187" s="396">
        <v>12</v>
      </c>
      <c r="O187" s="398" t="s">
        <v>99</v>
      </c>
      <c r="P187" s="397" t="s">
        <v>101</v>
      </c>
      <c r="Q187" s="395" t="s">
        <v>99</v>
      </c>
      <c r="R187" s="396" t="s">
        <v>101</v>
      </c>
      <c r="S187" s="395" t="s">
        <v>99</v>
      </c>
      <c r="T187" s="394" t="s">
        <v>101</v>
      </c>
      <c r="U187" s="541"/>
      <c r="V187" s="542"/>
    </row>
    <row r="188" spans="1:23" ht="17.25" customHeight="1" x14ac:dyDescent="0.3">
      <c r="A188" s="383"/>
      <c r="B188" s="382">
        <v>1</v>
      </c>
      <c r="C188" s="393"/>
      <c r="D188" s="392"/>
      <c r="E188" s="392"/>
      <c r="F188" s="392"/>
      <c r="G188" s="392"/>
      <c r="H188" s="392"/>
      <c r="I188" s="392"/>
      <c r="J188" s="391"/>
      <c r="K188" s="391"/>
      <c r="L188" s="391"/>
      <c r="M188" s="391"/>
      <c r="N188" s="389"/>
      <c r="O188" s="374"/>
      <c r="P188" s="375"/>
      <c r="Q188" s="374"/>
      <c r="R188" s="375"/>
      <c r="S188" s="374"/>
      <c r="T188" s="373"/>
      <c r="U188" s="525"/>
      <c r="V188" s="526"/>
    </row>
    <row r="189" spans="1:23" ht="15.6" x14ac:dyDescent="0.3">
      <c r="A189" s="383"/>
      <c r="B189" s="384">
        <v>2</v>
      </c>
      <c r="C189" s="388"/>
      <c r="D189" s="386"/>
      <c r="E189" s="387"/>
      <c r="F189" s="387"/>
      <c r="G189" s="387"/>
      <c r="H189" s="387"/>
      <c r="I189" s="387"/>
      <c r="J189" s="390"/>
      <c r="K189" s="390"/>
      <c r="L189" s="390"/>
      <c r="M189" s="390"/>
      <c r="N189" s="389"/>
      <c r="O189" s="374"/>
      <c r="P189" s="375"/>
      <c r="Q189" s="374"/>
      <c r="R189" s="375"/>
      <c r="S189" s="374"/>
      <c r="T189" s="373"/>
      <c r="U189" s="525"/>
      <c r="V189" s="526"/>
    </row>
    <row r="190" spans="1:23" ht="15.6" x14ac:dyDescent="0.3">
      <c r="A190" s="383"/>
      <c r="B190" s="382">
        <v>3</v>
      </c>
      <c r="C190" s="388"/>
      <c r="D190" s="387"/>
      <c r="E190" s="386"/>
      <c r="F190" s="387"/>
      <c r="G190" s="387"/>
      <c r="H190" s="387"/>
      <c r="I190" s="387"/>
      <c r="J190" s="390"/>
      <c r="K190" s="390"/>
      <c r="L190" s="390"/>
      <c r="M190" s="390"/>
      <c r="N190" s="389"/>
      <c r="O190" s="374"/>
      <c r="P190" s="375"/>
      <c r="Q190" s="374"/>
      <c r="R190" s="375"/>
      <c r="S190" s="374"/>
      <c r="T190" s="373"/>
      <c r="U190" s="525"/>
      <c r="V190" s="526"/>
    </row>
    <row r="191" spans="1:23" ht="15.6" x14ac:dyDescent="0.3">
      <c r="A191" s="383"/>
      <c r="B191" s="384">
        <v>4</v>
      </c>
      <c r="C191" s="388"/>
      <c r="D191" s="387"/>
      <c r="E191" s="387"/>
      <c r="F191" s="386"/>
      <c r="G191" s="387"/>
      <c r="H191" s="387"/>
      <c r="I191" s="387"/>
      <c r="J191" s="390"/>
      <c r="K191" s="390"/>
      <c r="L191" s="390"/>
      <c r="M191" s="390"/>
      <c r="N191" s="389"/>
      <c r="O191" s="374"/>
      <c r="P191" s="375"/>
      <c r="Q191" s="374"/>
      <c r="R191" s="375"/>
      <c r="S191" s="374"/>
      <c r="T191" s="373"/>
      <c r="U191" s="525"/>
      <c r="V191" s="526"/>
    </row>
    <row r="192" spans="1:23" ht="15.6" x14ac:dyDescent="0.3">
      <c r="A192" s="383"/>
      <c r="B192" s="382">
        <v>5</v>
      </c>
      <c r="C192" s="388"/>
      <c r="D192" s="387"/>
      <c r="E192" s="387"/>
      <c r="F192" s="387"/>
      <c r="G192" s="386"/>
      <c r="H192" s="387"/>
      <c r="I192" s="387"/>
      <c r="J192" s="390"/>
      <c r="K192" s="390"/>
      <c r="L192" s="390"/>
      <c r="M192" s="390"/>
      <c r="N192" s="389"/>
      <c r="O192" s="374"/>
      <c r="P192" s="375"/>
      <c r="Q192" s="374"/>
      <c r="R192" s="375"/>
      <c r="S192" s="374"/>
      <c r="T192" s="373"/>
      <c r="U192" s="525"/>
      <c r="V192" s="526"/>
    </row>
    <row r="193" spans="1:23" ht="15.6" x14ac:dyDescent="0.3">
      <c r="A193" s="383"/>
      <c r="B193" s="384">
        <v>6</v>
      </c>
      <c r="C193" s="388"/>
      <c r="D193" s="387"/>
      <c r="E193" s="387"/>
      <c r="F193" s="387"/>
      <c r="G193" s="387"/>
      <c r="H193" s="386"/>
      <c r="I193" s="387"/>
      <c r="J193" s="390"/>
      <c r="K193" s="390"/>
      <c r="L193" s="390"/>
      <c r="M193" s="390"/>
      <c r="N193" s="389"/>
      <c r="O193" s="374"/>
      <c r="P193" s="375"/>
      <c r="Q193" s="374"/>
      <c r="R193" s="375"/>
      <c r="S193" s="374"/>
      <c r="T193" s="373"/>
      <c r="U193" s="525"/>
      <c r="V193" s="526"/>
    </row>
    <row r="194" spans="1:23" ht="15.6" x14ac:dyDescent="0.3">
      <c r="A194" s="383"/>
      <c r="B194" s="382">
        <v>7</v>
      </c>
      <c r="C194" s="388"/>
      <c r="D194" s="387"/>
      <c r="E194" s="387"/>
      <c r="F194" s="387"/>
      <c r="G194" s="387"/>
      <c r="H194" s="387"/>
      <c r="I194" s="386"/>
      <c r="J194" s="385"/>
      <c r="K194" s="385"/>
      <c r="L194" s="385"/>
      <c r="M194" s="385"/>
      <c r="N194" s="376"/>
      <c r="O194" s="374"/>
      <c r="P194" s="375"/>
      <c r="Q194" s="374"/>
      <c r="R194" s="375"/>
      <c r="S194" s="374"/>
      <c r="T194" s="373"/>
      <c r="U194" s="525"/>
      <c r="V194" s="526"/>
    </row>
    <row r="195" spans="1:23" ht="15.6" x14ac:dyDescent="0.3">
      <c r="A195" s="383"/>
      <c r="B195" s="384">
        <v>8</v>
      </c>
      <c r="C195" s="381"/>
      <c r="D195" s="380"/>
      <c r="E195" s="380"/>
      <c r="F195" s="380"/>
      <c r="G195" s="380"/>
      <c r="H195" s="380"/>
      <c r="I195" s="379"/>
      <c r="J195" s="377"/>
      <c r="K195" s="378"/>
      <c r="L195" s="378"/>
      <c r="M195" s="378"/>
      <c r="N195" s="376"/>
      <c r="O195" s="374"/>
      <c r="P195" s="375"/>
      <c r="Q195" s="374"/>
      <c r="R195" s="375"/>
      <c r="S195" s="374"/>
      <c r="T195" s="373"/>
      <c r="U195" s="525"/>
      <c r="V195" s="526"/>
    </row>
    <row r="196" spans="1:23" ht="15.6" x14ac:dyDescent="0.3">
      <c r="A196" s="383"/>
      <c r="B196" s="382">
        <v>9</v>
      </c>
      <c r="C196" s="381"/>
      <c r="D196" s="380"/>
      <c r="E196" s="380"/>
      <c r="F196" s="380"/>
      <c r="G196" s="380"/>
      <c r="H196" s="380"/>
      <c r="I196" s="379"/>
      <c r="J196" s="378"/>
      <c r="K196" s="377"/>
      <c r="L196" s="378"/>
      <c r="M196" s="378"/>
      <c r="N196" s="376"/>
      <c r="O196" s="374"/>
      <c r="P196" s="375"/>
      <c r="Q196" s="374"/>
      <c r="R196" s="375"/>
      <c r="S196" s="374"/>
      <c r="T196" s="373"/>
      <c r="U196" s="525"/>
      <c r="V196" s="526"/>
    </row>
    <row r="197" spans="1:23" ht="15.6" x14ac:dyDescent="0.3">
      <c r="A197" s="383"/>
      <c r="B197" s="384">
        <v>10</v>
      </c>
      <c r="C197" s="381"/>
      <c r="D197" s="380"/>
      <c r="E197" s="380"/>
      <c r="F197" s="380"/>
      <c r="G197" s="380"/>
      <c r="H197" s="380"/>
      <c r="I197" s="379"/>
      <c r="J197" s="378"/>
      <c r="K197" s="378"/>
      <c r="L197" s="377"/>
      <c r="M197" s="378"/>
      <c r="N197" s="376"/>
      <c r="O197" s="374"/>
      <c r="P197" s="375"/>
      <c r="Q197" s="374"/>
      <c r="R197" s="375"/>
      <c r="S197" s="374"/>
      <c r="T197" s="373"/>
      <c r="U197" s="525"/>
      <c r="V197" s="526"/>
    </row>
    <row r="198" spans="1:23" ht="15.6" x14ac:dyDescent="0.3">
      <c r="A198" s="383"/>
      <c r="B198" s="382">
        <v>11</v>
      </c>
      <c r="C198" s="381"/>
      <c r="D198" s="380"/>
      <c r="E198" s="380"/>
      <c r="F198" s="380"/>
      <c r="G198" s="380"/>
      <c r="H198" s="380"/>
      <c r="I198" s="379"/>
      <c r="J198" s="378"/>
      <c r="K198" s="378"/>
      <c r="L198" s="378"/>
      <c r="M198" s="377"/>
      <c r="N198" s="376"/>
      <c r="O198" s="374"/>
      <c r="P198" s="375"/>
      <c r="Q198" s="374"/>
      <c r="R198" s="375"/>
      <c r="S198" s="374"/>
      <c r="T198" s="373"/>
      <c r="U198" s="525"/>
      <c r="V198" s="526"/>
    </row>
    <row r="199" spans="1:23" ht="16.2" thickBot="1" x14ac:dyDescent="0.35">
      <c r="A199" s="372"/>
      <c r="B199" s="371">
        <v>12</v>
      </c>
      <c r="C199" s="370"/>
      <c r="D199" s="369"/>
      <c r="E199" s="369"/>
      <c r="F199" s="369"/>
      <c r="G199" s="369"/>
      <c r="H199" s="369"/>
      <c r="I199" s="369"/>
      <c r="J199" s="368"/>
      <c r="K199" s="368"/>
      <c r="L199" s="368"/>
      <c r="M199" s="368"/>
      <c r="N199" s="367"/>
      <c r="O199" s="365"/>
      <c r="P199" s="366"/>
      <c r="Q199" s="365"/>
      <c r="R199" s="366"/>
      <c r="S199" s="365"/>
      <c r="T199" s="364"/>
      <c r="U199" s="527"/>
      <c r="V199" s="528"/>
    </row>
    <row r="201" spans="1:23" ht="13.8" thickBot="1" x14ac:dyDescent="0.3">
      <c r="A201" s="359" t="s">
        <v>149</v>
      </c>
    </row>
    <row r="202" spans="1:23" ht="13.8" thickBot="1" x14ac:dyDescent="0.3">
      <c r="A202" s="413" t="s">
        <v>46</v>
      </c>
      <c r="B202" s="412" t="s">
        <v>57</v>
      </c>
      <c r="C202" s="412" t="s">
        <v>40</v>
      </c>
      <c r="D202" s="412" t="s">
        <v>87</v>
      </c>
      <c r="E202" s="412" t="s">
        <v>24</v>
      </c>
      <c r="F202" s="412" t="s">
        <v>86</v>
      </c>
      <c r="G202" s="412" t="s">
        <v>108</v>
      </c>
      <c r="H202" s="412" t="s">
        <v>85</v>
      </c>
      <c r="I202" s="412" t="s">
        <v>70</v>
      </c>
      <c r="J202" s="412" t="s">
        <v>58</v>
      </c>
      <c r="K202" s="412" t="s">
        <v>84</v>
      </c>
      <c r="L202" s="412" t="s">
        <v>140</v>
      </c>
      <c r="M202" s="412" t="s">
        <v>61</v>
      </c>
      <c r="N202" s="412" t="s">
        <v>43</v>
      </c>
      <c r="O202" s="412" t="s">
        <v>124</v>
      </c>
      <c r="P202" s="412" t="s">
        <v>92</v>
      </c>
      <c r="Q202" s="412" t="s">
        <v>15</v>
      </c>
      <c r="R202" s="412" t="s">
        <v>62</v>
      </c>
      <c r="S202" s="412" t="s">
        <v>63</v>
      </c>
      <c r="T202" s="412" t="s">
        <v>115</v>
      </c>
      <c r="U202" s="412" t="s">
        <v>33</v>
      </c>
      <c r="V202" s="412" t="s">
        <v>21</v>
      </c>
    </row>
    <row r="203" spans="1:23" x14ac:dyDescent="0.25">
      <c r="A203" s="359" t="s">
        <v>91</v>
      </c>
      <c r="W203" s="156"/>
    </row>
    <row r="204" spans="1:23" x14ac:dyDescent="0.25">
      <c r="B204" s="412" t="s">
        <v>113</v>
      </c>
      <c r="C204" s="412" t="s">
        <v>28</v>
      </c>
      <c r="D204" s="412" t="s">
        <v>137</v>
      </c>
      <c r="E204" s="412" t="s">
        <v>131</v>
      </c>
      <c r="F204" s="412" t="s">
        <v>55</v>
      </c>
      <c r="G204" s="412" t="s">
        <v>81</v>
      </c>
      <c r="H204" s="412" t="s">
        <v>22</v>
      </c>
      <c r="I204" s="412" t="s">
        <v>35</v>
      </c>
      <c r="J204" s="412" t="s">
        <v>126</v>
      </c>
      <c r="K204" s="412" t="s">
        <v>105</v>
      </c>
      <c r="L204" s="412" t="s">
        <v>78</v>
      </c>
      <c r="M204" s="412" t="s">
        <v>75</v>
      </c>
      <c r="N204" s="412" t="s">
        <v>129</v>
      </c>
      <c r="O204" s="412" t="s">
        <v>14</v>
      </c>
      <c r="P204" s="412" t="s">
        <v>41</v>
      </c>
      <c r="Q204" s="412" t="s">
        <v>109</v>
      </c>
      <c r="R204" s="412" t="s">
        <v>38</v>
      </c>
      <c r="S204" s="412" t="s">
        <v>94</v>
      </c>
      <c r="T204" s="412" t="s">
        <v>128</v>
      </c>
      <c r="U204" s="412" t="s">
        <v>2</v>
      </c>
      <c r="V204" s="412" t="s">
        <v>4</v>
      </c>
      <c r="W204" s="156"/>
    </row>
    <row r="205" spans="1:23" x14ac:dyDescent="0.25">
      <c r="A205" s="403"/>
    </row>
    <row r="206" spans="1:23" ht="13.8" thickBot="1" x14ac:dyDescent="0.3">
      <c r="A206" s="403"/>
      <c r="B206" s="412" t="s">
        <v>42</v>
      </c>
      <c r="C206" s="412" t="s">
        <v>50</v>
      </c>
      <c r="D206" s="412" t="s">
        <v>8</v>
      </c>
      <c r="E206" s="412" t="s">
        <v>59</v>
      </c>
      <c r="F206" s="412" t="s">
        <v>5</v>
      </c>
      <c r="G206" s="412" t="s">
        <v>104</v>
      </c>
      <c r="H206" s="412" t="s">
        <v>130</v>
      </c>
      <c r="I206" s="412" t="s">
        <v>51</v>
      </c>
      <c r="J206" s="412" t="s">
        <v>110</v>
      </c>
      <c r="K206" s="412" t="s">
        <v>82</v>
      </c>
      <c r="L206" s="419" t="s">
        <v>36</v>
      </c>
      <c r="M206" s="419" t="s">
        <v>134</v>
      </c>
      <c r="N206" s="419" t="s">
        <v>65</v>
      </c>
      <c r="O206" s="419" t="s">
        <v>3</v>
      </c>
      <c r="P206" s="419" t="s">
        <v>102</v>
      </c>
      <c r="Q206" s="419" t="s">
        <v>19</v>
      </c>
      <c r="R206" s="419" t="s">
        <v>83</v>
      </c>
      <c r="S206" s="419" t="s">
        <v>16</v>
      </c>
      <c r="T206" s="419" t="s">
        <v>76</v>
      </c>
      <c r="U206" s="419" t="s">
        <v>103</v>
      </c>
      <c r="V206" s="419" t="s">
        <v>23</v>
      </c>
    </row>
    <row r="207" spans="1:23" ht="13.8" thickTop="1" x14ac:dyDescent="0.25"/>
    <row r="208" spans="1:23" ht="13.8" thickBot="1" x14ac:dyDescent="0.3">
      <c r="B208" s="419" t="s">
        <v>17</v>
      </c>
      <c r="C208" s="419" t="s">
        <v>118</v>
      </c>
      <c r="D208" s="419" t="s">
        <v>45</v>
      </c>
    </row>
    <row r="209" spans="1:22" ht="23.4" thickTop="1" x14ac:dyDescent="0.4">
      <c r="A209" s="544" t="s">
        <v>53</v>
      </c>
      <c r="B209" s="544"/>
      <c r="C209" s="544"/>
      <c r="D209" s="544"/>
      <c r="E209" s="544"/>
      <c r="F209" s="544"/>
      <c r="G209" s="416"/>
      <c r="H209" s="416"/>
      <c r="I209" s="416"/>
      <c r="J209" s="416"/>
      <c r="K209" s="416"/>
      <c r="L209" s="416"/>
      <c r="M209" s="416"/>
      <c r="N209" s="416"/>
      <c r="O209" s="415"/>
      <c r="P209" s="415"/>
      <c r="Q209" s="405"/>
      <c r="R209" s="405"/>
      <c r="S209" s="405"/>
      <c r="T209" s="405"/>
      <c r="U209" s="405"/>
      <c r="V209" s="405"/>
    </row>
    <row r="210" spans="1:22" ht="22.8" x14ac:dyDescent="0.4">
      <c r="A210" s="504"/>
      <c r="B210" s="504"/>
      <c r="C210" s="504"/>
      <c r="D210" s="504"/>
      <c r="E210" s="504"/>
      <c r="F210" s="504"/>
      <c r="G210" s="416"/>
      <c r="H210" s="416"/>
      <c r="I210" s="416"/>
      <c r="J210" s="416"/>
      <c r="K210" s="416"/>
      <c r="L210" s="416"/>
      <c r="M210" s="416"/>
      <c r="N210" s="416"/>
      <c r="O210" s="415"/>
      <c r="P210" s="415"/>
      <c r="Q210" s="405"/>
      <c r="R210" s="405"/>
      <c r="S210" s="405"/>
      <c r="T210" s="405"/>
      <c r="U210" s="405"/>
      <c r="V210" s="405"/>
    </row>
  </sheetData>
  <mergeCells count="162">
    <mergeCell ref="U198:V198"/>
    <mergeCell ref="U199:V199"/>
    <mergeCell ref="A209:F209"/>
    <mergeCell ref="U192:V192"/>
    <mergeCell ref="U193:V193"/>
    <mergeCell ref="U194:V194"/>
    <mergeCell ref="U195:V195"/>
    <mergeCell ref="U196:V196"/>
    <mergeCell ref="U197:V197"/>
    <mergeCell ref="S186:T186"/>
    <mergeCell ref="U186:V187"/>
    <mergeCell ref="U188:V188"/>
    <mergeCell ref="U189:V189"/>
    <mergeCell ref="U190:V190"/>
    <mergeCell ref="U191:V191"/>
    <mergeCell ref="A184:F184"/>
    <mergeCell ref="A186:B186"/>
    <mergeCell ref="C186:K186"/>
    <mergeCell ref="L186:M186"/>
    <mergeCell ref="O186:P186"/>
    <mergeCell ref="Q186:R186"/>
    <mergeCell ref="U169:V169"/>
    <mergeCell ref="U170:V170"/>
    <mergeCell ref="U171:V171"/>
    <mergeCell ref="U172:V172"/>
    <mergeCell ref="U173:V173"/>
    <mergeCell ref="U174:V174"/>
    <mergeCell ref="U163:V163"/>
    <mergeCell ref="U164:V164"/>
    <mergeCell ref="U165:V165"/>
    <mergeCell ref="U166:V166"/>
    <mergeCell ref="U167:V167"/>
    <mergeCell ref="U168:V168"/>
    <mergeCell ref="U148:V148"/>
    <mergeCell ref="U149:V149"/>
    <mergeCell ref="A159:F159"/>
    <mergeCell ref="A161:B161"/>
    <mergeCell ref="C161:K161"/>
    <mergeCell ref="L161:M161"/>
    <mergeCell ref="O161:P161"/>
    <mergeCell ref="Q161:R161"/>
    <mergeCell ref="S161:T161"/>
    <mergeCell ref="U161:V162"/>
    <mergeCell ref="U142:V142"/>
    <mergeCell ref="U143:V143"/>
    <mergeCell ref="U144:V144"/>
    <mergeCell ref="U145:V145"/>
    <mergeCell ref="U146:V146"/>
    <mergeCell ref="U147:V147"/>
    <mergeCell ref="S136:T136"/>
    <mergeCell ref="U136:V137"/>
    <mergeCell ref="U138:V138"/>
    <mergeCell ref="U139:V139"/>
    <mergeCell ref="U140:V140"/>
    <mergeCell ref="U141:V141"/>
    <mergeCell ref="A134:F134"/>
    <mergeCell ref="A136:B136"/>
    <mergeCell ref="C136:K136"/>
    <mergeCell ref="L136:M136"/>
    <mergeCell ref="O136:P136"/>
    <mergeCell ref="Q136:R136"/>
    <mergeCell ref="U119:V119"/>
    <mergeCell ref="U120:V120"/>
    <mergeCell ref="U121:V121"/>
    <mergeCell ref="U122:V122"/>
    <mergeCell ref="U123:V123"/>
    <mergeCell ref="U124:V124"/>
    <mergeCell ref="U113:V113"/>
    <mergeCell ref="U114:V114"/>
    <mergeCell ref="U115:V115"/>
    <mergeCell ref="U116:V116"/>
    <mergeCell ref="U117:V117"/>
    <mergeCell ref="U118:V118"/>
    <mergeCell ref="U99:V99"/>
    <mergeCell ref="A109:F109"/>
    <mergeCell ref="A111:B111"/>
    <mergeCell ref="C111:K111"/>
    <mergeCell ref="L111:M111"/>
    <mergeCell ref="O111:P111"/>
    <mergeCell ref="Q111:R111"/>
    <mergeCell ref="S111:T111"/>
    <mergeCell ref="U111:V112"/>
    <mergeCell ref="U93:V93"/>
    <mergeCell ref="U94:V94"/>
    <mergeCell ref="U95:V95"/>
    <mergeCell ref="U96:V96"/>
    <mergeCell ref="U97:V97"/>
    <mergeCell ref="U98:V98"/>
    <mergeCell ref="X87:AN87"/>
    <mergeCell ref="U88:V88"/>
    <mergeCell ref="U89:V89"/>
    <mergeCell ref="U90:V90"/>
    <mergeCell ref="U91:V91"/>
    <mergeCell ref="U92:V92"/>
    <mergeCell ref="U73:V73"/>
    <mergeCell ref="U74:V74"/>
    <mergeCell ref="A84:F84"/>
    <mergeCell ref="A86:B86"/>
    <mergeCell ref="C86:K86"/>
    <mergeCell ref="L86:M86"/>
    <mergeCell ref="O86:P86"/>
    <mergeCell ref="Q86:R86"/>
    <mergeCell ref="S86:T86"/>
    <mergeCell ref="U86:V87"/>
    <mergeCell ref="U67:V67"/>
    <mergeCell ref="U68:V68"/>
    <mergeCell ref="U69:V69"/>
    <mergeCell ref="U70:V70"/>
    <mergeCell ref="U71:V71"/>
    <mergeCell ref="U72:V72"/>
    <mergeCell ref="S61:T61"/>
    <mergeCell ref="U61:V62"/>
    <mergeCell ref="U63:V63"/>
    <mergeCell ref="U64:V64"/>
    <mergeCell ref="U65:V65"/>
    <mergeCell ref="U66:V66"/>
    <mergeCell ref="A60:F60"/>
    <mergeCell ref="A61:B61"/>
    <mergeCell ref="C61:K61"/>
    <mergeCell ref="L61:M61"/>
    <mergeCell ref="O61:P61"/>
    <mergeCell ref="Q61:R61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24:V24"/>
    <mergeCell ref="U25:V25"/>
    <mergeCell ref="A35:F35"/>
    <mergeCell ref="A37:B37"/>
    <mergeCell ref="C37:K37"/>
    <mergeCell ref="L37:M37"/>
    <mergeCell ref="O37:P37"/>
    <mergeCell ref="Q37:R37"/>
    <mergeCell ref="S37:T37"/>
    <mergeCell ref="U37:V38"/>
    <mergeCell ref="U21:V21"/>
    <mergeCell ref="U22:V22"/>
    <mergeCell ref="U23:V23"/>
    <mergeCell ref="U12:V13"/>
    <mergeCell ref="X12:AN12"/>
    <mergeCell ref="U14:V14"/>
    <mergeCell ref="U15:V15"/>
    <mergeCell ref="U16:V16"/>
    <mergeCell ref="U17:V17"/>
    <mergeCell ref="A12:B12"/>
    <mergeCell ref="C12:K12"/>
    <mergeCell ref="L12:M12"/>
    <mergeCell ref="O12:P12"/>
    <mergeCell ref="Q12:R12"/>
    <mergeCell ref="S12:T12"/>
    <mergeCell ref="U18:V18"/>
    <mergeCell ref="U19:V19"/>
    <mergeCell ref="U20:V20"/>
  </mergeCells>
  <dataValidations count="1">
    <dataValidation type="whole" allowBlank="1" showInputMessage="1" showErrorMessage="1" error="Poule mag tussen 1 en 5 keer geschermd worden" sqref="AA2:AA9" xr:uid="{FA11F60B-EA7C-4488-B691-D31AF1403BE2}">
      <formula1>1</formula1>
      <formula2>5</formula2>
    </dataValidation>
  </dataValidations>
  <hyperlinks>
    <hyperlink ref="W2" location="'P degen'!W12" display="&gt;&gt;" xr:uid="{83628557-BB8A-42B3-85AC-9364AC231FCD}"/>
    <hyperlink ref="W3" location="'P degen'!W37" display="&gt;&gt;" xr:uid="{865D2570-9E6B-45D6-8B03-A3D85F6D4BC7}"/>
    <hyperlink ref="W5" location="'P degen'!W86" display="&gt;&gt;" xr:uid="{C8FA8EDB-0E9D-4C5C-B156-3B020F6B12B6}"/>
    <hyperlink ref="W6" location="'P degen'!W111" display="&gt;&gt;" xr:uid="{29728588-E1D9-4E28-BD15-9408EB638749}"/>
    <hyperlink ref="W7" location="'P degen'!W136" display="&gt;&gt;" xr:uid="{7F02C42C-4781-4DD9-B3DF-E66E5617AA73}"/>
    <hyperlink ref="W8" location="'P degen'!W161" display="&gt;&gt;" xr:uid="{AAD2FB6F-1632-40B8-A16A-3EC1ED8EA871}"/>
    <hyperlink ref="W9" location="'P degen'!W186" display="&gt;&gt;" xr:uid="{D497F3C4-67F0-4CE4-9908-1AE95D1EEA7D}"/>
    <hyperlink ref="W4" location="'P degen'!W61" display="&gt;&gt;" xr:uid="{B83C3F55-2A4C-468E-B1BA-EB3B84DF41D5}"/>
    <hyperlink ref="W12" location="'P degen'!A1" display="A" xr:uid="{77136490-7BF7-426A-B761-7959B322580B}"/>
    <hyperlink ref="W37" location="'P degen'!A1" display="B" xr:uid="{DE17DE7C-658F-4C0C-BF72-E97FE530ED9A}"/>
    <hyperlink ref="W61" location="'P degen'!A1" display="C" xr:uid="{83F6C730-5491-4D00-A3A1-19F25B937D0B}"/>
    <hyperlink ref="W86" location="'P degen'!A1" display="D" xr:uid="{E0BDC948-17EC-4050-B600-81217101FD66}"/>
    <hyperlink ref="W111" location="'P degen'!A1" display="E" xr:uid="{DC810F65-6C0A-43F6-B4E6-511DC9A349D3}"/>
    <hyperlink ref="W136" location="'P degen'!A1" display="F" xr:uid="{3514C6FE-B7F1-4079-97F0-0F1649930D99}"/>
    <hyperlink ref="W186" location="'P degen'!A1" display="H" xr:uid="{6BC2B182-C7F3-4E41-B7B2-AAEB1729A665}"/>
    <hyperlink ref="W161" location="'P degen'!A1" display="G" xr:uid="{98D7DC49-9FC3-450C-B87E-BCD479299483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06881" r:id="rId4" name="Button 1">
              <controlPr defaultSize="0" print="0" autoFill="0" autoPict="0" macro="[0]!PSPrint_A">
                <anchor moveWithCells="1" sizeWithCells="1">
                  <from>
                    <xdr:col>0</xdr:col>
                    <xdr:colOff>45720</xdr:colOff>
                    <xdr:row>11</xdr:row>
                    <xdr:rowOff>38100</xdr:rowOff>
                  </from>
                  <to>
                    <xdr:col>1</xdr:col>
                    <xdr:colOff>144780</xdr:colOff>
                    <xdr:row>11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2" r:id="rId5" name="Button 2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36</xdr:row>
                    <xdr:rowOff>38100</xdr:rowOff>
                  </from>
                  <to>
                    <xdr:col>1</xdr:col>
                    <xdr:colOff>121920</xdr:colOff>
                    <xdr:row>36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3" r:id="rId6" name="Button 3">
              <controlPr defaultSize="0" print="0" autoFill="0" autoPict="0" macro="[0]!PSPrint_C">
                <anchor moveWithCells="1" sizeWithCells="1">
                  <from>
                    <xdr:col>0</xdr:col>
                    <xdr:colOff>60960</xdr:colOff>
                    <xdr:row>60</xdr:row>
                    <xdr:rowOff>38100</xdr:rowOff>
                  </from>
                  <to>
                    <xdr:col>1</xdr:col>
                    <xdr:colOff>152400</xdr:colOff>
                    <xdr:row>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4" r:id="rId7" name="Button 4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5" r:id="rId8" name="Button 5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6" r:id="rId9" name="Button 6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135</xdr:row>
                    <xdr:rowOff>68580</xdr:rowOff>
                  </from>
                  <to>
                    <xdr:col>1</xdr:col>
                    <xdr:colOff>137160</xdr:colOff>
                    <xdr:row>135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7" r:id="rId10" name="Button 7">
              <controlPr defaultSize="0" print="0" autoFill="0" autoPict="0" macro="[0]!PSPrint_G">
                <anchor moveWithCells="1" sizeWithCells="1">
                  <from>
                    <xdr:col>0</xdr:col>
                    <xdr:colOff>76200</xdr:colOff>
                    <xdr:row>160</xdr:row>
                    <xdr:rowOff>38100</xdr:rowOff>
                  </from>
                  <to>
                    <xdr:col>1</xdr:col>
                    <xdr:colOff>175260</xdr:colOff>
                    <xdr:row>160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8" r:id="rId11" name="Button 8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175260</xdr:colOff>
                    <xdr:row>185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89" r:id="rId12" name="Button 9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150</xdr:row>
                    <xdr:rowOff>0</xdr:rowOff>
                  </from>
                  <to>
                    <xdr:col>4</xdr:col>
                    <xdr:colOff>83820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0" r:id="rId13" name="Button 10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125</xdr:row>
                    <xdr:rowOff>0</xdr:rowOff>
                  </from>
                  <to>
                    <xdr:col>4</xdr:col>
                    <xdr:colOff>83820</xdr:colOff>
                    <xdr:row>125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1" r:id="rId14" name="Button 11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26</xdr:row>
                    <xdr:rowOff>0</xdr:rowOff>
                  </from>
                  <to>
                    <xdr:col>4</xdr:col>
                    <xdr:colOff>83820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2" r:id="rId15" name="Button 12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51</xdr:row>
                    <xdr:rowOff>0</xdr:rowOff>
                  </from>
                  <to>
                    <xdr:col>4</xdr:col>
                    <xdr:colOff>83820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3" r:id="rId16" name="Button 13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75</xdr:row>
                    <xdr:rowOff>0</xdr:rowOff>
                  </from>
                  <to>
                    <xdr:col>4</xdr:col>
                    <xdr:colOff>83820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4" r:id="rId17" name="Button 14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100</xdr:row>
                    <xdr:rowOff>0</xdr:rowOff>
                  </from>
                  <to>
                    <xdr:col>4</xdr:col>
                    <xdr:colOff>83820</xdr:colOff>
                    <xdr:row>100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5" r:id="rId18" name="Button 15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175</xdr:row>
                    <xdr:rowOff>0</xdr:rowOff>
                  </from>
                  <to>
                    <xdr:col>4</xdr:col>
                    <xdr:colOff>83820</xdr:colOff>
                    <xdr:row>176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6" r:id="rId19" name="Button 16">
              <controlPr defaultSize="0" print="0" autoFill="0" autoPict="0" macro="[0]!PSWis">
                <anchor moveWithCells="1" sizeWithCells="1">
                  <from>
                    <xdr:col>1</xdr:col>
                    <xdr:colOff>68580</xdr:colOff>
                    <xdr:row>200</xdr:row>
                    <xdr:rowOff>0</xdr:rowOff>
                  </from>
                  <to>
                    <xdr:col>4</xdr:col>
                    <xdr:colOff>83820</xdr:colOff>
                    <xdr:row>201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7" r:id="rId20" name="Button 17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26</xdr:row>
                    <xdr:rowOff>0</xdr:rowOff>
                  </from>
                  <to>
                    <xdr:col>21</xdr:col>
                    <xdr:colOff>190500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8" r:id="rId21" name="Button 18">
              <controlPr defaultSize="0" print="0" autoFill="0" autoPict="0" macro="[0]!Knop220_Klikken">
                <anchor moveWithCells="1" sizeWithCells="1">
                  <from>
                    <xdr:col>5</xdr:col>
                    <xdr:colOff>106680</xdr:colOff>
                    <xdr:row>51</xdr:row>
                    <xdr:rowOff>0</xdr:rowOff>
                  </from>
                  <to>
                    <xdr:col>21</xdr:col>
                    <xdr:colOff>160020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899" r:id="rId22" name="Button 19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75</xdr:row>
                    <xdr:rowOff>0</xdr:rowOff>
                  </from>
                  <to>
                    <xdr:col>21</xdr:col>
                    <xdr:colOff>190500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0" r:id="rId23" name="Button 20">
              <controlPr defaultSize="0" print="0" autoFill="0" autoPict="0" macro="[0]!Knop220_Klikken">
                <anchor moveWithCells="1" sizeWithCells="1">
                  <from>
                    <xdr:col>5</xdr:col>
                    <xdr:colOff>7620</xdr:colOff>
                    <xdr:row>100</xdr:row>
                    <xdr:rowOff>0</xdr:rowOff>
                  </from>
                  <to>
                    <xdr:col>21</xdr:col>
                    <xdr:colOff>68580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1" r:id="rId24" name="Button 21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125</xdr:row>
                    <xdr:rowOff>0</xdr:rowOff>
                  </from>
                  <to>
                    <xdr:col>21</xdr:col>
                    <xdr:colOff>190500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2" r:id="rId25" name="Button 22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150</xdr:row>
                    <xdr:rowOff>0</xdr:rowOff>
                  </from>
                  <to>
                    <xdr:col>21</xdr:col>
                    <xdr:colOff>190500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3" r:id="rId26" name="Button 23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175</xdr:row>
                    <xdr:rowOff>0</xdr:rowOff>
                  </from>
                  <to>
                    <xdr:col>21</xdr:col>
                    <xdr:colOff>190500</xdr:colOff>
                    <xdr:row>176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4" r:id="rId27" name="Button 24">
              <controlPr defaultSize="0" print="0" autoFill="0" autoPict="0" macro="[0]!Knop220_Klikken">
                <anchor moveWithCells="1" sizeWithCells="1">
                  <from>
                    <xdr:col>5</xdr:col>
                    <xdr:colOff>137160</xdr:colOff>
                    <xdr:row>200</xdr:row>
                    <xdr:rowOff>0</xdr:rowOff>
                  </from>
                  <to>
                    <xdr:col>21</xdr:col>
                    <xdr:colOff>190500</xdr:colOff>
                    <xdr:row>201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5" r:id="rId28" name="Button 25">
              <controlPr defaultSize="0" print="0" autoFill="0" autoPict="0" macro="[0]!PSPrint_B">
                <anchor moveWithCells="1" sizeWithCells="1">
                  <from>
                    <xdr:col>0</xdr:col>
                    <xdr:colOff>45720</xdr:colOff>
                    <xdr:row>36</xdr:row>
                    <xdr:rowOff>38100</xdr:rowOff>
                  </from>
                  <to>
                    <xdr:col>1</xdr:col>
                    <xdr:colOff>144780</xdr:colOff>
                    <xdr:row>36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6" r:id="rId29" name="Button 26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7" r:id="rId30" name="Button 27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85</xdr:row>
                    <xdr:rowOff>38100</xdr:rowOff>
                  </from>
                  <to>
                    <xdr:col>1</xdr:col>
                    <xdr:colOff>121920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8" r:id="rId31" name="Button 28">
              <controlPr defaultSize="0" print="0" autoFill="0" autoPict="0" macro="[0]!PSPrint_D">
                <anchor moveWithCells="1" sizeWithCells="1">
                  <from>
                    <xdr:col>0</xdr:col>
                    <xdr:colOff>45720</xdr:colOff>
                    <xdr:row>85</xdr:row>
                    <xdr:rowOff>38100</xdr:rowOff>
                  </from>
                  <to>
                    <xdr:col>1</xdr:col>
                    <xdr:colOff>144780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09" r:id="rId32" name="Button 29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0" r:id="rId33" name="Button 30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1" r:id="rId34" name="Button 31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110</xdr:row>
                    <xdr:rowOff>38100</xdr:rowOff>
                  </from>
                  <to>
                    <xdr:col>1</xdr:col>
                    <xdr:colOff>121920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2" r:id="rId35" name="Button 32">
              <controlPr defaultSize="0" print="0" autoFill="0" autoPict="0" macro="[0]!PSPrint_E">
                <anchor moveWithCells="1" sizeWithCells="1">
                  <from>
                    <xdr:col>0</xdr:col>
                    <xdr:colOff>45720</xdr:colOff>
                    <xdr:row>110</xdr:row>
                    <xdr:rowOff>38100</xdr:rowOff>
                  </from>
                  <to>
                    <xdr:col>1</xdr:col>
                    <xdr:colOff>144780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3" r:id="rId36" name="Button 33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4" r:id="rId37" name="Button 34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5" r:id="rId38" name="Button 35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6" r:id="rId39" name="Button 36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135</xdr:row>
                    <xdr:rowOff>38100</xdr:rowOff>
                  </from>
                  <to>
                    <xdr:col>1</xdr:col>
                    <xdr:colOff>121920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7" r:id="rId40" name="Button 37">
              <controlPr defaultSize="0" print="0" autoFill="0" autoPict="0" macro="[0]!PSPrint_F">
                <anchor moveWithCells="1" sizeWithCells="1">
                  <from>
                    <xdr:col>0</xdr:col>
                    <xdr:colOff>45720</xdr:colOff>
                    <xdr:row>135</xdr:row>
                    <xdr:rowOff>38100</xdr:rowOff>
                  </from>
                  <to>
                    <xdr:col>1</xdr:col>
                    <xdr:colOff>144780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8" r:id="rId41" name="Button 38">
              <controlPr defaultSize="0" print="0" autoFill="0" autoPict="0" macro="[0]!PSPrint_H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175260</xdr:colOff>
                    <xdr:row>185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19" r:id="rId42" name="Button 39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34</xdr:row>
                    <xdr:rowOff>106680</xdr:rowOff>
                  </from>
                  <to>
                    <xdr:col>5</xdr:col>
                    <xdr:colOff>281940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0" r:id="rId43" name="Button 40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34</xdr:row>
                    <xdr:rowOff>106680</xdr:rowOff>
                  </from>
                  <to>
                    <xdr:col>8</xdr:col>
                    <xdr:colOff>60960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1" r:id="rId44" name="Button 41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34</xdr:row>
                    <xdr:rowOff>106680</xdr:rowOff>
                  </from>
                  <to>
                    <xdr:col>10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2" r:id="rId45" name="Button 42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34</xdr:row>
                    <xdr:rowOff>106680</xdr:rowOff>
                  </from>
                  <to>
                    <xdr:col>12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3" r:id="rId46" name="Button 43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34</xdr:row>
                    <xdr:rowOff>106680</xdr:rowOff>
                  </from>
                  <to>
                    <xdr:col>14</xdr:col>
                    <xdr:colOff>388620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4" r:id="rId47" name="Button 44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34</xdr:row>
                    <xdr:rowOff>106680</xdr:rowOff>
                  </from>
                  <to>
                    <xdr:col>16</xdr:col>
                    <xdr:colOff>259080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5" r:id="rId48" name="Button 45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34</xdr:row>
                    <xdr:rowOff>106680</xdr:rowOff>
                  </from>
                  <to>
                    <xdr:col>18</xdr:col>
                    <xdr:colOff>45720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6" r:id="rId49" name="Button 46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34</xdr:row>
                    <xdr:rowOff>144780</xdr:rowOff>
                  </from>
                  <to>
                    <xdr:col>19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7" r:id="rId50" name="Button 47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34</xdr:row>
                    <xdr:rowOff>106680</xdr:rowOff>
                  </from>
                  <to>
                    <xdr:col>21</xdr:col>
                    <xdr:colOff>53340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8" r:id="rId51" name="Button 48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208</xdr:row>
                    <xdr:rowOff>106680</xdr:rowOff>
                  </from>
                  <to>
                    <xdr:col>5</xdr:col>
                    <xdr:colOff>281940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29" r:id="rId52" name="Button 49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208</xdr:row>
                    <xdr:rowOff>106680</xdr:rowOff>
                  </from>
                  <to>
                    <xdr:col>8</xdr:col>
                    <xdr:colOff>60960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0" r:id="rId53" name="Button 50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208</xdr:row>
                    <xdr:rowOff>106680</xdr:rowOff>
                  </from>
                  <to>
                    <xdr:col>10</xdr:col>
                    <xdr:colOff>152400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1" r:id="rId54" name="Button 51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208</xdr:row>
                    <xdr:rowOff>106680</xdr:rowOff>
                  </from>
                  <to>
                    <xdr:col>12</xdr:col>
                    <xdr:colOff>228600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2" r:id="rId55" name="Button 52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208</xdr:row>
                    <xdr:rowOff>106680</xdr:rowOff>
                  </from>
                  <to>
                    <xdr:col>14</xdr:col>
                    <xdr:colOff>388620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3" r:id="rId56" name="Button 53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208</xdr:row>
                    <xdr:rowOff>106680</xdr:rowOff>
                  </from>
                  <to>
                    <xdr:col>16</xdr:col>
                    <xdr:colOff>259080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4" r:id="rId57" name="Button 54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208</xdr:row>
                    <xdr:rowOff>106680</xdr:rowOff>
                  </from>
                  <to>
                    <xdr:col>18</xdr:col>
                    <xdr:colOff>45720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5" r:id="rId58" name="Button 55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208</xdr:row>
                    <xdr:rowOff>144780</xdr:rowOff>
                  </from>
                  <to>
                    <xdr:col>19</xdr:col>
                    <xdr:colOff>274320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6" r:id="rId59" name="Button 56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208</xdr:row>
                    <xdr:rowOff>106680</xdr:rowOff>
                  </from>
                  <to>
                    <xdr:col>21</xdr:col>
                    <xdr:colOff>53340</xdr:colOff>
                    <xdr:row>208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7" r:id="rId60" name="Button 57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59</xdr:row>
                    <xdr:rowOff>106680</xdr:rowOff>
                  </from>
                  <to>
                    <xdr:col>5</xdr:col>
                    <xdr:colOff>281940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8" r:id="rId61" name="Button 58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59</xdr:row>
                    <xdr:rowOff>106680</xdr:rowOff>
                  </from>
                  <to>
                    <xdr:col>8</xdr:col>
                    <xdr:colOff>60960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39" r:id="rId62" name="Button 59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59</xdr:row>
                    <xdr:rowOff>106680</xdr:rowOff>
                  </from>
                  <to>
                    <xdr:col>10</xdr:col>
                    <xdr:colOff>152400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0" r:id="rId63" name="Button 60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59</xdr:row>
                    <xdr:rowOff>106680</xdr:rowOff>
                  </from>
                  <to>
                    <xdr:col>12</xdr:col>
                    <xdr:colOff>228600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1" r:id="rId64" name="Button 61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59</xdr:row>
                    <xdr:rowOff>106680</xdr:rowOff>
                  </from>
                  <to>
                    <xdr:col>14</xdr:col>
                    <xdr:colOff>388620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2" r:id="rId65" name="Button 62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59</xdr:row>
                    <xdr:rowOff>106680</xdr:rowOff>
                  </from>
                  <to>
                    <xdr:col>16</xdr:col>
                    <xdr:colOff>259080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3" r:id="rId66" name="Button 63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59</xdr:row>
                    <xdr:rowOff>106680</xdr:rowOff>
                  </from>
                  <to>
                    <xdr:col>18</xdr:col>
                    <xdr:colOff>45720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4" r:id="rId67" name="Button 64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59</xdr:row>
                    <xdr:rowOff>144780</xdr:rowOff>
                  </from>
                  <to>
                    <xdr:col>19</xdr:col>
                    <xdr:colOff>274320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5" r:id="rId68" name="Button 65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59</xdr:row>
                    <xdr:rowOff>106680</xdr:rowOff>
                  </from>
                  <to>
                    <xdr:col>21</xdr:col>
                    <xdr:colOff>53340</xdr:colOff>
                    <xdr:row>59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6" r:id="rId69" name="Button 66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83</xdr:row>
                    <xdr:rowOff>106680</xdr:rowOff>
                  </from>
                  <to>
                    <xdr:col>5</xdr:col>
                    <xdr:colOff>281940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7" r:id="rId70" name="Button 67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83</xdr:row>
                    <xdr:rowOff>106680</xdr:rowOff>
                  </from>
                  <to>
                    <xdr:col>8</xdr:col>
                    <xdr:colOff>60960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8" r:id="rId71" name="Button 68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83</xdr:row>
                    <xdr:rowOff>106680</xdr:rowOff>
                  </from>
                  <to>
                    <xdr:col>10</xdr:col>
                    <xdr:colOff>152400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49" r:id="rId72" name="Button 69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83</xdr:row>
                    <xdr:rowOff>106680</xdr:rowOff>
                  </from>
                  <to>
                    <xdr:col>12</xdr:col>
                    <xdr:colOff>228600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0" r:id="rId73" name="Button 70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83</xdr:row>
                    <xdr:rowOff>106680</xdr:rowOff>
                  </from>
                  <to>
                    <xdr:col>14</xdr:col>
                    <xdr:colOff>388620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1" r:id="rId74" name="Button 71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83</xdr:row>
                    <xdr:rowOff>106680</xdr:rowOff>
                  </from>
                  <to>
                    <xdr:col>16</xdr:col>
                    <xdr:colOff>259080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2" r:id="rId75" name="Button 72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83</xdr:row>
                    <xdr:rowOff>106680</xdr:rowOff>
                  </from>
                  <to>
                    <xdr:col>18</xdr:col>
                    <xdr:colOff>45720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3" r:id="rId76" name="Button 73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83</xdr:row>
                    <xdr:rowOff>144780</xdr:rowOff>
                  </from>
                  <to>
                    <xdr:col>19</xdr:col>
                    <xdr:colOff>274320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4" r:id="rId77" name="Button 74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83</xdr:row>
                    <xdr:rowOff>106680</xdr:rowOff>
                  </from>
                  <to>
                    <xdr:col>21</xdr:col>
                    <xdr:colOff>53340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5" r:id="rId78" name="Button 75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108</xdr:row>
                    <xdr:rowOff>106680</xdr:rowOff>
                  </from>
                  <to>
                    <xdr:col>5</xdr:col>
                    <xdr:colOff>281940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6" r:id="rId79" name="Button 76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108</xdr:row>
                    <xdr:rowOff>106680</xdr:rowOff>
                  </from>
                  <to>
                    <xdr:col>8</xdr:col>
                    <xdr:colOff>60960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7" r:id="rId80" name="Button 77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108</xdr:row>
                    <xdr:rowOff>106680</xdr:rowOff>
                  </from>
                  <to>
                    <xdr:col>10</xdr:col>
                    <xdr:colOff>152400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8" r:id="rId81" name="Button 78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108</xdr:row>
                    <xdr:rowOff>106680</xdr:rowOff>
                  </from>
                  <to>
                    <xdr:col>12</xdr:col>
                    <xdr:colOff>228600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59" r:id="rId82" name="Button 79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108</xdr:row>
                    <xdr:rowOff>106680</xdr:rowOff>
                  </from>
                  <to>
                    <xdr:col>14</xdr:col>
                    <xdr:colOff>388620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0" r:id="rId83" name="Button 80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108</xdr:row>
                    <xdr:rowOff>106680</xdr:rowOff>
                  </from>
                  <to>
                    <xdr:col>16</xdr:col>
                    <xdr:colOff>259080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1" r:id="rId84" name="Button 81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108</xdr:row>
                    <xdr:rowOff>106680</xdr:rowOff>
                  </from>
                  <to>
                    <xdr:col>18</xdr:col>
                    <xdr:colOff>45720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2" r:id="rId85" name="Button 82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108</xdr:row>
                    <xdr:rowOff>144780</xdr:rowOff>
                  </from>
                  <to>
                    <xdr:col>19</xdr:col>
                    <xdr:colOff>274320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3" r:id="rId86" name="Button 83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108</xdr:row>
                    <xdr:rowOff>106680</xdr:rowOff>
                  </from>
                  <to>
                    <xdr:col>21</xdr:col>
                    <xdr:colOff>53340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4" r:id="rId87" name="Button 84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133</xdr:row>
                    <xdr:rowOff>106680</xdr:rowOff>
                  </from>
                  <to>
                    <xdr:col>5</xdr:col>
                    <xdr:colOff>281940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5" r:id="rId88" name="Button 85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133</xdr:row>
                    <xdr:rowOff>106680</xdr:rowOff>
                  </from>
                  <to>
                    <xdr:col>8</xdr:col>
                    <xdr:colOff>60960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6" r:id="rId89" name="Button 86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133</xdr:row>
                    <xdr:rowOff>106680</xdr:rowOff>
                  </from>
                  <to>
                    <xdr:col>10</xdr:col>
                    <xdr:colOff>152400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7" r:id="rId90" name="Button 87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133</xdr:row>
                    <xdr:rowOff>106680</xdr:rowOff>
                  </from>
                  <to>
                    <xdr:col>12</xdr:col>
                    <xdr:colOff>228600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8" r:id="rId91" name="Button 88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133</xdr:row>
                    <xdr:rowOff>106680</xdr:rowOff>
                  </from>
                  <to>
                    <xdr:col>14</xdr:col>
                    <xdr:colOff>388620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69" r:id="rId92" name="Button 89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133</xdr:row>
                    <xdr:rowOff>106680</xdr:rowOff>
                  </from>
                  <to>
                    <xdr:col>16</xdr:col>
                    <xdr:colOff>259080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0" r:id="rId93" name="Button 90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133</xdr:row>
                    <xdr:rowOff>106680</xdr:rowOff>
                  </from>
                  <to>
                    <xdr:col>18</xdr:col>
                    <xdr:colOff>45720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1" r:id="rId94" name="Button 91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133</xdr:row>
                    <xdr:rowOff>144780</xdr:rowOff>
                  </from>
                  <to>
                    <xdr:col>19</xdr:col>
                    <xdr:colOff>274320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2" r:id="rId95" name="Button 92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133</xdr:row>
                    <xdr:rowOff>106680</xdr:rowOff>
                  </from>
                  <to>
                    <xdr:col>21</xdr:col>
                    <xdr:colOff>53340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3" r:id="rId96" name="Button 93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158</xdr:row>
                    <xdr:rowOff>106680</xdr:rowOff>
                  </from>
                  <to>
                    <xdr:col>5</xdr:col>
                    <xdr:colOff>281940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4" r:id="rId97" name="Button 94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158</xdr:row>
                    <xdr:rowOff>106680</xdr:rowOff>
                  </from>
                  <to>
                    <xdr:col>8</xdr:col>
                    <xdr:colOff>60960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5" r:id="rId98" name="Button 95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158</xdr:row>
                    <xdr:rowOff>106680</xdr:rowOff>
                  </from>
                  <to>
                    <xdr:col>10</xdr:col>
                    <xdr:colOff>152400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6" r:id="rId99" name="Button 96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158</xdr:row>
                    <xdr:rowOff>106680</xdr:rowOff>
                  </from>
                  <to>
                    <xdr:col>12</xdr:col>
                    <xdr:colOff>228600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7" r:id="rId100" name="Button 97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158</xdr:row>
                    <xdr:rowOff>106680</xdr:rowOff>
                  </from>
                  <to>
                    <xdr:col>14</xdr:col>
                    <xdr:colOff>388620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8" r:id="rId101" name="Button 98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158</xdr:row>
                    <xdr:rowOff>106680</xdr:rowOff>
                  </from>
                  <to>
                    <xdr:col>16</xdr:col>
                    <xdr:colOff>259080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79" r:id="rId102" name="Button 99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158</xdr:row>
                    <xdr:rowOff>106680</xdr:rowOff>
                  </from>
                  <to>
                    <xdr:col>18</xdr:col>
                    <xdr:colOff>45720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0" r:id="rId103" name="Button 100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158</xdr:row>
                    <xdr:rowOff>144780</xdr:rowOff>
                  </from>
                  <to>
                    <xdr:col>19</xdr:col>
                    <xdr:colOff>274320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1" r:id="rId104" name="Button 101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158</xdr:row>
                    <xdr:rowOff>106680</xdr:rowOff>
                  </from>
                  <to>
                    <xdr:col>21</xdr:col>
                    <xdr:colOff>53340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2" r:id="rId105" name="Button 102">
              <controlPr defaultSize="0" print="0" autoFill="0" autoPict="0" macro="[0]!kopie4">
                <anchor moveWithCells="1" sizeWithCells="1">
                  <from>
                    <xdr:col>4</xdr:col>
                    <xdr:colOff>152400</xdr:colOff>
                    <xdr:row>183</xdr:row>
                    <xdr:rowOff>106680</xdr:rowOff>
                  </from>
                  <to>
                    <xdr:col>5</xdr:col>
                    <xdr:colOff>281940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3" r:id="rId106" name="Button 103">
              <controlPr defaultSize="0" print="0" autoFill="0" autoPict="0" macro="[0]!kopie5">
                <anchor moveWithCells="1" sizeWithCells="1">
                  <from>
                    <xdr:col>6</xdr:col>
                    <xdr:colOff>228600</xdr:colOff>
                    <xdr:row>183</xdr:row>
                    <xdr:rowOff>106680</xdr:rowOff>
                  </from>
                  <to>
                    <xdr:col>8</xdr:col>
                    <xdr:colOff>60960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4" r:id="rId107" name="Button 104">
              <controlPr defaultSize="0" print="0" autoFill="0" autoPict="0" macro="[0]!kopie6">
                <anchor moveWithCells="1" sizeWithCells="1">
                  <from>
                    <xdr:col>9</xdr:col>
                    <xdr:colOff>22860</xdr:colOff>
                    <xdr:row>183</xdr:row>
                    <xdr:rowOff>106680</xdr:rowOff>
                  </from>
                  <to>
                    <xdr:col>10</xdr:col>
                    <xdr:colOff>152400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5" r:id="rId108" name="Button 105">
              <controlPr defaultSize="0" print="0" autoFill="0" autoPict="0" macro="[0]!kopie7">
                <anchor moveWithCells="1" sizeWithCells="1">
                  <from>
                    <xdr:col>11</xdr:col>
                    <xdr:colOff>91440</xdr:colOff>
                    <xdr:row>183</xdr:row>
                    <xdr:rowOff>106680</xdr:rowOff>
                  </from>
                  <to>
                    <xdr:col>12</xdr:col>
                    <xdr:colOff>228600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6" r:id="rId109" name="Button 106">
              <controlPr defaultSize="0" print="0" autoFill="0" autoPict="0" macro="[0]!kopie8">
                <anchor moveWithCells="1" sizeWithCells="1">
                  <from>
                    <xdr:col>13</xdr:col>
                    <xdr:colOff>259080</xdr:colOff>
                    <xdr:row>183</xdr:row>
                    <xdr:rowOff>106680</xdr:rowOff>
                  </from>
                  <to>
                    <xdr:col>14</xdr:col>
                    <xdr:colOff>388620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7" r:id="rId110" name="Button 107">
              <controlPr defaultSize="0" print="0" autoFill="0" autoPict="0" macro="[0]!kopie9">
                <anchor moveWithCells="1" sizeWithCells="1">
                  <from>
                    <xdr:col>15</xdr:col>
                    <xdr:colOff>266700</xdr:colOff>
                    <xdr:row>183</xdr:row>
                    <xdr:rowOff>106680</xdr:rowOff>
                  </from>
                  <to>
                    <xdr:col>16</xdr:col>
                    <xdr:colOff>259080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8" r:id="rId111" name="Button 108">
              <controlPr defaultSize="0" print="0" autoFill="0" autoPict="0" macro="[0]!kopie10">
                <anchor moveWithCells="1" sizeWithCells="1">
                  <from>
                    <xdr:col>17</xdr:col>
                    <xdr:colOff>45720</xdr:colOff>
                    <xdr:row>183</xdr:row>
                    <xdr:rowOff>106680</xdr:rowOff>
                  </from>
                  <to>
                    <xdr:col>18</xdr:col>
                    <xdr:colOff>45720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89" r:id="rId112" name="Button 109">
              <controlPr defaultSize="0" print="0" autoFill="0" autoPict="0" macro="[0]!kopie11">
                <anchor moveWithCells="1" sizeWithCells="1">
                  <from>
                    <xdr:col>18</xdr:col>
                    <xdr:colOff>266700</xdr:colOff>
                    <xdr:row>183</xdr:row>
                    <xdr:rowOff>144780</xdr:rowOff>
                  </from>
                  <to>
                    <xdr:col>19</xdr:col>
                    <xdr:colOff>274320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990" r:id="rId113" name="Button 110">
              <controlPr defaultSize="0" print="0" autoFill="0" autoPict="0" macro="[0]!kopie12">
                <anchor moveWithCells="1" sizeWithCells="1">
                  <from>
                    <xdr:col>20</xdr:col>
                    <xdr:colOff>53340</xdr:colOff>
                    <xdr:row>183</xdr:row>
                    <xdr:rowOff>106680</xdr:rowOff>
                  </from>
                  <to>
                    <xdr:col>21</xdr:col>
                    <xdr:colOff>53340</xdr:colOff>
                    <xdr:row>184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5D93-DCF3-4DD8-824A-537DF05695A3}">
  <sheetPr codeName="Blad13"/>
  <dimension ref="A1:AMJ195"/>
  <sheetViews>
    <sheetView zoomScale="130" zoomScaleNormal="130" workbookViewId="0">
      <pane xSplit="11" ySplit="1" topLeftCell="L158" activePane="bottomRight" state="frozen"/>
      <selection activeCell="I15" sqref="I15"/>
      <selection pane="topRight" activeCell="I15" sqref="I15"/>
      <selection pane="bottomLeft" activeCell="I15" sqref="I15"/>
      <selection pane="bottomRight" activeCell="S76" sqref="S76"/>
    </sheetView>
  </sheetViews>
  <sheetFormatPr defaultColWidth="8.88671875" defaultRowHeight="14.4" x14ac:dyDescent="0.3"/>
  <cols>
    <col min="1" max="1" width="20.44140625" style="148" customWidth="1"/>
    <col min="2" max="2" width="14.33203125" style="148" customWidth="1"/>
    <col min="3" max="5" width="6.5546875" style="182" customWidth="1"/>
    <col min="6" max="6" width="11.6640625" style="182" customWidth="1"/>
    <col min="7" max="7" width="7.44140625" style="352" customWidth="1"/>
    <col min="8" max="8" width="5.6640625" style="182" customWidth="1"/>
    <col min="9" max="9" width="7.6640625" style="353" customWidth="1"/>
    <col min="10" max="10" width="8" style="354" customWidth="1"/>
    <col min="11" max="11" width="7.6640625" style="355" customWidth="1"/>
    <col min="12" max="12" width="5.6640625" style="148" customWidth="1"/>
    <col min="13" max="13" width="6.33203125" style="148" customWidth="1"/>
    <col min="14" max="14" width="5.33203125" style="148" customWidth="1"/>
    <col min="15" max="15" width="5.6640625" style="148" customWidth="1"/>
    <col min="16" max="16" width="6" style="150" customWidth="1"/>
    <col min="17" max="17" width="6.33203125" style="148" customWidth="1"/>
    <col min="18" max="18" width="4.6640625" style="148" customWidth="1"/>
    <col min="19" max="19" width="7.6640625" style="148" customWidth="1"/>
    <col min="20" max="20" width="7" style="150" customWidth="1"/>
    <col min="21" max="21" width="7.44140625" style="150" customWidth="1"/>
    <col min="22" max="238" width="11.44140625" style="150" customWidth="1"/>
    <col min="239" max="239" width="20.44140625" style="150" customWidth="1"/>
    <col min="240" max="240" width="14.33203125" style="150" customWidth="1"/>
    <col min="241" max="241" width="11.6640625" style="150" customWidth="1"/>
    <col min="242" max="242" width="7.44140625" style="150" customWidth="1"/>
    <col min="243" max="243" width="5.6640625" style="150" customWidth="1"/>
    <col min="244" max="244" width="6" style="150" customWidth="1"/>
    <col min="245" max="245" width="8" style="150" customWidth="1"/>
    <col min="246" max="246" width="7.44140625" style="150" customWidth="1"/>
    <col min="247" max="247" width="7.6640625" style="150" customWidth="1"/>
    <col min="248" max="256" width="4.6640625" style="150" customWidth="1"/>
    <col min="257" max="257" width="5.44140625" style="150" customWidth="1"/>
    <col min="258" max="494" width="11.44140625" style="150" customWidth="1"/>
    <col min="495" max="495" width="20.44140625" style="150" customWidth="1"/>
    <col min="496" max="496" width="14.33203125" style="150" customWidth="1"/>
    <col min="497" max="497" width="11.6640625" style="150" customWidth="1"/>
    <col min="498" max="498" width="7.44140625" style="150" customWidth="1"/>
    <col min="499" max="499" width="5.6640625" style="150" customWidth="1"/>
    <col min="500" max="500" width="6" style="150" customWidth="1"/>
    <col min="501" max="501" width="8" style="150" customWidth="1"/>
    <col min="502" max="502" width="7.44140625" style="150" customWidth="1"/>
    <col min="503" max="503" width="7.6640625" style="150" customWidth="1"/>
    <col min="504" max="512" width="4.6640625" style="150" customWidth="1"/>
    <col min="513" max="513" width="5.44140625" style="150" customWidth="1"/>
    <col min="514" max="750" width="11.44140625" style="150" customWidth="1"/>
    <col min="751" max="751" width="20.44140625" style="150" customWidth="1"/>
    <col min="752" max="752" width="14.33203125" style="150" customWidth="1"/>
    <col min="753" max="753" width="11.6640625" style="150" customWidth="1"/>
    <col min="754" max="754" width="7.44140625" style="150" customWidth="1"/>
    <col min="755" max="755" width="5.6640625" style="150" customWidth="1"/>
    <col min="756" max="756" width="6" style="150" customWidth="1"/>
    <col min="757" max="757" width="8" style="150" customWidth="1"/>
    <col min="758" max="758" width="7.44140625" style="150" customWidth="1"/>
    <col min="759" max="759" width="7.6640625" style="150" customWidth="1"/>
    <col min="760" max="768" width="4.6640625" style="150" customWidth="1"/>
    <col min="769" max="769" width="5.44140625" style="150" customWidth="1"/>
    <col min="770" max="1006" width="11.44140625" style="150" customWidth="1"/>
    <col min="1007" max="1007" width="20.44140625" style="150" customWidth="1"/>
    <col min="1008" max="1008" width="14.33203125" style="150" customWidth="1"/>
    <col min="1009" max="1009" width="11.6640625" style="150" customWidth="1"/>
    <col min="1010" max="1010" width="7.44140625" style="150" customWidth="1"/>
    <col min="1011" max="1011" width="5.6640625" style="150" customWidth="1"/>
    <col min="1012" max="1012" width="6" style="150" customWidth="1"/>
    <col min="1013" max="1013" width="8" style="150" customWidth="1"/>
    <col min="1014" max="1014" width="7.44140625" style="150" customWidth="1"/>
    <col min="1015" max="1015" width="7.6640625" style="150" customWidth="1"/>
    <col min="1016" max="1024" width="4.6640625" style="150" customWidth="1"/>
    <col min="1025" max="16384" width="8.88671875" style="156"/>
  </cols>
  <sheetData>
    <row r="1" spans="1:22" ht="60" customHeight="1" x14ac:dyDescent="0.3">
      <c r="A1" s="318" t="s">
        <v>210</v>
      </c>
      <c r="B1" s="319" t="s">
        <v>212</v>
      </c>
      <c r="C1" s="320" t="s">
        <v>391</v>
      </c>
      <c r="D1" s="320" t="s">
        <v>392</v>
      </c>
      <c r="E1" s="320" t="s">
        <v>393</v>
      </c>
      <c r="F1" s="320" t="s">
        <v>394</v>
      </c>
      <c r="G1" s="321" t="s">
        <v>395</v>
      </c>
      <c r="H1" s="320" t="s">
        <v>396</v>
      </c>
      <c r="I1" s="322" t="s">
        <v>397</v>
      </c>
      <c r="J1" s="323" t="s">
        <v>572</v>
      </c>
      <c r="K1" s="324" t="s">
        <v>398</v>
      </c>
      <c r="L1" s="327" t="s">
        <v>197</v>
      </c>
      <c r="M1" s="327" t="s">
        <v>199</v>
      </c>
      <c r="N1" s="328" t="s">
        <v>201</v>
      </c>
      <c r="O1" s="327" t="s">
        <v>203</v>
      </c>
      <c r="P1" s="462" t="s">
        <v>186</v>
      </c>
      <c r="Q1" s="462" t="s">
        <v>203</v>
      </c>
      <c r="R1" s="462" t="s">
        <v>190</v>
      </c>
      <c r="S1" s="327" t="s">
        <v>188</v>
      </c>
      <c r="T1" s="327" t="s">
        <v>193</v>
      </c>
      <c r="U1" s="328" t="s">
        <v>195</v>
      </c>
    </row>
    <row r="2" spans="1:22" ht="26.25" customHeight="1" x14ac:dyDescent="0.3">
      <c r="A2" s="174" t="s">
        <v>399</v>
      </c>
      <c r="B2" s="174" t="s">
        <v>354</v>
      </c>
      <c r="C2" s="153"/>
      <c r="D2" s="153"/>
      <c r="E2" s="153" t="s">
        <v>400</v>
      </c>
      <c r="F2" s="153"/>
      <c r="G2" s="329"/>
      <c r="H2" s="254"/>
      <c r="I2" s="330">
        <f t="shared" ref="I2:I16" si="0">J2+K2</f>
        <v>4</v>
      </c>
      <c r="J2" s="331">
        <v>4</v>
      </c>
      <c r="K2" s="332">
        <f t="shared" ref="K2:K33" si="1">SUM(L2:U2)</f>
        <v>0</v>
      </c>
      <c r="L2" s="333"/>
      <c r="M2" s="149"/>
      <c r="N2" s="149"/>
      <c r="O2" s="149"/>
      <c r="P2" s="155"/>
      <c r="Q2" s="149"/>
      <c r="R2" s="149"/>
      <c r="S2" s="149"/>
      <c r="T2" s="334"/>
      <c r="U2" s="149"/>
      <c r="V2" s="335"/>
    </row>
    <row r="3" spans="1:22" x14ac:dyDescent="0.3">
      <c r="A3" s="174" t="s">
        <v>685</v>
      </c>
      <c r="B3" s="174" t="s">
        <v>327</v>
      </c>
      <c r="C3" s="153" t="s">
        <v>408</v>
      </c>
      <c r="D3" s="153"/>
      <c r="E3" s="153"/>
      <c r="F3" s="153"/>
      <c r="G3" s="329" t="s">
        <v>581</v>
      </c>
      <c r="H3" s="254">
        <v>1</v>
      </c>
      <c r="I3" s="330">
        <f t="shared" si="0"/>
        <v>3</v>
      </c>
      <c r="J3" s="336">
        <v>0</v>
      </c>
      <c r="K3" s="332">
        <f t="shared" si="1"/>
        <v>3</v>
      </c>
      <c r="L3" s="149"/>
      <c r="M3" s="149"/>
      <c r="N3" s="149"/>
      <c r="O3" s="149"/>
      <c r="P3" s="155"/>
      <c r="Q3" s="149">
        <v>1</v>
      </c>
      <c r="R3" s="149">
        <v>1</v>
      </c>
      <c r="S3" s="149">
        <v>1</v>
      </c>
      <c r="T3" s="334"/>
      <c r="U3" s="149"/>
      <c r="V3" s="335"/>
    </row>
    <row r="4" spans="1:22" x14ac:dyDescent="0.3">
      <c r="A4" s="174" t="s">
        <v>401</v>
      </c>
      <c r="B4" s="174" t="s">
        <v>321</v>
      </c>
      <c r="C4" s="153"/>
      <c r="D4" s="153" t="s">
        <v>402</v>
      </c>
      <c r="E4" s="153"/>
      <c r="F4" s="153"/>
      <c r="G4" s="329"/>
      <c r="H4" s="254"/>
      <c r="I4" s="330">
        <f t="shared" si="0"/>
        <v>1</v>
      </c>
      <c r="J4" s="336">
        <v>1</v>
      </c>
      <c r="K4" s="332">
        <f t="shared" si="1"/>
        <v>0</v>
      </c>
      <c r="L4" s="149"/>
      <c r="M4" s="149"/>
      <c r="N4" s="149"/>
      <c r="O4" s="149"/>
      <c r="P4" s="155"/>
      <c r="Q4" s="149"/>
      <c r="R4" s="149"/>
      <c r="S4" s="149"/>
      <c r="T4" s="334"/>
      <c r="U4" s="149"/>
      <c r="V4" s="335"/>
    </row>
    <row r="5" spans="1:22" x14ac:dyDescent="0.3">
      <c r="A5" s="174" t="s">
        <v>403</v>
      </c>
      <c r="B5" s="174" t="s">
        <v>356</v>
      </c>
      <c r="C5" s="153"/>
      <c r="D5" s="153"/>
      <c r="E5" s="153" t="s">
        <v>400</v>
      </c>
      <c r="F5" s="153"/>
      <c r="G5" s="329"/>
      <c r="H5" s="254"/>
      <c r="I5" s="330">
        <f t="shared" si="0"/>
        <v>19</v>
      </c>
      <c r="J5" s="336">
        <v>19</v>
      </c>
      <c r="K5" s="332">
        <f t="shared" si="1"/>
        <v>0</v>
      </c>
      <c r="L5" s="149"/>
      <c r="M5" s="149"/>
      <c r="N5" s="149"/>
      <c r="O5" s="149"/>
      <c r="P5" s="499"/>
      <c r="Q5" s="149"/>
      <c r="R5" s="149"/>
      <c r="S5" s="149"/>
      <c r="T5" s="334"/>
      <c r="U5" s="149"/>
      <c r="V5" s="335"/>
    </row>
    <row r="6" spans="1:22" x14ac:dyDescent="0.3">
      <c r="A6" s="174" t="s">
        <v>404</v>
      </c>
      <c r="B6" s="174" t="s">
        <v>238</v>
      </c>
      <c r="C6" s="153"/>
      <c r="D6" s="153"/>
      <c r="E6" s="153" t="s">
        <v>400</v>
      </c>
      <c r="F6" s="153"/>
      <c r="G6" s="329" t="s">
        <v>400</v>
      </c>
      <c r="H6" s="254">
        <v>1</v>
      </c>
      <c r="I6" s="330">
        <f t="shared" si="0"/>
        <v>11</v>
      </c>
      <c r="J6" s="336">
        <v>11</v>
      </c>
      <c r="K6" s="332">
        <f t="shared" si="1"/>
        <v>0</v>
      </c>
      <c r="L6" s="149"/>
      <c r="M6" s="149"/>
      <c r="N6" s="149"/>
      <c r="O6" s="325"/>
      <c r="P6" s="498"/>
      <c r="Q6" s="326"/>
      <c r="R6" s="326"/>
      <c r="S6" s="149"/>
      <c r="T6" s="334"/>
      <c r="U6" s="149"/>
      <c r="V6" s="335"/>
    </row>
    <row r="7" spans="1:22" x14ac:dyDescent="0.3">
      <c r="A7" s="174" t="s">
        <v>405</v>
      </c>
      <c r="B7" s="174" t="s">
        <v>328</v>
      </c>
      <c r="C7" s="153"/>
      <c r="D7" s="153" t="s">
        <v>402</v>
      </c>
      <c r="E7" s="153"/>
      <c r="F7" s="153"/>
      <c r="G7" s="329"/>
      <c r="H7" s="254" t="s">
        <v>406</v>
      </c>
      <c r="I7" s="330">
        <f t="shared" si="0"/>
        <v>7</v>
      </c>
      <c r="J7" s="336">
        <v>4</v>
      </c>
      <c r="K7" s="332">
        <f t="shared" si="1"/>
        <v>3</v>
      </c>
      <c r="L7" s="149">
        <v>1</v>
      </c>
      <c r="M7" s="149"/>
      <c r="N7" s="149">
        <v>1</v>
      </c>
      <c r="O7" s="149"/>
      <c r="P7" s="155"/>
      <c r="Q7" s="149"/>
      <c r="R7" s="149">
        <v>1</v>
      </c>
      <c r="S7" s="149"/>
      <c r="T7" s="334"/>
      <c r="U7" s="149"/>
      <c r="V7" s="335"/>
    </row>
    <row r="8" spans="1:22" x14ac:dyDescent="0.3">
      <c r="A8" s="174" t="s">
        <v>407</v>
      </c>
      <c r="B8" s="174" t="s">
        <v>359</v>
      </c>
      <c r="C8" s="149" t="s">
        <v>408</v>
      </c>
      <c r="D8" s="149"/>
      <c r="E8" s="149"/>
      <c r="F8" s="149"/>
      <c r="G8" s="329"/>
      <c r="H8" s="254"/>
      <c r="I8" s="330">
        <f t="shared" si="0"/>
        <v>2</v>
      </c>
      <c r="J8" s="336">
        <v>2</v>
      </c>
      <c r="K8" s="332">
        <f t="shared" si="1"/>
        <v>0</v>
      </c>
      <c r="L8" s="149"/>
      <c r="M8" s="149"/>
      <c r="N8" s="149"/>
      <c r="O8" s="149"/>
      <c r="P8" s="155"/>
      <c r="Q8" s="149"/>
      <c r="R8" s="149"/>
      <c r="S8" s="149"/>
      <c r="T8" s="334"/>
      <c r="U8" s="149"/>
      <c r="V8" s="335"/>
    </row>
    <row r="9" spans="1:22" x14ac:dyDescent="0.3">
      <c r="A9" s="174" t="s">
        <v>409</v>
      </c>
      <c r="B9" s="174" t="s">
        <v>241</v>
      </c>
      <c r="C9" s="153" t="s">
        <v>408</v>
      </c>
      <c r="D9" s="153" t="s">
        <v>402</v>
      </c>
      <c r="E9" s="153" t="s">
        <v>400</v>
      </c>
      <c r="F9" s="153"/>
      <c r="G9" s="329"/>
      <c r="H9" s="254"/>
      <c r="I9" s="330">
        <f t="shared" si="0"/>
        <v>14</v>
      </c>
      <c r="J9" s="336">
        <v>14</v>
      </c>
      <c r="K9" s="332">
        <f t="shared" si="1"/>
        <v>0</v>
      </c>
      <c r="L9" s="149"/>
      <c r="M9" s="149"/>
      <c r="N9" s="149"/>
      <c r="O9" s="149"/>
      <c r="P9" s="155"/>
      <c r="Q9" s="149"/>
      <c r="R9" s="149"/>
      <c r="S9" s="149"/>
      <c r="T9" s="334"/>
      <c r="U9" s="149"/>
      <c r="V9" s="335"/>
    </row>
    <row r="10" spans="1:22" x14ac:dyDescent="0.3">
      <c r="A10" s="174" t="s">
        <v>410</v>
      </c>
      <c r="B10" s="174" t="s">
        <v>361</v>
      </c>
      <c r="C10" s="149"/>
      <c r="D10" s="149"/>
      <c r="E10" s="149" t="s">
        <v>400</v>
      </c>
      <c r="F10" s="149"/>
      <c r="G10" s="329"/>
      <c r="H10" s="254"/>
      <c r="I10" s="330">
        <f t="shared" si="0"/>
        <v>4</v>
      </c>
      <c r="J10" s="336">
        <v>4</v>
      </c>
      <c r="K10" s="332">
        <f t="shared" si="1"/>
        <v>0</v>
      </c>
      <c r="L10" s="149"/>
      <c r="M10" s="149"/>
      <c r="N10" s="149"/>
      <c r="O10" s="149"/>
      <c r="P10" s="155"/>
      <c r="Q10" s="149"/>
      <c r="R10" s="149"/>
      <c r="S10" s="149"/>
      <c r="T10" s="334"/>
      <c r="U10" s="149"/>
      <c r="V10" s="335"/>
    </row>
    <row r="11" spans="1:22" x14ac:dyDescent="0.3">
      <c r="A11" s="174" t="s">
        <v>411</v>
      </c>
      <c r="B11" s="174" t="s">
        <v>323</v>
      </c>
      <c r="C11" s="149"/>
      <c r="D11" s="149" t="s">
        <v>402</v>
      </c>
      <c r="E11" s="149"/>
      <c r="F11" s="149"/>
      <c r="G11" s="329"/>
      <c r="H11" s="254"/>
      <c r="I11" s="330">
        <f t="shared" si="0"/>
        <v>1</v>
      </c>
      <c r="J11" s="336">
        <v>1</v>
      </c>
      <c r="K11" s="332">
        <f t="shared" si="1"/>
        <v>0</v>
      </c>
      <c r="L11" s="149"/>
      <c r="M11" s="149"/>
      <c r="N11" s="149"/>
      <c r="O11" s="149"/>
      <c r="P11" s="155"/>
      <c r="Q11" s="149"/>
      <c r="R11" s="149"/>
      <c r="S11" s="149"/>
      <c r="T11" s="334"/>
      <c r="U11" s="149"/>
      <c r="V11" s="335"/>
    </row>
    <row r="12" spans="1:22" x14ac:dyDescent="0.3">
      <c r="A12" s="174" t="s">
        <v>411</v>
      </c>
      <c r="B12" s="174" t="s">
        <v>323</v>
      </c>
      <c r="C12" s="153"/>
      <c r="D12" s="153" t="s">
        <v>402</v>
      </c>
      <c r="E12" s="153"/>
      <c r="F12" s="153"/>
      <c r="G12" s="329"/>
      <c r="H12" s="254"/>
      <c r="I12" s="330">
        <f t="shared" si="0"/>
        <v>2</v>
      </c>
      <c r="J12" s="336">
        <v>2</v>
      </c>
      <c r="K12" s="332">
        <f t="shared" si="1"/>
        <v>0</v>
      </c>
      <c r="L12" s="149"/>
      <c r="M12" s="149"/>
      <c r="N12" s="149"/>
      <c r="O12" s="149"/>
      <c r="P12" s="155"/>
      <c r="Q12" s="149"/>
      <c r="R12" s="149"/>
      <c r="S12" s="149"/>
      <c r="T12" s="334"/>
      <c r="U12" s="149"/>
      <c r="V12" s="335"/>
    </row>
    <row r="13" spans="1:22" x14ac:dyDescent="0.3">
      <c r="A13" s="174" t="s">
        <v>580</v>
      </c>
      <c r="B13" s="174" t="s">
        <v>239</v>
      </c>
      <c r="C13" s="153" t="s">
        <v>408</v>
      </c>
      <c r="D13" s="153"/>
      <c r="E13" s="153"/>
      <c r="F13" s="153"/>
      <c r="G13" s="329" t="s">
        <v>581</v>
      </c>
      <c r="H13" s="254">
        <v>1</v>
      </c>
      <c r="I13" s="330">
        <f t="shared" si="0"/>
        <v>5</v>
      </c>
      <c r="J13" s="336">
        <v>0</v>
      </c>
      <c r="K13" s="332">
        <f t="shared" si="1"/>
        <v>5</v>
      </c>
      <c r="L13" s="149">
        <v>1</v>
      </c>
      <c r="M13" s="149">
        <v>1</v>
      </c>
      <c r="N13" s="149">
        <v>1</v>
      </c>
      <c r="O13" s="149">
        <v>1</v>
      </c>
      <c r="P13" s="155"/>
      <c r="Q13" s="149">
        <v>1</v>
      </c>
      <c r="R13" s="149"/>
      <c r="S13" s="149"/>
      <c r="T13" s="334"/>
      <c r="U13" s="149"/>
      <c r="V13" s="335"/>
    </row>
    <row r="14" spans="1:22" x14ac:dyDescent="0.3">
      <c r="A14" s="174" t="s">
        <v>412</v>
      </c>
      <c r="B14" s="174" t="s">
        <v>257</v>
      </c>
      <c r="C14" s="149"/>
      <c r="D14" s="149" t="s">
        <v>402</v>
      </c>
      <c r="E14" s="149"/>
      <c r="F14" s="149"/>
      <c r="G14" s="329"/>
      <c r="H14" s="254"/>
      <c r="I14" s="330">
        <f t="shared" si="0"/>
        <v>1</v>
      </c>
      <c r="J14" s="336">
        <v>1</v>
      </c>
      <c r="K14" s="332">
        <f t="shared" si="1"/>
        <v>0</v>
      </c>
      <c r="L14" s="149"/>
      <c r="M14" s="149"/>
      <c r="N14" s="149"/>
      <c r="O14" s="149"/>
      <c r="P14" s="155"/>
      <c r="Q14" s="149"/>
      <c r="R14" s="149"/>
      <c r="S14" s="149"/>
      <c r="T14" s="334"/>
      <c r="U14" s="149"/>
      <c r="V14" s="335"/>
    </row>
    <row r="15" spans="1:22" x14ac:dyDescent="0.3">
      <c r="A15" s="174" t="s">
        <v>413</v>
      </c>
      <c r="B15" s="174" t="s">
        <v>356</v>
      </c>
      <c r="C15" s="149" t="s">
        <v>408</v>
      </c>
      <c r="D15" s="149"/>
      <c r="E15" s="149" t="s">
        <v>400</v>
      </c>
      <c r="F15" s="149"/>
      <c r="G15" s="329"/>
      <c r="H15" s="254"/>
      <c r="I15" s="330">
        <f t="shared" si="0"/>
        <v>4</v>
      </c>
      <c r="J15" s="336">
        <v>4</v>
      </c>
      <c r="K15" s="332">
        <f t="shared" si="1"/>
        <v>0</v>
      </c>
      <c r="L15" s="149"/>
      <c r="M15" s="149"/>
      <c r="N15" s="149"/>
      <c r="O15" s="149"/>
      <c r="P15" s="155"/>
      <c r="Q15" s="149"/>
      <c r="R15" s="149"/>
      <c r="S15" s="149"/>
      <c r="T15" s="334"/>
      <c r="U15" s="149"/>
      <c r="V15" s="335"/>
    </row>
    <row r="16" spans="1:22" x14ac:dyDescent="0.3">
      <c r="A16" s="174" t="s">
        <v>414</v>
      </c>
      <c r="B16" s="174" t="s">
        <v>328</v>
      </c>
      <c r="C16" s="153"/>
      <c r="D16" s="153" t="s">
        <v>402</v>
      </c>
      <c r="E16" s="153"/>
      <c r="F16" s="153"/>
      <c r="G16" s="329" t="s">
        <v>400</v>
      </c>
      <c r="H16" s="254">
        <v>1</v>
      </c>
      <c r="I16" s="330">
        <f t="shared" si="0"/>
        <v>3</v>
      </c>
      <c r="J16" s="336">
        <v>3</v>
      </c>
      <c r="K16" s="332">
        <f t="shared" si="1"/>
        <v>0</v>
      </c>
      <c r="L16" s="149"/>
      <c r="M16" s="149"/>
      <c r="N16" s="149"/>
      <c r="O16" s="149"/>
      <c r="P16" s="155"/>
      <c r="Q16" s="149"/>
      <c r="R16" s="149"/>
      <c r="S16" s="149"/>
      <c r="T16" s="334"/>
      <c r="U16" s="149"/>
      <c r="V16" s="335"/>
    </row>
    <row r="17" spans="1:22" x14ac:dyDescent="0.3">
      <c r="A17" s="174" t="s">
        <v>415</v>
      </c>
      <c r="B17" s="174" t="s">
        <v>416</v>
      </c>
      <c r="C17" s="153" t="s">
        <v>408</v>
      </c>
      <c r="D17" s="153"/>
      <c r="E17" s="153"/>
      <c r="F17" s="153"/>
      <c r="G17" s="329"/>
      <c r="H17" s="254"/>
      <c r="I17" s="330" t="s">
        <v>89</v>
      </c>
      <c r="J17" s="336" t="s">
        <v>89</v>
      </c>
      <c r="K17" s="332">
        <f t="shared" si="1"/>
        <v>0</v>
      </c>
      <c r="L17" s="149"/>
      <c r="M17" s="149"/>
      <c r="N17" s="149"/>
      <c r="O17" s="149"/>
      <c r="P17" s="155"/>
      <c r="Q17" s="149"/>
      <c r="R17" s="149"/>
      <c r="S17" s="149"/>
      <c r="T17" s="334"/>
      <c r="U17" s="149"/>
      <c r="V17" s="335"/>
    </row>
    <row r="18" spans="1:22" x14ac:dyDescent="0.3">
      <c r="A18" s="174" t="s">
        <v>417</v>
      </c>
      <c r="B18" s="174" t="s">
        <v>418</v>
      </c>
      <c r="C18" s="149"/>
      <c r="D18" s="149" t="s">
        <v>402</v>
      </c>
      <c r="E18" s="149"/>
      <c r="F18" s="149"/>
      <c r="G18" s="329"/>
      <c r="H18" s="254"/>
      <c r="I18" s="330">
        <f t="shared" ref="I18:I49" si="2">J18+K18</f>
        <v>1</v>
      </c>
      <c r="J18" s="336">
        <v>1</v>
      </c>
      <c r="K18" s="332">
        <f t="shared" si="1"/>
        <v>0</v>
      </c>
      <c r="L18" s="149"/>
      <c r="M18" s="149"/>
      <c r="N18" s="149"/>
      <c r="O18" s="149"/>
      <c r="P18" s="155"/>
      <c r="Q18" s="149"/>
      <c r="R18" s="149"/>
      <c r="S18" s="149"/>
      <c r="T18" s="334"/>
      <c r="U18" s="149"/>
      <c r="V18" s="335"/>
    </row>
    <row r="19" spans="1:22" x14ac:dyDescent="0.3">
      <c r="A19" s="174" t="s">
        <v>419</v>
      </c>
      <c r="B19" s="174" t="s">
        <v>327</v>
      </c>
      <c r="C19" s="153" t="s">
        <v>408</v>
      </c>
      <c r="D19" s="153"/>
      <c r="E19" s="153"/>
      <c r="F19" s="153"/>
      <c r="G19" s="337"/>
      <c r="H19" s="153"/>
      <c r="I19" s="330">
        <f t="shared" si="2"/>
        <v>1</v>
      </c>
      <c r="J19" s="336">
        <v>1</v>
      </c>
      <c r="K19" s="332">
        <f t="shared" si="1"/>
        <v>0</v>
      </c>
      <c r="L19" s="149"/>
      <c r="M19" s="149"/>
      <c r="N19" s="149"/>
      <c r="O19" s="149"/>
      <c r="P19" s="155"/>
      <c r="Q19" s="149"/>
      <c r="R19" s="149"/>
      <c r="S19" s="149"/>
      <c r="T19" s="334"/>
      <c r="U19" s="155"/>
      <c r="V19" s="335"/>
    </row>
    <row r="20" spans="1:22" x14ac:dyDescent="0.3">
      <c r="A20" s="174" t="s">
        <v>420</v>
      </c>
      <c r="B20" s="174" t="s">
        <v>421</v>
      </c>
      <c r="C20" s="153" t="s">
        <v>408</v>
      </c>
      <c r="D20" s="153"/>
      <c r="E20" s="153"/>
      <c r="F20" s="153"/>
      <c r="G20" s="329"/>
      <c r="H20" s="254"/>
      <c r="I20" s="330">
        <f t="shared" si="2"/>
        <v>8</v>
      </c>
      <c r="J20" s="336">
        <v>8</v>
      </c>
      <c r="K20" s="332">
        <f t="shared" si="1"/>
        <v>0</v>
      </c>
      <c r="L20" s="149"/>
      <c r="M20" s="149"/>
      <c r="N20" s="149"/>
      <c r="O20" s="149"/>
      <c r="P20" s="155"/>
      <c r="Q20" s="149"/>
      <c r="R20" s="149"/>
      <c r="S20" s="149"/>
      <c r="T20" s="334"/>
      <c r="U20" s="149"/>
      <c r="V20" s="335"/>
    </row>
    <row r="21" spans="1:22" x14ac:dyDescent="0.3">
      <c r="A21" s="174" t="s">
        <v>422</v>
      </c>
      <c r="B21" s="174" t="s">
        <v>385</v>
      </c>
      <c r="C21" s="153"/>
      <c r="D21" s="153"/>
      <c r="E21" s="153" t="s">
        <v>400</v>
      </c>
      <c r="F21" s="153"/>
      <c r="G21" s="329"/>
      <c r="H21" s="254"/>
      <c r="I21" s="330">
        <f t="shared" si="2"/>
        <v>6</v>
      </c>
      <c r="J21" s="336">
        <v>5</v>
      </c>
      <c r="K21" s="332">
        <f t="shared" si="1"/>
        <v>1</v>
      </c>
      <c r="L21" s="149"/>
      <c r="M21" s="149"/>
      <c r="N21" s="149"/>
      <c r="O21" s="149"/>
      <c r="P21" s="155"/>
      <c r="Q21" s="149">
        <v>1</v>
      </c>
      <c r="R21" s="149"/>
      <c r="S21" s="149"/>
      <c r="T21" s="334"/>
      <c r="U21" s="149"/>
      <c r="V21" s="335"/>
    </row>
    <row r="22" spans="1:22" x14ac:dyDescent="0.3">
      <c r="A22" s="174" t="s">
        <v>423</v>
      </c>
      <c r="B22" s="174" t="s">
        <v>359</v>
      </c>
      <c r="C22" s="149"/>
      <c r="D22" s="149" t="s">
        <v>402</v>
      </c>
      <c r="E22" s="149"/>
      <c r="F22" s="149"/>
      <c r="G22" s="329"/>
      <c r="H22" s="254"/>
      <c r="I22" s="330">
        <f t="shared" si="2"/>
        <v>6</v>
      </c>
      <c r="J22" s="336">
        <v>6</v>
      </c>
      <c r="K22" s="332">
        <f t="shared" si="1"/>
        <v>0</v>
      </c>
      <c r="L22" s="149"/>
      <c r="M22" s="149"/>
      <c r="N22" s="149"/>
      <c r="O22" s="149"/>
      <c r="P22" s="155"/>
      <c r="Q22" s="149"/>
      <c r="R22" s="149"/>
      <c r="S22" s="149"/>
      <c r="T22" s="334"/>
      <c r="U22" s="149"/>
      <c r="V22" s="335"/>
    </row>
    <row r="23" spans="1:22" x14ac:dyDescent="0.3">
      <c r="A23" s="174" t="s">
        <v>424</v>
      </c>
      <c r="B23" s="174" t="s">
        <v>241</v>
      </c>
      <c r="C23" s="153" t="s">
        <v>408</v>
      </c>
      <c r="D23" s="153"/>
      <c r="E23" s="153"/>
      <c r="F23" s="153"/>
      <c r="G23" s="329"/>
      <c r="H23" s="254"/>
      <c r="I23" s="330">
        <f t="shared" si="2"/>
        <v>3</v>
      </c>
      <c r="J23" s="336">
        <v>3</v>
      </c>
      <c r="K23" s="332">
        <f t="shared" si="1"/>
        <v>0</v>
      </c>
      <c r="L23" s="149"/>
      <c r="M23" s="149"/>
      <c r="N23" s="149"/>
      <c r="O23" s="149"/>
      <c r="P23" s="155"/>
      <c r="Q23" s="149"/>
      <c r="R23" s="149"/>
      <c r="S23" s="149"/>
      <c r="T23" s="334"/>
      <c r="U23" s="149"/>
      <c r="V23" s="335"/>
    </row>
    <row r="24" spans="1:22" x14ac:dyDescent="0.3">
      <c r="A24" s="174" t="s">
        <v>425</v>
      </c>
      <c r="B24" s="174" t="s">
        <v>361</v>
      </c>
      <c r="C24" s="149"/>
      <c r="D24" s="149"/>
      <c r="E24" s="149" t="s">
        <v>400</v>
      </c>
      <c r="F24" s="149"/>
      <c r="G24" s="329"/>
      <c r="H24" s="254"/>
      <c r="I24" s="330">
        <f t="shared" si="2"/>
        <v>3</v>
      </c>
      <c r="J24" s="336">
        <v>3</v>
      </c>
      <c r="K24" s="332">
        <f t="shared" si="1"/>
        <v>0</v>
      </c>
      <c r="L24" s="149"/>
      <c r="M24" s="149"/>
      <c r="N24" s="149"/>
      <c r="O24" s="149"/>
      <c r="P24" s="155"/>
      <c r="Q24" s="149"/>
      <c r="R24" s="149"/>
      <c r="S24" s="149"/>
      <c r="T24" s="334"/>
      <c r="U24" s="149"/>
      <c r="V24" s="335"/>
    </row>
    <row r="25" spans="1:22" x14ac:dyDescent="0.3">
      <c r="A25" s="174" t="s">
        <v>426</v>
      </c>
      <c r="B25" s="174" t="s">
        <v>323</v>
      </c>
      <c r="C25" s="153"/>
      <c r="D25" s="153" t="s">
        <v>402</v>
      </c>
      <c r="E25" s="153"/>
      <c r="F25" s="153"/>
      <c r="G25" s="329"/>
      <c r="H25" s="254"/>
      <c r="I25" s="330">
        <f t="shared" si="2"/>
        <v>11</v>
      </c>
      <c r="J25" s="336">
        <v>11</v>
      </c>
      <c r="K25" s="332">
        <f t="shared" si="1"/>
        <v>0</v>
      </c>
      <c r="L25" s="149"/>
      <c r="M25" s="149"/>
      <c r="N25" s="149"/>
      <c r="O25" s="149"/>
      <c r="P25" s="155"/>
      <c r="Q25" s="149"/>
      <c r="R25" s="149"/>
      <c r="S25" s="149"/>
      <c r="T25" s="334"/>
      <c r="U25" s="149"/>
      <c r="V25" s="335"/>
    </row>
    <row r="26" spans="1:22" x14ac:dyDescent="0.3">
      <c r="A26" s="174" t="s">
        <v>427</v>
      </c>
      <c r="B26" s="174" t="s">
        <v>245</v>
      </c>
      <c r="C26" s="149" t="s">
        <v>408</v>
      </c>
      <c r="D26" s="149" t="s">
        <v>402</v>
      </c>
      <c r="E26" s="149"/>
      <c r="F26" s="149"/>
      <c r="G26" s="329" t="s">
        <v>400</v>
      </c>
      <c r="H26" s="254">
        <v>2</v>
      </c>
      <c r="I26" s="330">
        <f t="shared" si="2"/>
        <v>4</v>
      </c>
      <c r="J26" s="336">
        <v>4</v>
      </c>
      <c r="K26" s="332">
        <f t="shared" si="1"/>
        <v>0</v>
      </c>
      <c r="L26" s="149"/>
      <c r="M26" s="149"/>
      <c r="N26" s="149"/>
      <c r="O26" s="149"/>
      <c r="P26" s="155"/>
      <c r="Q26" s="149"/>
      <c r="R26" s="149"/>
      <c r="S26" s="149"/>
      <c r="T26" s="334"/>
      <c r="U26" s="149"/>
      <c r="V26" s="335"/>
    </row>
    <row r="27" spans="1:22" x14ac:dyDescent="0.3">
      <c r="A27" s="174" t="s">
        <v>428</v>
      </c>
      <c r="B27" s="174" t="s">
        <v>238</v>
      </c>
      <c r="C27" s="149"/>
      <c r="D27" s="149"/>
      <c r="E27" s="149" t="s">
        <v>400</v>
      </c>
      <c r="F27" s="149"/>
      <c r="G27" s="329" t="s">
        <v>400</v>
      </c>
      <c r="H27" s="254">
        <v>2</v>
      </c>
      <c r="I27" s="330">
        <f t="shared" si="2"/>
        <v>32</v>
      </c>
      <c r="J27" s="336">
        <v>32</v>
      </c>
      <c r="K27" s="332">
        <f t="shared" si="1"/>
        <v>0</v>
      </c>
      <c r="L27" s="149"/>
      <c r="M27" s="149"/>
      <c r="N27" s="149"/>
      <c r="O27" s="149"/>
      <c r="P27" s="155"/>
      <c r="Q27" s="149"/>
      <c r="R27" s="149"/>
      <c r="S27" s="149"/>
      <c r="T27" s="334"/>
      <c r="U27" s="149"/>
      <c r="V27" s="335"/>
    </row>
    <row r="28" spans="1:22" x14ac:dyDescent="0.3">
      <c r="A28" s="246" t="s">
        <v>429</v>
      </c>
      <c r="B28" s="338" t="s">
        <v>238</v>
      </c>
      <c r="C28" s="154"/>
      <c r="D28" s="154"/>
      <c r="E28" s="154" t="s">
        <v>400</v>
      </c>
      <c r="F28" s="154"/>
      <c r="G28" s="329" t="s">
        <v>400</v>
      </c>
      <c r="H28" s="254">
        <v>1</v>
      </c>
      <c r="I28" s="330">
        <f t="shared" si="2"/>
        <v>9</v>
      </c>
      <c r="J28" s="339">
        <v>9</v>
      </c>
      <c r="K28" s="332">
        <f t="shared" si="1"/>
        <v>0</v>
      </c>
      <c r="L28" s="149"/>
      <c r="M28" s="149"/>
      <c r="N28" s="149"/>
      <c r="O28" s="149"/>
      <c r="P28" s="155"/>
      <c r="Q28" s="149"/>
      <c r="R28" s="149"/>
      <c r="S28" s="149"/>
      <c r="T28" s="334"/>
      <c r="U28" s="149"/>
      <c r="V28" s="335"/>
    </row>
    <row r="29" spans="1:22" x14ac:dyDescent="0.3">
      <c r="A29" s="246" t="s">
        <v>430</v>
      </c>
      <c r="B29" s="338" t="s">
        <v>245</v>
      </c>
      <c r="C29" s="269" t="s">
        <v>408</v>
      </c>
      <c r="D29" s="269" t="s">
        <v>402</v>
      </c>
      <c r="E29" s="269" t="s">
        <v>400</v>
      </c>
      <c r="F29" s="269"/>
      <c r="G29" s="329"/>
      <c r="H29" s="254">
        <v>2</v>
      </c>
      <c r="I29" s="330">
        <f t="shared" si="2"/>
        <v>25</v>
      </c>
      <c r="J29" s="339">
        <v>24</v>
      </c>
      <c r="K29" s="332">
        <f t="shared" si="1"/>
        <v>1</v>
      </c>
      <c r="L29" s="149"/>
      <c r="M29" s="149">
        <v>1</v>
      </c>
      <c r="N29" s="149"/>
      <c r="O29" s="149"/>
      <c r="P29" s="155"/>
      <c r="Q29" s="149"/>
      <c r="R29" s="149"/>
      <c r="S29" s="149"/>
      <c r="T29" s="334"/>
      <c r="U29" s="149"/>
      <c r="V29" s="335"/>
    </row>
    <row r="30" spans="1:22" x14ac:dyDescent="0.3">
      <c r="A30" s="246" t="s">
        <v>431</v>
      </c>
      <c r="B30" s="338" t="s">
        <v>302</v>
      </c>
      <c r="C30" s="154"/>
      <c r="D30" s="154"/>
      <c r="E30" s="154" t="s">
        <v>400</v>
      </c>
      <c r="F30" s="154"/>
      <c r="G30" s="337"/>
      <c r="H30" s="153"/>
      <c r="I30" s="330">
        <f t="shared" si="2"/>
        <v>3</v>
      </c>
      <c r="J30" s="339">
        <v>3</v>
      </c>
      <c r="K30" s="332">
        <f t="shared" si="1"/>
        <v>0</v>
      </c>
      <c r="L30" s="149"/>
      <c r="M30" s="149"/>
      <c r="N30" s="149"/>
      <c r="O30" s="149"/>
      <c r="P30" s="155"/>
      <c r="Q30" s="149"/>
      <c r="R30" s="149"/>
      <c r="S30" s="149"/>
      <c r="T30" s="334"/>
      <c r="U30" s="155"/>
      <c r="V30" s="335"/>
    </row>
    <row r="31" spans="1:22" x14ac:dyDescent="0.3">
      <c r="A31" s="246" t="s">
        <v>620</v>
      </c>
      <c r="B31" s="338" t="s">
        <v>385</v>
      </c>
      <c r="C31" s="154" t="s">
        <v>408</v>
      </c>
      <c r="D31" s="154"/>
      <c r="E31" s="154" t="s">
        <v>400</v>
      </c>
      <c r="F31" s="154"/>
      <c r="G31" s="329" t="s">
        <v>400</v>
      </c>
      <c r="H31" s="254">
        <v>2</v>
      </c>
      <c r="I31" s="330">
        <f t="shared" si="2"/>
        <v>1</v>
      </c>
      <c r="J31" s="339">
        <v>0</v>
      </c>
      <c r="K31" s="332">
        <f t="shared" si="1"/>
        <v>1</v>
      </c>
      <c r="L31" s="149">
        <v>1</v>
      </c>
      <c r="M31" s="149"/>
      <c r="N31" s="149"/>
      <c r="O31" s="149"/>
      <c r="P31" s="155"/>
      <c r="Q31" s="149"/>
      <c r="R31" s="149"/>
      <c r="S31" s="149"/>
      <c r="T31" s="334"/>
      <c r="U31" s="149"/>
      <c r="V31" s="335"/>
    </row>
    <row r="32" spans="1:22" x14ac:dyDescent="0.3">
      <c r="A32" s="246" t="s">
        <v>432</v>
      </c>
      <c r="B32" s="338" t="s">
        <v>327</v>
      </c>
      <c r="C32" s="269" t="s">
        <v>408</v>
      </c>
      <c r="D32" s="269"/>
      <c r="E32" s="269"/>
      <c r="F32" s="269"/>
      <c r="G32" s="329" t="s">
        <v>581</v>
      </c>
      <c r="H32" s="254">
        <v>1</v>
      </c>
      <c r="I32" s="330">
        <f t="shared" si="2"/>
        <v>9</v>
      </c>
      <c r="J32" s="339">
        <v>5</v>
      </c>
      <c r="K32" s="332">
        <f t="shared" si="1"/>
        <v>4</v>
      </c>
      <c r="L32" s="149">
        <v>1</v>
      </c>
      <c r="M32" s="149"/>
      <c r="N32" s="149"/>
      <c r="O32" s="149">
        <v>1</v>
      </c>
      <c r="P32" s="155"/>
      <c r="Q32" s="149">
        <v>1</v>
      </c>
      <c r="R32" s="149">
        <v>1</v>
      </c>
      <c r="S32" s="149"/>
      <c r="T32" s="334"/>
      <c r="U32" s="149"/>
      <c r="V32" s="335"/>
    </row>
    <row r="33" spans="1:22" x14ac:dyDescent="0.3">
      <c r="A33" s="246" t="s">
        <v>433</v>
      </c>
      <c r="B33" s="338" t="s">
        <v>323</v>
      </c>
      <c r="C33" s="154"/>
      <c r="D33" s="154" t="s">
        <v>402</v>
      </c>
      <c r="E33" s="154"/>
      <c r="F33" s="154"/>
      <c r="G33" s="329"/>
      <c r="H33" s="254"/>
      <c r="I33" s="330">
        <f t="shared" si="2"/>
        <v>1</v>
      </c>
      <c r="J33" s="339">
        <v>1</v>
      </c>
      <c r="K33" s="332">
        <f t="shared" si="1"/>
        <v>0</v>
      </c>
      <c r="L33" s="149"/>
      <c r="M33" s="149"/>
      <c r="N33" s="149"/>
      <c r="O33" s="149"/>
      <c r="P33" s="155"/>
      <c r="Q33" s="149"/>
      <c r="R33" s="149"/>
      <c r="S33" s="149"/>
      <c r="T33" s="334"/>
      <c r="U33" s="149"/>
      <c r="V33" s="335"/>
    </row>
    <row r="34" spans="1:22" x14ac:dyDescent="0.3">
      <c r="A34" s="246" t="s">
        <v>434</v>
      </c>
      <c r="B34" s="338" t="s">
        <v>323</v>
      </c>
      <c r="C34" s="269"/>
      <c r="D34" s="269" t="s">
        <v>402</v>
      </c>
      <c r="E34" s="269"/>
      <c r="F34" s="269"/>
      <c r="G34" s="329"/>
      <c r="H34" s="254"/>
      <c r="I34" s="330">
        <f t="shared" si="2"/>
        <v>1</v>
      </c>
      <c r="J34" s="339">
        <v>1</v>
      </c>
      <c r="K34" s="332">
        <f t="shared" ref="K34:K65" si="3">SUM(L34:U34)</f>
        <v>0</v>
      </c>
      <c r="L34" s="149"/>
      <c r="M34" s="149"/>
      <c r="N34" s="149"/>
      <c r="O34" s="149"/>
      <c r="P34" s="155"/>
      <c r="Q34" s="149"/>
      <c r="R34" s="149"/>
      <c r="S34" s="149"/>
      <c r="T34" s="334"/>
      <c r="U34" s="149"/>
      <c r="V34" s="335"/>
    </row>
    <row r="35" spans="1:22" x14ac:dyDescent="0.3">
      <c r="A35" s="246" t="s">
        <v>435</v>
      </c>
      <c r="B35" s="338" t="s">
        <v>328</v>
      </c>
      <c r="C35" s="154"/>
      <c r="D35" s="154" t="s">
        <v>402</v>
      </c>
      <c r="E35" s="154"/>
      <c r="F35" s="154"/>
      <c r="G35" s="329"/>
      <c r="H35" s="254"/>
      <c r="I35" s="330">
        <f t="shared" si="2"/>
        <v>4</v>
      </c>
      <c r="J35" s="339">
        <v>4</v>
      </c>
      <c r="K35" s="332">
        <f t="shared" si="3"/>
        <v>0</v>
      </c>
      <c r="L35" s="149"/>
      <c r="M35" s="149"/>
      <c r="N35" s="149"/>
      <c r="O35" s="149"/>
      <c r="P35" s="155"/>
      <c r="Q35" s="149"/>
      <c r="R35" s="149"/>
      <c r="S35" s="149"/>
      <c r="T35" s="334"/>
      <c r="U35" s="149"/>
      <c r="V35" s="335"/>
    </row>
    <row r="36" spans="1:22" x14ac:dyDescent="0.3">
      <c r="A36" s="246" t="s">
        <v>436</v>
      </c>
      <c r="B36" s="338" t="s">
        <v>238</v>
      </c>
      <c r="C36" s="269" t="s">
        <v>408</v>
      </c>
      <c r="D36" s="269" t="s">
        <v>402</v>
      </c>
      <c r="E36" s="269" t="s">
        <v>400</v>
      </c>
      <c r="F36" s="269" t="s">
        <v>437</v>
      </c>
      <c r="G36" s="329" t="s">
        <v>400</v>
      </c>
      <c r="H36" s="254">
        <v>4</v>
      </c>
      <c r="I36" s="330">
        <f t="shared" si="2"/>
        <v>30</v>
      </c>
      <c r="J36" s="339">
        <v>29</v>
      </c>
      <c r="K36" s="332">
        <f t="shared" si="3"/>
        <v>1</v>
      </c>
      <c r="L36" s="149"/>
      <c r="M36" s="149"/>
      <c r="N36" s="149"/>
      <c r="O36" s="149"/>
      <c r="P36" s="155"/>
      <c r="Q36" s="149">
        <v>1</v>
      </c>
      <c r="R36" s="149"/>
      <c r="S36" s="149"/>
      <c r="T36" s="334"/>
      <c r="U36" s="149"/>
      <c r="V36" s="335"/>
    </row>
    <row r="37" spans="1:22" x14ac:dyDescent="0.3">
      <c r="A37" s="246" t="s">
        <v>647</v>
      </c>
      <c r="B37" s="338" t="s">
        <v>257</v>
      </c>
      <c r="C37" s="269" t="s">
        <v>408</v>
      </c>
      <c r="D37" s="269"/>
      <c r="E37" s="269"/>
      <c r="F37" s="269"/>
      <c r="G37" s="329" t="s">
        <v>581</v>
      </c>
      <c r="H37" s="254">
        <v>1</v>
      </c>
      <c r="I37" s="330">
        <f t="shared" si="2"/>
        <v>1</v>
      </c>
      <c r="J37" s="339">
        <v>0</v>
      </c>
      <c r="K37" s="332">
        <f t="shared" si="3"/>
        <v>1</v>
      </c>
      <c r="L37" s="149"/>
      <c r="M37" s="149"/>
      <c r="N37" s="149">
        <v>1</v>
      </c>
      <c r="O37" s="149"/>
      <c r="P37" s="155"/>
      <c r="Q37" s="149"/>
      <c r="R37" s="149"/>
      <c r="S37" s="149"/>
      <c r="T37" s="334"/>
      <c r="U37" s="149"/>
      <c r="V37" s="335"/>
    </row>
    <row r="38" spans="1:22" x14ac:dyDescent="0.3">
      <c r="A38" s="174" t="s">
        <v>438</v>
      </c>
      <c r="B38" s="174" t="s">
        <v>320</v>
      </c>
      <c r="C38" s="149"/>
      <c r="D38" s="149" t="s">
        <v>402</v>
      </c>
      <c r="E38" s="149"/>
      <c r="F38" s="149"/>
      <c r="G38" s="329"/>
      <c r="H38" s="254"/>
      <c r="I38" s="330">
        <f t="shared" si="2"/>
        <v>1</v>
      </c>
      <c r="J38" s="336">
        <v>1</v>
      </c>
      <c r="K38" s="332">
        <f t="shared" si="3"/>
        <v>0</v>
      </c>
      <c r="L38" s="149"/>
      <c r="M38" s="149"/>
      <c r="N38" s="149"/>
      <c r="O38" s="149"/>
      <c r="P38" s="155"/>
      <c r="Q38" s="149"/>
      <c r="R38" s="149"/>
      <c r="S38" s="149"/>
      <c r="T38" s="334"/>
      <c r="U38" s="149"/>
      <c r="V38" s="335"/>
    </row>
    <row r="39" spans="1:22" x14ac:dyDescent="0.3">
      <c r="A39" s="174" t="s">
        <v>438</v>
      </c>
      <c r="B39" s="174" t="s">
        <v>320</v>
      </c>
      <c r="C39" s="153"/>
      <c r="D39" s="153" t="s">
        <v>402</v>
      </c>
      <c r="E39" s="153"/>
      <c r="F39" s="153"/>
      <c r="G39" s="329"/>
      <c r="H39" s="254"/>
      <c r="I39" s="330">
        <f t="shared" si="2"/>
        <v>1</v>
      </c>
      <c r="J39" s="336">
        <v>1</v>
      </c>
      <c r="K39" s="332">
        <f t="shared" si="3"/>
        <v>0</v>
      </c>
      <c r="L39" s="149"/>
      <c r="M39" s="149"/>
      <c r="N39" s="149"/>
      <c r="O39" s="149"/>
      <c r="P39" s="155"/>
      <c r="Q39" s="149"/>
      <c r="R39" s="149"/>
      <c r="S39" s="149"/>
      <c r="T39" s="334"/>
      <c r="U39" s="149"/>
      <c r="V39" s="335"/>
    </row>
    <row r="40" spans="1:22" x14ac:dyDescent="0.3">
      <c r="A40" s="174" t="s">
        <v>439</v>
      </c>
      <c r="B40" s="174" t="s">
        <v>241</v>
      </c>
      <c r="C40" s="153" t="s">
        <v>408</v>
      </c>
      <c r="D40" s="153"/>
      <c r="E40" s="153"/>
      <c r="F40" s="153"/>
      <c r="G40" s="329"/>
      <c r="H40" s="254"/>
      <c r="I40" s="330">
        <f t="shared" si="2"/>
        <v>6</v>
      </c>
      <c r="J40" s="336">
        <v>6</v>
      </c>
      <c r="K40" s="332">
        <f t="shared" si="3"/>
        <v>0</v>
      </c>
      <c r="L40" s="149"/>
      <c r="M40" s="149"/>
      <c r="N40" s="149"/>
      <c r="O40" s="149"/>
      <c r="P40" s="155"/>
      <c r="Q40" s="149"/>
      <c r="R40" s="149"/>
      <c r="S40" s="149"/>
      <c r="T40" s="334"/>
      <c r="U40" s="149"/>
      <c r="V40" s="335"/>
    </row>
    <row r="41" spans="1:22" x14ac:dyDescent="0.3">
      <c r="A41" s="174" t="s">
        <v>440</v>
      </c>
      <c r="B41" s="174" t="s">
        <v>421</v>
      </c>
      <c r="C41" s="153" t="s">
        <v>408</v>
      </c>
      <c r="D41" s="153" t="s">
        <v>402</v>
      </c>
      <c r="E41" s="153"/>
      <c r="F41" s="153"/>
      <c r="G41" s="329"/>
      <c r="H41" s="254"/>
      <c r="I41" s="330">
        <f t="shared" si="2"/>
        <v>13</v>
      </c>
      <c r="J41" s="336">
        <v>12</v>
      </c>
      <c r="K41" s="332">
        <f t="shared" si="3"/>
        <v>1</v>
      </c>
      <c r="L41" s="149"/>
      <c r="M41" s="149"/>
      <c r="N41" s="149"/>
      <c r="O41" s="149"/>
      <c r="P41" s="155"/>
      <c r="Q41" s="149"/>
      <c r="R41" s="149">
        <v>1</v>
      </c>
      <c r="S41" s="149"/>
      <c r="T41" s="334"/>
      <c r="U41" s="149"/>
      <c r="V41" s="335"/>
    </row>
    <row r="42" spans="1:22" x14ac:dyDescent="0.3">
      <c r="A42" s="174" t="s">
        <v>441</v>
      </c>
      <c r="B42" s="174" t="s">
        <v>302</v>
      </c>
      <c r="C42" s="153"/>
      <c r="D42" s="153"/>
      <c r="E42" s="153" t="s">
        <v>400</v>
      </c>
      <c r="F42" s="153"/>
      <c r="G42" s="329"/>
      <c r="H42" s="254"/>
      <c r="I42" s="330">
        <f t="shared" si="2"/>
        <v>8</v>
      </c>
      <c r="J42" s="336">
        <v>8</v>
      </c>
      <c r="K42" s="332">
        <f t="shared" si="3"/>
        <v>0</v>
      </c>
      <c r="L42" s="149"/>
      <c r="M42" s="149"/>
      <c r="N42" s="149"/>
      <c r="O42" s="149"/>
      <c r="P42" s="155"/>
      <c r="Q42" s="149"/>
      <c r="R42" s="149"/>
      <c r="S42" s="149"/>
      <c r="T42" s="334"/>
      <c r="U42" s="149"/>
      <c r="V42" s="335"/>
    </row>
    <row r="43" spans="1:22" x14ac:dyDescent="0.3">
      <c r="A43" s="174" t="s">
        <v>442</v>
      </c>
      <c r="B43" s="174" t="s">
        <v>302</v>
      </c>
      <c r="C43" s="153"/>
      <c r="D43" s="153"/>
      <c r="E43" s="153" t="s">
        <v>400</v>
      </c>
      <c r="F43" s="153"/>
      <c r="G43" s="329"/>
      <c r="H43" s="254"/>
      <c r="I43" s="330">
        <f t="shared" si="2"/>
        <v>5</v>
      </c>
      <c r="J43" s="336">
        <v>5</v>
      </c>
      <c r="K43" s="332">
        <f t="shared" si="3"/>
        <v>0</v>
      </c>
      <c r="L43" s="149"/>
      <c r="M43" s="149"/>
      <c r="N43" s="149"/>
      <c r="O43" s="149"/>
      <c r="P43" s="155"/>
      <c r="Q43" s="149"/>
      <c r="R43" s="149"/>
      <c r="S43" s="149"/>
      <c r="T43" s="334"/>
      <c r="U43" s="149"/>
      <c r="V43" s="335"/>
    </row>
    <row r="44" spans="1:22" x14ac:dyDescent="0.3">
      <c r="A44" s="246" t="s">
        <v>443</v>
      </c>
      <c r="B44" s="174" t="s">
        <v>257</v>
      </c>
      <c r="C44" s="269" t="s">
        <v>408</v>
      </c>
      <c r="D44" s="269"/>
      <c r="E44" s="269"/>
      <c r="F44" s="269" t="s">
        <v>444</v>
      </c>
      <c r="G44" s="329"/>
      <c r="H44" s="254"/>
      <c r="I44" s="330">
        <f t="shared" si="2"/>
        <v>16</v>
      </c>
      <c r="J44" s="339">
        <v>12</v>
      </c>
      <c r="K44" s="332">
        <f t="shared" si="3"/>
        <v>4</v>
      </c>
      <c r="L44" s="149"/>
      <c r="M44" s="149">
        <v>1</v>
      </c>
      <c r="N44" s="149">
        <v>1</v>
      </c>
      <c r="O44" s="149">
        <v>1</v>
      </c>
      <c r="P44" s="155"/>
      <c r="Q44" s="149"/>
      <c r="R44" s="149"/>
      <c r="S44" s="149">
        <v>1</v>
      </c>
      <c r="T44" s="334"/>
      <c r="U44" s="149"/>
      <c r="V44" s="335"/>
    </row>
    <row r="45" spans="1:22" x14ac:dyDescent="0.3">
      <c r="A45" s="246" t="s">
        <v>445</v>
      </c>
      <c r="B45" s="174" t="s">
        <v>238</v>
      </c>
      <c r="C45" s="269" t="s">
        <v>408</v>
      </c>
      <c r="D45" s="269"/>
      <c r="E45" s="269"/>
      <c r="F45" s="269" t="s">
        <v>446</v>
      </c>
      <c r="G45" s="329"/>
      <c r="H45" s="254"/>
      <c r="I45" s="330">
        <f t="shared" si="2"/>
        <v>4</v>
      </c>
      <c r="J45" s="339">
        <v>4</v>
      </c>
      <c r="K45" s="332">
        <f t="shared" si="3"/>
        <v>0</v>
      </c>
      <c r="L45" s="149"/>
      <c r="M45" s="149"/>
      <c r="N45" s="149"/>
      <c r="O45" s="149"/>
      <c r="P45" s="155"/>
      <c r="Q45" s="149"/>
      <c r="R45" s="149"/>
      <c r="S45" s="149"/>
      <c r="T45" s="334"/>
      <c r="U45" s="149"/>
      <c r="V45" s="335"/>
    </row>
    <row r="46" spans="1:22" x14ac:dyDescent="0.3">
      <c r="A46" s="246" t="s">
        <v>447</v>
      </c>
      <c r="B46" s="174" t="s">
        <v>418</v>
      </c>
      <c r="C46" s="269" t="s">
        <v>408</v>
      </c>
      <c r="D46" s="269"/>
      <c r="E46" s="269"/>
      <c r="F46" s="269"/>
      <c r="G46" s="329" t="s">
        <v>400</v>
      </c>
      <c r="H46" s="254">
        <v>1</v>
      </c>
      <c r="I46" s="330">
        <f t="shared" si="2"/>
        <v>8</v>
      </c>
      <c r="J46" s="339">
        <v>8</v>
      </c>
      <c r="K46" s="332">
        <f t="shared" si="3"/>
        <v>0</v>
      </c>
      <c r="L46" s="149"/>
      <c r="M46" s="149"/>
      <c r="N46" s="149"/>
      <c r="O46" s="149"/>
      <c r="P46" s="155"/>
      <c r="Q46" s="149"/>
      <c r="R46" s="149"/>
      <c r="S46" s="149"/>
      <c r="T46" s="334"/>
      <c r="U46" s="149"/>
      <c r="V46" s="335"/>
    </row>
    <row r="47" spans="1:22" x14ac:dyDescent="0.3">
      <c r="A47" s="246" t="s">
        <v>448</v>
      </c>
      <c r="B47" s="174" t="s">
        <v>320</v>
      </c>
      <c r="C47" s="154"/>
      <c r="D47" s="154"/>
      <c r="E47" s="154" t="s">
        <v>400</v>
      </c>
      <c r="F47" s="154"/>
      <c r="G47" s="329"/>
      <c r="H47" s="254"/>
      <c r="I47" s="330">
        <f t="shared" si="2"/>
        <v>2</v>
      </c>
      <c r="J47" s="339">
        <v>2</v>
      </c>
      <c r="K47" s="332">
        <f t="shared" si="3"/>
        <v>0</v>
      </c>
      <c r="L47" s="149"/>
      <c r="M47" s="149"/>
      <c r="N47" s="149"/>
      <c r="O47" s="149"/>
      <c r="P47" s="155"/>
      <c r="Q47" s="149"/>
      <c r="R47" s="149"/>
      <c r="S47" s="149"/>
      <c r="T47" s="334"/>
      <c r="U47" s="149"/>
      <c r="V47" s="335"/>
    </row>
    <row r="48" spans="1:22" x14ac:dyDescent="0.3">
      <c r="A48" s="246" t="s">
        <v>449</v>
      </c>
      <c r="B48" s="174" t="s">
        <v>323</v>
      </c>
      <c r="C48" s="269"/>
      <c r="D48" s="269"/>
      <c r="E48" s="269" t="s">
        <v>400</v>
      </c>
      <c r="F48" s="269"/>
      <c r="G48" s="329"/>
      <c r="H48" s="254"/>
      <c r="I48" s="330">
        <f t="shared" si="2"/>
        <v>1</v>
      </c>
      <c r="J48" s="339">
        <v>1</v>
      </c>
      <c r="K48" s="332">
        <f t="shared" si="3"/>
        <v>0</v>
      </c>
      <c r="L48" s="149"/>
      <c r="M48" s="149"/>
      <c r="N48" s="149"/>
      <c r="O48" s="149"/>
      <c r="P48" s="155"/>
      <c r="Q48" s="149"/>
      <c r="R48" s="149"/>
      <c r="S48" s="149"/>
      <c r="T48" s="334"/>
      <c r="U48" s="149"/>
      <c r="V48" s="335"/>
    </row>
    <row r="49" spans="1:22" x14ac:dyDescent="0.3">
      <c r="A49" s="246" t="s">
        <v>450</v>
      </c>
      <c r="B49" s="174" t="s">
        <v>327</v>
      </c>
      <c r="C49" s="154" t="s">
        <v>408</v>
      </c>
      <c r="D49" s="154"/>
      <c r="E49" s="154"/>
      <c r="F49" s="154"/>
      <c r="G49" s="329"/>
      <c r="H49" s="254"/>
      <c r="I49" s="330">
        <f t="shared" si="2"/>
        <v>33</v>
      </c>
      <c r="J49" s="339">
        <v>29</v>
      </c>
      <c r="K49" s="332">
        <f t="shared" si="3"/>
        <v>4</v>
      </c>
      <c r="L49" s="149"/>
      <c r="M49" s="149">
        <v>1</v>
      </c>
      <c r="N49" s="149">
        <v>1</v>
      </c>
      <c r="O49" s="149"/>
      <c r="P49" s="155"/>
      <c r="Q49" s="149"/>
      <c r="R49" s="149">
        <v>1</v>
      </c>
      <c r="S49" s="149">
        <v>1</v>
      </c>
      <c r="T49" s="334"/>
      <c r="U49" s="149"/>
      <c r="V49" s="335"/>
    </row>
    <row r="50" spans="1:22" x14ac:dyDescent="0.3">
      <c r="A50" s="246" t="s">
        <v>451</v>
      </c>
      <c r="B50" s="338" t="s">
        <v>245</v>
      </c>
      <c r="C50" s="154"/>
      <c r="D50" s="154" t="s">
        <v>402</v>
      </c>
      <c r="E50" s="154" t="s">
        <v>400</v>
      </c>
      <c r="F50" s="154"/>
      <c r="G50" s="329" t="s">
        <v>400</v>
      </c>
      <c r="H50" s="254">
        <v>3</v>
      </c>
      <c r="I50" s="330">
        <f t="shared" ref="I50:I81" si="4">J50+K50</f>
        <v>5</v>
      </c>
      <c r="J50" s="339">
        <v>5</v>
      </c>
      <c r="K50" s="332">
        <f t="shared" si="3"/>
        <v>0</v>
      </c>
      <c r="L50" s="149"/>
      <c r="M50" s="149"/>
      <c r="N50" s="149"/>
      <c r="O50" s="149"/>
      <c r="P50" s="155"/>
      <c r="Q50" s="149"/>
      <c r="R50" s="149"/>
      <c r="S50" s="149"/>
      <c r="T50" s="334"/>
      <c r="U50" s="149"/>
      <c r="V50" s="335"/>
    </row>
    <row r="51" spans="1:22" x14ac:dyDescent="0.3">
      <c r="A51" s="246" t="s">
        <v>452</v>
      </c>
      <c r="B51" s="338" t="s">
        <v>328</v>
      </c>
      <c r="C51" s="154"/>
      <c r="D51" s="154" t="s">
        <v>402</v>
      </c>
      <c r="E51" s="154"/>
      <c r="F51" s="154"/>
      <c r="G51" s="329"/>
      <c r="H51" s="254"/>
      <c r="I51" s="330">
        <f t="shared" si="4"/>
        <v>10</v>
      </c>
      <c r="J51" s="339">
        <v>10</v>
      </c>
      <c r="K51" s="332">
        <f t="shared" si="3"/>
        <v>0</v>
      </c>
      <c r="L51" s="149"/>
      <c r="M51" s="149"/>
      <c r="N51" s="149"/>
      <c r="O51" s="149"/>
      <c r="P51" s="155"/>
      <c r="Q51" s="149"/>
      <c r="R51" s="149"/>
      <c r="S51" s="149"/>
      <c r="T51" s="334"/>
      <c r="U51" s="149"/>
      <c r="V51" s="335"/>
    </row>
    <row r="52" spans="1:22" x14ac:dyDescent="0.3">
      <c r="A52" s="246" t="s">
        <v>453</v>
      </c>
      <c r="B52" s="338" t="s">
        <v>302</v>
      </c>
      <c r="C52" s="154"/>
      <c r="D52" s="154"/>
      <c r="E52" s="154" t="s">
        <v>400</v>
      </c>
      <c r="F52" s="154"/>
      <c r="G52" s="329"/>
      <c r="H52" s="254"/>
      <c r="I52" s="330">
        <f t="shared" si="4"/>
        <v>1</v>
      </c>
      <c r="J52" s="339">
        <v>1</v>
      </c>
      <c r="K52" s="332">
        <f t="shared" si="3"/>
        <v>0</v>
      </c>
      <c r="L52" s="149"/>
      <c r="M52" s="149"/>
      <c r="N52" s="149"/>
      <c r="O52" s="149"/>
      <c r="P52" s="155"/>
      <c r="Q52" s="149"/>
      <c r="R52" s="149"/>
      <c r="S52" s="149"/>
      <c r="T52" s="334"/>
      <c r="U52" s="149"/>
      <c r="V52" s="335"/>
    </row>
    <row r="53" spans="1:22" x14ac:dyDescent="0.3">
      <c r="A53" s="246" t="s">
        <v>454</v>
      </c>
      <c r="B53" s="338" t="s">
        <v>359</v>
      </c>
      <c r="C53" s="269" t="s">
        <v>408</v>
      </c>
      <c r="D53" s="269"/>
      <c r="E53" s="269" t="s">
        <v>400</v>
      </c>
      <c r="F53" s="269"/>
      <c r="G53" s="329"/>
      <c r="H53" s="254"/>
      <c r="I53" s="330">
        <f t="shared" si="4"/>
        <v>1</v>
      </c>
      <c r="J53" s="339">
        <v>1</v>
      </c>
      <c r="K53" s="332">
        <f t="shared" si="3"/>
        <v>0</v>
      </c>
      <c r="L53" s="149"/>
      <c r="M53" s="149"/>
      <c r="N53" s="149"/>
      <c r="O53" s="149"/>
      <c r="P53" s="155"/>
      <c r="Q53" s="149"/>
      <c r="R53" s="149"/>
      <c r="S53" s="149"/>
      <c r="T53" s="334"/>
      <c r="U53" s="149"/>
      <c r="V53" s="335"/>
    </row>
    <row r="54" spans="1:22" x14ac:dyDescent="0.3">
      <c r="A54" s="246" t="s">
        <v>455</v>
      </c>
      <c r="B54" s="338" t="s">
        <v>321</v>
      </c>
      <c r="C54" s="154" t="s">
        <v>408</v>
      </c>
      <c r="D54" s="154"/>
      <c r="E54" s="154"/>
      <c r="F54" s="154"/>
      <c r="G54" s="329"/>
      <c r="H54" s="254"/>
      <c r="I54" s="330">
        <f t="shared" si="4"/>
        <v>1</v>
      </c>
      <c r="J54" s="339">
        <v>1</v>
      </c>
      <c r="K54" s="332">
        <f t="shared" si="3"/>
        <v>0</v>
      </c>
      <c r="L54" s="149"/>
      <c r="M54" s="149"/>
      <c r="N54" s="149"/>
      <c r="O54" s="149"/>
      <c r="P54" s="155"/>
      <c r="Q54" s="149"/>
      <c r="R54" s="149"/>
      <c r="S54" s="149"/>
      <c r="T54" s="334"/>
      <c r="U54" s="149"/>
      <c r="V54" s="335"/>
    </row>
    <row r="55" spans="1:22" x14ac:dyDescent="0.3">
      <c r="A55" s="246" t="s">
        <v>456</v>
      </c>
      <c r="B55" s="338" t="s">
        <v>302</v>
      </c>
      <c r="C55" s="269"/>
      <c r="D55" s="269"/>
      <c r="E55" s="269" t="s">
        <v>400</v>
      </c>
      <c r="F55" s="269"/>
      <c r="G55" s="329" t="s">
        <v>400</v>
      </c>
      <c r="H55" s="254">
        <v>1</v>
      </c>
      <c r="I55" s="330">
        <f t="shared" si="4"/>
        <v>3</v>
      </c>
      <c r="J55" s="339">
        <v>3</v>
      </c>
      <c r="K55" s="332">
        <f t="shared" si="3"/>
        <v>0</v>
      </c>
      <c r="L55" s="149"/>
      <c r="M55" s="149"/>
      <c r="N55" s="149"/>
      <c r="O55" s="149"/>
      <c r="P55" s="155"/>
      <c r="Q55" s="149"/>
      <c r="R55" s="149"/>
      <c r="S55" s="149"/>
      <c r="T55" s="334"/>
      <c r="U55" s="149"/>
      <c r="V55" s="335"/>
    </row>
    <row r="56" spans="1:22" x14ac:dyDescent="0.3">
      <c r="A56" s="246" t="s">
        <v>457</v>
      </c>
      <c r="B56" s="338" t="s">
        <v>421</v>
      </c>
      <c r="C56" s="154" t="s">
        <v>408</v>
      </c>
      <c r="D56" s="154"/>
      <c r="E56" s="154"/>
      <c r="F56" s="154"/>
      <c r="G56" s="329"/>
      <c r="H56" s="254"/>
      <c r="I56" s="330">
        <f t="shared" si="4"/>
        <v>7</v>
      </c>
      <c r="J56" s="339">
        <v>7</v>
      </c>
      <c r="K56" s="332">
        <f t="shared" si="3"/>
        <v>0</v>
      </c>
      <c r="L56" s="149"/>
      <c r="M56" s="149"/>
      <c r="N56" s="149"/>
      <c r="O56" s="149"/>
      <c r="P56" s="155"/>
      <c r="Q56" s="149"/>
      <c r="R56" s="149"/>
      <c r="S56" s="149"/>
      <c r="T56" s="334"/>
      <c r="U56" s="149"/>
      <c r="V56" s="335"/>
    </row>
    <row r="57" spans="1:22" x14ac:dyDescent="0.3">
      <c r="A57" s="246" t="s">
        <v>458</v>
      </c>
      <c r="B57" s="338" t="s">
        <v>241</v>
      </c>
      <c r="C57" s="154" t="s">
        <v>408</v>
      </c>
      <c r="D57" s="154" t="s">
        <v>402</v>
      </c>
      <c r="E57" s="154" t="s">
        <v>400</v>
      </c>
      <c r="F57" s="154"/>
      <c r="G57" s="329"/>
      <c r="H57" s="254"/>
      <c r="I57" s="330">
        <f t="shared" si="4"/>
        <v>17</v>
      </c>
      <c r="J57" s="339">
        <v>16</v>
      </c>
      <c r="K57" s="332">
        <f t="shared" si="3"/>
        <v>1</v>
      </c>
      <c r="L57" s="149"/>
      <c r="M57" s="149"/>
      <c r="N57" s="149">
        <v>1</v>
      </c>
      <c r="O57" s="149"/>
      <c r="P57" s="155"/>
      <c r="Q57" s="149"/>
      <c r="R57" s="149"/>
      <c r="S57" s="149"/>
      <c r="T57" s="334"/>
      <c r="U57" s="149"/>
      <c r="V57" s="335"/>
    </row>
    <row r="58" spans="1:22" x14ac:dyDescent="0.3">
      <c r="A58" s="246" t="s">
        <v>459</v>
      </c>
      <c r="B58" s="338" t="s">
        <v>666</v>
      </c>
      <c r="C58" s="269"/>
      <c r="D58" s="269"/>
      <c r="E58" s="269" t="s">
        <v>400</v>
      </c>
      <c r="F58" s="269"/>
      <c r="G58" s="329"/>
      <c r="H58" s="254"/>
      <c r="I58" s="330">
        <f t="shared" si="4"/>
        <v>24</v>
      </c>
      <c r="J58" s="339">
        <v>18</v>
      </c>
      <c r="K58" s="332">
        <f t="shared" si="3"/>
        <v>6</v>
      </c>
      <c r="L58" s="149">
        <v>1</v>
      </c>
      <c r="M58" s="149"/>
      <c r="N58" s="149">
        <v>1</v>
      </c>
      <c r="O58" s="149">
        <v>1</v>
      </c>
      <c r="P58" s="155"/>
      <c r="Q58" s="149">
        <v>1</v>
      </c>
      <c r="R58" s="149">
        <v>1</v>
      </c>
      <c r="S58" s="149">
        <v>1</v>
      </c>
      <c r="T58" s="334"/>
      <c r="U58" s="149"/>
      <c r="V58" s="335"/>
    </row>
    <row r="59" spans="1:22" x14ac:dyDescent="0.3">
      <c r="A59" s="246" t="s">
        <v>706</v>
      </c>
      <c r="B59" s="338" t="s">
        <v>266</v>
      </c>
      <c r="C59" s="269"/>
      <c r="D59" s="269"/>
      <c r="E59" s="269" t="s">
        <v>400</v>
      </c>
      <c r="F59" s="269"/>
      <c r="G59" s="329" t="s">
        <v>581</v>
      </c>
      <c r="H59" s="254">
        <v>1</v>
      </c>
      <c r="I59" s="330">
        <f t="shared" si="4"/>
        <v>1</v>
      </c>
      <c r="J59" s="339">
        <v>0</v>
      </c>
      <c r="K59" s="332">
        <f t="shared" si="3"/>
        <v>1</v>
      </c>
      <c r="L59" s="149"/>
      <c r="M59" s="149"/>
      <c r="N59" s="149"/>
      <c r="O59" s="149"/>
      <c r="P59" s="155"/>
      <c r="Q59" s="149"/>
      <c r="R59" s="149">
        <v>1</v>
      </c>
      <c r="S59" s="149"/>
      <c r="T59" s="334"/>
      <c r="U59" s="149"/>
      <c r="V59" s="335"/>
    </row>
    <row r="60" spans="1:22" x14ac:dyDescent="0.3">
      <c r="A60" s="246" t="s">
        <v>460</v>
      </c>
      <c r="B60" s="338" t="s">
        <v>323</v>
      </c>
      <c r="C60" s="154" t="s">
        <v>408</v>
      </c>
      <c r="D60" s="154"/>
      <c r="E60" s="154"/>
      <c r="F60" s="154" t="s">
        <v>444</v>
      </c>
      <c r="G60" s="329"/>
      <c r="H60" s="254"/>
      <c r="I60" s="330">
        <f t="shared" si="4"/>
        <v>4</v>
      </c>
      <c r="J60" s="339">
        <v>3</v>
      </c>
      <c r="K60" s="332">
        <f t="shared" si="3"/>
        <v>1</v>
      </c>
      <c r="L60" s="149"/>
      <c r="M60" s="149"/>
      <c r="N60" s="149"/>
      <c r="O60" s="149">
        <v>1</v>
      </c>
      <c r="P60" s="155"/>
      <c r="Q60" s="149"/>
      <c r="R60" s="149"/>
      <c r="S60" s="149"/>
      <c r="T60" s="334"/>
      <c r="U60" s="149"/>
      <c r="V60" s="335"/>
    </row>
    <row r="61" spans="1:22" x14ac:dyDescent="0.3">
      <c r="A61" s="246" t="s">
        <v>461</v>
      </c>
      <c r="B61" s="338" t="s">
        <v>328</v>
      </c>
      <c r="C61" s="154"/>
      <c r="D61" s="154" t="s">
        <v>402</v>
      </c>
      <c r="E61" s="154"/>
      <c r="F61" s="154"/>
      <c r="G61" s="329" t="s">
        <v>400</v>
      </c>
      <c r="H61" s="254">
        <v>1</v>
      </c>
      <c r="I61" s="330">
        <f t="shared" si="4"/>
        <v>4</v>
      </c>
      <c r="J61" s="339">
        <v>4</v>
      </c>
      <c r="K61" s="332">
        <f t="shared" si="3"/>
        <v>0</v>
      </c>
      <c r="L61" s="149"/>
      <c r="M61" s="149"/>
      <c r="N61" s="149"/>
      <c r="O61" s="149"/>
      <c r="P61" s="155"/>
      <c r="Q61" s="149"/>
      <c r="R61" s="149"/>
      <c r="S61" s="149"/>
      <c r="T61" s="334"/>
      <c r="U61" s="149"/>
      <c r="V61" s="335"/>
    </row>
    <row r="62" spans="1:22" x14ac:dyDescent="0.3">
      <c r="A62" s="246" t="s">
        <v>462</v>
      </c>
      <c r="B62" s="338" t="s">
        <v>245</v>
      </c>
      <c r="C62" s="154" t="s">
        <v>408</v>
      </c>
      <c r="D62" s="154"/>
      <c r="E62" s="154"/>
      <c r="F62" s="154"/>
      <c r="G62" s="329" t="s">
        <v>400</v>
      </c>
      <c r="H62" s="254">
        <v>2</v>
      </c>
      <c r="I62" s="330">
        <f t="shared" si="4"/>
        <v>8</v>
      </c>
      <c r="J62" s="339">
        <v>8</v>
      </c>
      <c r="K62" s="332">
        <f t="shared" si="3"/>
        <v>0</v>
      </c>
      <c r="L62" s="149"/>
      <c r="M62" s="149"/>
      <c r="N62" s="149"/>
      <c r="O62" s="149"/>
      <c r="P62" s="155"/>
      <c r="Q62" s="149"/>
      <c r="R62" s="149"/>
      <c r="S62" s="149"/>
      <c r="T62" s="334"/>
      <c r="U62" s="149"/>
      <c r="V62" s="335"/>
    </row>
    <row r="63" spans="1:22" x14ac:dyDescent="0.3">
      <c r="A63" s="246" t="s">
        <v>463</v>
      </c>
      <c r="B63" s="338" t="s">
        <v>356</v>
      </c>
      <c r="C63" s="154"/>
      <c r="D63" s="154"/>
      <c r="E63" s="154" t="s">
        <v>400</v>
      </c>
      <c r="F63" s="154"/>
      <c r="G63" s="329" t="s">
        <v>400</v>
      </c>
      <c r="H63" s="254">
        <v>1</v>
      </c>
      <c r="I63" s="330">
        <f t="shared" si="4"/>
        <v>39</v>
      </c>
      <c r="J63" s="339">
        <v>36</v>
      </c>
      <c r="K63" s="332">
        <f t="shared" si="3"/>
        <v>3</v>
      </c>
      <c r="L63" s="149"/>
      <c r="M63" s="149">
        <v>1</v>
      </c>
      <c r="N63" s="149"/>
      <c r="O63" s="149"/>
      <c r="P63" s="155"/>
      <c r="Q63" s="149">
        <v>1</v>
      </c>
      <c r="R63" s="149">
        <v>1</v>
      </c>
      <c r="S63" s="149"/>
      <c r="T63" s="334"/>
      <c r="U63" s="149"/>
      <c r="V63" s="335"/>
    </row>
    <row r="64" spans="1:22" x14ac:dyDescent="0.3">
      <c r="A64" s="246" t="s">
        <v>464</v>
      </c>
      <c r="B64" s="338" t="s">
        <v>465</v>
      </c>
      <c r="C64" s="154"/>
      <c r="D64" s="154" t="s">
        <v>402</v>
      </c>
      <c r="E64" s="154"/>
      <c r="F64" s="154"/>
      <c r="G64" s="329"/>
      <c r="H64" s="254"/>
      <c r="I64" s="330">
        <f t="shared" si="4"/>
        <v>3</v>
      </c>
      <c r="J64" s="339">
        <v>3</v>
      </c>
      <c r="K64" s="332">
        <f t="shared" si="3"/>
        <v>0</v>
      </c>
      <c r="L64" s="149"/>
      <c r="M64" s="149"/>
      <c r="N64" s="149"/>
      <c r="O64" s="149"/>
      <c r="P64" s="155"/>
      <c r="Q64" s="149"/>
      <c r="R64" s="149"/>
      <c r="S64" s="149"/>
      <c r="T64" s="334"/>
      <c r="U64" s="149"/>
      <c r="V64" s="335"/>
    </row>
    <row r="65" spans="1:1024" x14ac:dyDescent="0.3">
      <c r="A65" s="246" t="s">
        <v>466</v>
      </c>
      <c r="B65" s="338" t="s">
        <v>416</v>
      </c>
      <c r="C65" s="154" t="s">
        <v>408</v>
      </c>
      <c r="D65" s="154"/>
      <c r="E65" s="154"/>
      <c r="F65" s="154" t="s">
        <v>446</v>
      </c>
      <c r="G65" s="329"/>
      <c r="H65" s="254"/>
      <c r="I65" s="330">
        <f t="shared" si="4"/>
        <v>2</v>
      </c>
      <c r="J65" s="339">
        <v>2</v>
      </c>
      <c r="K65" s="332">
        <f t="shared" si="3"/>
        <v>0</v>
      </c>
      <c r="L65" s="149"/>
      <c r="M65" s="149"/>
      <c r="N65" s="149"/>
      <c r="O65" s="149"/>
      <c r="P65" s="155"/>
      <c r="Q65" s="149"/>
      <c r="R65" s="149"/>
      <c r="S65" s="149"/>
      <c r="T65" s="334"/>
      <c r="U65" s="149"/>
      <c r="V65" s="335"/>
    </row>
    <row r="66" spans="1:1024" x14ac:dyDescent="0.3">
      <c r="A66" s="246" t="s">
        <v>467</v>
      </c>
      <c r="B66" s="338" t="s">
        <v>328</v>
      </c>
      <c r="C66" s="154"/>
      <c r="D66" s="154" t="s">
        <v>402</v>
      </c>
      <c r="E66" s="154"/>
      <c r="F66" s="154"/>
      <c r="G66" s="329"/>
      <c r="H66" s="254"/>
      <c r="I66" s="330">
        <f t="shared" si="4"/>
        <v>1</v>
      </c>
      <c r="J66" s="339">
        <v>1</v>
      </c>
      <c r="K66" s="332">
        <f t="shared" ref="K66:K97" si="5">SUM(L66:U66)</f>
        <v>0</v>
      </c>
      <c r="L66" s="149"/>
      <c r="M66" s="149"/>
      <c r="N66" s="149"/>
      <c r="O66" s="149"/>
      <c r="P66" s="155"/>
      <c r="Q66" s="149"/>
      <c r="R66" s="149"/>
      <c r="S66" s="149"/>
      <c r="T66" s="334"/>
      <c r="U66" s="149"/>
      <c r="V66" s="335"/>
    </row>
    <row r="67" spans="1:1024" x14ac:dyDescent="0.3">
      <c r="A67" s="246" t="s">
        <v>468</v>
      </c>
      <c r="B67" s="338" t="s">
        <v>239</v>
      </c>
      <c r="C67" s="269" t="s">
        <v>408</v>
      </c>
      <c r="D67" s="269"/>
      <c r="E67" s="269"/>
      <c r="F67" s="269"/>
      <c r="G67" s="329"/>
      <c r="H67" s="254"/>
      <c r="I67" s="330">
        <f t="shared" si="4"/>
        <v>3</v>
      </c>
      <c r="J67" s="339">
        <v>3</v>
      </c>
      <c r="K67" s="332">
        <f t="shared" si="5"/>
        <v>0</v>
      </c>
      <c r="L67" s="149"/>
      <c r="M67" s="149"/>
      <c r="N67" s="149"/>
      <c r="O67" s="149"/>
      <c r="P67" s="155"/>
      <c r="Q67" s="149"/>
      <c r="R67" s="149"/>
      <c r="S67" s="149"/>
      <c r="T67" s="334"/>
      <c r="U67" s="155"/>
      <c r="V67" s="335"/>
    </row>
    <row r="68" spans="1:1024" x14ac:dyDescent="0.3">
      <c r="A68" s="246" t="s">
        <v>469</v>
      </c>
      <c r="B68" s="338" t="s">
        <v>421</v>
      </c>
      <c r="C68" s="154" t="s">
        <v>408</v>
      </c>
      <c r="D68" s="154"/>
      <c r="E68" s="154"/>
      <c r="F68" s="154" t="s">
        <v>444</v>
      </c>
      <c r="G68" s="329"/>
      <c r="H68" s="254"/>
      <c r="I68" s="330">
        <f t="shared" si="4"/>
        <v>2</v>
      </c>
      <c r="J68" s="339">
        <v>2</v>
      </c>
      <c r="K68" s="332">
        <f t="shared" si="5"/>
        <v>0</v>
      </c>
      <c r="L68" s="149"/>
      <c r="M68" s="149"/>
      <c r="N68" s="149"/>
      <c r="O68" s="149"/>
      <c r="P68" s="155"/>
      <c r="Q68" s="149"/>
      <c r="R68" s="149"/>
      <c r="S68" s="149"/>
      <c r="T68" s="334"/>
      <c r="U68" s="149"/>
      <c r="V68" s="335"/>
    </row>
    <row r="69" spans="1:1024" x14ac:dyDescent="0.3">
      <c r="A69" s="246" t="s">
        <v>470</v>
      </c>
      <c r="B69" s="338" t="s">
        <v>416</v>
      </c>
      <c r="C69" s="154" t="s">
        <v>408</v>
      </c>
      <c r="D69" s="154"/>
      <c r="E69" s="154"/>
      <c r="F69" s="154"/>
      <c r="G69" s="329"/>
      <c r="H69" s="254"/>
      <c r="I69" s="330">
        <f t="shared" si="4"/>
        <v>5</v>
      </c>
      <c r="J69" s="339">
        <v>5</v>
      </c>
      <c r="K69" s="332">
        <f t="shared" si="5"/>
        <v>0</v>
      </c>
      <c r="L69" s="149"/>
      <c r="M69" s="149"/>
      <c r="N69" s="149"/>
      <c r="O69" s="149"/>
      <c r="P69" s="155"/>
      <c r="Q69" s="149"/>
      <c r="R69" s="149"/>
      <c r="S69" s="149"/>
      <c r="T69" s="334"/>
      <c r="U69" s="149"/>
      <c r="V69" s="335"/>
    </row>
    <row r="70" spans="1:1024" x14ac:dyDescent="0.3">
      <c r="A70" s="246" t="s">
        <v>471</v>
      </c>
      <c r="B70" s="338"/>
      <c r="C70" s="269" t="s">
        <v>408</v>
      </c>
      <c r="D70" s="269"/>
      <c r="E70" s="269"/>
      <c r="F70" s="269"/>
      <c r="G70" s="329"/>
      <c r="H70" s="254"/>
      <c r="I70" s="330">
        <f t="shared" si="4"/>
        <v>1</v>
      </c>
      <c r="J70" s="339">
        <v>1</v>
      </c>
      <c r="K70" s="332">
        <f t="shared" si="5"/>
        <v>0</v>
      </c>
      <c r="L70" s="149"/>
      <c r="M70" s="149"/>
      <c r="N70" s="149"/>
      <c r="O70" s="149"/>
      <c r="P70" s="155"/>
      <c r="Q70" s="149"/>
      <c r="R70" s="149"/>
      <c r="S70" s="149"/>
      <c r="T70" s="334"/>
      <c r="U70" s="155"/>
      <c r="V70" s="335"/>
    </row>
    <row r="71" spans="1:1024" x14ac:dyDescent="0.3">
      <c r="A71" s="246" t="s">
        <v>472</v>
      </c>
      <c r="B71" s="338" t="s">
        <v>241</v>
      </c>
      <c r="C71" s="269" t="s">
        <v>408</v>
      </c>
      <c r="D71" s="269"/>
      <c r="E71" s="269"/>
      <c r="F71" s="269" t="s">
        <v>444</v>
      </c>
      <c r="G71" s="329"/>
      <c r="H71" s="254"/>
      <c r="I71" s="330">
        <f t="shared" si="4"/>
        <v>2</v>
      </c>
      <c r="J71" s="339">
        <v>2</v>
      </c>
      <c r="K71" s="332">
        <f t="shared" si="5"/>
        <v>0</v>
      </c>
      <c r="L71" s="149"/>
      <c r="M71" s="149"/>
      <c r="N71" s="149"/>
      <c r="O71" s="149"/>
      <c r="P71" s="155"/>
      <c r="Q71" s="149"/>
      <c r="R71" s="149"/>
      <c r="S71" s="149"/>
      <c r="T71" s="334"/>
      <c r="U71" s="155"/>
      <c r="V71" s="335"/>
    </row>
    <row r="72" spans="1:1024" x14ac:dyDescent="0.3">
      <c r="A72" s="340" t="s">
        <v>473</v>
      </c>
      <c r="B72" s="341" t="s">
        <v>323</v>
      </c>
      <c r="C72" s="342"/>
      <c r="D72" s="342" t="s">
        <v>402</v>
      </c>
      <c r="E72" s="342"/>
      <c r="F72" s="342"/>
      <c r="G72" s="343"/>
      <c r="H72" s="344"/>
      <c r="I72" s="330">
        <f t="shared" si="4"/>
        <v>5</v>
      </c>
      <c r="J72" s="345">
        <v>5</v>
      </c>
      <c r="K72" s="346">
        <f t="shared" si="5"/>
        <v>0</v>
      </c>
      <c r="L72" s="347"/>
      <c r="M72" s="347"/>
      <c r="N72" s="347"/>
      <c r="O72" s="347"/>
      <c r="P72" s="348"/>
      <c r="Q72" s="347"/>
      <c r="R72" s="347"/>
      <c r="S72" s="347"/>
      <c r="T72" s="349"/>
      <c r="U72" s="347"/>
      <c r="V72" s="335"/>
    </row>
    <row r="73" spans="1:1024" x14ac:dyDescent="0.3">
      <c r="A73" s="246" t="s">
        <v>646</v>
      </c>
      <c r="B73" s="338" t="s">
        <v>385</v>
      </c>
      <c r="C73" s="269"/>
      <c r="D73" s="269"/>
      <c r="E73" s="269" t="s">
        <v>400</v>
      </c>
      <c r="F73" s="269"/>
      <c r="G73" s="329"/>
      <c r="H73" s="254"/>
      <c r="I73" s="330">
        <f t="shared" si="4"/>
        <v>2</v>
      </c>
      <c r="J73" s="339">
        <v>0</v>
      </c>
      <c r="K73" s="332">
        <f t="shared" si="5"/>
        <v>2</v>
      </c>
      <c r="L73" s="149"/>
      <c r="M73" s="149"/>
      <c r="N73" s="149">
        <v>1</v>
      </c>
      <c r="O73" s="149">
        <v>1</v>
      </c>
      <c r="P73" s="155"/>
      <c r="Q73" s="149"/>
      <c r="R73" s="149"/>
      <c r="S73" s="149"/>
      <c r="T73" s="334"/>
      <c r="U73" s="149"/>
      <c r="V73" s="335"/>
    </row>
    <row r="74" spans="1:1024" x14ac:dyDescent="0.3">
      <c r="A74" s="246" t="s">
        <v>474</v>
      </c>
      <c r="B74" s="338" t="s">
        <v>266</v>
      </c>
      <c r="C74" s="154"/>
      <c r="D74" s="154"/>
      <c r="E74" s="154" t="s">
        <v>400</v>
      </c>
      <c r="F74" s="154"/>
      <c r="G74" s="329"/>
      <c r="H74" s="254"/>
      <c r="I74" s="330">
        <f t="shared" si="4"/>
        <v>6</v>
      </c>
      <c r="J74" s="339">
        <v>5</v>
      </c>
      <c r="K74" s="332">
        <f t="shared" si="5"/>
        <v>1</v>
      </c>
      <c r="L74" s="149"/>
      <c r="M74" s="149"/>
      <c r="N74" s="149"/>
      <c r="O74" s="149"/>
      <c r="P74" s="155"/>
      <c r="Q74" s="149"/>
      <c r="R74" s="149"/>
      <c r="S74" s="149">
        <v>1</v>
      </c>
      <c r="T74" s="334"/>
      <c r="U74" s="149"/>
      <c r="V74" s="335"/>
    </row>
    <row r="75" spans="1:1024" x14ac:dyDescent="0.3">
      <c r="A75" s="246" t="s">
        <v>475</v>
      </c>
      <c r="B75" s="338" t="s">
        <v>257</v>
      </c>
      <c r="C75" s="269" t="s">
        <v>408</v>
      </c>
      <c r="D75" s="269" t="s">
        <v>402</v>
      </c>
      <c r="E75" s="269"/>
      <c r="F75" s="269"/>
      <c r="G75" s="329"/>
      <c r="H75" s="254"/>
      <c r="I75" s="330">
        <f t="shared" si="4"/>
        <v>46</v>
      </c>
      <c r="J75" s="339">
        <v>39</v>
      </c>
      <c r="K75" s="332">
        <f t="shared" si="5"/>
        <v>7</v>
      </c>
      <c r="L75" s="149">
        <v>1</v>
      </c>
      <c r="M75" s="149">
        <v>1</v>
      </c>
      <c r="N75" s="149">
        <v>1</v>
      </c>
      <c r="O75" s="149">
        <v>1</v>
      </c>
      <c r="P75" s="155"/>
      <c r="Q75" s="149">
        <v>1</v>
      </c>
      <c r="R75" s="149">
        <v>1</v>
      </c>
      <c r="S75" s="149">
        <v>1</v>
      </c>
      <c r="T75" s="334"/>
      <c r="U75" s="149"/>
      <c r="V75" s="335"/>
    </row>
    <row r="76" spans="1:1024" x14ac:dyDescent="0.3">
      <c r="A76" s="246" t="s">
        <v>476</v>
      </c>
      <c r="B76" s="338" t="s">
        <v>302</v>
      </c>
      <c r="C76" s="154"/>
      <c r="D76" s="154" t="s">
        <v>402</v>
      </c>
      <c r="E76" s="154"/>
      <c r="F76" s="154"/>
      <c r="G76" s="329"/>
      <c r="H76" s="254"/>
      <c r="I76" s="330">
        <f t="shared" si="4"/>
        <v>1</v>
      </c>
      <c r="J76" s="339">
        <v>1</v>
      </c>
      <c r="K76" s="332">
        <f t="shared" si="5"/>
        <v>0</v>
      </c>
      <c r="L76" s="149"/>
      <c r="M76" s="149"/>
      <c r="N76" s="149"/>
      <c r="O76" s="149"/>
      <c r="P76" s="155"/>
      <c r="Q76" s="149"/>
      <c r="R76" s="149"/>
      <c r="S76" s="149"/>
      <c r="T76" s="334"/>
      <c r="U76" s="149"/>
      <c r="V76" s="335"/>
    </row>
    <row r="77" spans="1:1024" x14ac:dyDescent="0.3">
      <c r="A77" s="246" t="s">
        <v>477</v>
      </c>
      <c r="B77" s="338" t="s">
        <v>359</v>
      </c>
      <c r="C77" s="269"/>
      <c r="D77" s="269" t="s">
        <v>402</v>
      </c>
      <c r="E77" s="269"/>
      <c r="F77" s="269"/>
      <c r="G77" s="329"/>
      <c r="H77" s="254"/>
      <c r="I77" s="330">
        <f t="shared" si="4"/>
        <v>3</v>
      </c>
      <c r="J77" s="339">
        <v>3</v>
      </c>
      <c r="K77" s="332">
        <f t="shared" si="5"/>
        <v>0</v>
      </c>
      <c r="L77" s="149"/>
      <c r="M77" s="149"/>
      <c r="N77" s="149"/>
      <c r="O77" s="149"/>
      <c r="P77" s="155"/>
      <c r="Q77" s="149"/>
      <c r="R77" s="149"/>
      <c r="S77" s="149"/>
      <c r="T77" s="334"/>
      <c r="U77" s="149"/>
      <c r="V77" s="335"/>
    </row>
    <row r="78" spans="1:1024" s="351" customFormat="1" x14ac:dyDescent="0.3">
      <c r="A78" s="246" t="s">
        <v>478</v>
      </c>
      <c r="B78" s="338" t="s">
        <v>241</v>
      </c>
      <c r="C78" s="154" t="s">
        <v>408</v>
      </c>
      <c r="D78" s="154" t="s">
        <v>402</v>
      </c>
      <c r="E78" s="154"/>
      <c r="F78" s="154"/>
      <c r="G78" s="329"/>
      <c r="H78" s="254"/>
      <c r="I78" s="330">
        <f t="shared" si="4"/>
        <v>19</v>
      </c>
      <c r="J78" s="339">
        <v>15</v>
      </c>
      <c r="K78" s="332">
        <f t="shared" si="5"/>
        <v>4</v>
      </c>
      <c r="L78" s="149"/>
      <c r="M78" s="149">
        <v>1</v>
      </c>
      <c r="N78" s="149"/>
      <c r="O78" s="149">
        <v>1</v>
      </c>
      <c r="P78" s="155"/>
      <c r="Q78" s="149">
        <v>1</v>
      </c>
      <c r="R78" s="149"/>
      <c r="S78" s="149">
        <v>1</v>
      </c>
      <c r="T78" s="334"/>
      <c r="U78" s="149"/>
      <c r="V78" s="335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0"/>
      <c r="CA78" s="350"/>
      <c r="CB78" s="350"/>
      <c r="CC78" s="350"/>
      <c r="CD78" s="350"/>
      <c r="CE78" s="350"/>
      <c r="CF78" s="350"/>
      <c r="CG78" s="350"/>
      <c r="CH78" s="350"/>
      <c r="CI78" s="350"/>
      <c r="CJ78" s="350"/>
      <c r="CK78" s="350"/>
      <c r="CL78" s="350"/>
      <c r="CM78" s="350"/>
      <c r="CN78" s="350"/>
      <c r="CO78" s="350"/>
      <c r="CP78" s="350"/>
      <c r="CQ78" s="350"/>
      <c r="CR78" s="350"/>
      <c r="CS78" s="350"/>
      <c r="CT78" s="350"/>
      <c r="CU78" s="350"/>
      <c r="CV78" s="350"/>
      <c r="CW78" s="350"/>
      <c r="CX78" s="350"/>
      <c r="CY78" s="350"/>
      <c r="CZ78" s="350"/>
      <c r="DA78" s="350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0"/>
      <c r="DO78" s="350"/>
      <c r="DP78" s="350"/>
      <c r="DQ78" s="350"/>
      <c r="DR78" s="350"/>
      <c r="DS78" s="350"/>
      <c r="DT78" s="350"/>
      <c r="DU78" s="350"/>
      <c r="DV78" s="350"/>
      <c r="DW78" s="350"/>
      <c r="DX78" s="350"/>
      <c r="DY78" s="350"/>
      <c r="DZ78" s="350"/>
      <c r="EA78" s="350"/>
      <c r="EB78" s="350"/>
      <c r="EC78" s="350"/>
      <c r="ED78" s="350"/>
      <c r="EE78" s="350"/>
      <c r="EF78" s="350"/>
      <c r="EG78" s="350"/>
      <c r="EH78" s="350"/>
      <c r="EI78" s="350"/>
      <c r="EJ78" s="350"/>
      <c r="EK78" s="350"/>
      <c r="EL78" s="350"/>
      <c r="EM78" s="350"/>
      <c r="EN78" s="350"/>
      <c r="EO78" s="350"/>
      <c r="EP78" s="350"/>
      <c r="EQ78" s="350"/>
      <c r="ER78" s="350"/>
      <c r="ES78" s="350"/>
      <c r="ET78" s="350"/>
      <c r="EU78" s="350"/>
      <c r="EV78" s="350"/>
      <c r="EW78" s="350"/>
      <c r="EX78" s="350"/>
      <c r="EY78" s="350"/>
      <c r="EZ78" s="350"/>
      <c r="FA78" s="350"/>
      <c r="FB78" s="350"/>
      <c r="FC78" s="350"/>
      <c r="FD78" s="350"/>
      <c r="FE78" s="350"/>
      <c r="FF78" s="350"/>
      <c r="FG78" s="350"/>
      <c r="FH78" s="350"/>
      <c r="FI78" s="350"/>
      <c r="FJ78" s="350"/>
      <c r="FK78" s="350"/>
      <c r="FL78" s="350"/>
      <c r="FM78" s="350"/>
      <c r="FN78" s="350"/>
      <c r="FO78" s="350"/>
      <c r="FP78" s="350"/>
      <c r="FQ78" s="350"/>
      <c r="FR78" s="350"/>
      <c r="FS78" s="350"/>
      <c r="FT78" s="350"/>
      <c r="FU78" s="350"/>
      <c r="FV78" s="350"/>
      <c r="FW78" s="350"/>
      <c r="FX78" s="350"/>
      <c r="FY78" s="350"/>
      <c r="FZ78" s="350"/>
      <c r="GA78" s="350"/>
      <c r="GB78" s="350"/>
      <c r="GC78" s="350"/>
      <c r="GD78" s="350"/>
      <c r="GE78" s="350"/>
      <c r="GF78" s="350"/>
      <c r="GG78" s="350"/>
      <c r="GH78" s="350"/>
      <c r="GI78" s="350"/>
      <c r="GJ78" s="350"/>
      <c r="GK78" s="350"/>
      <c r="GL78" s="350"/>
      <c r="GM78" s="350"/>
      <c r="GN78" s="350"/>
      <c r="GO78" s="350"/>
      <c r="GP78" s="350"/>
      <c r="GQ78" s="350"/>
      <c r="GR78" s="350"/>
      <c r="GS78" s="350"/>
      <c r="GT78" s="350"/>
      <c r="GU78" s="350"/>
      <c r="GV78" s="350"/>
      <c r="GW78" s="350"/>
      <c r="GX78" s="350"/>
      <c r="GY78" s="350"/>
      <c r="GZ78" s="350"/>
      <c r="HA78" s="350"/>
      <c r="HB78" s="350"/>
      <c r="HC78" s="350"/>
      <c r="HD78" s="350"/>
      <c r="HE78" s="350"/>
      <c r="HF78" s="350"/>
      <c r="HG78" s="350"/>
      <c r="HH78" s="350"/>
      <c r="HI78" s="350"/>
      <c r="HJ78" s="350"/>
      <c r="HK78" s="350"/>
      <c r="HL78" s="350"/>
      <c r="HM78" s="350"/>
      <c r="HN78" s="350"/>
      <c r="HO78" s="350"/>
      <c r="HP78" s="350"/>
      <c r="HQ78" s="350"/>
      <c r="HR78" s="350"/>
      <c r="HS78" s="350"/>
      <c r="HT78" s="350"/>
      <c r="HU78" s="350"/>
      <c r="HV78" s="350"/>
      <c r="HW78" s="350"/>
      <c r="HX78" s="350"/>
      <c r="HY78" s="350"/>
      <c r="HZ78" s="350"/>
      <c r="IA78" s="350"/>
      <c r="IB78" s="350"/>
      <c r="IC78" s="350"/>
      <c r="ID78" s="350"/>
      <c r="IE78" s="350"/>
      <c r="IF78" s="350"/>
      <c r="IG78" s="350"/>
      <c r="IH78" s="350"/>
      <c r="II78" s="350"/>
      <c r="IJ78" s="350"/>
      <c r="IK78" s="350"/>
      <c r="IL78" s="350"/>
      <c r="IM78" s="350"/>
      <c r="IN78" s="350"/>
      <c r="IO78" s="350"/>
      <c r="IP78" s="350"/>
      <c r="IQ78" s="350"/>
      <c r="IR78" s="350"/>
      <c r="IS78" s="350"/>
      <c r="IT78" s="350"/>
      <c r="IU78" s="350"/>
      <c r="IV78" s="350"/>
      <c r="IW78" s="350"/>
      <c r="IX78" s="350"/>
      <c r="IY78" s="350"/>
      <c r="IZ78" s="350"/>
      <c r="JA78" s="350"/>
      <c r="JB78" s="350"/>
      <c r="JC78" s="350"/>
      <c r="JD78" s="350"/>
      <c r="JE78" s="350"/>
      <c r="JF78" s="350"/>
      <c r="JG78" s="350"/>
      <c r="JH78" s="350"/>
      <c r="JI78" s="350"/>
      <c r="JJ78" s="350"/>
      <c r="JK78" s="350"/>
      <c r="JL78" s="350"/>
      <c r="JM78" s="350"/>
      <c r="JN78" s="350"/>
      <c r="JO78" s="350"/>
      <c r="JP78" s="350"/>
      <c r="JQ78" s="350"/>
      <c r="JR78" s="350"/>
      <c r="JS78" s="350"/>
      <c r="JT78" s="350"/>
      <c r="JU78" s="350"/>
      <c r="JV78" s="350"/>
      <c r="JW78" s="350"/>
      <c r="JX78" s="350"/>
      <c r="JY78" s="350"/>
      <c r="JZ78" s="350"/>
      <c r="KA78" s="350"/>
      <c r="KB78" s="350"/>
      <c r="KC78" s="350"/>
      <c r="KD78" s="350"/>
      <c r="KE78" s="350"/>
      <c r="KF78" s="350"/>
      <c r="KG78" s="350"/>
      <c r="KH78" s="350"/>
      <c r="KI78" s="350"/>
      <c r="KJ78" s="350"/>
      <c r="KK78" s="350"/>
      <c r="KL78" s="350"/>
      <c r="KM78" s="350"/>
      <c r="KN78" s="350"/>
      <c r="KO78" s="350"/>
      <c r="KP78" s="350"/>
      <c r="KQ78" s="350"/>
      <c r="KR78" s="350"/>
      <c r="KS78" s="350"/>
      <c r="KT78" s="350"/>
      <c r="KU78" s="350"/>
      <c r="KV78" s="350"/>
      <c r="KW78" s="350"/>
      <c r="KX78" s="350"/>
      <c r="KY78" s="350"/>
      <c r="KZ78" s="350"/>
      <c r="LA78" s="350"/>
      <c r="LB78" s="350"/>
      <c r="LC78" s="350"/>
      <c r="LD78" s="350"/>
      <c r="LE78" s="350"/>
      <c r="LF78" s="350"/>
      <c r="LG78" s="350"/>
      <c r="LH78" s="350"/>
      <c r="LI78" s="350"/>
      <c r="LJ78" s="350"/>
      <c r="LK78" s="350"/>
      <c r="LL78" s="350"/>
      <c r="LM78" s="350"/>
      <c r="LN78" s="350"/>
      <c r="LO78" s="350"/>
      <c r="LP78" s="350"/>
      <c r="LQ78" s="350"/>
      <c r="LR78" s="350"/>
      <c r="LS78" s="350"/>
      <c r="LT78" s="350"/>
      <c r="LU78" s="350"/>
      <c r="LV78" s="350"/>
      <c r="LW78" s="350"/>
      <c r="LX78" s="350"/>
      <c r="LY78" s="350"/>
      <c r="LZ78" s="350"/>
      <c r="MA78" s="350"/>
      <c r="MB78" s="350"/>
      <c r="MC78" s="350"/>
      <c r="MD78" s="350"/>
      <c r="ME78" s="350"/>
      <c r="MF78" s="350"/>
      <c r="MG78" s="350"/>
      <c r="MH78" s="350"/>
      <c r="MI78" s="350"/>
      <c r="MJ78" s="350"/>
      <c r="MK78" s="350"/>
      <c r="ML78" s="350"/>
      <c r="MM78" s="350"/>
      <c r="MN78" s="350"/>
      <c r="MO78" s="350"/>
      <c r="MP78" s="350"/>
      <c r="MQ78" s="350"/>
      <c r="MR78" s="350"/>
      <c r="MS78" s="350"/>
      <c r="MT78" s="350"/>
      <c r="MU78" s="350"/>
      <c r="MV78" s="350"/>
      <c r="MW78" s="350"/>
      <c r="MX78" s="350"/>
      <c r="MY78" s="350"/>
      <c r="MZ78" s="350"/>
      <c r="NA78" s="350"/>
      <c r="NB78" s="350"/>
      <c r="NC78" s="350"/>
      <c r="ND78" s="350"/>
      <c r="NE78" s="350"/>
      <c r="NF78" s="350"/>
      <c r="NG78" s="350"/>
      <c r="NH78" s="350"/>
      <c r="NI78" s="350"/>
      <c r="NJ78" s="350"/>
      <c r="NK78" s="350"/>
      <c r="NL78" s="350"/>
      <c r="NM78" s="350"/>
      <c r="NN78" s="350"/>
      <c r="NO78" s="350"/>
      <c r="NP78" s="350"/>
      <c r="NQ78" s="350"/>
      <c r="NR78" s="350"/>
      <c r="NS78" s="350"/>
      <c r="NT78" s="350"/>
      <c r="NU78" s="350"/>
      <c r="NV78" s="350"/>
      <c r="NW78" s="350"/>
      <c r="NX78" s="350"/>
      <c r="NY78" s="350"/>
      <c r="NZ78" s="350"/>
      <c r="OA78" s="350"/>
      <c r="OB78" s="350"/>
      <c r="OC78" s="350"/>
      <c r="OD78" s="350"/>
      <c r="OE78" s="350"/>
      <c r="OF78" s="350"/>
      <c r="OG78" s="350"/>
      <c r="OH78" s="350"/>
      <c r="OI78" s="350"/>
      <c r="OJ78" s="350"/>
      <c r="OK78" s="350"/>
      <c r="OL78" s="350"/>
      <c r="OM78" s="350"/>
      <c r="ON78" s="350"/>
      <c r="OO78" s="350"/>
      <c r="OP78" s="350"/>
      <c r="OQ78" s="350"/>
      <c r="OR78" s="350"/>
      <c r="OS78" s="350"/>
      <c r="OT78" s="350"/>
      <c r="OU78" s="350"/>
      <c r="OV78" s="350"/>
      <c r="OW78" s="350"/>
      <c r="OX78" s="350"/>
      <c r="OY78" s="350"/>
      <c r="OZ78" s="350"/>
      <c r="PA78" s="350"/>
      <c r="PB78" s="350"/>
      <c r="PC78" s="350"/>
      <c r="PD78" s="350"/>
      <c r="PE78" s="350"/>
      <c r="PF78" s="350"/>
      <c r="PG78" s="350"/>
      <c r="PH78" s="350"/>
      <c r="PI78" s="350"/>
      <c r="PJ78" s="350"/>
      <c r="PK78" s="350"/>
      <c r="PL78" s="350"/>
      <c r="PM78" s="350"/>
      <c r="PN78" s="350"/>
      <c r="PO78" s="350"/>
      <c r="PP78" s="350"/>
      <c r="PQ78" s="350"/>
      <c r="PR78" s="350"/>
      <c r="PS78" s="350"/>
      <c r="PT78" s="350"/>
      <c r="PU78" s="350"/>
      <c r="PV78" s="350"/>
      <c r="PW78" s="350"/>
      <c r="PX78" s="350"/>
      <c r="PY78" s="350"/>
      <c r="PZ78" s="350"/>
      <c r="QA78" s="350"/>
      <c r="QB78" s="350"/>
      <c r="QC78" s="350"/>
      <c r="QD78" s="350"/>
      <c r="QE78" s="350"/>
      <c r="QF78" s="350"/>
      <c r="QG78" s="350"/>
      <c r="QH78" s="350"/>
      <c r="QI78" s="350"/>
      <c r="QJ78" s="350"/>
      <c r="QK78" s="350"/>
      <c r="QL78" s="350"/>
      <c r="QM78" s="350"/>
      <c r="QN78" s="350"/>
      <c r="QO78" s="350"/>
      <c r="QP78" s="350"/>
      <c r="QQ78" s="350"/>
      <c r="QR78" s="350"/>
      <c r="QS78" s="350"/>
      <c r="QT78" s="350"/>
      <c r="QU78" s="350"/>
      <c r="QV78" s="350"/>
      <c r="QW78" s="350"/>
      <c r="QX78" s="350"/>
      <c r="QY78" s="350"/>
      <c r="QZ78" s="350"/>
      <c r="RA78" s="350"/>
      <c r="RB78" s="350"/>
      <c r="RC78" s="350"/>
      <c r="RD78" s="350"/>
      <c r="RE78" s="350"/>
      <c r="RF78" s="350"/>
      <c r="RG78" s="350"/>
      <c r="RH78" s="350"/>
      <c r="RI78" s="350"/>
      <c r="RJ78" s="350"/>
      <c r="RK78" s="350"/>
      <c r="RL78" s="350"/>
      <c r="RM78" s="350"/>
      <c r="RN78" s="350"/>
      <c r="RO78" s="350"/>
      <c r="RP78" s="350"/>
      <c r="RQ78" s="350"/>
      <c r="RR78" s="350"/>
      <c r="RS78" s="350"/>
      <c r="RT78" s="350"/>
      <c r="RU78" s="350"/>
      <c r="RV78" s="350"/>
      <c r="RW78" s="350"/>
      <c r="RX78" s="350"/>
      <c r="RY78" s="350"/>
      <c r="RZ78" s="350"/>
      <c r="SA78" s="350"/>
      <c r="SB78" s="350"/>
      <c r="SC78" s="350"/>
      <c r="SD78" s="350"/>
      <c r="SE78" s="350"/>
      <c r="SF78" s="350"/>
      <c r="SG78" s="350"/>
      <c r="SH78" s="350"/>
      <c r="SI78" s="350"/>
      <c r="SJ78" s="350"/>
      <c r="SK78" s="350"/>
      <c r="SL78" s="350"/>
      <c r="SM78" s="350"/>
      <c r="SN78" s="350"/>
      <c r="SO78" s="350"/>
      <c r="SP78" s="350"/>
      <c r="SQ78" s="350"/>
      <c r="SR78" s="350"/>
      <c r="SS78" s="350"/>
      <c r="ST78" s="350"/>
      <c r="SU78" s="350"/>
      <c r="SV78" s="350"/>
      <c r="SW78" s="350"/>
      <c r="SX78" s="350"/>
      <c r="SY78" s="350"/>
      <c r="SZ78" s="350"/>
      <c r="TA78" s="350"/>
      <c r="TB78" s="350"/>
      <c r="TC78" s="350"/>
      <c r="TD78" s="350"/>
      <c r="TE78" s="350"/>
      <c r="TF78" s="350"/>
      <c r="TG78" s="350"/>
      <c r="TH78" s="350"/>
      <c r="TI78" s="350"/>
      <c r="TJ78" s="350"/>
      <c r="TK78" s="350"/>
      <c r="TL78" s="350"/>
      <c r="TM78" s="350"/>
      <c r="TN78" s="350"/>
      <c r="TO78" s="350"/>
      <c r="TP78" s="350"/>
      <c r="TQ78" s="350"/>
      <c r="TR78" s="350"/>
      <c r="TS78" s="350"/>
      <c r="TT78" s="350"/>
      <c r="TU78" s="350"/>
      <c r="TV78" s="350"/>
      <c r="TW78" s="350"/>
      <c r="TX78" s="350"/>
      <c r="TY78" s="350"/>
      <c r="TZ78" s="350"/>
      <c r="UA78" s="350"/>
      <c r="UB78" s="350"/>
      <c r="UC78" s="350"/>
      <c r="UD78" s="350"/>
      <c r="UE78" s="350"/>
      <c r="UF78" s="350"/>
      <c r="UG78" s="350"/>
      <c r="UH78" s="350"/>
      <c r="UI78" s="350"/>
      <c r="UJ78" s="350"/>
      <c r="UK78" s="350"/>
      <c r="UL78" s="350"/>
      <c r="UM78" s="350"/>
      <c r="UN78" s="350"/>
      <c r="UO78" s="350"/>
      <c r="UP78" s="350"/>
      <c r="UQ78" s="350"/>
      <c r="UR78" s="350"/>
      <c r="US78" s="350"/>
      <c r="UT78" s="350"/>
      <c r="UU78" s="350"/>
      <c r="UV78" s="350"/>
      <c r="UW78" s="350"/>
      <c r="UX78" s="350"/>
      <c r="UY78" s="350"/>
      <c r="UZ78" s="350"/>
      <c r="VA78" s="350"/>
      <c r="VB78" s="350"/>
      <c r="VC78" s="350"/>
      <c r="VD78" s="350"/>
      <c r="VE78" s="350"/>
      <c r="VF78" s="350"/>
      <c r="VG78" s="350"/>
      <c r="VH78" s="350"/>
      <c r="VI78" s="350"/>
      <c r="VJ78" s="350"/>
      <c r="VK78" s="350"/>
      <c r="VL78" s="350"/>
      <c r="VM78" s="350"/>
      <c r="VN78" s="350"/>
      <c r="VO78" s="350"/>
      <c r="VP78" s="350"/>
      <c r="VQ78" s="350"/>
      <c r="VR78" s="350"/>
      <c r="VS78" s="350"/>
      <c r="VT78" s="350"/>
      <c r="VU78" s="350"/>
      <c r="VV78" s="350"/>
      <c r="VW78" s="350"/>
      <c r="VX78" s="350"/>
      <c r="VY78" s="350"/>
      <c r="VZ78" s="350"/>
      <c r="WA78" s="350"/>
      <c r="WB78" s="350"/>
      <c r="WC78" s="350"/>
      <c r="WD78" s="350"/>
      <c r="WE78" s="350"/>
      <c r="WF78" s="350"/>
      <c r="WG78" s="350"/>
      <c r="WH78" s="350"/>
      <c r="WI78" s="350"/>
      <c r="WJ78" s="350"/>
      <c r="WK78" s="350"/>
      <c r="WL78" s="350"/>
      <c r="WM78" s="350"/>
      <c r="WN78" s="350"/>
      <c r="WO78" s="350"/>
      <c r="WP78" s="350"/>
      <c r="WQ78" s="350"/>
      <c r="WR78" s="350"/>
      <c r="WS78" s="350"/>
      <c r="WT78" s="350"/>
      <c r="WU78" s="350"/>
      <c r="WV78" s="350"/>
      <c r="WW78" s="350"/>
      <c r="WX78" s="350"/>
      <c r="WY78" s="350"/>
      <c r="WZ78" s="350"/>
      <c r="XA78" s="350"/>
      <c r="XB78" s="350"/>
      <c r="XC78" s="350"/>
      <c r="XD78" s="350"/>
      <c r="XE78" s="350"/>
      <c r="XF78" s="350"/>
      <c r="XG78" s="350"/>
      <c r="XH78" s="350"/>
      <c r="XI78" s="350"/>
      <c r="XJ78" s="350"/>
      <c r="XK78" s="350"/>
      <c r="XL78" s="350"/>
      <c r="XM78" s="350"/>
      <c r="XN78" s="350"/>
      <c r="XO78" s="350"/>
      <c r="XP78" s="350"/>
      <c r="XQ78" s="350"/>
      <c r="XR78" s="350"/>
      <c r="XS78" s="350"/>
      <c r="XT78" s="350"/>
      <c r="XU78" s="350"/>
      <c r="XV78" s="350"/>
      <c r="XW78" s="350"/>
      <c r="XX78" s="350"/>
      <c r="XY78" s="350"/>
      <c r="XZ78" s="350"/>
      <c r="YA78" s="350"/>
      <c r="YB78" s="350"/>
      <c r="YC78" s="350"/>
      <c r="YD78" s="350"/>
      <c r="YE78" s="350"/>
      <c r="YF78" s="350"/>
      <c r="YG78" s="350"/>
      <c r="YH78" s="350"/>
      <c r="YI78" s="350"/>
      <c r="YJ78" s="350"/>
      <c r="YK78" s="350"/>
      <c r="YL78" s="350"/>
      <c r="YM78" s="350"/>
      <c r="YN78" s="350"/>
      <c r="YO78" s="350"/>
      <c r="YP78" s="350"/>
      <c r="YQ78" s="350"/>
      <c r="YR78" s="350"/>
      <c r="YS78" s="350"/>
      <c r="YT78" s="350"/>
      <c r="YU78" s="350"/>
      <c r="YV78" s="350"/>
      <c r="YW78" s="350"/>
      <c r="YX78" s="350"/>
      <c r="YY78" s="350"/>
      <c r="YZ78" s="350"/>
      <c r="ZA78" s="350"/>
      <c r="ZB78" s="350"/>
      <c r="ZC78" s="350"/>
      <c r="ZD78" s="350"/>
      <c r="ZE78" s="350"/>
      <c r="ZF78" s="350"/>
      <c r="ZG78" s="350"/>
      <c r="ZH78" s="350"/>
      <c r="ZI78" s="350"/>
      <c r="ZJ78" s="350"/>
      <c r="ZK78" s="350"/>
      <c r="ZL78" s="350"/>
      <c r="ZM78" s="350"/>
      <c r="ZN78" s="350"/>
      <c r="ZO78" s="350"/>
      <c r="ZP78" s="350"/>
      <c r="ZQ78" s="350"/>
      <c r="ZR78" s="350"/>
      <c r="ZS78" s="350"/>
      <c r="ZT78" s="350"/>
      <c r="ZU78" s="350"/>
      <c r="ZV78" s="350"/>
      <c r="ZW78" s="350"/>
      <c r="ZX78" s="350"/>
      <c r="ZY78" s="350"/>
      <c r="ZZ78" s="350"/>
      <c r="AAA78" s="350"/>
      <c r="AAB78" s="350"/>
      <c r="AAC78" s="350"/>
      <c r="AAD78" s="350"/>
      <c r="AAE78" s="350"/>
      <c r="AAF78" s="350"/>
      <c r="AAG78" s="350"/>
      <c r="AAH78" s="350"/>
      <c r="AAI78" s="350"/>
      <c r="AAJ78" s="350"/>
      <c r="AAK78" s="350"/>
      <c r="AAL78" s="350"/>
      <c r="AAM78" s="350"/>
      <c r="AAN78" s="350"/>
      <c r="AAO78" s="350"/>
      <c r="AAP78" s="350"/>
      <c r="AAQ78" s="350"/>
      <c r="AAR78" s="350"/>
      <c r="AAS78" s="350"/>
      <c r="AAT78" s="350"/>
      <c r="AAU78" s="350"/>
      <c r="AAV78" s="350"/>
      <c r="AAW78" s="350"/>
      <c r="AAX78" s="350"/>
      <c r="AAY78" s="350"/>
      <c r="AAZ78" s="350"/>
      <c r="ABA78" s="350"/>
      <c r="ABB78" s="350"/>
      <c r="ABC78" s="350"/>
      <c r="ABD78" s="350"/>
      <c r="ABE78" s="350"/>
      <c r="ABF78" s="350"/>
      <c r="ABG78" s="350"/>
      <c r="ABH78" s="350"/>
      <c r="ABI78" s="350"/>
      <c r="ABJ78" s="350"/>
      <c r="ABK78" s="350"/>
      <c r="ABL78" s="350"/>
      <c r="ABM78" s="350"/>
      <c r="ABN78" s="350"/>
      <c r="ABO78" s="350"/>
      <c r="ABP78" s="350"/>
      <c r="ABQ78" s="350"/>
      <c r="ABR78" s="350"/>
      <c r="ABS78" s="350"/>
      <c r="ABT78" s="350"/>
      <c r="ABU78" s="350"/>
      <c r="ABV78" s="350"/>
      <c r="ABW78" s="350"/>
      <c r="ABX78" s="350"/>
      <c r="ABY78" s="350"/>
      <c r="ABZ78" s="350"/>
      <c r="ACA78" s="350"/>
      <c r="ACB78" s="350"/>
      <c r="ACC78" s="350"/>
      <c r="ACD78" s="350"/>
      <c r="ACE78" s="350"/>
      <c r="ACF78" s="350"/>
      <c r="ACG78" s="350"/>
      <c r="ACH78" s="350"/>
      <c r="ACI78" s="350"/>
      <c r="ACJ78" s="350"/>
      <c r="ACK78" s="350"/>
      <c r="ACL78" s="350"/>
      <c r="ACM78" s="350"/>
      <c r="ACN78" s="350"/>
      <c r="ACO78" s="350"/>
      <c r="ACP78" s="350"/>
      <c r="ACQ78" s="350"/>
      <c r="ACR78" s="350"/>
      <c r="ACS78" s="350"/>
      <c r="ACT78" s="350"/>
      <c r="ACU78" s="350"/>
      <c r="ACV78" s="350"/>
      <c r="ACW78" s="350"/>
      <c r="ACX78" s="350"/>
      <c r="ACY78" s="350"/>
      <c r="ACZ78" s="350"/>
      <c r="ADA78" s="350"/>
      <c r="ADB78" s="350"/>
      <c r="ADC78" s="350"/>
      <c r="ADD78" s="350"/>
      <c r="ADE78" s="350"/>
      <c r="ADF78" s="350"/>
      <c r="ADG78" s="350"/>
      <c r="ADH78" s="350"/>
      <c r="ADI78" s="350"/>
      <c r="ADJ78" s="350"/>
      <c r="ADK78" s="350"/>
      <c r="ADL78" s="350"/>
      <c r="ADM78" s="350"/>
      <c r="ADN78" s="350"/>
      <c r="ADO78" s="350"/>
      <c r="ADP78" s="350"/>
      <c r="ADQ78" s="350"/>
      <c r="ADR78" s="350"/>
      <c r="ADS78" s="350"/>
      <c r="ADT78" s="350"/>
      <c r="ADU78" s="350"/>
      <c r="ADV78" s="350"/>
      <c r="ADW78" s="350"/>
      <c r="ADX78" s="350"/>
      <c r="ADY78" s="350"/>
      <c r="ADZ78" s="350"/>
      <c r="AEA78" s="350"/>
      <c r="AEB78" s="350"/>
      <c r="AEC78" s="350"/>
      <c r="AED78" s="350"/>
      <c r="AEE78" s="350"/>
      <c r="AEF78" s="350"/>
      <c r="AEG78" s="350"/>
      <c r="AEH78" s="350"/>
      <c r="AEI78" s="350"/>
      <c r="AEJ78" s="350"/>
      <c r="AEK78" s="350"/>
      <c r="AEL78" s="350"/>
      <c r="AEM78" s="350"/>
      <c r="AEN78" s="350"/>
      <c r="AEO78" s="350"/>
      <c r="AEP78" s="350"/>
      <c r="AEQ78" s="350"/>
      <c r="AER78" s="350"/>
      <c r="AES78" s="350"/>
      <c r="AET78" s="350"/>
      <c r="AEU78" s="350"/>
      <c r="AEV78" s="350"/>
      <c r="AEW78" s="350"/>
      <c r="AEX78" s="350"/>
      <c r="AEY78" s="350"/>
      <c r="AEZ78" s="350"/>
      <c r="AFA78" s="350"/>
      <c r="AFB78" s="350"/>
      <c r="AFC78" s="350"/>
      <c r="AFD78" s="350"/>
      <c r="AFE78" s="350"/>
      <c r="AFF78" s="350"/>
      <c r="AFG78" s="350"/>
      <c r="AFH78" s="350"/>
      <c r="AFI78" s="350"/>
      <c r="AFJ78" s="350"/>
      <c r="AFK78" s="350"/>
      <c r="AFL78" s="350"/>
      <c r="AFM78" s="350"/>
      <c r="AFN78" s="350"/>
      <c r="AFO78" s="350"/>
      <c r="AFP78" s="350"/>
      <c r="AFQ78" s="350"/>
      <c r="AFR78" s="350"/>
      <c r="AFS78" s="350"/>
      <c r="AFT78" s="350"/>
      <c r="AFU78" s="350"/>
      <c r="AFV78" s="350"/>
      <c r="AFW78" s="350"/>
      <c r="AFX78" s="350"/>
      <c r="AFY78" s="350"/>
      <c r="AFZ78" s="350"/>
      <c r="AGA78" s="350"/>
      <c r="AGB78" s="350"/>
      <c r="AGC78" s="350"/>
      <c r="AGD78" s="350"/>
      <c r="AGE78" s="350"/>
      <c r="AGF78" s="350"/>
      <c r="AGG78" s="350"/>
      <c r="AGH78" s="350"/>
      <c r="AGI78" s="350"/>
      <c r="AGJ78" s="350"/>
      <c r="AGK78" s="350"/>
      <c r="AGL78" s="350"/>
      <c r="AGM78" s="350"/>
      <c r="AGN78" s="350"/>
      <c r="AGO78" s="350"/>
      <c r="AGP78" s="350"/>
      <c r="AGQ78" s="350"/>
      <c r="AGR78" s="350"/>
      <c r="AGS78" s="350"/>
      <c r="AGT78" s="350"/>
      <c r="AGU78" s="350"/>
      <c r="AGV78" s="350"/>
      <c r="AGW78" s="350"/>
      <c r="AGX78" s="350"/>
      <c r="AGY78" s="350"/>
      <c r="AGZ78" s="350"/>
      <c r="AHA78" s="350"/>
      <c r="AHB78" s="350"/>
      <c r="AHC78" s="350"/>
      <c r="AHD78" s="350"/>
      <c r="AHE78" s="350"/>
      <c r="AHF78" s="350"/>
      <c r="AHG78" s="350"/>
      <c r="AHH78" s="350"/>
      <c r="AHI78" s="350"/>
      <c r="AHJ78" s="350"/>
      <c r="AHK78" s="350"/>
      <c r="AHL78" s="350"/>
      <c r="AHM78" s="350"/>
      <c r="AHN78" s="350"/>
      <c r="AHO78" s="350"/>
      <c r="AHP78" s="350"/>
      <c r="AHQ78" s="350"/>
      <c r="AHR78" s="350"/>
      <c r="AHS78" s="350"/>
      <c r="AHT78" s="350"/>
      <c r="AHU78" s="350"/>
      <c r="AHV78" s="350"/>
      <c r="AHW78" s="350"/>
      <c r="AHX78" s="350"/>
      <c r="AHY78" s="350"/>
      <c r="AHZ78" s="350"/>
      <c r="AIA78" s="350"/>
      <c r="AIB78" s="350"/>
      <c r="AIC78" s="350"/>
      <c r="AID78" s="350"/>
      <c r="AIE78" s="350"/>
      <c r="AIF78" s="350"/>
      <c r="AIG78" s="350"/>
      <c r="AIH78" s="350"/>
      <c r="AII78" s="350"/>
      <c r="AIJ78" s="350"/>
      <c r="AIK78" s="350"/>
      <c r="AIL78" s="350"/>
      <c r="AIM78" s="350"/>
      <c r="AIN78" s="350"/>
      <c r="AIO78" s="350"/>
      <c r="AIP78" s="350"/>
      <c r="AIQ78" s="350"/>
      <c r="AIR78" s="350"/>
      <c r="AIS78" s="350"/>
      <c r="AIT78" s="350"/>
      <c r="AIU78" s="350"/>
      <c r="AIV78" s="350"/>
      <c r="AIW78" s="350"/>
      <c r="AIX78" s="350"/>
      <c r="AIY78" s="350"/>
      <c r="AIZ78" s="350"/>
      <c r="AJA78" s="350"/>
      <c r="AJB78" s="350"/>
      <c r="AJC78" s="350"/>
      <c r="AJD78" s="350"/>
      <c r="AJE78" s="350"/>
      <c r="AJF78" s="350"/>
      <c r="AJG78" s="350"/>
      <c r="AJH78" s="350"/>
      <c r="AJI78" s="350"/>
      <c r="AJJ78" s="350"/>
      <c r="AJK78" s="350"/>
      <c r="AJL78" s="350"/>
      <c r="AJM78" s="350"/>
      <c r="AJN78" s="350"/>
      <c r="AJO78" s="350"/>
      <c r="AJP78" s="350"/>
      <c r="AJQ78" s="350"/>
      <c r="AJR78" s="350"/>
      <c r="AJS78" s="350"/>
      <c r="AJT78" s="350"/>
      <c r="AJU78" s="350"/>
      <c r="AJV78" s="350"/>
      <c r="AJW78" s="350"/>
      <c r="AJX78" s="350"/>
      <c r="AJY78" s="350"/>
      <c r="AJZ78" s="350"/>
      <c r="AKA78" s="350"/>
      <c r="AKB78" s="350"/>
      <c r="AKC78" s="350"/>
      <c r="AKD78" s="350"/>
      <c r="AKE78" s="350"/>
      <c r="AKF78" s="350"/>
      <c r="AKG78" s="350"/>
      <c r="AKH78" s="350"/>
      <c r="AKI78" s="350"/>
      <c r="AKJ78" s="350"/>
      <c r="AKK78" s="350"/>
      <c r="AKL78" s="350"/>
      <c r="AKM78" s="350"/>
      <c r="AKN78" s="350"/>
      <c r="AKO78" s="350"/>
      <c r="AKP78" s="350"/>
      <c r="AKQ78" s="350"/>
      <c r="AKR78" s="350"/>
      <c r="AKS78" s="350"/>
      <c r="AKT78" s="350"/>
      <c r="AKU78" s="350"/>
      <c r="AKV78" s="350"/>
      <c r="AKW78" s="350"/>
      <c r="AKX78" s="350"/>
      <c r="AKY78" s="350"/>
      <c r="AKZ78" s="350"/>
      <c r="ALA78" s="350"/>
      <c r="ALB78" s="350"/>
      <c r="ALC78" s="350"/>
      <c r="ALD78" s="350"/>
      <c r="ALE78" s="350"/>
      <c r="ALF78" s="350"/>
      <c r="ALG78" s="350"/>
      <c r="ALH78" s="350"/>
      <c r="ALI78" s="350"/>
      <c r="ALJ78" s="350"/>
      <c r="ALK78" s="350"/>
      <c r="ALL78" s="350"/>
      <c r="ALM78" s="350"/>
      <c r="ALN78" s="350"/>
      <c r="ALO78" s="350"/>
      <c r="ALP78" s="350"/>
      <c r="ALQ78" s="350"/>
      <c r="ALR78" s="350"/>
      <c r="ALS78" s="350"/>
      <c r="ALT78" s="350"/>
      <c r="ALU78" s="350"/>
      <c r="ALV78" s="350"/>
      <c r="ALW78" s="350"/>
      <c r="ALX78" s="350"/>
      <c r="ALY78" s="350"/>
      <c r="ALZ78" s="350"/>
      <c r="AMA78" s="350"/>
      <c r="AMB78" s="350"/>
      <c r="AMC78" s="350"/>
      <c r="AMD78" s="350"/>
      <c r="AME78" s="350"/>
      <c r="AMF78" s="350"/>
      <c r="AMG78" s="350"/>
      <c r="AMH78" s="350"/>
      <c r="AMI78" s="350"/>
      <c r="AMJ78" s="350"/>
    </row>
    <row r="79" spans="1:1024" x14ac:dyDescent="0.3">
      <c r="A79" s="246" t="s">
        <v>479</v>
      </c>
      <c r="B79" s="338" t="s">
        <v>359</v>
      </c>
      <c r="C79" s="269" t="s">
        <v>408</v>
      </c>
      <c r="D79" s="269" t="s">
        <v>402</v>
      </c>
      <c r="E79" s="269" t="s">
        <v>400</v>
      </c>
      <c r="F79" s="269"/>
      <c r="G79" s="329" t="s">
        <v>400</v>
      </c>
      <c r="H79" s="254">
        <v>3</v>
      </c>
      <c r="I79" s="330">
        <f t="shared" si="4"/>
        <v>21</v>
      </c>
      <c r="J79" s="339">
        <v>21</v>
      </c>
      <c r="K79" s="332">
        <f t="shared" si="5"/>
        <v>0</v>
      </c>
      <c r="L79" s="149"/>
      <c r="M79" s="149"/>
      <c r="N79" s="149"/>
      <c r="O79" s="149"/>
      <c r="P79" s="155"/>
      <c r="Q79" s="149"/>
      <c r="R79" s="149"/>
      <c r="S79" s="149"/>
      <c r="T79" s="334"/>
      <c r="U79" s="149"/>
      <c r="V79" s="335"/>
    </row>
    <row r="80" spans="1:1024" x14ac:dyDescent="0.3">
      <c r="A80" s="246" t="s">
        <v>480</v>
      </c>
      <c r="B80" s="338" t="s">
        <v>302</v>
      </c>
      <c r="C80" s="269" t="s">
        <v>408</v>
      </c>
      <c r="D80" s="269" t="s">
        <v>402</v>
      </c>
      <c r="E80" s="269" t="s">
        <v>400</v>
      </c>
      <c r="F80" s="269"/>
      <c r="G80" s="329"/>
      <c r="H80" s="254"/>
      <c r="I80" s="330">
        <f t="shared" si="4"/>
        <v>14</v>
      </c>
      <c r="J80" s="339">
        <v>14</v>
      </c>
      <c r="K80" s="332">
        <f t="shared" si="5"/>
        <v>0</v>
      </c>
      <c r="L80" s="149"/>
      <c r="M80" s="149"/>
      <c r="N80" s="149"/>
      <c r="O80" s="149"/>
      <c r="P80" s="155"/>
      <c r="Q80" s="149"/>
      <c r="R80" s="149"/>
      <c r="S80" s="149"/>
      <c r="T80" s="334"/>
      <c r="U80" s="149"/>
      <c r="V80" s="335"/>
    </row>
    <row r="81" spans="1:22" x14ac:dyDescent="0.3">
      <c r="A81" s="246" t="s">
        <v>481</v>
      </c>
      <c r="B81" s="338" t="s">
        <v>238</v>
      </c>
      <c r="C81" s="154" t="s">
        <v>408</v>
      </c>
      <c r="D81" s="154"/>
      <c r="E81" s="154"/>
      <c r="F81" s="154"/>
      <c r="G81" s="329"/>
      <c r="H81" s="254"/>
      <c r="I81" s="330">
        <f t="shared" si="4"/>
        <v>3</v>
      </c>
      <c r="J81" s="339">
        <v>3</v>
      </c>
      <c r="K81" s="332">
        <f t="shared" si="5"/>
        <v>0</v>
      </c>
      <c r="L81" s="149"/>
      <c r="M81" s="149"/>
      <c r="N81" s="149"/>
      <c r="O81" s="149"/>
      <c r="P81" s="155"/>
      <c r="Q81" s="149"/>
      <c r="R81" s="149"/>
      <c r="S81" s="149"/>
      <c r="T81" s="334"/>
      <c r="U81" s="149"/>
      <c r="V81" s="335"/>
    </row>
    <row r="82" spans="1:22" x14ac:dyDescent="0.3">
      <c r="A82" s="246" t="s">
        <v>482</v>
      </c>
      <c r="B82" s="338" t="s">
        <v>359</v>
      </c>
      <c r="C82" s="269" t="s">
        <v>408</v>
      </c>
      <c r="D82" s="269"/>
      <c r="E82" s="269"/>
      <c r="F82" s="269"/>
      <c r="G82" s="329"/>
      <c r="H82" s="254"/>
      <c r="I82" s="330">
        <f t="shared" ref="I82:I113" si="6">J82+K82</f>
        <v>7</v>
      </c>
      <c r="J82" s="339">
        <v>7</v>
      </c>
      <c r="K82" s="332">
        <f t="shared" si="5"/>
        <v>0</v>
      </c>
      <c r="L82" s="149"/>
      <c r="M82" s="149"/>
      <c r="N82" s="149"/>
      <c r="O82" s="149"/>
      <c r="P82" s="155"/>
      <c r="Q82" s="149"/>
      <c r="R82" s="149"/>
      <c r="S82" s="149"/>
      <c r="T82" s="334"/>
      <c r="U82" s="149"/>
      <c r="V82" s="335"/>
    </row>
    <row r="83" spans="1:22" x14ac:dyDescent="0.3">
      <c r="A83" s="246" t="s">
        <v>483</v>
      </c>
      <c r="B83" s="338" t="s">
        <v>418</v>
      </c>
      <c r="C83" s="269" t="s">
        <v>408</v>
      </c>
      <c r="D83" s="269"/>
      <c r="E83" s="269"/>
      <c r="F83" s="269"/>
      <c r="G83" s="329"/>
      <c r="H83" s="254"/>
      <c r="I83" s="330">
        <f t="shared" si="6"/>
        <v>1</v>
      </c>
      <c r="J83" s="339">
        <v>1</v>
      </c>
      <c r="K83" s="332">
        <f t="shared" si="5"/>
        <v>0</v>
      </c>
      <c r="L83" s="149"/>
      <c r="M83" s="149"/>
      <c r="N83" s="149"/>
      <c r="O83" s="149"/>
      <c r="P83" s="155"/>
      <c r="Q83" s="149"/>
      <c r="R83" s="149"/>
      <c r="S83" s="149"/>
      <c r="T83" s="334"/>
      <c r="U83" s="149"/>
      <c r="V83" s="335"/>
    </row>
    <row r="84" spans="1:22" x14ac:dyDescent="0.3">
      <c r="A84" s="246" t="s">
        <v>484</v>
      </c>
      <c r="B84" s="338" t="s">
        <v>241</v>
      </c>
      <c r="C84" s="154" t="s">
        <v>408</v>
      </c>
      <c r="D84" s="154"/>
      <c r="E84" s="154"/>
      <c r="F84" s="154"/>
      <c r="G84" s="329"/>
      <c r="H84" s="254"/>
      <c r="I84" s="330">
        <f t="shared" si="6"/>
        <v>9</v>
      </c>
      <c r="J84" s="339">
        <v>9</v>
      </c>
      <c r="K84" s="332">
        <f t="shared" si="5"/>
        <v>0</v>
      </c>
      <c r="L84" s="149"/>
      <c r="M84" s="149"/>
      <c r="N84" s="149"/>
      <c r="O84" s="149"/>
      <c r="P84" s="155"/>
      <c r="Q84" s="149"/>
      <c r="R84" s="149"/>
      <c r="S84" s="149"/>
      <c r="T84" s="334"/>
      <c r="U84" s="149"/>
      <c r="V84" s="335"/>
    </row>
    <row r="85" spans="1:22" x14ac:dyDescent="0.3">
      <c r="A85" s="246" t="s">
        <v>485</v>
      </c>
      <c r="B85" s="338" t="s">
        <v>321</v>
      </c>
      <c r="C85" s="154"/>
      <c r="D85" s="154" t="s">
        <v>402</v>
      </c>
      <c r="E85" s="154"/>
      <c r="F85" s="154"/>
      <c r="G85" s="329" t="s">
        <v>400</v>
      </c>
      <c r="H85" s="254">
        <v>1</v>
      </c>
      <c r="I85" s="330">
        <f t="shared" si="6"/>
        <v>8</v>
      </c>
      <c r="J85" s="339">
        <v>8</v>
      </c>
      <c r="K85" s="332">
        <f t="shared" si="5"/>
        <v>0</v>
      </c>
      <c r="L85" s="149"/>
      <c r="M85" s="149"/>
      <c r="N85" s="149"/>
      <c r="O85" s="149"/>
      <c r="P85" s="155"/>
      <c r="Q85" s="149"/>
      <c r="R85" s="149"/>
      <c r="S85" s="149"/>
      <c r="T85" s="334"/>
      <c r="U85" s="149"/>
      <c r="V85" s="335"/>
    </row>
    <row r="86" spans="1:22" x14ac:dyDescent="0.3">
      <c r="A86" s="246" t="s">
        <v>486</v>
      </c>
      <c r="B86" s="338" t="s">
        <v>302</v>
      </c>
      <c r="C86" s="154"/>
      <c r="D86" s="154"/>
      <c r="E86" s="154" t="s">
        <v>400</v>
      </c>
      <c r="F86" s="154"/>
      <c r="G86" s="329"/>
      <c r="H86" s="254"/>
      <c r="I86" s="330">
        <f t="shared" si="6"/>
        <v>14.333333333333334</v>
      </c>
      <c r="J86" s="339">
        <v>14.333333333333334</v>
      </c>
      <c r="K86" s="332">
        <f t="shared" si="5"/>
        <v>0</v>
      </c>
      <c r="L86" s="149"/>
      <c r="M86" s="149"/>
      <c r="N86" s="149"/>
      <c r="O86" s="149"/>
      <c r="P86" s="155"/>
      <c r="Q86" s="149"/>
      <c r="R86" s="149"/>
      <c r="S86" s="149"/>
      <c r="T86" s="334"/>
      <c r="U86" s="149"/>
      <c r="V86" s="335"/>
    </row>
    <row r="87" spans="1:22" x14ac:dyDescent="0.3">
      <c r="A87" s="246" t="s">
        <v>545</v>
      </c>
      <c r="B87" s="338" t="s">
        <v>323</v>
      </c>
      <c r="C87" s="154"/>
      <c r="D87" s="154" t="s">
        <v>402</v>
      </c>
      <c r="E87" s="154"/>
      <c r="F87" s="154"/>
      <c r="G87" s="329"/>
      <c r="H87" s="254"/>
      <c r="I87" s="330">
        <f t="shared" si="6"/>
        <v>1</v>
      </c>
      <c r="J87" s="339">
        <v>1</v>
      </c>
      <c r="K87" s="332">
        <f t="shared" si="5"/>
        <v>0</v>
      </c>
      <c r="L87" s="149"/>
      <c r="M87" s="149"/>
      <c r="N87" s="149"/>
      <c r="O87" s="149"/>
      <c r="P87" s="155"/>
      <c r="Q87" s="149"/>
      <c r="R87" s="149"/>
      <c r="S87" s="149"/>
      <c r="T87" s="334"/>
      <c r="U87" s="149"/>
      <c r="V87" s="335"/>
    </row>
    <row r="88" spans="1:22" x14ac:dyDescent="0.3">
      <c r="A88" s="246" t="s">
        <v>487</v>
      </c>
      <c r="B88" s="338" t="s">
        <v>328</v>
      </c>
      <c r="C88" s="154"/>
      <c r="D88" s="154" t="s">
        <v>402</v>
      </c>
      <c r="E88" s="154"/>
      <c r="F88" s="154"/>
      <c r="G88" s="329" t="s">
        <v>400</v>
      </c>
      <c r="H88" s="254">
        <v>3</v>
      </c>
      <c r="I88" s="330">
        <f t="shared" si="6"/>
        <v>5</v>
      </c>
      <c r="J88" s="339">
        <v>5</v>
      </c>
      <c r="K88" s="332">
        <f t="shared" si="5"/>
        <v>0</v>
      </c>
      <c r="L88" s="149"/>
      <c r="M88" s="149"/>
      <c r="N88" s="149"/>
      <c r="O88" s="149"/>
      <c r="P88" s="155"/>
      <c r="Q88" s="149"/>
      <c r="R88" s="149"/>
      <c r="S88" s="149"/>
      <c r="T88" s="334"/>
      <c r="U88" s="149"/>
      <c r="V88" s="335"/>
    </row>
    <row r="89" spans="1:22" x14ac:dyDescent="0.3">
      <c r="A89" s="246" t="s">
        <v>488</v>
      </c>
      <c r="B89" s="338" t="s">
        <v>418</v>
      </c>
      <c r="C89" s="269" t="s">
        <v>408</v>
      </c>
      <c r="D89" s="269"/>
      <c r="E89" s="269"/>
      <c r="F89" s="269"/>
      <c r="G89" s="329"/>
      <c r="H89" s="254"/>
      <c r="I89" s="330">
        <f t="shared" si="6"/>
        <v>54</v>
      </c>
      <c r="J89" s="339">
        <v>48</v>
      </c>
      <c r="K89" s="332">
        <f t="shared" si="5"/>
        <v>6</v>
      </c>
      <c r="L89" s="149">
        <v>1</v>
      </c>
      <c r="M89" s="149">
        <v>1</v>
      </c>
      <c r="N89" s="149">
        <v>1</v>
      </c>
      <c r="O89" s="149">
        <v>1</v>
      </c>
      <c r="P89" s="155"/>
      <c r="Q89" s="149">
        <v>1</v>
      </c>
      <c r="R89" s="149"/>
      <c r="S89" s="149">
        <v>1</v>
      </c>
      <c r="T89" s="334"/>
      <c r="U89" s="149"/>
      <c r="V89" s="335"/>
    </row>
    <row r="90" spans="1:22" x14ac:dyDescent="0.3">
      <c r="A90" s="246" t="s">
        <v>489</v>
      </c>
      <c r="B90" s="338" t="s">
        <v>241</v>
      </c>
      <c r="C90" s="154" t="s">
        <v>408</v>
      </c>
      <c r="D90" s="154"/>
      <c r="E90" s="154"/>
      <c r="F90" s="154" t="s">
        <v>444</v>
      </c>
      <c r="G90" s="329"/>
      <c r="H90" s="254"/>
      <c r="I90" s="330">
        <f t="shared" si="6"/>
        <v>1</v>
      </c>
      <c r="J90" s="339">
        <v>1</v>
      </c>
      <c r="K90" s="332">
        <f t="shared" si="5"/>
        <v>0</v>
      </c>
      <c r="L90" s="149"/>
      <c r="M90" s="149"/>
      <c r="N90" s="149"/>
      <c r="O90" s="149"/>
      <c r="P90" s="155"/>
      <c r="Q90" s="149"/>
      <c r="R90" s="149"/>
      <c r="S90" s="149"/>
      <c r="T90" s="334"/>
      <c r="U90" s="149"/>
      <c r="V90" s="335"/>
    </row>
    <row r="91" spans="1:22" x14ac:dyDescent="0.3">
      <c r="A91" s="246" t="s">
        <v>490</v>
      </c>
      <c r="B91" s="338" t="s">
        <v>328</v>
      </c>
      <c r="C91" s="154"/>
      <c r="D91" s="154" t="s">
        <v>402</v>
      </c>
      <c r="E91" s="154"/>
      <c r="F91" s="154"/>
      <c r="G91" s="337"/>
      <c r="H91" s="153"/>
      <c r="I91" s="330">
        <f t="shared" si="6"/>
        <v>2</v>
      </c>
      <c r="J91" s="339">
        <v>2</v>
      </c>
      <c r="K91" s="332">
        <f t="shared" si="5"/>
        <v>0</v>
      </c>
      <c r="L91" s="149"/>
      <c r="M91" s="149"/>
      <c r="N91" s="149"/>
      <c r="O91" s="149"/>
      <c r="P91" s="155"/>
      <c r="Q91" s="149"/>
      <c r="R91" s="149"/>
      <c r="S91" s="149"/>
      <c r="T91" s="334"/>
      <c r="U91" s="155"/>
      <c r="V91" s="335"/>
    </row>
    <row r="92" spans="1:22" x14ac:dyDescent="0.3">
      <c r="A92" s="246" t="s">
        <v>491</v>
      </c>
      <c r="B92" s="338" t="s">
        <v>241</v>
      </c>
      <c r="C92" s="154" t="s">
        <v>408</v>
      </c>
      <c r="D92" s="154"/>
      <c r="E92" s="154" t="s">
        <v>400</v>
      </c>
      <c r="F92" s="154"/>
      <c r="G92" s="329"/>
      <c r="H92" s="254"/>
      <c r="I92" s="330">
        <f t="shared" si="6"/>
        <v>2</v>
      </c>
      <c r="J92" s="339">
        <v>2</v>
      </c>
      <c r="K92" s="332">
        <f t="shared" si="5"/>
        <v>0</v>
      </c>
      <c r="L92" s="149"/>
      <c r="M92" s="149"/>
      <c r="N92" s="149"/>
      <c r="O92" s="149"/>
      <c r="P92" s="155"/>
      <c r="Q92" s="149"/>
      <c r="R92" s="149"/>
      <c r="S92" s="149"/>
      <c r="T92" s="334"/>
      <c r="U92" s="149"/>
      <c r="V92" s="335"/>
    </row>
    <row r="93" spans="1:22" x14ac:dyDescent="0.3">
      <c r="A93" s="246" t="s">
        <v>492</v>
      </c>
      <c r="B93" s="338" t="s">
        <v>238</v>
      </c>
      <c r="C93" s="269" t="s">
        <v>408</v>
      </c>
      <c r="D93" s="269"/>
      <c r="E93" s="269"/>
      <c r="F93" s="269"/>
      <c r="G93" s="329" t="s">
        <v>400</v>
      </c>
      <c r="H93" s="254">
        <v>2</v>
      </c>
      <c r="I93" s="330">
        <f t="shared" si="6"/>
        <v>9</v>
      </c>
      <c r="J93" s="339">
        <v>9</v>
      </c>
      <c r="K93" s="332">
        <f t="shared" si="5"/>
        <v>0</v>
      </c>
      <c r="L93" s="149"/>
      <c r="M93" s="149"/>
      <c r="N93" s="149"/>
      <c r="O93" s="149"/>
      <c r="P93" s="155"/>
      <c r="Q93" s="149"/>
      <c r="R93" s="149"/>
      <c r="S93" s="149"/>
      <c r="T93" s="334"/>
      <c r="U93" s="149"/>
      <c r="V93" s="335"/>
    </row>
    <row r="94" spans="1:22" x14ac:dyDescent="0.3">
      <c r="A94" s="246" t="s">
        <v>493</v>
      </c>
      <c r="B94" s="338" t="s">
        <v>416</v>
      </c>
      <c r="C94" s="154" t="s">
        <v>408</v>
      </c>
      <c r="D94" s="154"/>
      <c r="E94" s="154"/>
      <c r="F94" s="154"/>
      <c r="G94" s="329" t="s">
        <v>581</v>
      </c>
      <c r="H94" s="254">
        <v>1</v>
      </c>
      <c r="I94" s="330">
        <f t="shared" si="6"/>
        <v>7</v>
      </c>
      <c r="J94" s="339">
        <v>5</v>
      </c>
      <c r="K94" s="332">
        <f t="shared" si="5"/>
        <v>2</v>
      </c>
      <c r="L94" s="149">
        <v>1</v>
      </c>
      <c r="M94" s="149"/>
      <c r="N94" s="149"/>
      <c r="O94" s="149"/>
      <c r="P94" s="155"/>
      <c r="Q94" s="149"/>
      <c r="R94" s="149"/>
      <c r="S94" s="149">
        <v>1</v>
      </c>
      <c r="T94" s="334"/>
      <c r="U94" s="149"/>
      <c r="V94" s="335"/>
    </row>
    <row r="95" spans="1:22" x14ac:dyDescent="0.3">
      <c r="A95" s="246" t="s">
        <v>494</v>
      </c>
      <c r="B95" s="338" t="s">
        <v>238</v>
      </c>
      <c r="C95" s="269" t="s">
        <v>408</v>
      </c>
      <c r="D95" s="269" t="s">
        <v>402</v>
      </c>
      <c r="E95" s="269" t="s">
        <v>400</v>
      </c>
      <c r="F95" s="269"/>
      <c r="G95" s="329"/>
      <c r="H95" s="254"/>
      <c r="I95" s="330">
        <f t="shared" si="6"/>
        <v>8</v>
      </c>
      <c r="J95" s="339">
        <v>4</v>
      </c>
      <c r="K95" s="332">
        <f t="shared" si="5"/>
        <v>4</v>
      </c>
      <c r="L95" s="149"/>
      <c r="M95" s="149">
        <v>1</v>
      </c>
      <c r="N95" s="149"/>
      <c r="O95" s="149">
        <v>1</v>
      </c>
      <c r="P95" s="155"/>
      <c r="Q95" s="149">
        <v>1</v>
      </c>
      <c r="R95" s="149">
        <v>1</v>
      </c>
      <c r="S95" s="149"/>
      <c r="T95" s="334"/>
      <c r="U95" s="149"/>
      <c r="V95" s="335"/>
    </row>
    <row r="96" spans="1:22" x14ac:dyDescent="0.3">
      <c r="A96" s="246" t="s">
        <v>495</v>
      </c>
      <c r="B96" s="338" t="s">
        <v>320</v>
      </c>
      <c r="C96" s="269" t="s">
        <v>408</v>
      </c>
      <c r="D96" s="269"/>
      <c r="E96" s="269"/>
      <c r="F96" s="269"/>
      <c r="G96" s="329" t="s">
        <v>400</v>
      </c>
      <c r="H96" s="254">
        <v>1</v>
      </c>
      <c r="I96" s="330">
        <f t="shared" si="6"/>
        <v>3</v>
      </c>
      <c r="J96" s="339">
        <v>3</v>
      </c>
      <c r="K96" s="332">
        <f t="shared" si="5"/>
        <v>0</v>
      </c>
      <c r="L96" s="149"/>
      <c r="M96" s="149"/>
      <c r="N96" s="149"/>
      <c r="O96" s="149"/>
      <c r="P96" s="155"/>
      <c r="Q96" s="149"/>
      <c r="R96" s="149"/>
      <c r="S96" s="149"/>
      <c r="T96" s="334"/>
      <c r="U96" s="149"/>
      <c r="V96" s="335"/>
    </row>
    <row r="97" spans="1:22" x14ac:dyDescent="0.3">
      <c r="A97" s="174" t="s">
        <v>496</v>
      </c>
      <c r="B97" s="174" t="s">
        <v>320</v>
      </c>
      <c r="C97" s="149"/>
      <c r="D97" s="149" t="s">
        <v>402</v>
      </c>
      <c r="E97" s="149"/>
      <c r="F97" s="149"/>
      <c r="G97" s="329"/>
      <c r="H97" s="254"/>
      <c r="I97" s="330">
        <f t="shared" si="6"/>
        <v>1</v>
      </c>
      <c r="J97" s="336">
        <v>1</v>
      </c>
      <c r="K97" s="332">
        <f t="shared" si="5"/>
        <v>0</v>
      </c>
      <c r="L97" s="149"/>
      <c r="M97" s="149"/>
      <c r="N97" s="149"/>
      <c r="O97" s="149"/>
      <c r="P97" s="155"/>
      <c r="Q97" s="149"/>
      <c r="R97" s="149"/>
      <c r="S97" s="149"/>
      <c r="T97" s="334"/>
      <c r="U97" s="149"/>
      <c r="V97" s="335"/>
    </row>
    <row r="98" spans="1:22" x14ac:dyDescent="0.3">
      <c r="A98" s="174" t="s">
        <v>497</v>
      </c>
      <c r="B98" s="174" t="s">
        <v>354</v>
      </c>
      <c r="C98" s="149"/>
      <c r="D98" s="149"/>
      <c r="E98" s="149" t="s">
        <v>400</v>
      </c>
      <c r="F98" s="149"/>
      <c r="G98" s="329"/>
      <c r="H98" s="254"/>
      <c r="I98" s="330">
        <f t="shared" si="6"/>
        <v>1</v>
      </c>
      <c r="J98" s="336">
        <v>1</v>
      </c>
      <c r="K98" s="332">
        <f t="shared" ref="K98:K129" si="7">SUM(L98:U98)</f>
        <v>0</v>
      </c>
      <c r="L98" s="149"/>
      <c r="M98" s="149"/>
      <c r="N98" s="149"/>
      <c r="O98" s="149"/>
      <c r="P98" s="155"/>
      <c r="Q98" s="149"/>
      <c r="R98" s="149"/>
      <c r="S98" s="149"/>
      <c r="T98" s="334"/>
      <c r="U98" s="149"/>
      <c r="V98" s="335"/>
    </row>
    <row r="99" spans="1:22" x14ac:dyDescent="0.3">
      <c r="A99" s="174" t="s">
        <v>498</v>
      </c>
      <c r="B99" s="174" t="s">
        <v>245</v>
      </c>
      <c r="C99" s="149" t="s">
        <v>408</v>
      </c>
      <c r="D99" s="149" t="s">
        <v>402</v>
      </c>
      <c r="E99" s="149"/>
      <c r="F99" s="149"/>
      <c r="G99" s="329"/>
      <c r="H99" s="254"/>
      <c r="I99" s="330">
        <f t="shared" si="6"/>
        <v>6</v>
      </c>
      <c r="J99" s="336">
        <v>6</v>
      </c>
      <c r="K99" s="332">
        <f t="shared" si="7"/>
        <v>0</v>
      </c>
      <c r="L99" s="149"/>
      <c r="M99" s="149"/>
      <c r="N99" s="149"/>
      <c r="O99" s="149"/>
      <c r="P99" s="155"/>
      <c r="Q99" s="149"/>
      <c r="R99" s="149"/>
      <c r="S99" s="149"/>
      <c r="T99" s="334"/>
      <c r="U99" s="149"/>
      <c r="V99" s="335"/>
    </row>
    <row r="100" spans="1:22" x14ac:dyDescent="0.3">
      <c r="A100" s="174" t="s">
        <v>499</v>
      </c>
      <c r="B100" s="174" t="s">
        <v>421</v>
      </c>
      <c r="C100" s="153" t="s">
        <v>408</v>
      </c>
      <c r="D100" s="153"/>
      <c r="E100" s="153" t="s">
        <v>400</v>
      </c>
      <c r="F100" s="153"/>
      <c r="G100" s="329"/>
      <c r="H100" s="254"/>
      <c r="I100" s="330">
        <f t="shared" si="6"/>
        <v>2</v>
      </c>
      <c r="J100" s="336">
        <v>2</v>
      </c>
      <c r="K100" s="332">
        <f t="shared" si="7"/>
        <v>0</v>
      </c>
      <c r="L100" s="149"/>
      <c r="M100" s="149"/>
      <c r="N100" s="149"/>
      <c r="O100" s="149"/>
      <c r="P100" s="155"/>
      <c r="Q100" s="149"/>
      <c r="R100" s="149"/>
      <c r="S100" s="149"/>
      <c r="T100" s="334"/>
      <c r="U100" s="149"/>
      <c r="V100" s="335"/>
    </row>
    <row r="101" spans="1:22" x14ac:dyDescent="0.3">
      <c r="A101" s="174" t="s">
        <v>500</v>
      </c>
      <c r="B101" s="174" t="s">
        <v>320</v>
      </c>
      <c r="C101" s="149"/>
      <c r="D101" s="149"/>
      <c r="E101" s="149" t="s">
        <v>400</v>
      </c>
      <c r="F101" s="149"/>
      <c r="G101" s="329"/>
      <c r="H101" s="254"/>
      <c r="I101" s="330">
        <f t="shared" si="6"/>
        <v>21</v>
      </c>
      <c r="J101" s="336">
        <v>21</v>
      </c>
      <c r="K101" s="332">
        <f t="shared" si="7"/>
        <v>0</v>
      </c>
      <c r="L101" s="149"/>
      <c r="M101" s="149"/>
      <c r="N101" s="149"/>
      <c r="O101" s="149"/>
      <c r="P101" s="155"/>
      <c r="Q101" s="149"/>
      <c r="R101" s="149"/>
      <c r="S101" s="149"/>
      <c r="T101" s="334"/>
      <c r="U101" s="149"/>
      <c r="V101" s="335"/>
    </row>
    <row r="102" spans="1:22" x14ac:dyDescent="0.3">
      <c r="A102" s="174" t="s">
        <v>501</v>
      </c>
      <c r="B102" s="174" t="s">
        <v>361</v>
      </c>
      <c r="C102" s="149"/>
      <c r="D102" s="149"/>
      <c r="E102" s="149" t="s">
        <v>400</v>
      </c>
      <c r="F102" s="149"/>
      <c r="G102" s="329"/>
      <c r="H102" s="254"/>
      <c r="I102" s="330">
        <f t="shared" si="6"/>
        <v>11</v>
      </c>
      <c r="J102" s="336">
        <v>7</v>
      </c>
      <c r="K102" s="332">
        <f t="shared" si="7"/>
        <v>4</v>
      </c>
      <c r="L102" s="149"/>
      <c r="M102" s="149">
        <v>1</v>
      </c>
      <c r="N102" s="149">
        <v>1</v>
      </c>
      <c r="O102" s="149">
        <v>1</v>
      </c>
      <c r="P102" s="155"/>
      <c r="Q102" s="149">
        <v>1</v>
      </c>
      <c r="R102" s="149"/>
      <c r="S102" s="149"/>
      <c r="T102" s="334"/>
      <c r="U102" s="149"/>
      <c r="V102" s="335"/>
    </row>
    <row r="103" spans="1:22" x14ac:dyDescent="0.3">
      <c r="A103" s="174" t="s">
        <v>502</v>
      </c>
      <c r="B103" s="174" t="s">
        <v>320</v>
      </c>
      <c r="C103" s="149" t="s">
        <v>408</v>
      </c>
      <c r="D103" s="149"/>
      <c r="E103" s="149"/>
      <c r="F103" s="149"/>
      <c r="G103" s="329"/>
      <c r="H103" s="254"/>
      <c r="I103" s="330">
        <f t="shared" si="6"/>
        <v>2</v>
      </c>
      <c r="J103" s="336">
        <v>2</v>
      </c>
      <c r="K103" s="332">
        <f t="shared" si="7"/>
        <v>0</v>
      </c>
      <c r="L103" s="149"/>
      <c r="M103" s="149"/>
      <c r="N103" s="149"/>
      <c r="O103" s="149"/>
      <c r="P103" s="155"/>
      <c r="Q103" s="149"/>
      <c r="R103" s="149"/>
      <c r="S103" s="149"/>
      <c r="T103" s="334"/>
      <c r="U103" s="149"/>
      <c r="V103" s="335"/>
    </row>
    <row r="104" spans="1:22" x14ac:dyDescent="0.3">
      <c r="A104" s="174" t="s">
        <v>667</v>
      </c>
      <c r="B104" s="174" t="s">
        <v>659</v>
      </c>
      <c r="C104" s="153"/>
      <c r="D104" s="153"/>
      <c r="E104" s="153" t="s">
        <v>400</v>
      </c>
      <c r="F104" s="153"/>
      <c r="G104" s="329"/>
      <c r="H104" s="254"/>
      <c r="I104" s="330">
        <f t="shared" si="6"/>
        <v>1</v>
      </c>
      <c r="J104" s="336">
        <v>0</v>
      </c>
      <c r="K104" s="332">
        <f t="shared" si="7"/>
        <v>1</v>
      </c>
      <c r="L104" s="149"/>
      <c r="M104" s="149"/>
      <c r="N104" s="149"/>
      <c r="O104" s="149">
        <v>1</v>
      </c>
      <c r="P104" s="155"/>
      <c r="Q104" s="149"/>
      <c r="R104" s="149"/>
      <c r="S104" s="149"/>
      <c r="T104" s="334"/>
      <c r="U104" s="149"/>
      <c r="V104" s="335"/>
    </row>
    <row r="105" spans="1:22" x14ac:dyDescent="0.3">
      <c r="A105" s="174" t="s">
        <v>503</v>
      </c>
      <c r="B105" s="174" t="s">
        <v>354</v>
      </c>
      <c r="C105" s="149"/>
      <c r="D105" s="149"/>
      <c r="E105" s="149" t="s">
        <v>400</v>
      </c>
      <c r="F105" s="149"/>
      <c r="G105" s="329" t="s">
        <v>400</v>
      </c>
      <c r="H105" s="254">
        <v>1</v>
      </c>
      <c r="I105" s="330">
        <f t="shared" si="6"/>
        <v>3</v>
      </c>
      <c r="J105" s="336">
        <v>3</v>
      </c>
      <c r="K105" s="332">
        <f t="shared" si="7"/>
        <v>0</v>
      </c>
      <c r="L105" s="149"/>
      <c r="M105" s="149"/>
      <c r="N105" s="149"/>
      <c r="O105" s="149"/>
      <c r="P105" s="155"/>
      <c r="Q105" s="149"/>
      <c r="R105" s="149"/>
      <c r="S105" s="149"/>
      <c r="T105" s="334"/>
      <c r="U105" s="149"/>
      <c r="V105" s="335"/>
    </row>
    <row r="106" spans="1:22" x14ac:dyDescent="0.3">
      <c r="A106" s="174" t="s">
        <v>615</v>
      </c>
      <c r="B106" s="174" t="s">
        <v>592</v>
      </c>
      <c r="C106" s="149"/>
      <c r="D106" s="149"/>
      <c r="E106" s="149" t="s">
        <v>400</v>
      </c>
      <c r="F106" s="149"/>
      <c r="G106" s="329" t="s">
        <v>400</v>
      </c>
      <c r="H106" s="254">
        <v>3</v>
      </c>
      <c r="I106" s="330">
        <f t="shared" si="6"/>
        <v>1</v>
      </c>
      <c r="J106" s="336">
        <v>0</v>
      </c>
      <c r="K106" s="332">
        <f t="shared" si="7"/>
        <v>1</v>
      </c>
      <c r="L106" s="149">
        <v>1</v>
      </c>
      <c r="M106" s="149"/>
      <c r="N106" s="149"/>
      <c r="O106" s="149"/>
      <c r="P106" s="155"/>
      <c r="Q106" s="149"/>
      <c r="R106" s="149"/>
      <c r="S106" s="149"/>
      <c r="T106" s="334"/>
      <c r="U106" s="149"/>
      <c r="V106" s="335"/>
    </row>
    <row r="107" spans="1:22" x14ac:dyDescent="0.3">
      <c r="A107" s="174" t="s">
        <v>504</v>
      </c>
      <c r="B107" s="174" t="s">
        <v>320</v>
      </c>
      <c r="C107" s="149"/>
      <c r="D107" s="149"/>
      <c r="E107" s="149" t="s">
        <v>400</v>
      </c>
      <c r="F107" s="149"/>
      <c r="G107" s="329"/>
      <c r="H107" s="254"/>
      <c r="I107" s="330">
        <f t="shared" si="6"/>
        <v>2</v>
      </c>
      <c r="J107" s="336">
        <v>2</v>
      </c>
      <c r="K107" s="332">
        <f t="shared" si="7"/>
        <v>0</v>
      </c>
      <c r="L107" s="149"/>
      <c r="M107" s="149"/>
      <c r="N107" s="149"/>
      <c r="O107" s="149"/>
      <c r="P107" s="155"/>
      <c r="Q107" s="149"/>
      <c r="R107" s="149"/>
      <c r="S107" s="149"/>
      <c r="T107" s="334"/>
      <c r="U107" s="149"/>
      <c r="V107" s="335"/>
    </row>
    <row r="108" spans="1:22" x14ac:dyDescent="0.3">
      <c r="A108" s="174" t="s">
        <v>565</v>
      </c>
      <c r="B108" s="174" t="s">
        <v>257</v>
      </c>
      <c r="C108" s="149" t="s">
        <v>408</v>
      </c>
      <c r="D108" s="149"/>
      <c r="E108" s="149"/>
      <c r="F108" s="149"/>
      <c r="G108" s="329" t="s">
        <v>406</v>
      </c>
      <c r="H108" s="254"/>
      <c r="I108" s="330">
        <f t="shared" si="6"/>
        <v>5</v>
      </c>
      <c r="J108" s="336">
        <v>1</v>
      </c>
      <c r="K108" s="332">
        <f t="shared" si="7"/>
        <v>4</v>
      </c>
      <c r="L108" s="149">
        <v>1</v>
      </c>
      <c r="M108" s="149">
        <v>1</v>
      </c>
      <c r="N108" s="149"/>
      <c r="O108" s="149">
        <v>1</v>
      </c>
      <c r="P108" s="155"/>
      <c r="Q108" s="149"/>
      <c r="R108" s="149">
        <v>1</v>
      </c>
      <c r="S108" s="149"/>
      <c r="T108" s="334"/>
      <c r="U108" s="149"/>
      <c r="V108" s="335"/>
    </row>
    <row r="109" spans="1:22" x14ac:dyDescent="0.3">
      <c r="A109" s="246" t="s">
        <v>687</v>
      </c>
      <c r="B109" s="338" t="s">
        <v>323</v>
      </c>
      <c r="C109" s="153"/>
      <c r="D109" s="153" t="s">
        <v>402</v>
      </c>
      <c r="E109" s="153"/>
      <c r="F109" s="153"/>
      <c r="G109" s="329"/>
      <c r="H109" s="254"/>
      <c r="I109" s="330">
        <f t="shared" si="6"/>
        <v>23</v>
      </c>
      <c r="J109" s="336">
        <v>22</v>
      </c>
      <c r="K109" s="332">
        <f t="shared" si="7"/>
        <v>1</v>
      </c>
      <c r="L109" s="149"/>
      <c r="M109" s="149"/>
      <c r="N109" s="149"/>
      <c r="O109" s="149"/>
      <c r="P109" s="155"/>
      <c r="Q109" s="149">
        <v>1</v>
      </c>
      <c r="R109" s="149"/>
      <c r="S109" s="149"/>
      <c r="T109" s="334"/>
      <c r="U109" s="149"/>
      <c r="V109" s="335"/>
    </row>
    <row r="110" spans="1:22" x14ac:dyDescent="0.3">
      <c r="A110" s="174" t="s">
        <v>505</v>
      </c>
      <c r="B110" s="174" t="s">
        <v>245</v>
      </c>
      <c r="C110" s="153" t="s">
        <v>408</v>
      </c>
      <c r="D110" s="153"/>
      <c r="E110" s="153"/>
      <c r="F110" s="153" t="s">
        <v>444</v>
      </c>
      <c r="G110" s="329" t="s">
        <v>581</v>
      </c>
      <c r="H110" s="254">
        <v>1</v>
      </c>
      <c r="I110" s="330">
        <f t="shared" si="6"/>
        <v>7</v>
      </c>
      <c r="J110" s="336">
        <v>4</v>
      </c>
      <c r="K110" s="332">
        <f t="shared" si="7"/>
        <v>3</v>
      </c>
      <c r="L110" s="149">
        <v>1</v>
      </c>
      <c r="M110" s="149">
        <v>1</v>
      </c>
      <c r="N110" s="149"/>
      <c r="O110" s="149">
        <v>1</v>
      </c>
      <c r="P110" s="155"/>
      <c r="Q110" s="149"/>
      <c r="R110" s="149"/>
      <c r="S110" s="149"/>
      <c r="T110" s="334"/>
      <c r="U110" s="149"/>
      <c r="V110" s="335"/>
    </row>
    <row r="111" spans="1:22" x14ac:dyDescent="0.3">
      <c r="A111" s="174" t="s">
        <v>506</v>
      </c>
      <c r="B111" s="174" t="s">
        <v>302</v>
      </c>
      <c r="C111" s="153"/>
      <c r="D111" s="153"/>
      <c r="E111" s="153" t="s">
        <v>400</v>
      </c>
      <c r="F111" s="153"/>
      <c r="G111" s="329"/>
      <c r="H111" s="254"/>
      <c r="I111" s="330">
        <f t="shared" si="6"/>
        <v>2</v>
      </c>
      <c r="J111" s="336">
        <v>2</v>
      </c>
      <c r="K111" s="332">
        <f t="shared" si="7"/>
        <v>0</v>
      </c>
      <c r="L111" s="149"/>
      <c r="M111" s="149"/>
      <c r="N111" s="149"/>
      <c r="O111" s="149"/>
      <c r="P111" s="155"/>
      <c r="Q111" s="149"/>
      <c r="R111" s="149"/>
      <c r="S111" s="149"/>
      <c r="T111" s="334"/>
      <c r="U111" s="149"/>
      <c r="V111" s="335"/>
    </row>
    <row r="112" spans="1:22" x14ac:dyDescent="0.3">
      <c r="A112" s="174" t="s">
        <v>507</v>
      </c>
      <c r="B112" s="174" t="s">
        <v>323</v>
      </c>
      <c r="C112" s="149" t="s">
        <v>408</v>
      </c>
      <c r="D112" s="149"/>
      <c r="E112" s="149"/>
      <c r="F112" s="149"/>
      <c r="G112" s="329"/>
      <c r="H112" s="254"/>
      <c r="I112" s="330">
        <f t="shared" si="6"/>
        <v>2</v>
      </c>
      <c r="J112" s="336">
        <v>2</v>
      </c>
      <c r="K112" s="332">
        <f t="shared" si="7"/>
        <v>0</v>
      </c>
      <c r="L112" s="149"/>
      <c r="M112" s="149"/>
      <c r="N112" s="149"/>
      <c r="O112" s="149"/>
      <c r="P112" s="155"/>
      <c r="Q112" s="149"/>
      <c r="R112" s="149"/>
      <c r="S112" s="149"/>
      <c r="T112" s="334"/>
      <c r="U112" s="149"/>
      <c r="V112" s="335"/>
    </row>
    <row r="113" spans="1:22" x14ac:dyDescent="0.3">
      <c r="A113" s="174" t="s">
        <v>508</v>
      </c>
      <c r="B113" s="174" t="s">
        <v>320</v>
      </c>
      <c r="C113" s="153"/>
      <c r="D113" s="153"/>
      <c r="E113" s="153" t="s">
        <v>400</v>
      </c>
      <c r="F113" s="153"/>
      <c r="G113" s="337"/>
      <c r="H113" s="153"/>
      <c r="I113" s="330">
        <f t="shared" si="6"/>
        <v>2</v>
      </c>
      <c r="J113" s="336">
        <v>2</v>
      </c>
      <c r="K113" s="332">
        <f t="shared" si="7"/>
        <v>0</v>
      </c>
      <c r="L113" s="149"/>
      <c r="M113" s="149"/>
      <c r="N113" s="149"/>
      <c r="O113" s="149"/>
      <c r="P113" s="155"/>
      <c r="Q113" s="149"/>
      <c r="R113" s="149"/>
      <c r="S113" s="149"/>
      <c r="T113" s="334"/>
      <c r="U113" s="155"/>
      <c r="V113" s="335"/>
    </row>
    <row r="114" spans="1:22" x14ac:dyDescent="0.3">
      <c r="A114" s="174" t="s">
        <v>509</v>
      </c>
      <c r="B114" s="174" t="s">
        <v>361</v>
      </c>
      <c r="C114" s="149"/>
      <c r="D114" s="149"/>
      <c r="E114" s="149" t="s">
        <v>400</v>
      </c>
      <c r="F114" s="149"/>
      <c r="G114" s="329"/>
      <c r="H114" s="254"/>
      <c r="I114" s="330">
        <f t="shared" ref="I114:I145" si="8">J114+K114</f>
        <v>1</v>
      </c>
      <c r="J114" s="336">
        <v>1</v>
      </c>
      <c r="K114" s="332">
        <f t="shared" si="7"/>
        <v>0</v>
      </c>
      <c r="L114" s="149"/>
      <c r="M114" s="149"/>
      <c r="N114" s="149"/>
      <c r="O114" s="149"/>
      <c r="P114" s="155"/>
      <c r="Q114" s="149"/>
      <c r="R114" s="149"/>
      <c r="S114" s="149"/>
      <c r="T114" s="334"/>
      <c r="U114" s="149"/>
      <c r="V114" s="335"/>
    </row>
    <row r="115" spans="1:22" x14ac:dyDescent="0.3">
      <c r="A115" s="174" t="s">
        <v>510</v>
      </c>
      <c r="B115" s="174" t="s">
        <v>245</v>
      </c>
      <c r="C115" s="153" t="s">
        <v>408</v>
      </c>
      <c r="D115" s="153"/>
      <c r="E115" s="153"/>
      <c r="F115" s="153"/>
      <c r="G115" s="329" t="s">
        <v>400</v>
      </c>
      <c r="H115" s="254">
        <v>1</v>
      </c>
      <c r="I115" s="330">
        <f t="shared" si="8"/>
        <v>4</v>
      </c>
      <c r="J115" s="336">
        <v>4</v>
      </c>
      <c r="K115" s="332">
        <f t="shared" si="7"/>
        <v>0</v>
      </c>
      <c r="L115" s="149"/>
      <c r="M115" s="149"/>
      <c r="N115" s="149"/>
      <c r="O115" s="149"/>
      <c r="P115" s="155"/>
      <c r="Q115" s="149"/>
      <c r="R115" s="149"/>
      <c r="S115" s="149"/>
      <c r="T115" s="334"/>
      <c r="U115" s="149"/>
      <c r="V115" s="335"/>
    </row>
    <row r="116" spans="1:22" x14ac:dyDescent="0.3">
      <c r="A116" s="174" t="s">
        <v>511</v>
      </c>
      <c r="B116" s="174" t="s">
        <v>354</v>
      </c>
      <c r="C116" s="153"/>
      <c r="D116" s="153"/>
      <c r="E116" s="153" t="s">
        <v>400</v>
      </c>
      <c r="F116" s="153"/>
      <c r="G116" s="329"/>
      <c r="H116" s="254"/>
      <c r="I116" s="330">
        <f t="shared" si="8"/>
        <v>1</v>
      </c>
      <c r="J116" s="336">
        <v>1</v>
      </c>
      <c r="K116" s="332">
        <f t="shared" si="7"/>
        <v>0</v>
      </c>
      <c r="L116" s="149"/>
      <c r="M116" s="149"/>
      <c r="N116" s="149"/>
      <c r="O116" s="149"/>
      <c r="P116" s="155"/>
      <c r="Q116" s="149"/>
      <c r="R116" s="149"/>
      <c r="S116" s="149"/>
      <c r="T116" s="334"/>
      <c r="U116" s="149"/>
      <c r="V116" s="335"/>
    </row>
    <row r="117" spans="1:22" x14ac:dyDescent="0.3">
      <c r="A117" s="174" t="s">
        <v>512</v>
      </c>
      <c r="B117" s="174" t="s">
        <v>302</v>
      </c>
      <c r="C117" s="149"/>
      <c r="D117" s="149"/>
      <c r="E117" s="149" t="s">
        <v>400</v>
      </c>
      <c r="F117" s="149"/>
      <c r="G117" s="329" t="s">
        <v>400</v>
      </c>
      <c r="H117" s="254">
        <v>1</v>
      </c>
      <c r="I117" s="330">
        <f t="shared" si="8"/>
        <v>13</v>
      </c>
      <c r="J117" s="336">
        <v>13</v>
      </c>
      <c r="K117" s="332">
        <f t="shared" si="7"/>
        <v>0</v>
      </c>
      <c r="L117" s="149"/>
      <c r="M117" s="149"/>
      <c r="N117" s="149"/>
      <c r="O117" s="149"/>
      <c r="P117" s="155"/>
      <c r="Q117" s="149"/>
      <c r="R117" s="149"/>
      <c r="S117" s="149"/>
      <c r="T117" s="334"/>
      <c r="U117" s="149"/>
      <c r="V117" s="335"/>
    </row>
    <row r="118" spans="1:22" x14ac:dyDescent="0.3">
      <c r="A118" s="174" t="s">
        <v>622</v>
      </c>
      <c r="B118" s="174" t="s">
        <v>592</v>
      </c>
      <c r="C118" s="153"/>
      <c r="D118" s="153"/>
      <c r="E118" s="153"/>
      <c r="F118" s="153"/>
      <c r="G118" s="329" t="s">
        <v>400</v>
      </c>
      <c r="H118" s="254">
        <v>3</v>
      </c>
      <c r="I118" s="330">
        <f t="shared" si="8"/>
        <v>1</v>
      </c>
      <c r="J118" s="336">
        <v>0</v>
      </c>
      <c r="K118" s="332">
        <f t="shared" si="7"/>
        <v>1</v>
      </c>
      <c r="L118" s="149">
        <v>1</v>
      </c>
      <c r="M118" s="149"/>
      <c r="N118" s="149"/>
      <c r="O118" s="149"/>
      <c r="P118" s="155"/>
      <c r="Q118" s="149"/>
      <c r="R118" s="149"/>
      <c r="S118" s="149"/>
      <c r="T118" s="334"/>
      <c r="U118" s="149"/>
      <c r="V118" s="335"/>
    </row>
    <row r="119" spans="1:22" x14ac:dyDescent="0.3">
      <c r="A119" s="174" t="s">
        <v>513</v>
      </c>
      <c r="B119" s="174" t="s">
        <v>320</v>
      </c>
      <c r="C119" s="149"/>
      <c r="D119" s="149" t="s">
        <v>402</v>
      </c>
      <c r="E119" s="149"/>
      <c r="F119" s="149"/>
      <c r="G119" s="329"/>
      <c r="H119" s="254"/>
      <c r="I119" s="330">
        <f t="shared" si="8"/>
        <v>1</v>
      </c>
      <c r="J119" s="336">
        <v>1</v>
      </c>
      <c r="K119" s="332">
        <f t="shared" si="7"/>
        <v>0</v>
      </c>
      <c r="L119" s="149"/>
      <c r="M119" s="149"/>
      <c r="N119" s="149"/>
      <c r="O119" s="149"/>
      <c r="P119" s="155"/>
      <c r="Q119" s="149"/>
      <c r="R119" s="149"/>
      <c r="S119" s="149"/>
      <c r="T119" s="334"/>
      <c r="U119" s="149"/>
      <c r="V119" s="335"/>
    </row>
    <row r="120" spans="1:22" x14ac:dyDescent="0.3">
      <c r="A120" s="174" t="s">
        <v>514</v>
      </c>
      <c r="B120" s="174" t="s">
        <v>323</v>
      </c>
      <c r="C120" s="149"/>
      <c r="D120" s="149" t="s">
        <v>402</v>
      </c>
      <c r="E120" s="149"/>
      <c r="F120" s="149"/>
      <c r="G120" s="329"/>
      <c r="H120" s="254"/>
      <c r="I120" s="330">
        <f t="shared" si="8"/>
        <v>1</v>
      </c>
      <c r="J120" s="336">
        <v>1</v>
      </c>
      <c r="K120" s="332">
        <f t="shared" si="7"/>
        <v>0</v>
      </c>
      <c r="L120" s="149"/>
      <c r="M120" s="149"/>
      <c r="N120" s="149"/>
      <c r="O120" s="149"/>
      <c r="P120" s="155"/>
      <c r="Q120" s="149"/>
      <c r="R120" s="149"/>
      <c r="S120" s="149"/>
      <c r="T120" s="334"/>
      <c r="U120" s="149"/>
      <c r="V120" s="335"/>
    </row>
    <row r="121" spans="1:22" x14ac:dyDescent="0.3">
      <c r="A121" s="174" t="s">
        <v>515</v>
      </c>
      <c r="B121" s="174" t="s">
        <v>302</v>
      </c>
      <c r="C121" s="153"/>
      <c r="D121" s="153"/>
      <c r="E121" s="153" t="s">
        <v>400</v>
      </c>
      <c r="F121" s="153"/>
      <c r="G121" s="329"/>
      <c r="H121" s="254"/>
      <c r="I121" s="330">
        <f t="shared" si="8"/>
        <v>2</v>
      </c>
      <c r="J121" s="336">
        <v>2</v>
      </c>
      <c r="K121" s="332">
        <f t="shared" si="7"/>
        <v>0</v>
      </c>
      <c r="L121" s="149"/>
      <c r="M121" s="149"/>
      <c r="N121" s="149"/>
      <c r="O121" s="149"/>
      <c r="P121" s="155"/>
      <c r="Q121" s="149"/>
      <c r="R121" s="149"/>
      <c r="S121" s="149"/>
      <c r="T121" s="334"/>
      <c r="U121" s="149"/>
      <c r="V121" s="335"/>
    </row>
    <row r="122" spans="1:22" x14ac:dyDescent="0.3">
      <c r="A122" s="174" t="s">
        <v>516</v>
      </c>
      <c r="B122" s="174" t="s">
        <v>323</v>
      </c>
      <c r="C122" s="153"/>
      <c r="D122" s="153" t="s">
        <v>402</v>
      </c>
      <c r="E122" s="153"/>
      <c r="F122" s="153"/>
      <c r="G122" s="329"/>
      <c r="H122" s="254"/>
      <c r="I122" s="330">
        <f t="shared" si="8"/>
        <v>1</v>
      </c>
      <c r="J122" s="336">
        <v>1</v>
      </c>
      <c r="K122" s="332">
        <f t="shared" si="7"/>
        <v>0</v>
      </c>
      <c r="L122" s="149"/>
      <c r="M122" s="149"/>
      <c r="N122" s="149"/>
      <c r="O122" s="149"/>
      <c r="P122" s="155"/>
      <c r="Q122" s="149"/>
      <c r="R122" s="149"/>
      <c r="S122" s="149"/>
      <c r="T122" s="334"/>
      <c r="U122" s="149"/>
      <c r="V122" s="335"/>
    </row>
    <row r="123" spans="1:22" x14ac:dyDescent="0.3">
      <c r="A123" s="174" t="s">
        <v>517</v>
      </c>
      <c r="B123" s="174" t="s">
        <v>328</v>
      </c>
      <c r="C123" s="153"/>
      <c r="D123" s="153" t="s">
        <v>402</v>
      </c>
      <c r="E123" s="153"/>
      <c r="F123" s="153"/>
      <c r="G123" s="329"/>
      <c r="H123" s="254"/>
      <c r="I123" s="330">
        <f t="shared" si="8"/>
        <v>6</v>
      </c>
      <c r="J123" s="336">
        <v>6</v>
      </c>
      <c r="K123" s="332">
        <f t="shared" si="7"/>
        <v>0</v>
      </c>
      <c r="L123" s="149"/>
      <c r="M123" s="149"/>
      <c r="N123" s="149"/>
      <c r="O123" s="149"/>
      <c r="P123" s="155"/>
      <c r="Q123" s="149"/>
      <c r="R123" s="149"/>
      <c r="S123" s="149"/>
      <c r="T123" s="334"/>
      <c r="U123" s="149"/>
      <c r="V123" s="335"/>
    </row>
    <row r="124" spans="1:22" x14ac:dyDescent="0.3">
      <c r="A124" s="174" t="s">
        <v>518</v>
      </c>
      <c r="B124" s="174" t="s">
        <v>361</v>
      </c>
      <c r="C124" s="153"/>
      <c r="D124" s="153"/>
      <c r="E124" s="153" t="s">
        <v>400</v>
      </c>
      <c r="F124" s="153"/>
      <c r="G124" s="329"/>
      <c r="H124" s="254"/>
      <c r="I124" s="330">
        <f t="shared" si="8"/>
        <v>1</v>
      </c>
      <c r="J124" s="336">
        <v>1</v>
      </c>
      <c r="K124" s="332">
        <f t="shared" si="7"/>
        <v>0</v>
      </c>
      <c r="L124" s="149"/>
      <c r="M124" s="149"/>
      <c r="N124" s="149"/>
      <c r="O124" s="149"/>
      <c r="P124" s="155"/>
      <c r="Q124" s="149"/>
      <c r="R124" s="149"/>
      <c r="S124" s="149"/>
      <c r="T124" s="334"/>
      <c r="U124" s="149"/>
      <c r="V124" s="335"/>
    </row>
    <row r="125" spans="1:22" x14ac:dyDescent="0.3">
      <c r="A125" s="174" t="s">
        <v>519</v>
      </c>
      <c r="B125" s="174" t="s">
        <v>361</v>
      </c>
      <c r="C125" s="153"/>
      <c r="D125" s="153"/>
      <c r="E125" s="153"/>
      <c r="F125" s="153"/>
      <c r="G125" s="329"/>
      <c r="H125" s="254" t="s">
        <v>406</v>
      </c>
      <c r="I125" s="330">
        <f t="shared" si="8"/>
        <v>7</v>
      </c>
      <c r="J125" s="336">
        <v>5</v>
      </c>
      <c r="K125" s="332">
        <f t="shared" si="7"/>
        <v>2</v>
      </c>
      <c r="L125" s="149"/>
      <c r="M125" s="149">
        <v>1</v>
      </c>
      <c r="N125" s="149">
        <v>1</v>
      </c>
      <c r="O125" s="149"/>
      <c r="P125" s="155"/>
      <c r="Q125" s="149"/>
      <c r="R125" s="149"/>
      <c r="S125" s="149"/>
      <c r="T125" s="334"/>
      <c r="U125" s="149"/>
      <c r="V125" s="335"/>
    </row>
    <row r="126" spans="1:22" x14ac:dyDescent="0.3">
      <c r="A126" s="174" t="s">
        <v>520</v>
      </c>
      <c r="B126" s="174" t="s">
        <v>521</v>
      </c>
      <c r="C126" s="149" t="s">
        <v>408</v>
      </c>
      <c r="D126" s="149"/>
      <c r="E126" s="149"/>
      <c r="F126" s="149" t="s">
        <v>446</v>
      </c>
      <c r="G126" s="329"/>
      <c r="H126" s="254"/>
      <c r="I126" s="330">
        <f t="shared" si="8"/>
        <v>1</v>
      </c>
      <c r="J126" s="336">
        <v>1</v>
      </c>
      <c r="K126" s="332">
        <f t="shared" si="7"/>
        <v>0</v>
      </c>
      <c r="L126" s="149"/>
      <c r="M126" s="149"/>
      <c r="N126" s="149"/>
      <c r="O126" s="149"/>
      <c r="P126" s="155"/>
      <c r="Q126" s="149"/>
      <c r="R126" s="149"/>
      <c r="S126" s="149"/>
      <c r="T126" s="334"/>
      <c r="U126" s="149"/>
      <c r="V126" s="335"/>
    </row>
    <row r="127" spans="1:22" x14ac:dyDescent="0.3">
      <c r="A127" s="174" t="s">
        <v>522</v>
      </c>
      <c r="B127" s="174" t="s">
        <v>418</v>
      </c>
      <c r="C127" s="149"/>
      <c r="D127" s="149" t="s">
        <v>402</v>
      </c>
      <c r="E127" s="149"/>
      <c r="F127" s="149"/>
      <c r="G127" s="329"/>
      <c r="H127" s="254"/>
      <c r="I127" s="330">
        <f t="shared" si="8"/>
        <v>11</v>
      </c>
      <c r="J127" s="336">
        <v>11</v>
      </c>
      <c r="K127" s="332">
        <f t="shared" si="7"/>
        <v>0</v>
      </c>
      <c r="L127" s="149"/>
      <c r="M127" s="149"/>
      <c r="N127" s="149"/>
      <c r="O127" s="149"/>
      <c r="P127" s="155"/>
      <c r="Q127" s="149"/>
      <c r="R127" s="149"/>
      <c r="S127" s="149"/>
      <c r="T127" s="334"/>
      <c r="U127" s="149"/>
      <c r="V127" s="335"/>
    </row>
    <row r="128" spans="1:22" x14ac:dyDescent="0.3">
      <c r="A128" s="174" t="s">
        <v>523</v>
      </c>
      <c r="B128" s="174" t="s">
        <v>241</v>
      </c>
      <c r="C128" s="153" t="s">
        <v>408</v>
      </c>
      <c r="D128" s="153"/>
      <c r="E128" s="153"/>
      <c r="F128" s="153"/>
      <c r="G128" s="329"/>
      <c r="H128" s="254"/>
      <c r="I128" s="330">
        <f t="shared" si="8"/>
        <v>2</v>
      </c>
      <c r="J128" s="336">
        <v>2</v>
      </c>
      <c r="K128" s="332">
        <f t="shared" si="7"/>
        <v>0</v>
      </c>
      <c r="L128" s="149"/>
      <c r="M128" s="149"/>
      <c r="N128" s="149"/>
      <c r="O128" s="149"/>
      <c r="P128" s="155"/>
      <c r="Q128" s="149"/>
      <c r="R128" s="149"/>
      <c r="S128" s="149"/>
      <c r="T128" s="334"/>
      <c r="U128" s="149"/>
      <c r="V128" s="335"/>
    </row>
    <row r="129" spans="1:22" x14ac:dyDescent="0.3">
      <c r="A129" s="174" t="s">
        <v>524</v>
      </c>
      <c r="B129" s="174" t="s">
        <v>416</v>
      </c>
      <c r="C129" s="153" t="s">
        <v>408</v>
      </c>
      <c r="D129" s="153"/>
      <c r="E129" s="153"/>
      <c r="F129" s="153"/>
      <c r="G129" s="329"/>
      <c r="H129" s="254"/>
      <c r="I129" s="330">
        <f t="shared" si="8"/>
        <v>5</v>
      </c>
      <c r="J129" s="336">
        <v>5</v>
      </c>
      <c r="K129" s="332">
        <f t="shared" si="7"/>
        <v>0</v>
      </c>
      <c r="L129" s="149"/>
      <c r="M129" s="149"/>
      <c r="N129" s="149"/>
      <c r="O129" s="149"/>
      <c r="P129" s="155"/>
      <c r="Q129" s="149"/>
      <c r="R129" s="149"/>
      <c r="S129" s="149"/>
      <c r="T129" s="334"/>
      <c r="U129" s="149"/>
      <c r="V129" s="335"/>
    </row>
    <row r="130" spans="1:22" x14ac:dyDescent="0.3">
      <c r="A130" s="174" t="s">
        <v>525</v>
      </c>
      <c r="B130" s="174" t="s">
        <v>418</v>
      </c>
      <c r="C130" s="153"/>
      <c r="D130" s="153" t="s">
        <v>402</v>
      </c>
      <c r="E130" s="153"/>
      <c r="F130" s="153"/>
      <c r="G130" s="329"/>
      <c r="H130" s="254" t="s">
        <v>406</v>
      </c>
      <c r="I130" s="330">
        <f t="shared" si="8"/>
        <v>3</v>
      </c>
      <c r="J130" s="336">
        <v>1</v>
      </c>
      <c r="K130" s="332">
        <f t="shared" ref="K130:K156" si="9">SUM(L130:U130)</f>
        <v>2</v>
      </c>
      <c r="L130" s="149">
        <v>1</v>
      </c>
      <c r="M130" s="149"/>
      <c r="N130" s="149">
        <v>1</v>
      </c>
      <c r="O130" s="149"/>
      <c r="P130" s="155"/>
      <c r="Q130" s="149"/>
      <c r="R130" s="149"/>
      <c r="S130" s="149"/>
      <c r="T130" s="334"/>
      <c r="U130" s="149"/>
      <c r="V130" s="335"/>
    </row>
    <row r="131" spans="1:22" x14ac:dyDescent="0.3">
      <c r="A131" s="174" t="s">
        <v>526</v>
      </c>
      <c r="B131" s="174" t="s">
        <v>354</v>
      </c>
      <c r="C131" s="153"/>
      <c r="D131" s="153"/>
      <c r="E131" s="153" t="s">
        <v>400</v>
      </c>
      <c r="F131" s="153"/>
      <c r="G131" s="329"/>
      <c r="H131" s="254"/>
      <c r="I131" s="330">
        <f t="shared" si="8"/>
        <v>10</v>
      </c>
      <c r="J131" s="336">
        <v>10</v>
      </c>
      <c r="K131" s="332">
        <f t="shared" si="9"/>
        <v>0</v>
      </c>
      <c r="L131" s="149"/>
      <c r="M131" s="149"/>
      <c r="N131" s="149"/>
      <c r="O131" s="149"/>
      <c r="P131" s="155"/>
      <c r="Q131" s="149"/>
      <c r="R131" s="149"/>
      <c r="S131" s="149"/>
      <c r="T131" s="334"/>
      <c r="U131" s="149"/>
      <c r="V131" s="335"/>
    </row>
    <row r="132" spans="1:22" x14ac:dyDescent="0.3">
      <c r="A132" s="174" t="s">
        <v>527</v>
      </c>
      <c r="B132" s="174" t="s">
        <v>328</v>
      </c>
      <c r="C132" s="153"/>
      <c r="D132" s="153" t="s">
        <v>402</v>
      </c>
      <c r="E132" s="153"/>
      <c r="F132" s="153"/>
      <c r="G132" s="329" t="s">
        <v>400</v>
      </c>
      <c r="H132" s="254">
        <v>1</v>
      </c>
      <c r="I132" s="330">
        <f t="shared" si="8"/>
        <v>16</v>
      </c>
      <c r="J132" s="336">
        <v>16</v>
      </c>
      <c r="K132" s="332">
        <f t="shared" si="9"/>
        <v>0</v>
      </c>
      <c r="L132" s="149"/>
      <c r="M132" s="149"/>
      <c r="N132" s="149"/>
      <c r="O132" s="149"/>
      <c r="P132" s="155"/>
      <c r="Q132" s="149"/>
      <c r="R132" s="149"/>
      <c r="S132" s="149"/>
      <c r="T132" s="334"/>
      <c r="U132" s="149"/>
      <c r="V132" s="335"/>
    </row>
    <row r="133" spans="1:22" x14ac:dyDescent="0.3">
      <c r="A133" s="174" t="s">
        <v>528</v>
      </c>
      <c r="B133" s="174" t="s">
        <v>421</v>
      </c>
      <c r="C133" s="153" t="s">
        <v>408</v>
      </c>
      <c r="D133" s="153"/>
      <c r="E133" s="153"/>
      <c r="F133" s="153"/>
      <c r="G133" s="329"/>
      <c r="H133" s="254"/>
      <c r="I133" s="330">
        <f t="shared" si="8"/>
        <v>1</v>
      </c>
      <c r="J133" s="336">
        <v>1</v>
      </c>
      <c r="K133" s="332">
        <f t="shared" si="9"/>
        <v>0</v>
      </c>
      <c r="L133" s="149"/>
      <c r="M133" s="149"/>
      <c r="N133" s="149"/>
      <c r="O133" s="149"/>
      <c r="P133" s="155"/>
      <c r="Q133" s="149"/>
      <c r="R133" s="149"/>
      <c r="S133" s="149"/>
      <c r="T133" s="334"/>
      <c r="U133" s="149"/>
      <c r="V133" s="335"/>
    </row>
    <row r="134" spans="1:22" x14ac:dyDescent="0.3">
      <c r="A134" s="174" t="s">
        <v>529</v>
      </c>
      <c r="B134" s="174" t="s">
        <v>416</v>
      </c>
      <c r="C134" s="153" t="s">
        <v>408</v>
      </c>
      <c r="D134" s="153"/>
      <c r="E134" s="153"/>
      <c r="F134" s="153" t="s">
        <v>437</v>
      </c>
      <c r="G134" s="329"/>
      <c r="H134" s="254"/>
      <c r="I134" s="330">
        <f t="shared" si="8"/>
        <v>3</v>
      </c>
      <c r="J134" s="336">
        <v>3</v>
      </c>
      <c r="K134" s="332">
        <f t="shared" si="9"/>
        <v>0</v>
      </c>
      <c r="L134" s="149"/>
      <c r="M134" s="149"/>
      <c r="N134" s="149"/>
      <c r="O134" s="149"/>
      <c r="P134" s="155"/>
      <c r="Q134" s="149"/>
      <c r="R134" s="149"/>
      <c r="S134" s="149"/>
      <c r="T134" s="334"/>
      <c r="U134" s="149"/>
      <c r="V134" s="335"/>
    </row>
    <row r="135" spans="1:22" x14ac:dyDescent="0.3">
      <c r="A135" s="174" t="s">
        <v>564</v>
      </c>
      <c r="B135" s="174" t="s">
        <v>327</v>
      </c>
      <c r="C135" s="153" t="s">
        <v>408</v>
      </c>
      <c r="D135" s="153"/>
      <c r="E135" s="153" t="s">
        <v>400</v>
      </c>
      <c r="F135" s="153"/>
      <c r="G135" s="329"/>
      <c r="H135" s="254"/>
      <c r="I135" s="330">
        <f t="shared" si="8"/>
        <v>1</v>
      </c>
      <c r="J135" s="336">
        <v>1</v>
      </c>
      <c r="K135" s="332">
        <f t="shared" si="9"/>
        <v>0</v>
      </c>
      <c r="L135" s="149"/>
      <c r="M135" s="149"/>
      <c r="N135" s="149"/>
      <c r="O135" s="149"/>
      <c r="P135" s="155"/>
      <c r="Q135" s="149"/>
      <c r="R135" s="149"/>
      <c r="S135" s="149"/>
      <c r="T135" s="334"/>
      <c r="U135" s="149"/>
      <c r="V135" s="335"/>
    </row>
    <row r="136" spans="1:22" x14ac:dyDescent="0.3">
      <c r="A136" s="174" t="s">
        <v>530</v>
      </c>
      <c r="B136" s="174" t="s">
        <v>321</v>
      </c>
      <c r="C136" s="153"/>
      <c r="D136" s="153" t="s">
        <v>402</v>
      </c>
      <c r="E136" s="153"/>
      <c r="F136" s="153"/>
      <c r="G136" s="329"/>
      <c r="H136" s="254"/>
      <c r="I136" s="330">
        <f t="shared" si="8"/>
        <v>1</v>
      </c>
      <c r="J136" s="336">
        <v>1</v>
      </c>
      <c r="K136" s="332">
        <f t="shared" si="9"/>
        <v>0</v>
      </c>
      <c r="L136" s="149"/>
      <c r="M136" s="149"/>
      <c r="N136" s="149"/>
      <c r="O136" s="149"/>
      <c r="P136" s="155"/>
      <c r="Q136" s="149"/>
      <c r="R136" s="149"/>
      <c r="S136" s="149"/>
      <c r="T136" s="334"/>
      <c r="U136" s="149"/>
      <c r="V136" s="335"/>
    </row>
    <row r="137" spans="1:22" x14ac:dyDescent="0.3">
      <c r="A137" s="246" t="s">
        <v>531</v>
      </c>
      <c r="B137" s="471" t="s">
        <v>323</v>
      </c>
      <c r="C137" s="154"/>
      <c r="D137" s="154" t="s">
        <v>402</v>
      </c>
      <c r="E137" s="154"/>
      <c r="F137" s="154"/>
      <c r="G137" s="329"/>
      <c r="H137" s="254"/>
      <c r="I137" s="330">
        <f t="shared" si="8"/>
        <v>4</v>
      </c>
      <c r="J137" s="339">
        <v>4</v>
      </c>
      <c r="K137" s="332">
        <f t="shared" si="9"/>
        <v>0</v>
      </c>
      <c r="L137" s="149"/>
      <c r="M137" s="149"/>
      <c r="N137" s="149"/>
      <c r="O137" s="149"/>
      <c r="P137" s="155"/>
      <c r="Q137" s="149"/>
      <c r="R137" s="149"/>
      <c r="S137" s="149"/>
      <c r="T137" s="334"/>
      <c r="U137" s="149"/>
      <c r="V137" s="335"/>
    </row>
    <row r="138" spans="1:22" x14ac:dyDescent="0.3">
      <c r="A138" s="246" t="s">
        <v>532</v>
      </c>
      <c r="B138" s="338" t="s">
        <v>320</v>
      </c>
      <c r="C138" s="154"/>
      <c r="D138" s="154"/>
      <c r="E138" s="154" t="s">
        <v>400</v>
      </c>
      <c r="F138" s="154"/>
      <c r="G138" s="329"/>
      <c r="H138" s="254"/>
      <c r="I138" s="330">
        <f t="shared" si="8"/>
        <v>1</v>
      </c>
      <c r="J138" s="339">
        <v>1</v>
      </c>
      <c r="K138" s="332">
        <f t="shared" si="9"/>
        <v>0</v>
      </c>
      <c r="L138" s="149"/>
      <c r="M138" s="149"/>
      <c r="N138" s="149"/>
      <c r="O138" s="149"/>
      <c r="P138" s="155"/>
      <c r="Q138" s="149"/>
      <c r="R138" s="149"/>
      <c r="S138" s="149"/>
      <c r="T138" s="155"/>
      <c r="U138" s="149"/>
      <c r="V138" s="335"/>
    </row>
    <row r="139" spans="1:22" x14ac:dyDescent="0.3">
      <c r="A139" s="246" t="s">
        <v>686</v>
      </c>
      <c r="B139" s="338" t="s">
        <v>323</v>
      </c>
      <c r="C139" s="154"/>
      <c r="D139" s="154" t="s">
        <v>402</v>
      </c>
      <c r="E139" s="154"/>
      <c r="F139" s="154"/>
      <c r="G139" s="329"/>
      <c r="H139" s="254">
        <v>1</v>
      </c>
      <c r="I139" s="330">
        <f t="shared" si="8"/>
        <v>1</v>
      </c>
      <c r="J139" s="339">
        <v>0</v>
      </c>
      <c r="K139" s="332">
        <f t="shared" si="9"/>
        <v>1</v>
      </c>
      <c r="L139" s="149"/>
      <c r="M139" s="149"/>
      <c r="N139" s="149"/>
      <c r="O139" s="149"/>
      <c r="P139" s="155"/>
      <c r="Q139" s="149">
        <v>1</v>
      </c>
      <c r="R139" s="149"/>
      <c r="S139" s="149"/>
      <c r="T139" s="155"/>
      <c r="U139" s="149"/>
      <c r="V139" s="335"/>
    </row>
    <row r="140" spans="1:22" x14ac:dyDescent="0.3">
      <c r="A140" s="246" t="s">
        <v>617</v>
      </c>
      <c r="B140" s="338" t="s">
        <v>361</v>
      </c>
      <c r="C140" s="154"/>
      <c r="D140" s="154"/>
      <c r="E140" s="154" t="s">
        <v>400</v>
      </c>
      <c r="F140" s="154"/>
      <c r="G140" s="329" t="s">
        <v>581</v>
      </c>
      <c r="H140" s="254">
        <v>1</v>
      </c>
      <c r="I140" s="330">
        <f t="shared" si="8"/>
        <v>2</v>
      </c>
      <c r="J140" s="339">
        <v>0</v>
      </c>
      <c r="K140" s="332">
        <f t="shared" si="9"/>
        <v>2</v>
      </c>
      <c r="L140" s="149">
        <v>1</v>
      </c>
      <c r="M140" s="149"/>
      <c r="N140" s="149"/>
      <c r="O140" s="149"/>
      <c r="P140" s="155"/>
      <c r="Q140" s="149">
        <v>1</v>
      </c>
      <c r="R140" s="149"/>
      <c r="S140" s="149"/>
      <c r="T140" s="155"/>
      <c r="U140" s="149"/>
      <c r="V140" s="335"/>
    </row>
    <row r="141" spans="1:22" x14ac:dyDescent="0.3">
      <c r="A141" s="246" t="s">
        <v>533</v>
      </c>
      <c r="B141" s="338" t="s">
        <v>416</v>
      </c>
      <c r="C141" s="154" t="s">
        <v>408</v>
      </c>
      <c r="D141" s="154"/>
      <c r="E141" s="154"/>
      <c r="F141" s="154"/>
      <c r="G141" s="329"/>
      <c r="H141" s="254"/>
      <c r="I141" s="330">
        <f t="shared" si="8"/>
        <v>1</v>
      </c>
      <c r="J141" s="339">
        <v>1</v>
      </c>
      <c r="K141" s="332">
        <f t="shared" si="9"/>
        <v>0</v>
      </c>
      <c r="L141" s="149"/>
      <c r="M141" s="149"/>
      <c r="N141" s="149"/>
      <c r="O141" s="149"/>
      <c r="P141" s="155"/>
      <c r="Q141" s="149"/>
      <c r="R141" s="149"/>
      <c r="S141" s="149"/>
      <c r="T141" s="155"/>
      <c r="U141" s="149"/>
      <c r="V141" s="335"/>
    </row>
    <row r="142" spans="1:22" x14ac:dyDescent="0.3">
      <c r="A142" s="246" t="s">
        <v>534</v>
      </c>
      <c r="B142" s="338" t="s">
        <v>535</v>
      </c>
      <c r="C142" s="154"/>
      <c r="D142" s="154" t="s">
        <v>402</v>
      </c>
      <c r="E142" s="154"/>
      <c r="F142" s="154"/>
      <c r="G142" s="329" t="s">
        <v>400</v>
      </c>
      <c r="H142" s="254">
        <v>3</v>
      </c>
      <c r="I142" s="330">
        <f t="shared" si="8"/>
        <v>46</v>
      </c>
      <c r="J142" s="339">
        <v>40</v>
      </c>
      <c r="K142" s="332">
        <f t="shared" si="9"/>
        <v>6</v>
      </c>
      <c r="L142" s="149">
        <v>1</v>
      </c>
      <c r="M142" s="149">
        <v>1</v>
      </c>
      <c r="N142" s="149">
        <v>1</v>
      </c>
      <c r="O142" s="149">
        <v>1</v>
      </c>
      <c r="P142" s="155"/>
      <c r="Q142" s="149">
        <v>1</v>
      </c>
      <c r="R142" s="149">
        <v>1</v>
      </c>
      <c r="S142" s="149"/>
      <c r="T142" s="155"/>
      <c r="U142" s="149"/>
      <c r="V142" s="335"/>
    </row>
    <row r="143" spans="1:22" x14ac:dyDescent="0.3">
      <c r="A143" s="246" t="s">
        <v>668</v>
      </c>
      <c r="B143" s="338" t="s">
        <v>652</v>
      </c>
      <c r="C143" s="269"/>
      <c r="D143" s="269" t="s">
        <v>402</v>
      </c>
      <c r="E143" s="269"/>
      <c r="F143" s="269"/>
      <c r="G143" s="329"/>
      <c r="H143" s="254">
        <v>1</v>
      </c>
      <c r="I143" s="330">
        <f t="shared" si="8"/>
        <v>1</v>
      </c>
      <c r="J143" s="339">
        <v>0</v>
      </c>
      <c r="K143" s="332">
        <f t="shared" si="9"/>
        <v>1</v>
      </c>
      <c r="L143" s="149"/>
      <c r="M143" s="149"/>
      <c r="N143" s="149"/>
      <c r="O143" s="149">
        <v>1</v>
      </c>
      <c r="P143" s="155"/>
      <c r="Q143" s="149"/>
      <c r="R143" s="149"/>
      <c r="S143" s="149"/>
      <c r="T143" s="155"/>
      <c r="U143" s="149"/>
      <c r="V143" s="335"/>
    </row>
    <row r="144" spans="1:22" x14ac:dyDescent="0.3">
      <c r="A144" s="246" t="s">
        <v>536</v>
      </c>
      <c r="B144" s="338" t="s">
        <v>302</v>
      </c>
      <c r="C144" s="154"/>
      <c r="D144" s="154"/>
      <c r="E144" s="154" t="s">
        <v>400</v>
      </c>
      <c r="F144" s="154"/>
      <c r="G144" s="329" t="s">
        <v>400</v>
      </c>
      <c r="H144" s="254">
        <v>1</v>
      </c>
      <c r="I144" s="330">
        <f t="shared" si="8"/>
        <v>11</v>
      </c>
      <c r="J144" s="339">
        <v>11</v>
      </c>
      <c r="K144" s="332">
        <f t="shared" si="9"/>
        <v>0</v>
      </c>
      <c r="L144" s="149"/>
      <c r="M144" s="149"/>
      <c r="N144" s="149"/>
      <c r="O144" s="149"/>
      <c r="P144" s="155"/>
      <c r="Q144" s="149"/>
      <c r="R144" s="149"/>
      <c r="S144" s="149"/>
      <c r="T144" s="155"/>
      <c r="U144" s="149"/>
      <c r="V144" s="335"/>
    </row>
    <row r="145" spans="1:22" x14ac:dyDescent="0.3">
      <c r="A145" s="246" t="s">
        <v>618</v>
      </c>
      <c r="B145" s="338" t="s">
        <v>361</v>
      </c>
      <c r="C145" s="269"/>
      <c r="D145" s="269"/>
      <c r="E145" s="269" t="s">
        <v>400</v>
      </c>
      <c r="F145" s="269"/>
      <c r="G145" s="329" t="s">
        <v>581</v>
      </c>
      <c r="H145" s="254">
        <v>1</v>
      </c>
      <c r="I145" s="330">
        <f t="shared" si="8"/>
        <v>5</v>
      </c>
      <c r="J145" s="339">
        <v>0</v>
      </c>
      <c r="K145" s="332">
        <f t="shared" si="9"/>
        <v>5</v>
      </c>
      <c r="L145" s="149">
        <v>1</v>
      </c>
      <c r="M145" s="149">
        <v>1</v>
      </c>
      <c r="N145" s="149">
        <v>1</v>
      </c>
      <c r="O145" s="149">
        <v>1</v>
      </c>
      <c r="P145" s="155"/>
      <c r="Q145" s="149">
        <v>1</v>
      </c>
      <c r="R145" s="149"/>
      <c r="S145" s="149"/>
      <c r="T145" s="155"/>
      <c r="U145" s="149"/>
      <c r="V145" s="335"/>
    </row>
    <row r="146" spans="1:22" x14ac:dyDescent="0.3">
      <c r="A146" s="246" t="s">
        <v>537</v>
      </c>
      <c r="B146" s="338" t="s">
        <v>257</v>
      </c>
      <c r="C146" s="154" t="s">
        <v>408</v>
      </c>
      <c r="D146" s="154" t="s">
        <v>402</v>
      </c>
      <c r="E146" s="154"/>
      <c r="F146" s="154"/>
      <c r="G146" s="329" t="s">
        <v>400</v>
      </c>
      <c r="H146" s="254">
        <v>1</v>
      </c>
      <c r="I146" s="330">
        <f t="shared" ref="I146:I156" si="10">J146+K146</f>
        <v>34</v>
      </c>
      <c r="J146" s="339">
        <v>30</v>
      </c>
      <c r="K146" s="332">
        <f t="shared" si="9"/>
        <v>4</v>
      </c>
      <c r="L146" s="149">
        <v>1</v>
      </c>
      <c r="M146" s="149">
        <v>1</v>
      </c>
      <c r="N146" s="149"/>
      <c r="O146" s="149">
        <v>1</v>
      </c>
      <c r="P146" s="155"/>
      <c r="Q146" s="149"/>
      <c r="R146" s="149">
        <v>1</v>
      </c>
      <c r="S146" s="149"/>
      <c r="T146" s="155"/>
      <c r="U146" s="149"/>
      <c r="V146" s="335"/>
    </row>
    <row r="147" spans="1:22" x14ac:dyDescent="0.3">
      <c r="A147" s="246" t="s">
        <v>722</v>
      </c>
      <c r="B147" s="338" t="s">
        <v>238</v>
      </c>
      <c r="C147" s="269" t="s">
        <v>408</v>
      </c>
      <c r="D147" s="269"/>
      <c r="E147" s="269"/>
      <c r="F147" s="269"/>
      <c r="G147" s="329" t="s">
        <v>581</v>
      </c>
      <c r="H147" s="254">
        <v>1</v>
      </c>
      <c r="I147" s="330">
        <f t="shared" si="10"/>
        <v>1</v>
      </c>
      <c r="J147" s="339">
        <v>0</v>
      </c>
      <c r="K147" s="332">
        <f t="shared" si="9"/>
        <v>1</v>
      </c>
      <c r="L147" s="149"/>
      <c r="M147" s="149"/>
      <c r="N147" s="149"/>
      <c r="O147" s="149"/>
      <c r="P147" s="155"/>
      <c r="Q147" s="149"/>
      <c r="R147" s="149"/>
      <c r="S147" s="149">
        <v>1</v>
      </c>
      <c r="T147" s="155"/>
      <c r="U147" s="149"/>
      <c r="V147" s="335"/>
    </row>
    <row r="148" spans="1:22" x14ac:dyDescent="0.3">
      <c r="A148" s="246"/>
      <c r="B148" s="338"/>
      <c r="C148" s="154"/>
      <c r="D148" s="154"/>
      <c r="E148" s="154"/>
      <c r="F148" s="154"/>
      <c r="G148" s="329"/>
      <c r="H148" s="254"/>
      <c r="I148" s="330">
        <f t="shared" si="10"/>
        <v>0</v>
      </c>
      <c r="J148" s="339">
        <v>0</v>
      </c>
      <c r="K148" s="332">
        <f t="shared" si="9"/>
        <v>0</v>
      </c>
      <c r="L148" s="149"/>
      <c r="M148" s="149"/>
      <c r="N148" s="149"/>
      <c r="O148" s="149"/>
      <c r="P148" s="155"/>
      <c r="Q148" s="149"/>
      <c r="R148" s="149"/>
      <c r="S148" s="149"/>
      <c r="T148" s="155"/>
      <c r="U148" s="149"/>
      <c r="V148" s="335"/>
    </row>
    <row r="149" spans="1:22" x14ac:dyDescent="0.3">
      <c r="A149" s="246"/>
      <c r="B149" s="338"/>
      <c r="C149" s="154"/>
      <c r="D149" s="154"/>
      <c r="E149" s="154"/>
      <c r="F149" s="154"/>
      <c r="G149" s="329"/>
      <c r="H149" s="254"/>
      <c r="I149" s="330">
        <f t="shared" si="10"/>
        <v>0</v>
      </c>
      <c r="J149" s="339">
        <v>0</v>
      </c>
      <c r="K149" s="332">
        <f t="shared" si="9"/>
        <v>0</v>
      </c>
      <c r="L149" s="149"/>
      <c r="M149" s="149"/>
      <c r="N149" s="149"/>
      <c r="O149" s="149"/>
      <c r="P149" s="155"/>
      <c r="Q149" s="149"/>
      <c r="R149" s="149"/>
      <c r="S149" s="149"/>
      <c r="T149" s="155"/>
      <c r="U149" s="149"/>
      <c r="V149" s="335"/>
    </row>
    <row r="150" spans="1:22" x14ac:dyDescent="0.3">
      <c r="A150" s="246"/>
      <c r="B150" s="338"/>
      <c r="C150" s="269"/>
      <c r="D150" s="269"/>
      <c r="E150" s="154"/>
      <c r="F150" s="154"/>
      <c r="G150" s="329"/>
      <c r="H150" s="254"/>
      <c r="I150" s="330">
        <f t="shared" si="10"/>
        <v>0</v>
      </c>
      <c r="J150" s="339">
        <v>0</v>
      </c>
      <c r="K150" s="332">
        <f t="shared" si="9"/>
        <v>0</v>
      </c>
      <c r="L150" s="149"/>
      <c r="M150" s="149"/>
      <c r="N150" s="149"/>
      <c r="O150" s="149"/>
      <c r="P150" s="155"/>
      <c r="Q150" s="149"/>
      <c r="R150" s="149"/>
      <c r="S150" s="149"/>
      <c r="T150" s="155"/>
      <c r="U150" s="149"/>
      <c r="V150" s="335"/>
    </row>
    <row r="151" spans="1:22" x14ac:dyDescent="0.3">
      <c r="A151" s="246"/>
      <c r="B151" s="338"/>
      <c r="C151" s="269"/>
      <c r="D151" s="269"/>
      <c r="E151" s="269"/>
      <c r="F151" s="269"/>
      <c r="G151" s="329"/>
      <c r="H151" s="254"/>
      <c r="I151" s="330">
        <f t="shared" si="10"/>
        <v>0</v>
      </c>
      <c r="J151" s="339">
        <v>0</v>
      </c>
      <c r="K151" s="332">
        <f t="shared" si="9"/>
        <v>0</v>
      </c>
      <c r="L151" s="149"/>
      <c r="M151" s="149"/>
      <c r="N151" s="149"/>
      <c r="O151" s="149"/>
      <c r="P151" s="155"/>
      <c r="Q151" s="149"/>
      <c r="R151" s="149"/>
      <c r="S151" s="149"/>
      <c r="T151" s="155"/>
      <c r="U151" s="149"/>
      <c r="V151" s="335"/>
    </row>
    <row r="152" spans="1:22" x14ac:dyDescent="0.3">
      <c r="A152" s="246"/>
      <c r="B152" s="338"/>
      <c r="C152" s="269"/>
      <c r="D152" s="269"/>
      <c r="E152" s="269"/>
      <c r="F152" s="269"/>
      <c r="G152" s="329"/>
      <c r="H152" s="254"/>
      <c r="I152" s="330">
        <f t="shared" si="10"/>
        <v>0</v>
      </c>
      <c r="J152" s="339">
        <v>0</v>
      </c>
      <c r="K152" s="332">
        <f t="shared" si="9"/>
        <v>0</v>
      </c>
      <c r="L152" s="149"/>
      <c r="M152" s="149"/>
      <c r="N152" s="149"/>
      <c r="O152" s="149"/>
      <c r="P152" s="155"/>
      <c r="Q152" s="149"/>
      <c r="R152" s="149"/>
      <c r="S152" s="149"/>
      <c r="T152" s="155"/>
      <c r="U152" s="149"/>
      <c r="V152" s="335"/>
    </row>
    <row r="153" spans="1:22" x14ac:dyDescent="0.3">
      <c r="A153" s="246"/>
      <c r="B153" s="338"/>
      <c r="C153" s="269"/>
      <c r="D153" s="269"/>
      <c r="E153" s="154"/>
      <c r="F153" s="154"/>
      <c r="G153" s="329"/>
      <c r="H153" s="254"/>
      <c r="I153" s="330">
        <f t="shared" si="10"/>
        <v>0</v>
      </c>
      <c r="J153" s="339">
        <v>0</v>
      </c>
      <c r="K153" s="332">
        <f t="shared" si="9"/>
        <v>0</v>
      </c>
      <c r="L153" s="149"/>
      <c r="M153" s="149"/>
      <c r="N153" s="149"/>
      <c r="O153" s="149"/>
      <c r="P153" s="155"/>
      <c r="Q153" s="149"/>
      <c r="R153" s="149"/>
      <c r="S153" s="149"/>
      <c r="T153" s="155"/>
      <c r="U153" s="149"/>
      <c r="V153" s="335"/>
    </row>
    <row r="154" spans="1:22" x14ac:dyDescent="0.3">
      <c r="A154" s="246"/>
      <c r="B154" s="338"/>
      <c r="C154" s="154"/>
      <c r="D154" s="154"/>
      <c r="E154" s="154"/>
      <c r="F154" s="154"/>
      <c r="G154" s="329"/>
      <c r="H154" s="254"/>
      <c r="I154" s="330">
        <f t="shared" si="10"/>
        <v>0</v>
      </c>
      <c r="J154" s="339">
        <v>0</v>
      </c>
      <c r="K154" s="332">
        <f t="shared" si="9"/>
        <v>0</v>
      </c>
      <c r="L154" s="149"/>
      <c r="M154" s="149"/>
      <c r="N154" s="149"/>
      <c r="O154" s="149"/>
      <c r="P154" s="155"/>
      <c r="Q154" s="149"/>
      <c r="R154" s="149"/>
      <c r="S154" s="149"/>
      <c r="T154" s="155"/>
      <c r="U154" s="149"/>
      <c r="V154" s="335"/>
    </row>
    <row r="155" spans="1:22" x14ac:dyDescent="0.3">
      <c r="A155" s="246"/>
      <c r="B155" s="338"/>
      <c r="C155" s="154"/>
      <c r="D155" s="154"/>
      <c r="E155" s="154"/>
      <c r="F155" s="154"/>
      <c r="G155" s="329"/>
      <c r="H155" s="254"/>
      <c r="I155" s="330">
        <f t="shared" si="10"/>
        <v>0</v>
      </c>
      <c r="J155" s="339">
        <v>0</v>
      </c>
      <c r="K155" s="332">
        <f t="shared" si="9"/>
        <v>0</v>
      </c>
      <c r="L155" s="149"/>
      <c r="M155" s="149"/>
      <c r="N155" s="149"/>
      <c r="O155" s="149"/>
      <c r="P155" s="155"/>
      <c r="Q155" s="149"/>
      <c r="R155" s="149"/>
      <c r="S155" s="149"/>
      <c r="T155" s="155"/>
      <c r="U155" s="149"/>
    </row>
    <row r="156" spans="1:22" x14ac:dyDescent="0.3">
      <c r="A156" s="246"/>
      <c r="B156" s="338"/>
      <c r="C156" s="269"/>
      <c r="D156" s="269"/>
      <c r="E156" s="269"/>
      <c r="F156" s="269"/>
      <c r="G156" s="329"/>
      <c r="H156" s="254"/>
      <c r="I156" s="330">
        <f t="shared" si="10"/>
        <v>0</v>
      </c>
      <c r="J156" s="339">
        <v>0</v>
      </c>
      <c r="K156" s="332">
        <f t="shared" si="9"/>
        <v>0</v>
      </c>
      <c r="L156" s="149"/>
      <c r="M156" s="149"/>
      <c r="N156" s="149"/>
      <c r="O156" s="149"/>
      <c r="P156" s="155"/>
      <c r="Q156" s="149"/>
      <c r="R156" s="149"/>
      <c r="S156" s="149"/>
      <c r="T156" s="155"/>
      <c r="U156" s="149"/>
    </row>
    <row r="157" spans="1:22" x14ac:dyDescent="0.3">
      <c r="A157" s="246"/>
      <c r="B157" s="338"/>
      <c r="C157" s="154"/>
      <c r="D157" s="154"/>
      <c r="E157" s="154"/>
      <c r="F157" s="154"/>
      <c r="G157" s="329"/>
      <c r="H157" s="254"/>
      <c r="I157" s="330"/>
      <c r="J157" s="339"/>
      <c r="K157" s="332"/>
      <c r="L157" s="149"/>
      <c r="M157" s="149"/>
      <c r="N157" s="149"/>
      <c r="O157" s="149"/>
      <c r="P157" s="155"/>
      <c r="Q157" s="149"/>
      <c r="R157" s="149"/>
      <c r="S157" s="149"/>
      <c r="T157" s="155"/>
      <c r="U157" s="149"/>
    </row>
    <row r="158" spans="1:22" x14ac:dyDescent="0.3">
      <c r="A158" s="246"/>
      <c r="B158" s="338"/>
      <c r="C158" s="154"/>
      <c r="D158" s="154"/>
      <c r="E158" s="154"/>
      <c r="F158" s="154"/>
      <c r="G158" s="329"/>
      <c r="H158" s="254"/>
      <c r="I158" s="330"/>
      <c r="J158" s="339"/>
      <c r="K158" s="332"/>
      <c r="L158" s="149"/>
      <c r="M158" s="149"/>
      <c r="N158" s="149"/>
      <c r="O158" s="149"/>
      <c r="P158" s="155"/>
      <c r="Q158" s="149"/>
      <c r="R158" s="149"/>
      <c r="S158" s="149"/>
      <c r="T158" s="155"/>
      <c r="U158" s="149"/>
    </row>
    <row r="159" spans="1:22" x14ac:dyDescent="0.3">
      <c r="A159" s="246"/>
      <c r="B159" s="338"/>
      <c r="C159" s="154"/>
      <c r="D159" s="154"/>
      <c r="E159" s="154"/>
      <c r="F159" s="154"/>
      <c r="G159" s="329"/>
      <c r="H159" s="254"/>
      <c r="I159" s="330"/>
      <c r="J159" s="339"/>
      <c r="K159" s="332"/>
      <c r="L159" s="149"/>
      <c r="M159" s="149"/>
      <c r="N159" s="149"/>
      <c r="O159" s="149"/>
      <c r="P159" s="155"/>
      <c r="Q159" s="149"/>
      <c r="R159" s="149"/>
      <c r="S159" s="149"/>
      <c r="T159" s="155"/>
      <c r="U159" s="149"/>
    </row>
    <row r="160" spans="1:22" x14ac:dyDescent="0.3">
      <c r="A160" s="246"/>
      <c r="B160" s="338"/>
      <c r="C160" s="154"/>
      <c r="D160" s="154"/>
      <c r="E160" s="154"/>
      <c r="F160" s="154"/>
      <c r="G160" s="329"/>
      <c r="H160" s="254"/>
      <c r="I160" s="330"/>
      <c r="J160" s="339"/>
      <c r="K160" s="332"/>
      <c r="L160" s="149"/>
      <c r="M160" s="149"/>
      <c r="N160" s="149"/>
      <c r="O160" s="149"/>
      <c r="P160" s="155"/>
      <c r="Q160" s="149"/>
      <c r="R160" s="149"/>
      <c r="S160" s="149"/>
      <c r="T160" s="155"/>
      <c r="U160" s="149"/>
    </row>
    <row r="161" spans="1:21" x14ac:dyDescent="0.3">
      <c r="A161" s="246"/>
      <c r="B161" s="338"/>
      <c r="C161" s="154"/>
      <c r="D161" s="154"/>
      <c r="E161" s="154"/>
      <c r="F161" s="154"/>
      <c r="G161" s="329"/>
      <c r="H161" s="254"/>
      <c r="I161" s="330"/>
      <c r="J161" s="339"/>
      <c r="K161" s="332"/>
      <c r="L161" s="149"/>
      <c r="M161" s="149"/>
      <c r="N161" s="149"/>
      <c r="O161" s="149"/>
      <c r="P161" s="155"/>
      <c r="Q161" s="149"/>
      <c r="R161" s="149"/>
      <c r="S161" s="149"/>
      <c r="T161" s="155"/>
      <c r="U161" s="149"/>
    </row>
    <row r="162" spans="1:21" x14ac:dyDescent="0.3">
      <c r="A162" s="246"/>
      <c r="B162" s="338"/>
      <c r="C162" s="154"/>
      <c r="D162" s="154"/>
      <c r="E162" s="154"/>
      <c r="F162" s="154"/>
      <c r="G162" s="329"/>
      <c r="H162" s="254"/>
      <c r="I162" s="330"/>
      <c r="J162" s="339"/>
      <c r="K162" s="332"/>
      <c r="L162" s="149"/>
      <c r="M162" s="149"/>
      <c r="N162" s="149"/>
      <c r="O162" s="149"/>
      <c r="P162" s="155"/>
      <c r="Q162" s="149"/>
      <c r="R162" s="149"/>
      <c r="S162" s="149"/>
      <c r="T162" s="155"/>
      <c r="U162" s="149"/>
    </row>
    <row r="163" spans="1:21" x14ac:dyDescent="0.3">
      <c r="A163" s="246"/>
      <c r="B163" s="338"/>
      <c r="C163" s="154"/>
      <c r="D163" s="154"/>
      <c r="E163" s="154"/>
      <c r="F163" s="154"/>
      <c r="G163" s="329"/>
      <c r="H163" s="254"/>
      <c r="I163" s="330"/>
      <c r="J163" s="339"/>
      <c r="K163" s="332"/>
      <c r="L163" s="149"/>
      <c r="M163" s="149"/>
      <c r="N163" s="149"/>
      <c r="O163" s="149"/>
      <c r="P163" s="155"/>
      <c r="Q163" s="149"/>
      <c r="R163" s="149"/>
      <c r="S163" s="149"/>
      <c r="T163" s="155"/>
      <c r="U163" s="149"/>
    </row>
    <row r="164" spans="1:21" x14ac:dyDescent="0.3">
      <c r="A164" s="246"/>
      <c r="B164" s="338"/>
      <c r="C164" s="154"/>
      <c r="D164" s="154"/>
      <c r="E164" s="154"/>
      <c r="F164" s="154"/>
      <c r="G164" s="329"/>
      <c r="H164" s="254"/>
      <c r="I164" s="330"/>
      <c r="J164" s="339"/>
      <c r="K164" s="332"/>
      <c r="L164" s="149"/>
      <c r="M164" s="149"/>
      <c r="N164" s="149"/>
      <c r="O164" s="149"/>
      <c r="P164" s="155"/>
      <c r="Q164" s="149"/>
      <c r="R164" s="149"/>
      <c r="S164" s="149"/>
      <c r="T164" s="155"/>
      <c r="U164" s="149"/>
    </row>
    <row r="165" spans="1:21" x14ac:dyDescent="0.3">
      <c r="A165" s="246"/>
      <c r="B165" s="338"/>
      <c r="C165" s="154"/>
      <c r="D165" s="154"/>
      <c r="E165" s="154"/>
      <c r="F165" s="154"/>
      <c r="G165" s="329"/>
      <c r="H165" s="254"/>
      <c r="I165" s="330"/>
      <c r="J165" s="339"/>
      <c r="K165" s="332"/>
      <c r="L165" s="149"/>
      <c r="M165" s="149"/>
      <c r="N165" s="149"/>
      <c r="O165" s="149"/>
      <c r="P165" s="155"/>
      <c r="Q165" s="149"/>
      <c r="R165" s="149"/>
      <c r="S165" s="149"/>
      <c r="T165" s="155"/>
      <c r="U165" s="149"/>
    </row>
    <row r="166" spans="1:21" x14ac:dyDescent="0.3">
      <c r="A166" s="246"/>
      <c r="B166" s="338"/>
      <c r="C166" s="154"/>
      <c r="D166" s="154"/>
      <c r="E166" s="154"/>
      <c r="F166" s="154"/>
      <c r="G166" s="329"/>
      <c r="H166" s="254"/>
      <c r="I166" s="330"/>
      <c r="J166" s="339"/>
      <c r="K166" s="332"/>
      <c r="L166" s="149"/>
      <c r="M166" s="149"/>
      <c r="N166" s="149"/>
      <c r="O166" s="149"/>
      <c r="P166" s="155"/>
      <c r="Q166" s="149"/>
      <c r="R166" s="149"/>
      <c r="S166" s="149"/>
      <c r="T166" s="155"/>
      <c r="U166" s="149"/>
    </row>
    <row r="167" spans="1:21" x14ac:dyDescent="0.3">
      <c r="A167" s="246"/>
      <c r="B167" s="338"/>
      <c r="C167" s="154"/>
      <c r="D167" s="154"/>
      <c r="E167" s="154"/>
      <c r="F167" s="154"/>
      <c r="G167" s="329"/>
      <c r="H167" s="254"/>
      <c r="I167" s="330"/>
      <c r="J167" s="339"/>
      <c r="K167" s="332"/>
      <c r="L167" s="149"/>
      <c r="M167" s="149"/>
      <c r="N167" s="149"/>
      <c r="O167" s="149"/>
      <c r="P167" s="155"/>
      <c r="Q167" s="149"/>
      <c r="R167" s="149"/>
      <c r="S167" s="149"/>
      <c r="T167" s="155"/>
      <c r="U167" s="149"/>
    </row>
    <row r="168" spans="1:21" hidden="1" x14ac:dyDescent="0.3">
      <c r="A168" s="246"/>
      <c r="B168" s="338"/>
      <c r="C168" s="154"/>
      <c r="D168" s="154"/>
      <c r="E168" s="154"/>
      <c r="F168" s="154"/>
      <c r="G168" s="329"/>
      <c r="H168" s="254"/>
      <c r="I168" s="330" t="e">
        <f>J168+#REF!</f>
        <v>#REF!</v>
      </c>
      <c r="J168" s="339">
        <v>2851</v>
      </c>
      <c r="K168" s="332">
        <f t="shared" ref="K168:K190" si="11">SUM(L168:U168)</f>
        <v>0</v>
      </c>
      <c r="L168" s="149"/>
      <c r="M168" s="149"/>
      <c r="N168" s="149"/>
      <c r="O168" s="149"/>
      <c r="P168" s="155"/>
      <c r="Q168" s="149"/>
      <c r="R168" s="149"/>
      <c r="S168" s="149"/>
      <c r="T168" s="155"/>
      <c r="U168" s="155"/>
    </row>
    <row r="169" spans="1:21" hidden="1" x14ac:dyDescent="0.3">
      <c r="A169" s="246"/>
      <c r="B169" s="338"/>
      <c r="C169" s="154"/>
      <c r="D169" s="154"/>
      <c r="E169" s="154"/>
      <c r="F169" s="154"/>
      <c r="G169" s="329"/>
      <c r="H169" s="254"/>
      <c r="I169" s="330" t="e">
        <f>J169+#REF!</f>
        <v>#REF!</v>
      </c>
      <c r="J169" s="339">
        <v>2852</v>
      </c>
      <c r="K169" s="332">
        <f t="shared" si="11"/>
        <v>0</v>
      </c>
      <c r="L169" s="149"/>
      <c r="M169" s="149"/>
      <c r="N169" s="149"/>
      <c r="O169" s="149"/>
      <c r="P169" s="155"/>
      <c r="Q169" s="149"/>
      <c r="R169" s="149"/>
      <c r="S169" s="149"/>
      <c r="T169" s="155"/>
      <c r="U169" s="155"/>
    </row>
    <row r="170" spans="1:21" hidden="1" x14ac:dyDescent="0.3">
      <c r="A170" s="174"/>
      <c r="B170" s="174"/>
      <c r="C170" s="153"/>
      <c r="D170" s="153"/>
      <c r="E170" s="153"/>
      <c r="F170" s="153"/>
      <c r="G170" s="329"/>
      <c r="H170" s="254"/>
      <c r="I170" s="330" t="e">
        <f>J170+#REF!</f>
        <v>#REF!</v>
      </c>
      <c r="J170" s="339">
        <v>2853</v>
      </c>
      <c r="K170" s="332">
        <f t="shared" si="11"/>
        <v>0</v>
      </c>
      <c r="L170" s="149"/>
      <c r="M170" s="149"/>
      <c r="N170" s="149"/>
      <c r="O170" s="149"/>
      <c r="P170" s="155"/>
      <c r="Q170" s="149"/>
      <c r="R170" s="149"/>
      <c r="S170" s="149"/>
      <c r="T170" s="155"/>
      <c r="U170" s="155"/>
    </row>
    <row r="171" spans="1:21" hidden="1" x14ac:dyDescent="0.3">
      <c r="A171" s="174"/>
      <c r="B171" s="174"/>
      <c r="C171" s="153"/>
      <c r="D171" s="153"/>
      <c r="E171" s="153"/>
      <c r="F171" s="153"/>
      <c r="G171" s="329"/>
      <c r="H171" s="254"/>
      <c r="I171" s="330" t="e">
        <f>J171+#REF!</f>
        <v>#REF!</v>
      </c>
      <c r="J171" s="339">
        <v>2854</v>
      </c>
      <c r="K171" s="332">
        <f t="shared" si="11"/>
        <v>0</v>
      </c>
      <c r="L171" s="149"/>
      <c r="M171" s="149"/>
      <c r="N171" s="149"/>
      <c r="O171" s="149"/>
      <c r="P171" s="155"/>
      <c r="Q171" s="149"/>
      <c r="R171" s="149"/>
      <c r="S171" s="149"/>
      <c r="T171" s="155"/>
      <c r="U171" s="155"/>
    </row>
    <row r="172" spans="1:21" hidden="1" x14ac:dyDescent="0.3">
      <c r="A172" s="174"/>
      <c r="B172" s="174"/>
      <c r="C172" s="153"/>
      <c r="D172" s="153"/>
      <c r="E172" s="153"/>
      <c r="F172" s="153"/>
      <c r="G172" s="329"/>
      <c r="H172" s="254"/>
      <c r="I172" s="330" t="e">
        <f>J172+#REF!</f>
        <v>#REF!</v>
      </c>
      <c r="J172" s="339">
        <v>2855</v>
      </c>
      <c r="K172" s="332">
        <f t="shared" si="11"/>
        <v>0</v>
      </c>
      <c r="L172" s="149"/>
      <c r="M172" s="149"/>
      <c r="N172" s="149"/>
      <c r="O172" s="149"/>
      <c r="P172" s="155"/>
      <c r="Q172" s="149"/>
      <c r="R172" s="149"/>
      <c r="S172" s="149"/>
      <c r="T172" s="155"/>
      <c r="U172" s="155"/>
    </row>
    <row r="173" spans="1:21" hidden="1" x14ac:dyDescent="0.3">
      <c r="A173" s="174"/>
      <c r="B173" s="174"/>
      <c r="C173" s="153"/>
      <c r="D173" s="153"/>
      <c r="E173" s="153"/>
      <c r="F173" s="153"/>
      <c r="G173" s="329"/>
      <c r="H173" s="254"/>
      <c r="I173" s="330" t="e">
        <f>J173+#REF!</f>
        <v>#REF!</v>
      </c>
      <c r="J173" s="339">
        <v>2856</v>
      </c>
      <c r="K173" s="332">
        <f t="shared" si="11"/>
        <v>0</v>
      </c>
      <c r="L173" s="149"/>
      <c r="M173" s="149"/>
      <c r="N173" s="149"/>
      <c r="O173" s="149"/>
      <c r="P173" s="155"/>
      <c r="Q173" s="149"/>
      <c r="R173" s="149"/>
      <c r="S173" s="149"/>
      <c r="T173" s="155"/>
      <c r="U173" s="155"/>
    </row>
    <row r="174" spans="1:21" hidden="1" x14ac:dyDescent="0.3">
      <c r="A174" s="174"/>
      <c r="B174" s="174"/>
      <c r="C174" s="153"/>
      <c r="D174" s="153"/>
      <c r="E174" s="153"/>
      <c r="F174" s="153"/>
      <c r="G174" s="329"/>
      <c r="H174" s="254"/>
      <c r="I174" s="330" t="e">
        <f>J174+#REF!</f>
        <v>#REF!</v>
      </c>
      <c r="J174" s="339">
        <v>2857</v>
      </c>
      <c r="K174" s="332">
        <f t="shared" si="11"/>
        <v>0</v>
      </c>
      <c r="L174" s="149"/>
      <c r="M174" s="149"/>
      <c r="N174" s="149"/>
      <c r="O174" s="149"/>
      <c r="P174" s="155"/>
      <c r="Q174" s="149"/>
      <c r="R174" s="149"/>
      <c r="S174" s="149"/>
      <c r="T174" s="155"/>
      <c r="U174" s="155"/>
    </row>
    <row r="175" spans="1:21" hidden="1" x14ac:dyDescent="0.3">
      <c r="A175" s="174"/>
      <c r="B175" s="174"/>
      <c r="C175" s="153"/>
      <c r="D175" s="153"/>
      <c r="E175" s="153"/>
      <c r="F175" s="153"/>
      <c r="G175" s="329"/>
      <c r="H175" s="254"/>
      <c r="I175" s="330" t="e">
        <f>J175+#REF!</f>
        <v>#REF!</v>
      </c>
      <c r="J175" s="339">
        <v>2858</v>
      </c>
      <c r="K175" s="332">
        <f t="shared" si="11"/>
        <v>0</v>
      </c>
      <c r="L175" s="149"/>
      <c r="M175" s="149"/>
      <c r="N175" s="149"/>
      <c r="O175" s="149"/>
      <c r="P175" s="155"/>
      <c r="Q175" s="149"/>
      <c r="R175" s="149"/>
      <c r="S175" s="149"/>
      <c r="T175" s="155"/>
      <c r="U175" s="155"/>
    </row>
    <row r="176" spans="1:21" hidden="1" x14ac:dyDescent="0.3">
      <c r="A176" s="174"/>
      <c r="B176" s="174"/>
      <c r="C176" s="153"/>
      <c r="D176" s="153"/>
      <c r="E176" s="153"/>
      <c r="F176" s="153"/>
      <c r="G176" s="329"/>
      <c r="H176" s="254"/>
      <c r="I176" s="330" t="e">
        <f>J176+#REF!</f>
        <v>#REF!</v>
      </c>
      <c r="J176" s="339">
        <v>2859</v>
      </c>
      <c r="K176" s="332">
        <f t="shared" si="11"/>
        <v>0</v>
      </c>
      <c r="L176" s="149"/>
      <c r="M176" s="149"/>
      <c r="N176" s="149"/>
      <c r="O176" s="149"/>
      <c r="P176" s="155"/>
      <c r="Q176" s="149"/>
      <c r="R176" s="149"/>
      <c r="S176" s="149"/>
      <c r="T176" s="155"/>
      <c r="U176" s="155"/>
    </row>
    <row r="177" spans="1:21" hidden="1" x14ac:dyDescent="0.3">
      <c r="A177" s="174"/>
      <c r="B177" s="174"/>
      <c r="C177" s="153"/>
      <c r="D177" s="153"/>
      <c r="E177" s="153"/>
      <c r="F177" s="153"/>
      <c r="G177" s="329"/>
      <c r="H177" s="254"/>
      <c r="I177" s="330" t="e">
        <f>J177+#REF!</f>
        <v>#REF!</v>
      </c>
      <c r="J177" s="339">
        <v>2860</v>
      </c>
      <c r="K177" s="332">
        <f t="shared" si="11"/>
        <v>0</v>
      </c>
      <c r="L177" s="149"/>
      <c r="M177" s="149"/>
      <c r="N177" s="149"/>
      <c r="O177" s="149"/>
      <c r="P177" s="155"/>
      <c r="Q177" s="149"/>
      <c r="R177" s="149"/>
      <c r="S177" s="149"/>
      <c r="T177" s="155"/>
      <c r="U177" s="155"/>
    </row>
    <row r="178" spans="1:21" hidden="1" x14ac:dyDescent="0.3">
      <c r="A178" s="174"/>
      <c r="B178" s="174"/>
      <c r="C178" s="149"/>
      <c r="D178" s="149"/>
      <c r="E178" s="149"/>
      <c r="F178" s="149"/>
      <c r="G178" s="329"/>
      <c r="H178" s="254"/>
      <c r="I178" s="330" t="e">
        <f>J178+#REF!</f>
        <v>#REF!</v>
      </c>
      <c r="J178" s="339">
        <v>2861</v>
      </c>
      <c r="K178" s="332">
        <f t="shared" si="11"/>
        <v>0</v>
      </c>
      <c r="L178" s="149"/>
      <c r="M178" s="149"/>
      <c r="N178" s="149"/>
      <c r="O178" s="149"/>
      <c r="P178" s="155"/>
      <c r="Q178" s="149"/>
      <c r="R178" s="149"/>
      <c r="S178" s="149"/>
      <c r="T178" s="155"/>
      <c r="U178" s="155"/>
    </row>
    <row r="179" spans="1:21" hidden="1" x14ac:dyDescent="0.3">
      <c r="A179" s="174"/>
      <c r="B179" s="174"/>
      <c r="C179" s="153"/>
      <c r="D179" s="153"/>
      <c r="E179" s="153"/>
      <c r="F179" s="153"/>
      <c r="G179" s="329"/>
      <c r="H179" s="254"/>
      <c r="I179" s="330" t="e">
        <f>J179+#REF!</f>
        <v>#REF!</v>
      </c>
      <c r="J179" s="339">
        <v>2862</v>
      </c>
      <c r="K179" s="332">
        <f t="shared" si="11"/>
        <v>0</v>
      </c>
      <c r="L179" s="149"/>
      <c r="M179" s="149"/>
      <c r="N179" s="149"/>
      <c r="O179" s="149"/>
      <c r="P179" s="155"/>
      <c r="Q179" s="149"/>
      <c r="R179" s="149"/>
      <c r="S179" s="149"/>
      <c r="T179" s="155"/>
      <c r="U179" s="155"/>
    </row>
    <row r="180" spans="1:21" hidden="1" x14ac:dyDescent="0.3">
      <c r="A180" s="174"/>
      <c r="B180" s="174"/>
      <c r="C180" s="153"/>
      <c r="D180" s="153"/>
      <c r="E180" s="153"/>
      <c r="F180" s="153"/>
      <c r="G180" s="329"/>
      <c r="H180" s="254"/>
      <c r="I180" s="330" t="e">
        <f>J180+#REF!</f>
        <v>#REF!</v>
      </c>
      <c r="J180" s="339">
        <v>2863</v>
      </c>
      <c r="K180" s="332">
        <f t="shared" si="11"/>
        <v>0</v>
      </c>
      <c r="L180" s="149"/>
      <c r="M180" s="149"/>
      <c r="N180" s="149"/>
      <c r="O180" s="149"/>
      <c r="P180" s="155"/>
      <c r="Q180" s="149"/>
      <c r="R180" s="149"/>
      <c r="S180" s="149"/>
      <c r="T180" s="155"/>
      <c r="U180" s="155"/>
    </row>
    <row r="181" spans="1:21" hidden="1" x14ac:dyDescent="0.3">
      <c r="A181" s="174"/>
      <c r="B181" s="174"/>
      <c r="C181" s="153"/>
      <c r="D181" s="153"/>
      <c r="E181" s="153"/>
      <c r="F181" s="153"/>
      <c r="G181" s="329"/>
      <c r="H181" s="254"/>
      <c r="I181" s="330" t="e">
        <f>J181+#REF!</f>
        <v>#REF!</v>
      </c>
      <c r="J181" s="339">
        <v>2864</v>
      </c>
      <c r="K181" s="332">
        <f t="shared" si="11"/>
        <v>0</v>
      </c>
      <c r="L181" s="149"/>
      <c r="M181" s="149"/>
      <c r="N181" s="149"/>
      <c r="O181" s="149"/>
      <c r="P181" s="155"/>
      <c r="Q181" s="149"/>
      <c r="R181" s="149"/>
      <c r="S181" s="149"/>
      <c r="T181" s="155"/>
      <c r="U181" s="155"/>
    </row>
    <row r="182" spans="1:21" hidden="1" x14ac:dyDescent="0.3">
      <c r="A182" s="174"/>
      <c r="B182" s="174"/>
      <c r="C182" s="153"/>
      <c r="D182" s="153"/>
      <c r="E182" s="153"/>
      <c r="F182" s="153"/>
      <c r="G182" s="329"/>
      <c r="H182" s="254"/>
      <c r="I182" s="330" t="e">
        <f>J182+#REF!</f>
        <v>#REF!</v>
      </c>
      <c r="J182" s="339">
        <v>2865</v>
      </c>
      <c r="K182" s="332">
        <f t="shared" si="11"/>
        <v>0</v>
      </c>
      <c r="L182" s="149"/>
      <c r="M182" s="149"/>
      <c r="N182" s="149"/>
      <c r="O182" s="149"/>
      <c r="P182" s="155"/>
      <c r="Q182" s="149"/>
      <c r="R182" s="149"/>
      <c r="S182" s="149"/>
      <c r="T182" s="155"/>
      <c r="U182" s="155"/>
    </row>
    <row r="183" spans="1:21" hidden="1" x14ac:dyDescent="0.3">
      <c r="A183" s="174"/>
      <c r="B183" s="174"/>
      <c r="C183" s="153"/>
      <c r="D183" s="153"/>
      <c r="E183" s="153"/>
      <c r="F183" s="153"/>
      <c r="G183" s="329"/>
      <c r="H183" s="254"/>
      <c r="I183" s="330" t="e">
        <f>J183+#REF!</f>
        <v>#REF!</v>
      </c>
      <c r="J183" s="339">
        <v>2866</v>
      </c>
      <c r="K183" s="332">
        <f t="shared" si="11"/>
        <v>0</v>
      </c>
      <c r="L183" s="149"/>
      <c r="M183" s="149"/>
      <c r="N183" s="149"/>
      <c r="O183" s="149"/>
      <c r="P183" s="155"/>
      <c r="Q183" s="149"/>
      <c r="R183" s="149"/>
      <c r="S183" s="149"/>
      <c r="T183" s="155"/>
      <c r="U183" s="155"/>
    </row>
    <row r="184" spans="1:21" hidden="1" x14ac:dyDescent="0.3">
      <c r="A184" s="174"/>
      <c r="B184" s="174"/>
      <c r="C184" s="153"/>
      <c r="D184" s="153"/>
      <c r="E184" s="153"/>
      <c r="F184" s="153"/>
      <c r="G184" s="329"/>
      <c r="H184" s="254"/>
      <c r="I184" s="330" t="e">
        <f>J184+#REF!</f>
        <v>#REF!</v>
      </c>
      <c r="J184" s="339">
        <v>2867</v>
      </c>
      <c r="K184" s="332">
        <f t="shared" si="11"/>
        <v>0</v>
      </c>
      <c r="L184" s="149"/>
      <c r="M184" s="149"/>
      <c r="N184" s="149"/>
      <c r="O184" s="149"/>
      <c r="P184" s="155"/>
      <c r="Q184" s="149"/>
      <c r="R184" s="149"/>
      <c r="S184" s="149"/>
      <c r="T184" s="155"/>
      <c r="U184" s="155"/>
    </row>
    <row r="185" spans="1:21" hidden="1" x14ac:dyDescent="0.3">
      <c r="A185" s="174"/>
      <c r="B185" s="174"/>
      <c r="C185" s="149"/>
      <c r="D185" s="149"/>
      <c r="E185" s="149"/>
      <c r="F185" s="149"/>
      <c r="G185" s="329"/>
      <c r="H185" s="254"/>
      <c r="I185" s="330" t="e">
        <f>J185+#REF!</f>
        <v>#REF!</v>
      </c>
      <c r="J185" s="339">
        <v>2868</v>
      </c>
      <c r="K185" s="332">
        <f t="shared" si="11"/>
        <v>0</v>
      </c>
      <c r="L185" s="149"/>
      <c r="M185" s="149"/>
      <c r="N185" s="149"/>
      <c r="O185" s="149"/>
      <c r="P185" s="155"/>
      <c r="Q185" s="149"/>
      <c r="R185" s="149"/>
      <c r="S185" s="149"/>
      <c r="T185" s="155"/>
      <c r="U185" s="155"/>
    </row>
    <row r="186" spans="1:21" hidden="1" x14ac:dyDescent="0.3">
      <c r="A186" s="174"/>
      <c r="B186" s="174"/>
      <c r="C186" s="149"/>
      <c r="D186" s="149"/>
      <c r="E186" s="149"/>
      <c r="F186" s="149"/>
      <c r="G186" s="329"/>
      <c r="H186" s="254"/>
      <c r="I186" s="330" t="e">
        <f>J186+#REF!</f>
        <v>#REF!</v>
      </c>
      <c r="J186" s="339">
        <v>2869</v>
      </c>
      <c r="K186" s="332">
        <f t="shared" si="11"/>
        <v>0</v>
      </c>
      <c r="L186" s="149"/>
      <c r="M186" s="149"/>
      <c r="N186" s="149"/>
      <c r="O186" s="149"/>
      <c r="P186" s="155"/>
      <c r="Q186" s="149"/>
      <c r="R186" s="149"/>
      <c r="S186" s="149"/>
      <c r="T186" s="155"/>
      <c r="U186" s="155"/>
    </row>
    <row r="187" spans="1:21" hidden="1" x14ac:dyDescent="0.3">
      <c r="A187" s="174"/>
      <c r="B187" s="174"/>
      <c r="C187" s="149"/>
      <c r="D187" s="149"/>
      <c r="E187" s="149"/>
      <c r="F187" s="149"/>
      <c r="G187" s="329"/>
      <c r="H187" s="254"/>
      <c r="I187" s="330" t="e">
        <f>J187+#REF!</f>
        <v>#REF!</v>
      </c>
      <c r="J187" s="339">
        <v>2870</v>
      </c>
      <c r="K187" s="332">
        <f t="shared" si="11"/>
        <v>0</v>
      </c>
      <c r="L187" s="149"/>
      <c r="M187" s="149"/>
      <c r="N187" s="149"/>
      <c r="O187" s="149"/>
      <c r="P187" s="155"/>
      <c r="Q187" s="149"/>
      <c r="R187" s="149"/>
      <c r="S187" s="149"/>
      <c r="T187" s="155"/>
      <c r="U187" s="155"/>
    </row>
    <row r="188" spans="1:21" hidden="1" x14ac:dyDescent="0.3">
      <c r="A188" s="174"/>
      <c r="B188" s="174"/>
      <c r="C188" s="149"/>
      <c r="D188" s="149"/>
      <c r="E188" s="149"/>
      <c r="F188" s="149"/>
      <c r="G188" s="329"/>
      <c r="H188" s="254"/>
      <c r="I188" s="330" t="e">
        <f>J188+#REF!</f>
        <v>#REF!</v>
      </c>
      <c r="J188" s="339">
        <v>2871</v>
      </c>
      <c r="K188" s="332">
        <f t="shared" si="11"/>
        <v>0</v>
      </c>
      <c r="L188" s="149"/>
      <c r="M188" s="149"/>
      <c r="N188" s="149"/>
      <c r="O188" s="149"/>
      <c r="P188" s="155"/>
      <c r="Q188" s="149"/>
      <c r="R188" s="149"/>
      <c r="S188" s="149"/>
      <c r="T188" s="155"/>
      <c r="U188" s="155"/>
    </row>
    <row r="189" spans="1:21" hidden="1" x14ac:dyDescent="0.3">
      <c r="A189" s="174"/>
      <c r="B189" s="174"/>
      <c r="C189" s="149"/>
      <c r="D189" s="149"/>
      <c r="E189" s="149"/>
      <c r="F189" s="149"/>
      <c r="G189" s="329"/>
      <c r="H189" s="254"/>
      <c r="I189" s="330" t="e">
        <f>J189+#REF!</f>
        <v>#REF!</v>
      </c>
      <c r="J189" s="339">
        <v>2872</v>
      </c>
      <c r="K189" s="332">
        <f t="shared" si="11"/>
        <v>0</v>
      </c>
      <c r="L189" s="149"/>
      <c r="M189" s="149"/>
      <c r="N189" s="149"/>
      <c r="O189" s="149"/>
      <c r="P189" s="155"/>
      <c r="Q189" s="149"/>
      <c r="R189" s="149"/>
      <c r="S189" s="149"/>
      <c r="T189" s="155"/>
      <c r="U189" s="155"/>
    </row>
    <row r="190" spans="1:21" hidden="1" x14ac:dyDescent="0.3">
      <c r="A190" s="174"/>
      <c r="B190" s="174"/>
      <c r="C190" s="153"/>
      <c r="D190" s="153"/>
      <c r="E190" s="153"/>
      <c r="F190" s="153"/>
      <c r="G190" s="329"/>
      <c r="H190" s="254"/>
      <c r="I190" s="330" t="e">
        <f>J190+#REF!</f>
        <v>#REF!</v>
      </c>
      <c r="J190" s="339">
        <v>2873</v>
      </c>
      <c r="K190" s="332">
        <f t="shared" si="11"/>
        <v>0</v>
      </c>
      <c r="L190" s="149"/>
      <c r="M190" s="149"/>
      <c r="N190" s="149"/>
      <c r="O190" s="149"/>
      <c r="P190" s="155"/>
      <c r="Q190" s="149"/>
      <c r="R190" s="149"/>
      <c r="S190" s="149"/>
      <c r="T190" s="155"/>
      <c r="U190" s="155"/>
    </row>
    <row r="191" spans="1:21" x14ac:dyDescent="0.3">
      <c r="A191" s="174"/>
      <c r="B191" s="174"/>
      <c r="C191" s="153"/>
      <c r="D191" s="153"/>
      <c r="E191" s="153"/>
      <c r="F191" s="153"/>
      <c r="G191" s="329"/>
      <c r="H191" s="254"/>
      <c r="I191" s="330"/>
      <c r="J191" s="336"/>
      <c r="K191" s="332"/>
      <c r="L191" s="149"/>
      <c r="M191" s="149"/>
      <c r="N191" s="149"/>
      <c r="O191" s="149"/>
      <c r="P191" s="155"/>
      <c r="Q191" s="149"/>
      <c r="R191" s="149"/>
      <c r="S191" s="149"/>
      <c r="T191" s="155"/>
      <c r="U191" s="149"/>
    </row>
    <row r="192" spans="1:21" x14ac:dyDescent="0.3">
      <c r="A192" s="174"/>
      <c r="B192" s="174"/>
      <c r="C192" s="153"/>
      <c r="D192" s="153"/>
      <c r="E192" s="153"/>
      <c r="F192" s="153"/>
      <c r="G192" s="329"/>
      <c r="H192" s="254"/>
      <c r="I192" s="330"/>
      <c r="J192" s="336"/>
      <c r="K192" s="332"/>
      <c r="L192" s="149"/>
      <c r="M192" s="149"/>
      <c r="N192" s="149"/>
      <c r="O192" s="149"/>
      <c r="P192" s="155"/>
      <c r="Q192" s="149"/>
      <c r="R192" s="149"/>
      <c r="S192" s="149"/>
      <c r="T192" s="155"/>
      <c r="U192" s="149"/>
    </row>
    <row r="193" spans="1:21" x14ac:dyDescent="0.3">
      <c r="A193" s="174"/>
      <c r="B193" s="174"/>
      <c r="C193" s="153"/>
      <c r="D193" s="153"/>
      <c r="E193" s="153"/>
      <c r="F193" s="153"/>
      <c r="G193" s="329"/>
      <c r="H193" s="254"/>
      <c r="I193" s="330"/>
      <c r="J193" s="336"/>
      <c r="K193" s="332"/>
      <c r="L193" s="149"/>
      <c r="M193" s="149"/>
      <c r="N193" s="149"/>
      <c r="O193" s="149"/>
      <c r="P193" s="155"/>
      <c r="Q193" s="149"/>
      <c r="R193" s="149"/>
      <c r="S193" s="149"/>
      <c r="T193" s="155"/>
      <c r="U193" s="149"/>
    </row>
    <row r="194" spans="1:21" x14ac:dyDescent="0.3">
      <c r="A194" s="174"/>
      <c r="B194" s="174"/>
      <c r="C194" s="153"/>
      <c r="D194" s="153"/>
      <c r="E194" s="153"/>
      <c r="F194" s="153"/>
      <c r="G194" s="329"/>
      <c r="H194" s="254"/>
      <c r="I194" s="330"/>
      <c r="J194" s="336"/>
      <c r="K194" s="332"/>
      <c r="L194" s="149"/>
      <c r="M194" s="149"/>
      <c r="N194" s="149"/>
      <c r="O194" s="149"/>
      <c r="P194" s="155"/>
      <c r="Q194" s="149"/>
      <c r="R194" s="149"/>
      <c r="S194" s="149"/>
      <c r="T194" s="155"/>
      <c r="U194" s="149"/>
    </row>
    <row r="195" spans="1:21" x14ac:dyDescent="0.3">
      <c r="L195" s="148">
        <f t="shared" ref="L195:U195" si="12">SUM(L2:L194)</f>
        <v>17</v>
      </c>
      <c r="M195" s="148">
        <f t="shared" si="12"/>
        <v>16</v>
      </c>
      <c r="N195" s="148">
        <f t="shared" si="12"/>
        <v>15</v>
      </c>
      <c r="O195" s="148">
        <f t="shared" si="12"/>
        <v>18</v>
      </c>
      <c r="P195" s="148">
        <f t="shared" si="12"/>
        <v>0</v>
      </c>
      <c r="Q195" s="148">
        <f t="shared" si="12"/>
        <v>17</v>
      </c>
      <c r="R195" s="148">
        <f t="shared" si="12"/>
        <v>13</v>
      </c>
      <c r="S195" s="148">
        <f>SUM(S2:S194)</f>
        <v>10</v>
      </c>
      <c r="T195" s="148">
        <f t="shared" si="12"/>
        <v>0</v>
      </c>
      <c r="U195" s="148">
        <f t="shared" si="12"/>
        <v>0</v>
      </c>
    </row>
  </sheetData>
  <autoFilter ref="A1:U156" xr:uid="{00000000-0009-0000-0000-00000A000000}">
    <sortState xmlns:xlrd2="http://schemas.microsoft.com/office/spreadsheetml/2017/richdata2" ref="A2:U156">
      <sortCondition ref="A2:A156"/>
    </sortState>
  </autoFilter>
  <sortState xmlns:xlrd2="http://schemas.microsoft.com/office/spreadsheetml/2017/richdata2" ref="A2:U194">
    <sortCondition ref="A2:A194"/>
  </sortState>
  <pageMargins left="6.6666666666666693E-2" right="0.75" top="1" bottom="1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0" tint="-0.249977111117893"/>
  </sheetPr>
  <dimension ref="A1:AS74"/>
  <sheetViews>
    <sheetView topLeftCell="A3" workbookViewId="0">
      <selection activeCell="E25" sqref="E25:E26"/>
    </sheetView>
  </sheetViews>
  <sheetFormatPr defaultColWidth="8.88671875" defaultRowHeight="13.2" x14ac:dyDescent="0.25"/>
  <cols>
    <col min="1" max="1" width="6.109375" style="8" customWidth="1"/>
    <col min="2" max="3" width="5.109375" style="8" customWidth="1"/>
    <col min="4" max="4" width="4.6640625" style="8" customWidth="1"/>
    <col min="5" max="5" width="5.44140625" style="8" customWidth="1"/>
    <col min="6" max="6" width="4.88671875" style="8" customWidth="1"/>
    <col min="7" max="7" width="5" style="8" customWidth="1"/>
    <col min="8" max="8" width="5.33203125" style="8" customWidth="1"/>
    <col min="9" max="9" width="5.44140625" style="8" customWidth="1"/>
    <col min="10" max="10" width="5.109375" style="8" customWidth="1"/>
    <col min="11" max="11" width="5.33203125" style="8" customWidth="1"/>
    <col min="12" max="12" width="5.6640625" style="8" customWidth="1"/>
    <col min="13" max="13" width="4.88671875" style="8" customWidth="1"/>
    <col min="14" max="14" width="4.6640625" style="8" customWidth="1"/>
    <col min="15" max="15" width="5.6640625" style="8" customWidth="1"/>
    <col min="16" max="17" width="5.109375" style="8" customWidth="1"/>
    <col min="18" max="18" width="6.6640625" customWidth="1"/>
    <col min="19" max="19" width="5" customWidth="1"/>
    <col min="20" max="20" width="4.6640625" customWidth="1"/>
    <col min="21" max="21" width="3.109375" customWidth="1"/>
    <col min="22" max="23" width="4.6640625" customWidth="1"/>
    <col min="24" max="24" width="4" customWidth="1"/>
    <col min="25" max="26" width="4.6640625" customWidth="1"/>
    <col min="27" max="27" width="4.109375" customWidth="1"/>
    <col min="28" max="29" width="4.6640625" customWidth="1"/>
    <col min="30" max="30" width="4" customWidth="1"/>
    <col min="31" max="32" width="4.6640625" customWidth="1"/>
    <col min="33" max="33" width="3.6640625" customWidth="1"/>
    <col min="34" max="35" width="4.6640625" customWidth="1"/>
    <col min="36" max="36" width="3.6640625" customWidth="1"/>
    <col min="37" max="37" width="5.6640625" customWidth="1"/>
    <col min="38" max="38" width="4.88671875" customWidth="1"/>
    <col min="39" max="39" width="6" customWidth="1"/>
    <col min="40" max="40" width="4.44140625" customWidth="1"/>
    <col min="41" max="41" width="6.6640625" customWidth="1"/>
    <col min="42" max="42" width="6.33203125" customWidth="1"/>
  </cols>
  <sheetData>
    <row r="1" spans="1:38" ht="15.6" thickBot="1" x14ac:dyDescent="0.3">
      <c r="A1" s="6" t="s">
        <v>89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21.75" customHeight="1" x14ac:dyDescent="0.5">
      <c r="A2" s="554" t="s">
        <v>18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42">
        <v>14</v>
      </c>
      <c r="S2" s="552">
        <v>1</v>
      </c>
      <c r="T2" s="553"/>
      <c r="U2" s="34"/>
      <c r="V2" s="552">
        <v>2</v>
      </c>
      <c r="W2" s="553"/>
      <c r="X2" s="34"/>
      <c r="Y2" s="552">
        <v>3</v>
      </c>
      <c r="Z2" s="553"/>
      <c r="AA2" s="34"/>
      <c r="AB2" s="552">
        <v>4</v>
      </c>
      <c r="AC2" s="553"/>
      <c r="AD2" s="34"/>
      <c r="AE2" s="552">
        <v>5</v>
      </c>
      <c r="AF2" s="553"/>
      <c r="AG2" s="34"/>
      <c r="AH2" s="552">
        <v>6</v>
      </c>
      <c r="AI2" s="553"/>
      <c r="AJ2" s="35"/>
      <c r="AK2" s="35"/>
      <c r="AL2" s="35"/>
    </row>
    <row r="3" spans="1:38" ht="15.6" x14ac:dyDescent="0.3">
      <c r="A3" s="6"/>
      <c r="R3" s="32" t="s">
        <v>122</v>
      </c>
      <c r="S3" s="39">
        <v>1</v>
      </c>
      <c r="T3" s="39">
        <v>14</v>
      </c>
      <c r="U3" s="37"/>
      <c r="V3" s="39">
        <v>1</v>
      </c>
      <c r="W3" s="39">
        <v>13</v>
      </c>
      <c r="X3" s="37"/>
      <c r="Y3" s="39">
        <v>1</v>
      </c>
      <c r="Z3" s="39">
        <v>12</v>
      </c>
      <c r="AA3" s="37"/>
      <c r="AB3" s="39">
        <v>1</v>
      </c>
      <c r="AC3" s="39">
        <v>11</v>
      </c>
      <c r="AD3" s="37"/>
      <c r="AE3" s="39">
        <v>1</v>
      </c>
      <c r="AF3" s="39">
        <v>10</v>
      </c>
      <c r="AG3" s="37"/>
      <c r="AH3" s="39">
        <v>1</v>
      </c>
      <c r="AI3" s="39">
        <v>9</v>
      </c>
      <c r="AJ3" s="35"/>
      <c r="AK3" s="35"/>
      <c r="AL3" s="35"/>
    </row>
    <row r="4" spans="1:38" ht="16.2" thickBot="1" x14ac:dyDescent="0.35">
      <c r="A4" s="6"/>
      <c r="I4" s="43" t="s">
        <v>88</v>
      </c>
      <c r="J4" s="43"/>
      <c r="K4" s="44"/>
      <c r="L4" s="43"/>
      <c r="M4" s="43"/>
      <c r="N4" s="43"/>
      <c r="O4" s="45"/>
      <c r="P4" s="45"/>
      <c r="Q4" s="45"/>
      <c r="R4" s="45"/>
      <c r="S4" s="39">
        <v>2</v>
      </c>
      <c r="T4" s="39">
        <v>13</v>
      </c>
      <c r="U4" s="37"/>
      <c r="V4" s="39">
        <v>14</v>
      </c>
      <c r="W4" s="39">
        <v>12</v>
      </c>
      <c r="X4" s="37"/>
      <c r="Y4" s="39">
        <v>13</v>
      </c>
      <c r="Z4" s="39">
        <v>11</v>
      </c>
      <c r="AA4" s="37"/>
      <c r="AB4" s="39">
        <v>12</v>
      </c>
      <c r="AC4" s="39">
        <v>10</v>
      </c>
      <c r="AD4" s="37"/>
      <c r="AE4" s="39">
        <v>11</v>
      </c>
      <c r="AF4" s="39">
        <v>9</v>
      </c>
      <c r="AG4" s="37"/>
      <c r="AH4" s="39">
        <v>10</v>
      </c>
      <c r="AI4" s="39">
        <v>8</v>
      </c>
      <c r="AJ4" s="35"/>
      <c r="AK4" s="35"/>
      <c r="AL4" s="35"/>
    </row>
    <row r="5" spans="1:38" ht="16.2" thickBot="1" x14ac:dyDescent="0.35">
      <c r="A5" s="63" t="s">
        <v>47</v>
      </c>
      <c r="B5" s="64" t="s">
        <v>130</v>
      </c>
      <c r="C5" s="65" t="s">
        <v>126</v>
      </c>
      <c r="D5" s="65" t="s">
        <v>65</v>
      </c>
      <c r="E5" s="65" t="s">
        <v>125</v>
      </c>
      <c r="F5" s="65" t="s">
        <v>137</v>
      </c>
      <c r="G5" s="66" t="s">
        <v>76</v>
      </c>
      <c r="H5" s="67"/>
      <c r="I5" s="67"/>
      <c r="J5" s="67"/>
      <c r="K5" s="67"/>
      <c r="L5" s="67"/>
      <c r="M5" s="67"/>
      <c r="N5" s="67"/>
      <c r="O5" s="68"/>
      <c r="P5" s="31"/>
      <c r="Q5" s="45"/>
      <c r="R5" s="45"/>
      <c r="S5" s="39">
        <v>3</v>
      </c>
      <c r="T5" s="39">
        <v>12</v>
      </c>
      <c r="U5" s="37"/>
      <c r="V5" s="39">
        <v>2</v>
      </c>
      <c r="W5" s="39">
        <v>11</v>
      </c>
      <c r="X5" s="37"/>
      <c r="Y5" s="39">
        <v>14</v>
      </c>
      <c r="Z5" s="39">
        <v>10</v>
      </c>
      <c r="AA5" s="37"/>
      <c r="AB5" s="39">
        <v>13</v>
      </c>
      <c r="AC5" s="39">
        <v>9</v>
      </c>
      <c r="AD5" s="37"/>
      <c r="AE5" s="39">
        <v>12</v>
      </c>
      <c r="AF5" s="39">
        <v>8</v>
      </c>
      <c r="AG5" s="37"/>
      <c r="AH5" s="39">
        <v>11</v>
      </c>
      <c r="AI5" s="39">
        <v>7</v>
      </c>
      <c r="AJ5" s="35"/>
      <c r="AK5" s="35"/>
      <c r="AL5" s="35"/>
    </row>
    <row r="6" spans="1:38" ht="16.2" thickBot="1" x14ac:dyDescent="0.35">
      <c r="A6" s="69" t="s">
        <v>54</v>
      </c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1"/>
      <c r="Q6" s="45"/>
      <c r="R6" s="45"/>
      <c r="S6" s="39">
        <v>4</v>
      </c>
      <c r="T6" s="39">
        <v>11</v>
      </c>
      <c r="U6" s="37"/>
      <c r="V6" s="39">
        <v>3</v>
      </c>
      <c r="W6" s="39">
        <v>10</v>
      </c>
      <c r="X6" s="37"/>
      <c r="Y6" s="39">
        <v>2</v>
      </c>
      <c r="Z6" s="39">
        <v>9</v>
      </c>
      <c r="AA6" s="37"/>
      <c r="AB6" s="39">
        <v>14</v>
      </c>
      <c r="AC6" s="39">
        <v>8</v>
      </c>
      <c r="AD6" s="37"/>
      <c r="AE6" s="39">
        <v>13</v>
      </c>
      <c r="AF6" s="39">
        <v>7</v>
      </c>
      <c r="AG6" s="37"/>
      <c r="AH6" s="39">
        <v>12</v>
      </c>
      <c r="AI6" s="39">
        <v>6</v>
      </c>
      <c r="AJ6" s="35"/>
      <c r="AK6" s="35"/>
      <c r="AL6" s="35"/>
    </row>
    <row r="7" spans="1:38" ht="15.6" x14ac:dyDescent="0.3">
      <c r="A7" s="71" t="s">
        <v>10</v>
      </c>
      <c r="B7" s="72" t="s">
        <v>76</v>
      </c>
      <c r="C7" s="72" t="s">
        <v>137</v>
      </c>
      <c r="D7" s="72" t="s">
        <v>25</v>
      </c>
      <c r="E7" s="72" t="s">
        <v>126</v>
      </c>
      <c r="F7" s="72" t="s">
        <v>74</v>
      </c>
      <c r="G7" s="72" t="s">
        <v>65</v>
      </c>
      <c r="H7" s="72" t="s">
        <v>28</v>
      </c>
      <c r="I7" s="72" t="s">
        <v>68</v>
      </c>
      <c r="J7" s="72" t="s">
        <v>127</v>
      </c>
      <c r="K7" s="72" t="s">
        <v>3</v>
      </c>
      <c r="L7" s="73"/>
      <c r="M7" s="74"/>
      <c r="N7" s="74"/>
      <c r="O7" s="74"/>
      <c r="P7" s="46"/>
      <c r="Q7" s="47"/>
      <c r="R7" s="47"/>
      <c r="S7" s="39">
        <v>5</v>
      </c>
      <c r="T7" s="39">
        <v>10</v>
      </c>
      <c r="U7" s="37"/>
      <c r="V7" s="39">
        <v>4</v>
      </c>
      <c r="W7" s="39">
        <v>9</v>
      </c>
      <c r="X7" s="37"/>
      <c r="Y7" s="39">
        <v>3</v>
      </c>
      <c r="Z7" s="39">
        <v>8</v>
      </c>
      <c r="AA7" s="37"/>
      <c r="AB7" s="39">
        <v>2</v>
      </c>
      <c r="AC7" s="39">
        <v>7</v>
      </c>
      <c r="AD7" s="37"/>
      <c r="AE7" s="39">
        <v>14</v>
      </c>
      <c r="AF7" s="39">
        <v>6</v>
      </c>
      <c r="AG7" s="37"/>
      <c r="AH7" s="39">
        <v>13</v>
      </c>
      <c r="AI7" s="39">
        <v>5</v>
      </c>
      <c r="AJ7" s="35"/>
      <c r="AK7" s="35"/>
      <c r="AL7" s="35"/>
    </row>
    <row r="8" spans="1:38" ht="15.6" x14ac:dyDescent="0.3">
      <c r="A8" s="68" t="s">
        <v>39</v>
      </c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74"/>
      <c r="N8" s="74"/>
      <c r="O8" s="74"/>
      <c r="P8" s="46"/>
      <c r="Q8" s="47"/>
      <c r="R8" s="47"/>
      <c r="S8" s="39">
        <v>6</v>
      </c>
      <c r="T8" s="39">
        <v>9</v>
      </c>
      <c r="U8" s="37"/>
      <c r="V8" s="39">
        <v>5</v>
      </c>
      <c r="W8" s="39">
        <v>8</v>
      </c>
      <c r="X8" s="37"/>
      <c r="Y8" s="39">
        <v>4</v>
      </c>
      <c r="Z8" s="39">
        <v>7</v>
      </c>
      <c r="AA8" s="37"/>
      <c r="AB8" s="39">
        <v>3</v>
      </c>
      <c r="AC8" s="39">
        <v>6</v>
      </c>
      <c r="AD8" s="37"/>
      <c r="AE8" s="39">
        <v>2</v>
      </c>
      <c r="AF8" s="39">
        <v>5</v>
      </c>
      <c r="AG8" s="37"/>
      <c r="AH8" s="39">
        <v>14</v>
      </c>
      <c r="AI8" s="39">
        <v>4</v>
      </c>
      <c r="AJ8" s="35"/>
      <c r="AK8" s="35"/>
      <c r="AL8" s="35"/>
    </row>
    <row r="9" spans="1:38" ht="16.2" thickBot="1" x14ac:dyDescent="0.35">
      <c r="A9" s="70"/>
      <c r="B9" s="70"/>
      <c r="C9" s="67"/>
      <c r="D9" s="67"/>
      <c r="E9" s="67"/>
      <c r="F9" s="67"/>
      <c r="G9" s="67"/>
      <c r="H9" s="67"/>
      <c r="I9" s="67"/>
      <c r="J9" s="67"/>
      <c r="K9" s="67"/>
      <c r="L9" s="67"/>
      <c r="M9" s="74"/>
      <c r="N9" s="74"/>
      <c r="O9" s="74"/>
      <c r="P9" s="46"/>
      <c r="Q9" s="47"/>
      <c r="R9" s="47"/>
      <c r="S9" s="39">
        <v>7</v>
      </c>
      <c r="T9" s="39">
        <v>8</v>
      </c>
      <c r="U9" s="37"/>
      <c r="V9" s="39">
        <v>6</v>
      </c>
      <c r="W9" s="39">
        <v>7</v>
      </c>
      <c r="X9" s="37"/>
      <c r="Y9" s="39">
        <v>5</v>
      </c>
      <c r="Z9" s="39">
        <v>6</v>
      </c>
      <c r="AA9" s="37"/>
      <c r="AB9" s="48">
        <v>4</v>
      </c>
      <c r="AC9" s="49">
        <v>5</v>
      </c>
      <c r="AD9" s="37"/>
      <c r="AE9" s="39">
        <v>3</v>
      </c>
      <c r="AF9" s="39">
        <v>4</v>
      </c>
      <c r="AG9" s="37"/>
      <c r="AH9" s="39">
        <v>2</v>
      </c>
      <c r="AI9" s="39">
        <v>3</v>
      </c>
      <c r="AJ9" s="35"/>
      <c r="AK9" s="35"/>
      <c r="AL9" s="35"/>
    </row>
    <row r="10" spans="1:38" ht="15.6" x14ac:dyDescent="0.3">
      <c r="A10" s="75" t="s">
        <v>54</v>
      </c>
      <c r="B10" s="76" t="s">
        <v>109</v>
      </c>
      <c r="C10" s="76" t="s">
        <v>28</v>
      </c>
      <c r="D10" s="76" t="s">
        <v>137</v>
      </c>
      <c r="E10" s="76" t="s">
        <v>42</v>
      </c>
      <c r="F10" s="76" t="s">
        <v>50</v>
      </c>
      <c r="G10" s="76" t="s">
        <v>126</v>
      </c>
      <c r="H10" s="76" t="s">
        <v>130</v>
      </c>
      <c r="I10" s="76" t="s">
        <v>51</v>
      </c>
      <c r="J10" s="68"/>
      <c r="K10" s="68"/>
      <c r="L10" s="68"/>
      <c r="M10" s="68"/>
      <c r="N10" s="67"/>
      <c r="O10" s="67"/>
      <c r="P10" s="50"/>
      <c r="Q10" s="43"/>
      <c r="R10" s="5"/>
      <c r="S10" s="35"/>
      <c r="T10" s="35"/>
      <c r="U10" s="37"/>
      <c r="V10" s="35"/>
      <c r="W10" s="35"/>
      <c r="X10" s="37"/>
      <c r="Y10" s="35"/>
      <c r="Z10" s="35"/>
      <c r="AA10" s="37"/>
      <c r="AB10" s="35"/>
      <c r="AC10" s="35"/>
      <c r="AD10" s="37"/>
      <c r="AE10" s="35"/>
      <c r="AF10" s="35"/>
      <c r="AG10" s="37"/>
      <c r="AH10" s="35"/>
      <c r="AI10" s="35"/>
      <c r="AJ10" s="35"/>
      <c r="AK10" s="35"/>
      <c r="AL10" s="35"/>
    </row>
    <row r="11" spans="1:38" ht="16.2" thickBot="1" x14ac:dyDescent="0.35">
      <c r="A11" s="68" t="s">
        <v>52</v>
      </c>
      <c r="B11" s="76" t="s">
        <v>110</v>
      </c>
      <c r="C11" s="76" t="s">
        <v>65</v>
      </c>
      <c r="D11" s="76" t="s">
        <v>3</v>
      </c>
      <c r="E11" s="77" t="s">
        <v>61</v>
      </c>
      <c r="F11" s="76" t="s">
        <v>76</v>
      </c>
      <c r="G11" s="76" t="s">
        <v>62</v>
      </c>
      <c r="H11" s="76" t="s">
        <v>63</v>
      </c>
      <c r="I11" s="68"/>
      <c r="J11" s="68"/>
      <c r="K11" s="68"/>
      <c r="L11" s="68"/>
      <c r="M11" s="68"/>
      <c r="N11" s="67"/>
      <c r="O11" s="67"/>
      <c r="P11" s="50"/>
      <c r="Q11" s="43"/>
      <c r="R11" s="45"/>
      <c r="S11" s="38"/>
      <c r="T11" s="38"/>
      <c r="U11" s="37"/>
      <c r="V11" s="38"/>
      <c r="W11" s="38"/>
      <c r="X11" s="37"/>
      <c r="Y11" s="38"/>
      <c r="Z11" s="38"/>
      <c r="AA11" s="37"/>
      <c r="AB11" s="38"/>
      <c r="AC11" s="38"/>
      <c r="AD11" s="37"/>
      <c r="AE11" s="38"/>
      <c r="AF11" s="38"/>
      <c r="AG11" s="37"/>
      <c r="AH11" s="38"/>
      <c r="AI11" s="38"/>
      <c r="AJ11" s="35"/>
      <c r="AK11" s="35"/>
      <c r="AL11" s="35"/>
    </row>
    <row r="12" spans="1:38" ht="21.75" customHeight="1" thickBot="1" x14ac:dyDescent="0.35">
      <c r="A12" s="70"/>
      <c r="B12" s="70"/>
      <c r="C12" s="67"/>
      <c r="D12" s="67"/>
      <c r="E12" s="67"/>
      <c r="F12" s="67"/>
      <c r="G12" s="67"/>
      <c r="H12" s="67"/>
      <c r="I12" s="67"/>
      <c r="J12" s="68"/>
      <c r="K12" s="68"/>
      <c r="L12" s="68"/>
      <c r="M12" s="68"/>
      <c r="N12" s="68"/>
      <c r="O12" s="67"/>
      <c r="P12" s="50"/>
      <c r="Q12" s="43"/>
      <c r="R12" s="43"/>
      <c r="S12" s="552">
        <v>7</v>
      </c>
      <c r="T12" s="553"/>
      <c r="U12" s="7"/>
      <c r="V12" s="552">
        <v>8</v>
      </c>
      <c r="W12" s="553"/>
      <c r="X12" s="7"/>
      <c r="Y12" s="552">
        <v>9</v>
      </c>
      <c r="Z12" s="553"/>
      <c r="AA12" s="7"/>
      <c r="AB12" s="552">
        <v>10</v>
      </c>
      <c r="AC12" s="553"/>
      <c r="AD12" s="7"/>
      <c r="AE12" s="552">
        <v>11</v>
      </c>
      <c r="AF12" s="553"/>
      <c r="AG12" s="7"/>
      <c r="AH12" s="552">
        <v>12</v>
      </c>
      <c r="AI12" s="553"/>
      <c r="AJ12" s="35"/>
      <c r="AK12" s="552">
        <v>13</v>
      </c>
      <c r="AL12" s="553"/>
    </row>
    <row r="13" spans="1:38" ht="16.2" thickBot="1" x14ac:dyDescent="0.35">
      <c r="A13" s="63" t="s">
        <v>64</v>
      </c>
      <c r="B13" s="76" t="s">
        <v>130</v>
      </c>
      <c r="C13" s="76" t="s">
        <v>28</v>
      </c>
      <c r="D13" s="76" t="s">
        <v>62</v>
      </c>
      <c r="E13" s="76" t="s">
        <v>98</v>
      </c>
      <c r="F13" s="76" t="s">
        <v>74</v>
      </c>
      <c r="G13" s="76" t="s">
        <v>126</v>
      </c>
      <c r="H13" s="76" t="s">
        <v>108</v>
      </c>
      <c r="I13" s="76" t="s">
        <v>25</v>
      </c>
      <c r="J13" s="76" t="s">
        <v>72</v>
      </c>
      <c r="K13" s="76" t="s">
        <v>110</v>
      </c>
      <c r="L13" s="76" t="s">
        <v>67</v>
      </c>
      <c r="M13" s="76" t="s">
        <v>1</v>
      </c>
      <c r="N13" s="73"/>
      <c r="O13" s="73"/>
      <c r="P13" s="51"/>
      <c r="R13" s="5"/>
      <c r="S13" s="39">
        <v>1</v>
      </c>
      <c r="T13" s="39">
        <v>8</v>
      </c>
      <c r="U13" s="37"/>
      <c r="V13" s="39">
        <v>1</v>
      </c>
      <c r="W13" s="39">
        <v>7</v>
      </c>
      <c r="X13" s="37"/>
      <c r="Y13" s="39">
        <v>1</v>
      </c>
      <c r="Z13" s="39">
        <v>6</v>
      </c>
      <c r="AA13" s="37"/>
      <c r="AB13" s="39">
        <v>1</v>
      </c>
      <c r="AC13" s="39">
        <v>5</v>
      </c>
      <c r="AD13" s="37"/>
      <c r="AE13" s="39">
        <v>1</v>
      </c>
      <c r="AF13" s="39">
        <v>4</v>
      </c>
      <c r="AG13" s="37"/>
      <c r="AH13" s="39">
        <v>1</v>
      </c>
      <c r="AI13" s="39">
        <v>3</v>
      </c>
      <c r="AJ13" s="35"/>
      <c r="AK13" s="39">
        <v>1</v>
      </c>
      <c r="AL13" s="39">
        <v>2</v>
      </c>
    </row>
    <row r="14" spans="1:38" ht="15.6" x14ac:dyDescent="0.3">
      <c r="A14" s="74" t="s">
        <v>71</v>
      </c>
      <c r="B14" s="76" t="s">
        <v>133</v>
      </c>
      <c r="C14" s="76" t="s">
        <v>96</v>
      </c>
      <c r="D14" s="76" t="s">
        <v>127</v>
      </c>
      <c r="E14" s="76" t="s">
        <v>109</v>
      </c>
      <c r="F14" s="76" t="s">
        <v>125</v>
      </c>
      <c r="G14" s="76" t="s">
        <v>8</v>
      </c>
      <c r="H14" s="76" t="s">
        <v>48</v>
      </c>
      <c r="I14" s="76" t="s">
        <v>76</v>
      </c>
      <c r="J14" s="76" t="s">
        <v>140</v>
      </c>
      <c r="K14" s="78"/>
      <c r="L14" s="73"/>
      <c r="M14" s="73"/>
      <c r="N14" s="73"/>
      <c r="O14" s="73"/>
      <c r="P14" s="51"/>
      <c r="R14" s="52"/>
      <c r="S14" s="39">
        <v>9</v>
      </c>
      <c r="T14" s="39">
        <v>7</v>
      </c>
      <c r="U14" s="37"/>
      <c r="V14" s="39">
        <v>8</v>
      </c>
      <c r="W14" s="39">
        <v>6</v>
      </c>
      <c r="X14" s="37"/>
      <c r="Y14" s="39">
        <v>7</v>
      </c>
      <c r="Z14" s="39">
        <v>5</v>
      </c>
      <c r="AA14" s="37"/>
      <c r="AB14" s="39">
        <v>6</v>
      </c>
      <c r="AC14" s="39">
        <v>4</v>
      </c>
      <c r="AD14" s="37"/>
      <c r="AE14" s="39">
        <v>5</v>
      </c>
      <c r="AF14" s="39">
        <v>3</v>
      </c>
      <c r="AG14" s="37"/>
      <c r="AH14" s="39">
        <v>4</v>
      </c>
      <c r="AI14" s="39">
        <v>2</v>
      </c>
      <c r="AJ14" s="35"/>
      <c r="AK14" s="39">
        <v>3</v>
      </c>
      <c r="AL14" s="39">
        <v>14</v>
      </c>
    </row>
    <row r="15" spans="1:38" ht="15.6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2"/>
      <c r="Q15" s="52"/>
      <c r="R15" s="52"/>
      <c r="S15" s="39">
        <v>10</v>
      </c>
      <c r="T15" s="39">
        <v>6</v>
      </c>
      <c r="U15" s="37"/>
      <c r="V15" s="39">
        <v>9</v>
      </c>
      <c r="W15" s="39">
        <v>5</v>
      </c>
      <c r="X15" s="37"/>
      <c r="Y15" s="39">
        <v>8</v>
      </c>
      <c r="Z15" s="39">
        <v>4</v>
      </c>
      <c r="AA15" s="37"/>
      <c r="AB15" s="39">
        <v>7</v>
      </c>
      <c r="AC15" s="39">
        <v>3</v>
      </c>
      <c r="AD15" s="37"/>
      <c r="AE15" s="39">
        <v>6</v>
      </c>
      <c r="AF15" s="39">
        <v>2</v>
      </c>
      <c r="AG15" s="37"/>
      <c r="AH15" s="39">
        <v>5</v>
      </c>
      <c r="AI15" s="39">
        <v>14</v>
      </c>
      <c r="AJ15" s="35"/>
      <c r="AK15" s="39">
        <v>4</v>
      </c>
      <c r="AL15" s="39">
        <v>13</v>
      </c>
    </row>
    <row r="16" spans="1:38" ht="15.6" x14ac:dyDescent="0.3">
      <c r="A16" s="79" t="s">
        <v>56</v>
      </c>
      <c r="B16" s="76" t="s">
        <v>126</v>
      </c>
      <c r="C16" s="76" t="s">
        <v>42</v>
      </c>
      <c r="D16" s="76" t="s">
        <v>12</v>
      </c>
      <c r="E16" s="76" t="s">
        <v>13</v>
      </c>
      <c r="F16" s="76" t="s">
        <v>76</v>
      </c>
      <c r="G16" s="76" t="s">
        <v>137</v>
      </c>
      <c r="H16" s="76" t="s">
        <v>61</v>
      </c>
      <c r="I16" s="76" t="s">
        <v>20</v>
      </c>
      <c r="J16" s="76" t="s">
        <v>68</v>
      </c>
      <c r="K16" s="76" t="s">
        <v>90</v>
      </c>
      <c r="L16" s="76" t="s">
        <v>79</v>
      </c>
      <c r="M16" s="76" t="s">
        <v>108</v>
      </c>
      <c r="N16" s="76" t="s">
        <v>3</v>
      </c>
      <c r="O16" s="76" t="s">
        <v>132</v>
      </c>
      <c r="P16" s="31"/>
      <c r="Q16" s="53"/>
      <c r="S16" s="39">
        <v>11</v>
      </c>
      <c r="T16" s="39">
        <v>5</v>
      </c>
      <c r="U16" s="37"/>
      <c r="V16" s="39">
        <v>10</v>
      </c>
      <c r="W16" s="39">
        <v>4</v>
      </c>
      <c r="X16" s="37"/>
      <c r="Y16" s="39">
        <v>9</v>
      </c>
      <c r="Z16" s="39">
        <v>3</v>
      </c>
      <c r="AA16" s="37"/>
      <c r="AB16" s="39">
        <v>8</v>
      </c>
      <c r="AC16" s="39">
        <v>2</v>
      </c>
      <c r="AD16" s="37"/>
      <c r="AE16" s="39">
        <v>7</v>
      </c>
      <c r="AF16" s="39">
        <v>14</v>
      </c>
      <c r="AG16" s="37"/>
      <c r="AH16" s="39">
        <v>6</v>
      </c>
      <c r="AI16" s="39">
        <v>13</v>
      </c>
      <c r="AJ16" s="54"/>
      <c r="AK16" s="39">
        <v>5</v>
      </c>
      <c r="AL16" s="39">
        <v>12</v>
      </c>
    </row>
    <row r="17" spans="1:38" ht="15.6" x14ac:dyDescent="0.3">
      <c r="A17" s="68" t="s">
        <v>44</v>
      </c>
      <c r="B17" s="76" t="s">
        <v>38</v>
      </c>
      <c r="C17" s="76" t="s">
        <v>62</v>
      </c>
      <c r="D17" s="76" t="s">
        <v>26</v>
      </c>
      <c r="E17" s="76" t="s">
        <v>74</v>
      </c>
      <c r="F17" s="76" t="s">
        <v>80</v>
      </c>
      <c r="G17" s="76" t="s">
        <v>120</v>
      </c>
      <c r="H17" s="76" t="s">
        <v>49</v>
      </c>
      <c r="I17" s="76" t="s">
        <v>37</v>
      </c>
      <c r="J17" s="76" t="s">
        <v>127</v>
      </c>
      <c r="K17" s="76" t="s">
        <v>105</v>
      </c>
      <c r="L17" s="76" t="s">
        <v>133</v>
      </c>
      <c r="M17" s="76" t="s">
        <v>135</v>
      </c>
      <c r="N17" s="76" t="s">
        <v>96</v>
      </c>
      <c r="O17" s="76" t="s">
        <v>65</v>
      </c>
      <c r="P17" s="31"/>
      <c r="Q17" s="53"/>
      <c r="R17" s="53"/>
      <c r="S17" s="39">
        <v>12</v>
      </c>
      <c r="T17" s="39">
        <v>4</v>
      </c>
      <c r="U17" s="37"/>
      <c r="V17" s="39">
        <v>11</v>
      </c>
      <c r="W17" s="39">
        <v>3</v>
      </c>
      <c r="X17" s="37"/>
      <c r="Y17" s="39">
        <v>10</v>
      </c>
      <c r="Z17" s="39">
        <v>2</v>
      </c>
      <c r="AA17" s="37"/>
      <c r="AB17" s="39">
        <v>9</v>
      </c>
      <c r="AC17" s="39">
        <v>14</v>
      </c>
      <c r="AD17" s="37"/>
      <c r="AE17" s="39">
        <v>8</v>
      </c>
      <c r="AF17" s="39">
        <v>13</v>
      </c>
      <c r="AG17" s="37"/>
      <c r="AH17" s="39">
        <v>7</v>
      </c>
      <c r="AI17" s="39">
        <v>12</v>
      </c>
      <c r="AJ17" s="54"/>
      <c r="AK17" s="39">
        <v>6</v>
      </c>
      <c r="AL17" s="39">
        <v>11</v>
      </c>
    </row>
    <row r="18" spans="1:38" ht="16.2" thickBot="1" x14ac:dyDescent="0.35">
      <c r="A18" s="74"/>
      <c r="B18" s="74"/>
      <c r="C18" s="80"/>
      <c r="D18" s="80"/>
      <c r="E18" s="80"/>
      <c r="F18" s="80"/>
      <c r="G18" s="74"/>
      <c r="H18" s="74"/>
      <c r="I18" s="74"/>
      <c r="J18" s="74"/>
      <c r="K18" s="74"/>
      <c r="L18" s="74"/>
      <c r="M18" s="74"/>
      <c r="N18" s="74"/>
      <c r="O18" s="74"/>
      <c r="P18" s="46"/>
      <c r="Q18" s="55"/>
      <c r="R18" s="53"/>
      <c r="S18" s="39">
        <v>13</v>
      </c>
      <c r="T18" s="39">
        <v>3</v>
      </c>
      <c r="U18" s="37"/>
      <c r="V18" s="39">
        <v>12</v>
      </c>
      <c r="W18" s="39">
        <v>2</v>
      </c>
      <c r="X18" s="37"/>
      <c r="Y18" s="39">
        <v>11</v>
      </c>
      <c r="Z18" s="39">
        <v>14</v>
      </c>
      <c r="AA18" s="37"/>
      <c r="AB18" s="39">
        <v>10</v>
      </c>
      <c r="AC18" s="39">
        <v>13</v>
      </c>
      <c r="AD18" s="37"/>
      <c r="AE18" s="39">
        <v>9</v>
      </c>
      <c r="AF18" s="39">
        <v>12</v>
      </c>
      <c r="AG18" s="37"/>
      <c r="AH18" s="39">
        <v>8</v>
      </c>
      <c r="AI18" s="39">
        <v>11</v>
      </c>
      <c r="AJ18" s="54"/>
      <c r="AK18" s="39">
        <v>7</v>
      </c>
      <c r="AL18" s="39">
        <v>10</v>
      </c>
    </row>
    <row r="19" spans="1:38" ht="18" customHeight="1" thickBot="1" x14ac:dyDescent="0.35">
      <c r="A19" s="63" t="s">
        <v>136</v>
      </c>
      <c r="B19" s="76" t="s">
        <v>115</v>
      </c>
      <c r="C19" s="81" t="s">
        <v>26</v>
      </c>
      <c r="D19" s="81" t="s">
        <v>120</v>
      </c>
      <c r="E19" s="81" t="s">
        <v>133</v>
      </c>
      <c r="F19" s="81" t="s">
        <v>42</v>
      </c>
      <c r="G19" s="81" t="s">
        <v>58</v>
      </c>
      <c r="H19" s="81" t="s">
        <v>79</v>
      </c>
      <c r="I19" s="81" t="s">
        <v>12</v>
      </c>
      <c r="J19" s="81" t="s">
        <v>48</v>
      </c>
      <c r="K19" s="81" t="s">
        <v>76</v>
      </c>
      <c r="L19" s="81" t="s">
        <v>128</v>
      </c>
      <c r="M19" s="81" t="s">
        <v>94</v>
      </c>
      <c r="N19" s="81" t="s">
        <v>38</v>
      </c>
      <c r="O19" s="76" t="s">
        <v>80</v>
      </c>
      <c r="P19" s="32"/>
      <c r="Q19" s="52"/>
      <c r="R19" s="52"/>
      <c r="S19" s="39">
        <v>14</v>
      </c>
      <c r="T19" s="39">
        <v>2</v>
      </c>
      <c r="U19" s="37"/>
      <c r="V19" s="39">
        <v>13</v>
      </c>
      <c r="W19" s="39">
        <v>14</v>
      </c>
      <c r="X19" s="37"/>
      <c r="Y19" s="39">
        <v>12</v>
      </c>
      <c r="Z19" s="39">
        <v>13</v>
      </c>
      <c r="AA19" s="37"/>
      <c r="AB19" s="39">
        <v>11</v>
      </c>
      <c r="AC19" s="39">
        <v>12</v>
      </c>
      <c r="AD19" s="37"/>
      <c r="AE19" s="39">
        <v>10</v>
      </c>
      <c r="AF19" s="39">
        <v>11</v>
      </c>
      <c r="AG19" s="37"/>
      <c r="AH19" s="39">
        <v>9</v>
      </c>
      <c r="AI19" s="39">
        <v>10</v>
      </c>
      <c r="AJ19" s="54"/>
      <c r="AK19" s="39">
        <v>8</v>
      </c>
      <c r="AL19" s="39">
        <v>9</v>
      </c>
    </row>
    <row r="20" spans="1:38" ht="15.6" x14ac:dyDescent="0.3">
      <c r="A20" s="74" t="s">
        <v>139</v>
      </c>
      <c r="B20" s="82" t="s">
        <v>29</v>
      </c>
      <c r="C20" s="83" t="s">
        <v>30</v>
      </c>
      <c r="D20" s="84" t="s">
        <v>86</v>
      </c>
      <c r="E20" s="84" t="s">
        <v>93</v>
      </c>
      <c r="F20" s="84" t="s">
        <v>1</v>
      </c>
      <c r="G20" s="84" t="s">
        <v>125</v>
      </c>
      <c r="H20" s="84" t="s">
        <v>117</v>
      </c>
      <c r="I20" s="84" t="s">
        <v>78</v>
      </c>
      <c r="J20" s="76" t="s">
        <v>98</v>
      </c>
      <c r="K20" s="76" t="s">
        <v>72</v>
      </c>
      <c r="L20" s="76" t="s">
        <v>90</v>
      </c>
      <c r="M20" s="76" t="s">
        <v>118</v>
      </c>
      <c r="N20" s="76" t="s">
        <v>20</v>
      </c>
      <c r="O20" s="76" t="s">
        <v>68</v>
      </c>
      <c r="P20" s="32"/>
      <c r="Q20" s="52"/>
      <c r="R20" s="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5.6" thickBot="1" x14ac:dyDescent="0.3">
      <c r="A21" s="74"/>
      <c r="B21" s="76" t="s">
        <v>51</v>
      </c>
      <c r="C21" s="76" t="s">
        <v>110</v>
      </c>
      <c r="D21" s="76" t="s">
        <v>55</v>
      </c>
      <c r="E21" s="76" t="s">
        <v>131</v>
      </c>
      <c r="F21" s="76" t="s">
        <v>63</v>
      </c>
      <c r="G21" s="76" t="s">
        <v>62</v>
      </c>
      <c r="H21" s="76" t="s">
        <v>15</v>
      </c>
      <c r="I21" s="76" t="s">
        <v>97</v>
      </c>
      <c r="J21" s="73"/>
      <c r="K21" s="73"/>
      <c r="L21" s="73"/>
      <c r="M21" s="73"/>
      <c r="N21" s="73"/>
      <c r="O21" s="73"/>
      <c r="P21" s="51"/>
      <c r="R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21.75" customHeight="1" thickBot="1" x14ac:dyDescent="0.5">
      <c r="A22" s="7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32"/>
      <c r="Q22" s="52"/>
      <c r="R22" s="36">
        <v>15</v>
      </c>
      <c r="S22" s="552">
        <v>1</v>
      </c>
      <c r="T22" s="553"/>
      <c r="U22" s="34"/>
      <c r="V22" s="552">
        <v>2</v>
      </c>
      <c r="W22" s="553"/>
      <c r="X22" s="34"/>
      <c r="Y22" s="552">
        <v>3</v>
      </c>
      <c r="Z22" s="553"/>
      <c r="AA22" s="34"/>
      <c r="AB22" s="552">
        <v>4</v>
      </c>
      <c r="AC22" s="553"/>
      <c r="AD22" s="34"/>
      <c r="AE22" s="552">
        <v>5</v>
      </c>
      <c r="AF22" s="553"/>
      <c r="AG22" s="34"/>
      <c r="AH22" s="552">
        <v>6</v>
      </c>
      <c r="AI22" s="553"/>
      <c r="AJ22" s="35"/>
      <c r="AK22" s="35"/>
      <c r="AL22" s="35"/>
    </row>
    <row r="23" spans="1:38" ht="16.2" thickBot="1" x14ac:dyDescent="0.35">
      <c r="A23" s="63" t="s">
        <v>39</v>
      </c>
      <c r="B23" s="76" t="s">
        <v>130</v>
      </c>
      <c r="C23" s="76" t="s">
        <v>118</v>
      </c>
      <c r="D23" s="76" t="s">
        <v>28</v>
      </c>
      <c r="E23" s="76" t="s">
        <v>83</v>
      </c>
      <c r="F23" s="76" t="s">
        <v>1</v>
      </c>
      <c r="G23" s="76" t="s">
        <v>78</v>
      </c>
      <c r="H23" s="76" t="s">
        <v>63</v>
      </c>
      <c r="I23" s="76" t="s">
        <v>134</v>
      </c>
      <c r="J23" s="76" t="s">
        <v>126</v>
      </c>
      <c r="K23" s="76" t="s">
        <v>45</v>
      </c>
      <c r="L23" s="76" t="s">
        <v>25</v>
      </c>
      <c r="M23" s="76" t="s">
        <v>81</v>
      </c>
      <c r="N23" s="76" t="s">
        <v>3</v>
      </c>
      <c r="O23" s="73"/>
      <c r="P23" s="32"/>
      <c r="Q23" s="52"/>
      <c r="R23" s="32" t="s">
        <v>119</v>
      </c>
      <c r="S23" s="39">
        <v>2</v>
      </c>
      <c r="T23" s="39">
        <v>15</v>
      </c>
      <c r="U23" s="37"/>
      <c r="V23" s="39">
        <v>1</v>
      </c>
      <c r="W23" s="39">
        <v>15</v>
      </c>
      <c r="X23" s="37"/>
      <c r="Y23" s="39">
        <v>1</v>
      </c>
      <c r="Z23" s="39">
        <v>14</v>
      </c>
      <c r="AA23" s="37"/>
      <c r="AB23" s="39">
        <v>1</v>
      </c>
      <c r="AC23" s="39">
        <v>13</v>
      </c>
      <c r="AD23" s="37"/>
      <c r="AE23" s="39">
        <v>1</v>
      </c>
      <c r="AF23" s="39">
        <v>12</v>
      </c>
      <c r="AG23" s="37"/>
      <c r="AH23" s="39">
        <v>1</v>
      </c>
      <c r="AI23" s="39">
        <v>11</v>
      </c>
      <c r="AJ23" s="35"/>
      <c r="AK23" s="35"/>
      <c r="AL23" s="35"/>
    </row>
    <row r="24" spans="1:38" ht="15.6" x14ac:dyDescent="0.3">
      <c r="A24" s="74" t="s">
        <v>32</v>
      </c>
      <c r="B24" s="76" t="s">
        <v>33</v>
      </c>
      <c r="C24" s="76" t="s">
        <v>76</v>
      </c>
      <c r="D24" s="76" t="s">
        <v>108</v>
      </c>
      <c r="E24" s="76" t="s">
        <v>137</v>
      </c>
      <c r="F24" s="76" t="s">
        <v>16</v>
      </c>
      <c r="G24" s="76" t="s">
        <v>17</v>
      </c>
      <c r="H24" s="76" t="s">
        <v>109</v>
      </c>
      <c r="I24" s="76" t="s">
        <v>15</v>
      </c>
      <c r="J24" s="76" t="s">
        <v>84</v>
      </c>
      <c r="K24" s="76" t="s">
        <v>24</v>
      </c>
      <c r="L24" s="76" t="s">
        <v>48</v>
      </c>
      <c r="M24" s="76" t="s">
        <v>2</v>
      </c>
      <c r="N24" s="76" t="s">
        <v>132</v>
      </c>
      <c r="O24" s="73"/>
      <c r="P24" s="51"/>
      <c r="S24" s="39">
        <v>3</v>
      </c>
      <c r="T24" s="39">
        <v>14</v>
      </c>
      <c r="U24" s="37"/>
      <c r="V24" s="39">
        <v>2</v>
      </c>
      <c r="W24" s="39">
        <v>13</v>
      </c>
      <c r="X24" s="37"/>
      <c r="Y24" s="39">
        <v>15</v>
      </c>
      <c r="Z24" s="39">
        <v>13</v>
      </c>
      <c r="AA24" s="37"/>
      <c r="AB24" s="39">
        <v>14</v>
      </c>
      <c r="AC24" s="39">
        <v>12</v>
      </c>
      <c r="AD24" s="37"/>
      <c r="AE24" s="39">
        <v>13</v>
      </c>
      <c r="AF24" s="39">
        <v>11</v>
      </c>
      <c r="AG24" s="37"/>
      <c r="AH24" s="39">
        <v>12</v>
      </c>
      <c r="AI24" s="39">
        <v>10</v>
      </c>
      <c r="AJ24" s="35"/>
      <c r="AK24" s="35"/>
      <c r="AL24" s="35"/>
    </row>
    <row r="25" spans="1:38" ht="15.6" x14ac:dyDescent="0.3">
      <c r="A25" s="74"/>
      <c r="B25" s="76" t="s">
        <v>55</v>
      </c>
      <c r="C25" s="76" t="s">
        <v>51</v>
      </c>
      <c r="D25" s="76" t="s">
        <v>12</v>
      </c>
      <c r="E25" s="76" t="s">
        <v>121</v>
      </c>
      <c r="F25" s="76" t="s">
        <v>37</v>
      </c>
      <c r="G25" s="76" t="s">
        <v>86</v>
      </c>
      <c r="H25" s="76" t="s">
        <v>116</v>
      </c>
      <c r="I25" s="76" t="s">
        <v>115</v>
      </c>
      <c r="J25" s="76" t="s">
        <v>120</v>
      </c>
      <c r="K25" s="76" t="s">
        <v>59</v>
      </c>
      <c r="L25" s="76" t="s">
        <v>50</v>
      </c>
      <c r="M25" s="76" t="s">
        <v>75</v>
      </c>
      <c r="N25" s="76" t="s">
        <v>123</v>
      </c>
      <c r="O25" s="73"/>
      <c r="P25" s="51"/>
      <c r="S25" s="39">
        <v>4</v>
      </c>
      <c r="T25" s="39">
        <v>13</v>
      </c>
      <c r="U25" s="37"/>
      <c r="V25" s="39">
        <v>3</v>
      </c>
      <c r="W25" s="39">
        <v>12</v>
      </c>
      <c r="X25" s="37"/>
      <c r="Y25" s="39">
        <v>2</v>
      </c>
      <c r="Z25" s="39">
        <v>11</v>
      </c>
      <c r="AA25" s="37"/>
      <c r="AB25" s="39">
        <v>15</v>
      </c>
      <c r="AC25" s="39">
        <v>11</v>
      </c>
      <c r="AD25" s="37"/>
      <c r="AE25" s="39">
        <v>14</v>
      </c>
      <c r="AF25" s="39">
        <v>10</v>
      </c>
      <c r="AG25" s="37"/>
      <c r="AH25" s="39">
        <v>13</v>
      </c>
      <c r="AI25" s="39">
        <v>9</v>
      </c>
      <c r="AJ25" s="35"/>
      <c r="AK25" s="35"/>
      <c r="AL25" s="35"/>
    </row>
    <row r="26" spans="1:38" ht="15.6" x14ac:dyDescent="0.3">
      <c r="A26" s="73"/>
      <c r="B26" s="76" t="s">
        <v>98</v>
      </c>
      <c r="C26" s="76" t="s">
        <v>49</v>
      </c>
      <c r="D26" s="76" t="s">
        <v>58</v>
      </c>
      <c r="E26" s="76" t="s">
        <v>62</v>
      </c>
      <c r="F26" s="76" t="s">
        <v>67</v>
      </c>
      <c r="G26" s="76" t="s">
        <v>43</v>
      </c>
      <c r="H26" s="86"/>
      <c r="I26" s="86"/>
      <c r="J26" s="86"/>
      <c r="K26" s="86"/>
      <c r="L26" s="86"/>
      <c r="M26" s="86"/>
      <c r="N26" s="86"/>
      <c r="O26" s="73"/>
      <c r="P26" s="51"/>
      <c r="S26" s="39">
        <v>5</v>
      </c>
      <c r="T26" s="39">
        <v>12</v>
      </c>
      <c r="U26" s="37"/>
      <c r="V26" s="39">
        <v>4</v>
      </c>
      <c r="W26" s="39">
        <v>11</v>
      </c>
      <c r="X26" s="37"/>
      <c r="Y26" s="39">
        <v>3</v>
      </c>
      <c r="Z26" s="39">
        <v>10</v>
      </c>
      <c r="AA26" s="37"/>
      <c r="AB26" s="39">
        <v>2</v>
      </c>
      <c r="AC26" s="39">
        <v>9</v>
      </c>
      <c r="AD26" s="37"/>
      <c r="AE26" s="39">
        <v>15</v>
      </c>
      <c r="AF26" s="39">
        <v>9</v>
      </c>
      <c r="AG26" s="37"/>
      <c r="AH26" s="39">
        <v>14</v>
      </c>
      <c r="AI26" s="39">
        <v>8</v>
      </c>
      <c r="AJ26" s="35"/>
      <c r="AK26" s="35"/>
      <c r="AL26" s="35"/>
    </row>
    <row r="27" spans="1:38" ht="15.6" x14ac:dyDescent="0.3">
      <c r="A27" s="7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73"/>
      <c r="P27" s="51"/>
      <c r="S27" s="39">
        <v>6</v>
      </c>
      <c r="T27" s="39">
        <v>11</v>
      </c>
      <c r="U27" s="37"/>
      <c r="V27" s="39">
        <v>5</v>
      </c>
      <c r="W27" s="39">
        <v>10</v>
      </c>
      <c r="X27" s="37"/>
      <c r="Y27" s="39">
        <v>4</v>
      </c>
      <c r="Z27" s="39">
        <v>9</v>
      </c>
      <c r="AA27" s="37"/>
      <c r="AB27" s="39">
        <v>3</v>
      </c>
      <c r="AC27" s="39">
        <v>8</v>
      </c>
      <c r="AD27" s="37"/>
      <c r="AE27" s="39">
        <v>2</v>
      </c>
      <c r="AF27" s="39">
        <v>7</v>
      </c>
      <c r="AG27" s="37"/>
      <c r="AH27" s="39">
        <v>15</v>
      </c>
      <c r="AI27" s="39">
        <v>7</v>
      </c>
      <c r="AJ27" s="35"/>
      <c r="AK27" s="35"/>
      <c r="AL27" s="35"/>
    </row>
    <row r="28" spans="1:38" ht="15.6" x14ac:dyDescent="0.3">
      <c r="A28" s="87">
        <v>11</v>
      </c>
      <c r="B28" s="77" t="s">
        <v>40</v>
      </c>
      <c r="C28" s="77" t="s">
        <v>87</v>
      </c>
      <c r="D28" s="77" t="s">
        <v>24</v>
      </c>
      <c r="E28" s="77" t="s">
        <v>86</v>
      </c>
      <c r="F28" s="77" t="s">
        <v>108</v>
      </c>
      <c r="G28" s="77" t="s">
        <v>85</v>
      </c>
      <c r="H28" s="77" t="s">
        <v>58</v>
      </c>
      <c r="I28" s="77" t="s">
        <v>84</v>
      </c>
      <c r="J28" s="77" t="s">
        <v>140</v>
      </c>
      <c r="K28" s="77" t="s">
        <v>61</v>
      </c>
      <c r="L28" s="77" t="s">
        <v>43</v>
      </c>
      <c r="M28" s="77" t="s">
        <v>124</v>
      </c>
      <c r="N28" s="77" t="s">
        <v>15</v>
      </c>
      <c r="O28" s="77" t="s">
        <v>62</v>
      </c>
      <c r="P28" s="51"/>
      <c r="S28" s="39">
        <v>7</v>
      </c>
      <c r="T28" s="39">
        <v>10</v>
      </c>
      <c r="U28" s="37"/>
      <c r="V28" s="39">
        <v>6</v>
      </c>
      <c r="W28" s="39">
        <v>9</v>
      </c>
      <c r="X28" s="37"/>
      <c r="Y28" s="39">
        <v>5</v>
      </c>
      <c r="Z28" s="39">
        <v>8</v>
      </c>
      <c r="AA28" s="37"/>
      <c r="AB28" s="39">
        <v>4</v>
      </c>
      <c r="AC28" s="39">
        <v>7</v>
      </c>
      <c r="AD28" s="37"/>
      <c r="AE28" s="39">
        <v>3</v>
      </c>
      <c r="AF28" s="39">
        <v>6</v>
      </c>
      <c r="AG28" s="37"/>
      <c r="AH28" s="39">
        <v>2</v>
      </c>
      <c r="AI28" s="39">
        <v>5</v>
      </c>
      <c r="AJ28" s="35"/>
      <c r="AK28" s="35"/>
      <c r="AL28" s="35"/>
    </row>
    <row r="29" spans="1:38" ht="15.6" x14ac:dyDescent="0.3">
      <c r="A29" s="73">
        <v>55</v>
      </c>
      <c r="B29" s="77" t="s">
        <v>63</v>
      </c>
      <c r="C29" s="77" t="s">
        <v>115</v>
      </c>
      <c r="D29" s="77" t="s">
        <v>33</v>
      </c>
      <c r="E29" s="77" t="s">
        <v>21</v>
      </c>
      <c r="F29" s="77" t="s">
        <v>28</v>
      </c>
      <c r="G29" s="77" t="s">
        <v>137</v>
      </c>
      <c r="H29" s="77" t="s">
        <v>131</v>
      </c>
      <c r="I29" s="77" t="s">
        <v>55</v>
      </c>
      <c r="J29" s="77" t="s">
        <v>81</v>
      </c>
      <c r="K29" s="77" t="s">
        <v>22</v>
      </c>
      <c r="L29" s="77" t="s">
        <v>126</v>
      </c>
      <c r="M29" s="77" t="s">
        <v>105</v>
      </c>
      <c r="N29" s="77" t="s">
        <v>78</v>
      </c>
      <c r="O29" s="77" t="s">
        <v>75</v>
      </c>
      <c r="P29" s="56"/>
      <c r="Q29" s="57"/>
      <c r="S29" s="39">
        <v>8</v>
      </c>
      <c r="T29" s="39">
        <v>9</v>
      </c>
      <c r="U29" s="37"/>
      <c r="V29" s="39">
        <v>7</v>
      </c>
      <c r="W29" s="39">
        <v>8</v>
      </c>
      <c r="X29" s="37"/>
      <c r="Y29" s="39">
        <v>6</v>
      </c>
      <c r="Z29" s="39">
        <v>7</v>
      </c>
      <c r="AA29" s="37"/>
      <c r="AB29" s="39">
        <v>5</v>
      </c>
      <c r="AC29" s="39">
        <v>6</v>
      </c>
      <c r="AD29" s="37"/>
      <c r="AE29" s="39">
        <v>4</v>
      </c>
      <c r="AF29" s="39">
        <v>5</v>
      </c>
      <c r="AG29" s="37"/>
      <c r="AH29" s="39">
        <v>3</v>
      </c>
      <c r="AI29" s="39">
        <v>4</v>
      </c>
      <c r="AJ29" s="35"/>
      <c r="AK29" s="35"/>
      <c r="AL29" s="35"/>
    </row>
    <row r="30" spans="1:38" ht="16.2" thickBot="1" x14ac:dyDescent="0.35">
      <c r="A30" s="73"/>
      <c r="B30" s="77" t="s">
        <v>129</v>
      </c>
      <c r="C30" s="77" t="s">
        <v>14</v>
      </c>
      <c r="D30" s="77" t="s">
        <v>109</v>
      </c>
      <c r="E30" s="77" t="s">
        <v>38</v>
      </c>
      <c r="F30" s="77" t="s">
        <v>94</v>
      </c>
      <c r="G30" s="77" t="s">
        <v>128</v>
      </c>
      <c r="H30" s="77" t="s">
        <v>2</v>
      </c>
      <c r="I30" s="77" t="s">
        <v>42</v>
      </c>
      <c r="J30" s="77" t="s">
        <v>50</v>
      </c>
      <c r="K30" s="77" t="s">
        <v>8</v>
      </c>
      <c r="L30" s="77" t="s">
        <v>59</v>
      </c>
      <c r="M30" s="77" t="s">
        <v>104</v>
      </c>
      <c r="N30" s="77" t="s">
        <v>130</v>
      </c>
      <c r="O30" s="77" t="s">
        <v>51</v>
      </c>
      <c r="P30" s="56"/>
      <c r="Q30" s="57"/>
      <c r="S30" s="35"/>
      <c r="T30" s="35"/>
      <c r="U30" s="37"/>
      <c r="V30" s="35"/>
      <c r="W30" s="35"/>
      <c r="X30" s="37"/>
      <c r="Y30" s="35"/>
      <c r="Z30" s="35"/>
      <c r="AA30" s="37"/>
      <c r="AB30" s="35"/>
      <c r="AC30" s="35"/>
      <c r="AD30" s="37"/>
      <c r="AE30" s="35"/>
      <c r="AF30" s="35"/>
      <c r="AG30" s="37"/>
      <c r="AH30" s="35"/>
      <c r="AI30" s="35"/>
      <c r="AJ30" s="35"/>
      <c r="AK30" s="35"/>
      <c r="AL30" s="35"/>
    </row>
    <row r="31" spans="1:38" ht="15.6" x14ac:dyDescent="0.3">
      <c r="A31" s="73"/>
      <c r="B31" s="77" t="s">
        <v>110</v>
      </c>
      <c r="C31" s="77" t="s">
        <v>36</v>
      </c>
      <c r="D31" s="77" t="s">
        <v>134</v>
      </c>
      <c r="E31" s="77" t="s">
        <v>65</v>
      </c>
      <c r="F31" s="77" t="s">
        <v>3</v>
      </c>
      <c r="G31" s="77" t="s">
        <v>19</v>
      </c>
      <c r="H31" s="77" t="s">
        <v>83</v>
      </c>
      <c r="I31" s="77" t="s">
        <v>16</v>
      </c>
      <c r="J31" s="77" t="s">
        <v>76</v>
      </c>
      <c r="K31" s="77" t="s">
        <v>23</v>
      </c>
      <c r="L31" s="77" t="s">
        <v>17</v>
      </c>
      <c r="M31" s="77" t="s">
        <v>118</v>
      </c>
      <c r="N31" s="77" t="s">
        <v>45</v>
      </c>
      <c r="O31" s="77"/>
      <c r="P31" s="56"/>
      <c r="Q31" s="57"/>
      <c r="S31" s="552">
        <v>7</v>
      </c>
      <c r="T31" s="553"/>
      <c r="U31" s="40"/>
      <c r="V31" s="552">
        <v>8</v>
      </c>
      <c r="W31" s="553"/>
      <c r="X31" s="40"/>
      <c r="Y31" s="552">
        <v>9</v>
      </c>
      <c r="Z31" s="553"/>
      <c r="AA31" s="40"/>
      <c r="AB31" s="552">
        <v>10</v>
      </c>
      <c r="AC31" s="553"/>
      <c r="AD31" s="40"/>
      <c r="AE31" s="552">
        <v>11</v>
      </c>
      <c r="AF31" s="553"/>
      <c r="AG31" s="40"/>
      <c r="AH31" s="552">
        <v>12</v>
      </c>
      <c r="AI31" s="553"/>
      <c r="AJ31" s="35"/>
      <c r="AK31" s="35"/>
      <c r="AL31" s="35"/>
    </row>
    <row r="32" spans="1:38" ht="16.2" thickBot="1" x14ac:dyDescent="0.35">
      <c r="A32" s="7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6"/>
      <c r="Q32" s="57"/>
      <c r="S32" s="39">
        <v>1</v>
      </c>
      <c r="T32" s="39">
        <v>10</v>
      </c>
      <c r="U32" s="37"/>
      <c r="V32" s="39">
        <v>1</v>
      </c>
      <c r="W32" s="39">
        <v>9</v>
      </c>
      <c r="X32" s="37"/>
      <c r="Y32" s="39">
        <v>1</v>
      </c>
      <c r="Z32" s="39">
        <v>8</v>
      </c>
      <c r="AA32" s="37"/>
      <c r="AB32" s="39">
        <v>1</v>
      </c>
      <c r="AC32" s="39">
        <v>7</v>
      </c>
      <c r="AD32" s="37"/>
      <c r="AE32" s="39">
        <v>1</v>
      </c>
      <c r="AF32" s="39">
        <v>6</v>
      </c>
      <c r="AG32" s="37"/>
      <c r="AH32" s="39">
        <v>1</v>
      </c>
      <c r="AI32" s="39">
        <v>5</v>
      </c>
      <c r="AJ32" s="35"/>
      <c r="AK32" s="35"/>
      <c r="AL32" s="35"/>
    </row>
    <row r="33" spans="1:38" ht="16.2" thickBot="1" x14ac:dyDescent="0.35">
      <c r="A33" s="63" t="s">
        <v>46</v>
      </c>
      <c r="B33" s="76" t="s">
        <v>57</v>
      </c>
      <c r="C33" s="76" t="s">
        <v>40</v>
      </c>
      <c r="D33" s="76" t="s">
        <v>87</v>
      </c>
      <c r="E33" s="76" t="s">
        <v>24</v>
      </c>
      <c r="F33" s="76" t="s">
        <v>86</v>
      </c>
      <c r="G33" s="76" t="s">
        <v>108</v>
      </c>
      <c r="H33" s="76" t="s">
        <v>85</v>
      </c>
      <c r="I33" s="76" t="s">
        <v>70</v>
      </c>
      <c r="J33" s="76" t="s">
        <v>58</v>
      </c>
      <c r="K33" s="76" t="s">
        <v>84</v>
      </c>
      <c r="L33" s="76" t="s">
        <v>140</v>
      </c>
      <c r="M33" s="76" t="s">
        <v>61</v>
      </c>
      <c r="N33" s="76" t="s">
        <v>43</v>
      </c>
      <c r="O33" s="73"/>
      <c r="P33" s="58"/>
      <c r="Q33" s="59"/>
      <c r="S33" s="39">
        <v>11</v>
      </c>
      <c r="T33" s="39">
        <v>9</v>
      </c>
      <c r="U33" s="37"/>
      <c r="V33" s="39">
        <v>10</v>
      </c>
      <c r="W33" s="39">
        <v>8</v>
      </c>
      <c r="X33" s="37"/>
      <c r="Y33" s="39">
        <v>9</v>
      </c>
      <c r="Z33" s="39">
        <v>7</v>
      </c>
      <c r="AA33" s="37"/>
      <c r="AB33" s="39">
        <v>8</v>
      </c>
      <c r="AC33" s="39">
        <v>6</v>
      </c>
      <c r="AD33" s="37"/>
      <c r="AE33" s="39">
        <v>7</v>
      </c>
      <c r="AF33" s="39">
        <v>5</v>
      </c>
      <c r="AG33" s="37"/>
      <c r="AH33" s="39">
        <v>6</v>
      </c>
      <c r="AI33" s="39">
        <v>4</v>
      </c>
      <c r="AJ33" s="35"/>
      <c r="AK33" s="35"/>
      <c r="AL33" s="35"/>
    </row>
    <row r="34" spans="1:38" ht="15.6" x14ac:dyDescent="0.3">
      <c r="A34" s="74" t="s">
        <v>91</v>
      </c>
      <c r="B34" s="76" t="s">
        <v>124</v>
      </c>
      <c r="C34" s="76" t="s">
        <v>92</v>
      </c>
      <c r="D34" s="76" t="s">
        <v>15</v>
      </c>
      <c r="E34" s="76" t="s">
        <v>62</v>
      </c>
      <c r="F34" s="76" t="s">
        <v>63</v>
      </c>
      <c r="G34" s="76" t="s">
        <v>115</v>
      </c>
      <c r="H34" s="76" t="s">
        <v>33</v>
      </c>
      <c r="I34" s="76" t="s">
        <v>21</v>
      </c>
      <c r="J34" s="76" t="s">
        <v>113</v>
      </c>
      <c r="K34" s="76" t="s">
        <v>28</v>
      </c>
      <c r="L34" s="76" t="s">
        <v>137</v>
      </c>
      <c r="M34" s="76" t="s">
        <v>131</v>
      </c>
      <c r="N34" s="76" t="s">
        <v>55</v>
      </c>
      <c r="O34" s="73"/>
      <c r="P34" s="51"/>
      <c r="S34" s="39">
        <v>12</v>
      </c>
      <c r="T34" s="39">
        <v>8</v>
      </c>
      <c r="U34" s="37"/>
      <c r="V34" s="39">
        <v>11</v>
      </c>
      <c r="W34" s="39">
        <v>7</v>
      </c>
      <c r="X34" s="37"/>
      <c r="Y34" s="39">
        <v>10</v>
      </c>
      <c r="Z34" s="39">
        <v>6</v>
      </c>
      <c r="AA34" s="37"/>
      <c r="AB34" s="39">
        <v>9</v>
      </c>
      <c r="AC34" s="39">
        <v>5</v>
      </c>
      <c r="AD34" s="37"/>
      <c r="AE34" s="39">
        <v>8</v>
      </c>
      <c r="AF34" s="39">
        <v>4</v>
      </c>
      <c r="AG34" s="37"/>
      <c r="AH34" s="39">
        <v>7</v>
      </c>
      <c r="AI34" s="39">
        <v>3</v>
      </c>
      <c r="AJ34" s="35"/>
      <c r="AK34" s="35"/>
      <c r="AL34" s="35"/>
    </row>
    <row r="35" spans="1:38" ht="15.6" x14ac:dyDescent="0.3">
      <c r="A35" s="74"/>
      <c r="B35" s="76" t="s">
        <v>81</v>
      </c>
      <c r="C35" s="76" t="s">
        <v>22</v>
      </c>
      <c r="D35" s="76" t="s">
        <v>35</v>
      </c>
      <c r="E35" s="76" t="s">
        <v>126</v>
      </c>
      <c r="F35" s="76" t="s">
        <v>105</v>
      </c>
      <c r="G35" s="76" t="s">
        <v>78</v>
      </c>
      <c r="H35" s="76" t="s">
        <v>75</v>
      </c>
      <c r="I35" s="76" t="s">
        <v>129</v>
      </c>
      <c r="J35" s="76" t="s">
        <v>14</v>
      </c>
      <c r="K35" s="76" t="s">
        <v>41</v>
      </c>
      <c r="L35" s="76" t="s">
        <v>109</v>
      </c>
      <c r="M35" s="76" t="s">
        <v>38</v>
      </c>
      <c r="N35" s="76" t="s">
        <v>94</v>
      </c>
      <c r="O35" s="73"/>
      <c r="P35" s="51"/>
      <c r="S35" s="39">
        <v>13</v>
      </c>
      <c r="T35" s="39">
        <v>7</v>
      </c>
      <c r="U35" s="37"/>
      <c r="V35" s="39">
        <v>12</v>
      </c>
      <c r="W35" s="39">
        <v>6</v>
      </c>
      <c r="X35" s="37"/>
      <c r="Y35" s="39">
        <v>11</v>
      </c>
      <c r="Z35" s="39">
        <v>5</v>
      </c>
      <c r="AA35" s="37"/>
      <c r="AB35" s="39">
        <v>10</v>
      </c>
      <c r="AC35" s="39">
        <v>4</v>
      </c>
      <c r="AD35" s="37"/>
      <c r="AE35" s="39">
        <v>9</v>
      </c>
      <c r="AF35" s="39">
        <v>3</v>
      </c>
      <c r="AG35" s="37"/>
      <c r="AH35" s="39">
        <v>8</v>
      </c>
      <c r="AI35" s="39">
        <v>2</v>
      </c>
      <c r="AJ35" s="35"/>
      <c r="AK35" s="35"/>
      <c r="AL35" s="35"/>
    </row>
    <row r="36" spans="1:38" ht="15.6" x14ac:dyDescent="0.3">
      <c r="A36" s="88"/>
      <c r="B36" s="76" t="s">
        <v>128</v>
      </c>
      <c r="C36" s="76" t="s">
        <v>2</v>
      </c>
      <c r="D36" s="76" t="s">
        <v>4</v>
      </c>
      <c r="E36" s="76" t="s">
        <v>42</v>
      </c>
      <c r="F36" s="76" t="s">
        <v>50</v>
      </c>
      <c r="G36" s="76" t="s">
        <v>8</v>
      </c>
      <c r="H36" s="76" t="s">
        <v>59</v>
      </c>
      <c r="I36" s="76" t="s">
        <v>5</v>
      </c>
      <c r="J36" s="76" t="s">
        <v>104</v>
      </c>
      <c r="K36" s="76" t="s">
        <v>130</v>
      </c>
      <c r="L36" s="76" t="s">
        <v>51</v>
      </c>
      <c r="M36" s="76" t="s">
        <v>110</v>
      </c>
      <c r="N36" s="76" t="s">
        <v>82</v>
      </c>
      <c r="O36" s="73"/>
      <c r="P36" s="51"/>
      <c r="S36" s="39">
        <v>14</v>
      </c>
      <c r="T36" s="39">
        <v>6</v>
      </c>
      <c r="U36" s="37"/>
      <c r="V36" s="39">
        <v>13</v>
      </c>
      <c r="W36" s="39">
        <v>5</v>
      </c>
      <c r="X36" s="37"/>
      <c r="Y36" s="39">
        <v>12</v>
      </c>
      <c r="Z36" s="39">
        <v>4</v>
      </c>
      <c r="AA36" s="37"/>
      <c r="AB36" s="39">
        <v>11</v>
      </c>
      <c r="AC36" s="39">
        <v>3</v>
      </c>
      <c r="AD36" s="37"/>
      <c r="AE36" s="39">
        <v>10</v>
      </c>
      <c r="AF36" s="39">
        <v>2</v>
      </c>
      <c r="AG36" s="37"/>
      <c r="AH36" s="39">
        <v>10</v>
      </c>
      <c r="AI36" s="39">
        <v>15</v>
      </c>
      <c r="AJ36" s="35"/>
      <c r="AK36" s="35"/>
      <c r="AL36" s="35"/>
    </row>
    <row r="37" spans="1:38" ht="16.2" thickBot="1" x14ac:dyDescent="0.35">
      <c r="A37" s="88"/>
      <c r="B37" s="89" t="s">
        <v>36</v>
      </c>
      <c r="C37" s="89" t="s">
        <v>134</v>
      </c>
      <c r="D37" s="89" t="s">
        <v>65</v>
      </c>
      <c r="E37" s="89" t="s">
        <v>3</v>
      </c>
      <c r="F37" s="89" t="s">
        <v>102</v>
      </c>
      <c r="G37" s="89" t="s">
        <v>19</v>
      </c>
      <c r="H37" s="89" t="s">
        <v>83</v>
      </c>
      <c r="I37" s="89" t="s">
        <v>16</v>
      </c>
      <c r="J37" s="89" t="s">
        <v>76</v>
      </c>
      <c r="K37" s="89" t="s">
        <v>103</v>
      </c>
      <c r="L37" s="89" t="s">
        <v>23</v>
      </c>
      <c r="M37" s="89" t="s">
        <v>17</v>
      </c>
      <c r="N37" s="89" t="s">
        <v>118</v>
      </c>
      <c r="O37" s="90" t="s">
        <v>45</v>
      </c>
      <c r="P37" s="51"/>
      <c r="S37" s="39">
        <v>15</v>
      </c>
      <c r="T37" s="39">
        <v>5</v>
      </c>
      <c r="U37" s="37"/>
      <c r="V37" s="39">
        <v>14</v>
      </c>
      <c r="W37" s="39">
        <v>4</v>
      </c>
      <c r="X37" s="37"/>
      <c r="Y37" s="39">
        <v>13</v>
      </c>
      <c r="Z37" s="39">
        <v>3</v>
      </c>
      <c r="AA37" s="37"/>
      <c r="AB37" s="39">
        <v>12</v>
      </c>
      <c r="AC37" s="39">
        <v>2</v>
      </c>
      <c r="AD37" s="37"/>
      <c r="AE37" s="39">
        <v>12</v>
      </c>
      <c r="AF37" s="39">
        <v>15</v>
      </c>
      <c r="AG37" s="37"/>
      <c r="AH37" s="39">
        <v>11</v>
      </c>
      <c r="AI37" s="39">
        <v>14</v>
      </c>
      <c r="AJ37" s="35"/>
      <c r="AK37" s="35"/>
      <c r="AL37" s="35"/>
    </row>
    <row r="38" spans="1:38" ht="16.2" thickTop="1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51"/>
      <c r="S38" s="39">
        <v>2</v>
      </c>
      <c r="T38" s="39">
        <v>3</v>
      </c>
      <c r="U38" s="37"/>
      <c r="V38" s="39">
        <v>15</v>
      </c>
      <c r="W38" s="39">
        <v>3</v>
      </c>
      <c r="X38" s="37"/>
      <c r="Y38" s="39">
        <v>14</v>
      </c>
      <c r="Z38" s="39">
        <v>2</v>
      </c>
      <c r="AA38" s="37"/>
      <c r="AB38" s="39">
        <v>14</v>
      </c>
      <c r="AC38" s="39">
        <v>15</v>
      </c>
      <c r="AD38" s="37"/>
      <c r="AE38" s="39">
        <v>13</v>
      </c>
      <c r="AF38" s="39">
        <v>14</v>
      </c>
      <c r="AG38" s="37"/>
      <c r="AH38" s="39">
        <v>12</v>
      </c>
      <c r="AI38" s="39">
        <v>13</v>
      </c>
      <c r="AJ38" s="35"/>
      <c r="AK38" s="35"/>
      <c r="AL38" s="35"/>
    </row>
    <row r="39" spans="1:38" ht="16.2" thickBot="1" x14ac:dyDescent="0.35">
      <c r="A39" s="87">
        <v>13</v>
      </c>
      <c r="B39" s="77" t="s">
        <v>138</v>
      </c>
      <c r="C39" s="77" t="s">
        <v>103</v>
      </c>
      <c r="D39" s="77" t="s">
        <v>23</v>
      </c>
      <c r="E39" s="77" t="s">
        <v>17</v>
      </c>
      <c r="F39" s="77" t="s">
        <v>118</v>
      </c>
      <c r="G39" s="77" t="s">
        <v>45</v>
      </c>
      <c r="H39" s="77" t="s">
        <v>107</v>
      </c>
      <c r="I39" s="77" t="s">
        <v>40</v>
      </c>
      <c r="J39" s="77" t="s">
        <v>87</v>
      </c>
      <c r="K39" s="77" t="s">
        <v>24</v>
      </c>
      <c r="L39" s="77" t="s">
        <v>86</v>
      </c>
      <c r="M39" s="77" t="s">
        <v>108</v>
      </c>
      <c r="N39" s="77" t="s">
        <v>57</v>
      </c>
      <c r="O39" s="77" t="s">
        <v>27</v>
      </c>
      <c r="P39" s="51"/>
      <c r="S39" s="38"/>
      <c r="T39" s="38"/>
      <c r="U39" s="37"/>
      <c r="V39" s="38"/>
      <c r="W39" s="38"/>
      <c r="X39" s="37"/>
      <c r="Y39" s="38"/>
      <c r="Z39" s="38"/>
      <c r="AA39" s="37"/>
      <c r="AB39" s="38"/>
      <c r="AC39" s="38"/>
      <c r="AD39" s="37"/>
      <c r="AE39" s="38"/>
      <c r="AF39" s="38"/>
      <c r="AG39" s="37"/>
      <c r="AH39" s="38"/>
      <c r="AI39" s="38"/>
      <c r="AJ39" s="35"/>
      <c r="AK39" s="35"/>
      <c r="AL39" s="35"/>
    </row>
    <row r="40" spans="1:38" ht="15.6" x14ac:dyDescent="0.3">
      <c r="A40" s="73">
        <v>78</v>
      </c>
      <c r="B40" s="77" t="s">
        <v>58</v>
      </c>
      <c r="C40" s="77" t="s">
        <v>84</v>
      </c>
      <c r="D40" s="77" t="s">
        <v>140</v>
      </c>
      <c r="E40" s="77" t="s">
        <v>61</v>
      </c>
      <c r="F40" s="77" t="s">
        <v>85</v>
      </c>
      <c r="G40" s="77" t="s">
        <v>70</v>
      </c>
      <c r="H40" s="77" t="s">
        <v>60</v>
      </c>
      <c r="I40" s="77" t="s">
        <v>15</v>
      </c>
      <c r="J40" s="77" t="s">
        <v>62</v>
      </c>
      <c r="K40" s="77" t="s">
        <v>63</v>
      </c>
      <c r="L40" s="77" t="s">
        <v>43</v>
      </c>
      <c r="M40" s="77" t="s">
        <v>124</v>
      </c>
      <c r="N40" s="77" t="s">
        <v>92</v>
      </c>
      <c r="O40" s="77" t="s">
        <v>66</v>
      </c>
      <c r="P40" s="51"/>
      <c r="S40" s="552">
        <v>13</v>
      </c>
      <c r="T40" s="553"/>
      <c r="U40" s="7"/>
      <c r="V40" s="552">
        <v>14</v>
      </c>
      <c r="W40" s="553"/>
      <c r="X40" s="7"/>
      <c r="Y40" s="552">
        <v>15</v>
      </c>
      <c r="Z40" s="553"/>
      <c r="AA40" s="37"/>
      <c r="AB40" s="37"/>
      <c r="AC40" s="37"/>
      <c r="AD40" s="37"/>
      <c r="AE40" s="37"/>
      <c r="AF40" s="37"/>
      <c r="AG40" s="37"/>
      <c r="AH40" s="37"/>
      <c r="AI40" s="37"/>
      <c r="AJ40" s="35"/>
      <c r="AK40" s="35"/>
      <c r="AL40" s="35"/>
    </row>
    <row r="41" spans="1:38" ht="15.6" x14ac:dyDescent="0.3">
      <c r="A41" s="73"/>
      <c r="B41" s="77" t="s">
        <v>28</v>
      </c>
      <c r="C41" s="77" t="s">
        <v>137</v>
      </c>
      <c r="D41" s="77" t="s">
        <v>115</v>
      </c>
      <c r="E41" s="77" t="s">
        <v>33</v>
      </c>
      <c r="F41" s="77" t="s">
        <v>21</v>
      </c>
      <c r="G41" s="77" t="s">
        <v>113</v>
      </c>
      <c r="H41" s="77" t="s">
        <v>114</v>
      </c>
      <c r="I41" s="77" t="s">
        <v>126</v>
      </c>
      <c r="J41" s="77" t="s">
        <v>131</v>
      </c>
      <c r="K41" s="77" t="s">
        <v>55</v>
      </c>
      <c r="L41" s="77" t="s">
        <v>81</v>
      </c>
      <c r="M41" s="77" t="s">
        <v>22</v>
      </c>
      <c r="N41" s="77" t="s">
        <v>35</v>
      </c>
      <c r="O41" s="77" t="s">
        <v>6</v>
      </c>
      <c r="P41" s="56"/>
      <c r="Q41" s="57"/>
      <c r="S41" s="39">
        <v>1</v>
      </c>
      <c r="T41" s="39">
        <v>4</v>
      </c>
      <c r="U41" s="37"/>
      <c r="V41" s="39">
        <v>1</v>
      </c>
      <c r="W41" s="39">
        <v>3</v>
      </c>
      <c r="X41" s="37"/>
      <c r="Y41" s="39">
        <v>1</v>
      </c>
      <c r="Z41" s="39">
        <v>2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5"/>
      <c r="AK41" s="35"/>
      <c r="AL41" s="35"/>
    </row>
    <row r="42" spans="1:38" ht="15.6" x14ac:dyDescent="0.3">
      <c r="A42" s="85"/>
      <c r="B42" s="77" t="s">
        <v>105</v>
      </c>
      <c r="C42" s="77" t="s">
        <v>78</v>
      </c>
      <c r="D42" s="77" t="s">
        <v>75</v>
      </c>
      <c r="E42" s="77" t="s">
        <v>129</v>
      </c>
      <c r="F42" s="77" t="s">
        <v>14</v>
      </c>
      <c r="G42" s="77" t="s">
        <v>41</v>
      </c>
      <c r="H42" s="77" t="s">
        <v>109</v>
      </c>
      <c r="I42" s="77" t="s">
        <v>38</v>
      </c>
      <c r="J42" s="77" t="s">
        <v>94</v>
      </c>
      <c r="K42" s="77" t="s">
        <v>128</v>
      </c>
      <c r="L42" s="77" t="s">
        <v>2</v>
      </c>
      <c r="M42" s="77" t="s">
        <v>111</v>
      </c>
      <c r="N42" s="77" t="s">
        <v>42</v>
      </c>
      <c r="O42" s="77" t="s">
        <v>50</v>
      </c>
      <c r="P42" s="56"/>
      <c r="Q42" s="57"/>
      <c r="S42" s="39">
        <v>5</v>
      </c>
      <c r="T42" s="39">
        <v>3</v>
      </c>
      <c r="U42" s="37"/>
      <c r="V42" s="39">
        <v>4</v>
      </c>
      <c r="W42" s="39">
        <v>2</v>
      </c>
      <c r="X42" s="37"/>
      <c r="Y42" s="39">
        <v>4</v>
      </c>
      <c r="Z42" s="39">
        <v>15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5"/>
      <c r="AK42" s="35"/>
      <c r="AL42" s="35"/>
    </row>
    <row r="43" spans="1:38" ht="15.6" x14ac:dyDescent="0.3">
      <c r="A43" s="85"/>
      <c r="B43" s="77" t="s">
        <v>8</v>
      </c>
      <c r="C43" s="77" t="s">
        <v>59</v>
      </c>
      <c r="D43" s="77" t="s">
        <v>112</v>
      </c>
      <c r="E43" s="77" t="s">
        <v>4</v>
      </c>
      <c r="F43" s="77" t="s">
        <v>130</v>
      </c>
      <c r="G43" s="77" t="s">
        <v>51</v>
      </c>
      <c r="H43" s="77" t="s">
        <v>110</v>
      </c>
      <c r="I43" s="77" t="s">
        <v>34</v>
      </c>
      <c r="J43" s="77" t="s">
        <v>5</v>
      </c>
      <c r="K43" s="77" t="s">
        <v>104</v>
      </c>
      <c r="L43" s="77" t="s">
        <v>65</v>
      </c>
      <c r="M43" s="77" t="s">
        <v>3</v>
      </c>
      <c r="N43" s="77" t="s">
        <v>11</v>
      </c>
      <c r="O43" s="77" t="s">
        <v>82</v>
      </c>
      <c r="P43" s="56"/>
      <c r="Q43" s="57"/>
      <c r="S43" s="39">
        <v>6</v>
      </c>
      <c r="T43" s="39">
        <v>2</v>
      </c>
      <c r="U43" s="37"/>
      <c r="V43" s="39">
        <v>6</v>
      </c>
      <c r="W43" s="39">
        <v>15</v>
      </c>
      <c r="X43" s="37"/>
      <c r="Y43" s="39">
        <v>5</v>
      </c>
      <c r="Z43" s="39">
        <v>14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5"/>
      <c r="AK43" s="35"/>
      <c r="AL43" s="35"/>
    </row>
    <row r="44" spans="1:38" ht="15.6" x14ac:dyDescent="0.3">
      <c r="A44" s="85"/>
      <c r="B44" s="77" t="s">
        <v>36</v>
      </c>
      <c r="C44" s="77" t="s">
        <v>134</v>
      </c>
      <c r="D44" s="77" t="s">
        <v>76</v>
      </c>
      <c r="E44" s="77" t="s">
        <v>9</v>
      </c>
      <c r="F44" s="77" t="s">
        <v>102</v>
      </c>
      <c r="G44" s="77" t="s">
        <v>19</v>
      </c>
      <c r="H44" s="77" t="s">
        <v>83</v>
      </c>
      <c r="I44" s="77" t="s">
        <v>16</v>
      </c>
      <c r="J44" s="91"/>
      <c r="K44" s="91"/>
      <c r="L44" s="91"/>
      <c r="M44" s="91"/>
      <c r="N44" s="91"/>
      <c r="O44" s="91"/>
      <c r="P44" s="56"/>
      <c r="Q44" s="57"/>
      <c r="S44" s="39">
        <v>8</v>
      </c>
      <c r="T44" s="39">
        <v>15</v>
      </c>
      <c r="U44" s="37"/>
      <c r="V44" s="39">
        <v>7</v>
      </c>
      <c r="W44" s="39">
        <v>14</v>
      </c>
      <c r="X44" s="37"/>
      <c r="Y44" s="39">
        <v>6</v>
      </c>
      <c r="Z44" s="39">
        <v>13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5"/>
      <c r="AK44" s="35"/>
      <c r="AL44" s="35"/>
    </row>
    <row r="45" spans="1:38" ht="15.6" x14ac:dyDescent="0.3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6"/>
      <c r="Q45" s="57"/>
      <c r="S45" s="39">
        <v>9</v>
      </c>
      <c r="T45" s="39">
        <v>14</v>
      </c>
      <c r="U45" s="37"/>
      <c r="V45" s="39">
        <v>8</v>
      </c>
      <c r="W45" s="39">
        <v>13</v>
      </c>
      <c r="X45" s="37"/>
      <c r="Y45" s="39">
        <v>7</v>
      </c>
      <c r="Z45" s="39">
        <v>12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5"/>
      <c r="AK45" s="35"/>
      <c r="AL45" s="35"/>
    </row>
    <row r="46" spans="1:38" ht="15.6" x14ac:dyDescent="0.3">
      <c r="S46" s="39">
        <v>10</v>
      </c>
      <c r="T46" s="39">
        <v>13</v>
      </c>
      <c r="U46" s="37"/>
      <c r="V46" s="39">
        <v>9</v>
      </c>
      <c r="W46" s="39">
        <v>12</v>
      </c>
      <c r="X46" s="37"/>
      <c r="Y46" s="39">
        <v>8</v>
      </c>
      <c r="Z46" s="39">
        <v>11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5"/>
      <c r="AK46" s="35"/>
      <c r="AL46" s="35"/>
    </row>
    <row r="47" spans="1:38" ht="15.6" x14ac:dyDescent="0.3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51"/>
      <c r="S47" s="39">
        <v>11</v>
      </c>
      <c r="T47" s="39">
        <v>12</v>
      </c>
      <c r="U47" s="37"/>
      <c r="V47" s="39">
        <v>10</v>
      </c>
      <c r="W47" s="39">
        <v>11</v>
      </c>
      <c r="X47" s="37"/>
      <c r="Y47" s="39">
        <v>9</v>
      </c>
      <c r="Z47" s="39">
        <v>10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5"/>
      <c r="AK47" s="35"/>
      <c r="AL47" s="35"/>
    </row>
    <row r="48" spans="1:38" ht="15.6" x14ac:dyDescent="0.3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5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45" ht="15" x14ac:dyDescent="0.25">
      <c r="A49" s="1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5">
      <c r="A51" s="1"/>
      <c r="B51" s="1"/>
      <c r="C51" s="1"/>
      <c r="D51" s="1"/>
      <c r="E51" s="1"/>
      <c r="F51" s="1"/>
      <c r="G51" s="61"/>
      <c r="H51" s="1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25">
      <c r="A56" s="6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x14ac:dyDescent="0.25">
      <c r="A60" s="1"/>
      <c r="B60" s="1"/>
      <c r="C60" s="1"/>
      <c r="D60" s="1"/>
      <c r="E60" s="1"/>
      <c r="F60" s="1"/>
      <c r="G60" s="1"/>
    </row>
    <row r="61" spans="1:45" x14ac:dyDescent="0.25">
      <c r="A61" s="1"/>
      <c r="B61" s="1"/>
      <c r="C61" s="1"/>
      <c r="D61" s="1"/>
      <c r="E61" s="1"/>
      <c r="F61" s="1"/>
      <c r="G61" s="1"/>
    </row>
    <row r="62" spans="1:45" x14ac:dyDescent="0.25">
      <c r="A62" s="555"/>
      <c r="B62" s="555"/>
      <c r="C62" s="2"/>
      <c r="D62" s="2"/>
      <c r="E62" s="2"/>
      <c r="F62" s="2"/>
      <c r="G62" s="1"/>
    </row>
    <row r="63" spans="1:45" x14ac:dyDescent="0.25">
      <c r="A63" s="1"/>
      <c r="B63" s="1"/>
      <c r="C63" s="1"/>
      <c r="D63" s="1"/>
      <c r="E63" s="1"/>
      <c r="F63" s="1"/>
      <c r="G63" s="1"/>
    </row>
    <row r="64" spans="1:45" x14ac:dyDescent="0.25">
      <c r="A64" s="1"/>
      <c r="B64" s="1"/>
      <c r="C64" s="1"/>
      <c r="D64" s="1"/>
      <c r="E64" s="1"/>
      <c r="F64" s="1"/>
      <c r="G64" s="1"/>
    </row>
    <row r="65" spans="2:12" x14ac:dyDescent="0.25">
      <c r="B65" s="1"/>
      <c r="C65" s="1"/>
      <c r="D65" s="1"/>
      <c r="E65" s="1"/>
      <c r="F65" s="1"/>
    </row>
    <row r="66" spans="2:12" x14ac:dyDescent="0.25">
      <c r="B66" s="1"/>
      <c r="C66" s="1"/>
      <c r="D66" s="1"/>
      <c r="E66" s="1"/>
      <c r="F66" s="1"/>
    </row>
    <row r="67" spans="2:12" x14ac:dyDescent="0.25">
      <c r="B67" s="1"/>
      <c r="C67" s="1"/>
      <c r="D67" s="1"/>
      <c r="E67" s="1"/>
      <c r="F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</row>
    <row r="70" spans="2:12" x14ac:dyDescent="0.25">
      <c r="B70" s="1"/>
      <c r="C70" s="1"/>
      <c r="D70" s="1"/>
      <c r="E70" s="1"/>
      <c r="F70" s="1"/>
    </row>
    <row r="71" spans="2:12" x14ac:dyDescent="0.25">
      <c r="B71" s="1"/>
      <c r="C71" s="1"/>
      <c r="D71" s="1"/>
      <c r="E71" s="1"/>
      <c r="F71" s="1"/>
    </row>
    <row r="72" spans="2:12" x14ac:dyDescent="0.25">
      <c r="B72" s="1"/>
      <c r="C72" s="1"/>
      <c r="D72" s="1"/>
      <c r="E72" s="1"/>
      <c r="F72" s="1"/>
    </row>
    <row r="73" spans="2:12" x14ac:dyDescent="0.25">
      <c r="B73" s="1"/>
      <c r="C73" s="1"/>
      <c r="D73" s="1"/>
      <c r="E73" s="1"/>
      <c r="F73" s="1"/>
    </row>
    <row r="74" spans="2:12" x14ac:dyDescent="0.25">
      <c r="B74" s="1"/>
      <c r="C74" s="1"/>
      <c r="D74" s="1"/>
      <c r="E74" s="1"/>
      <c r="F74" s="1"/>
      <c r="L74" s="8" t="s">
        <v>89</v>
      </c>
    </row>
  </sheetData>
  <mergeCells count="30">
    <mergeCell ref="S22:T22"/>
    <mergeCell ref="V22:W22"/>
    <mergeCell ref="Y22:Z22"/>
    <mergeCell ref="A62:B62"/>
    <mergeCell ref="S31:T31"/>
    <mergeCell ref="V31:W31"/>
    <mergeCell ref="Y31:Z31"/>
    <mergeCell ref="S40:T40"/>
    <mergeCell ref="V40:W40"/>
    <mergeCell ref="Y40:Z40"/>
    <mergeCell ref="AE2:AF2"/>
    <mergeCell ref="AH2:AI2"/>
    <mergeCell ref="S2:T2"/>
    <mergeCell ref="V2:W2"/>
    <mergeCell ref="Y2:Z2"/>
    <mergeCell ref="AB2:AC2"/>
    <mergeCell ref="AB31:AC31"/>
    <mergeCell ref="AE31:AF31"/>
    <mergeCell ref="AH31:AI31"/>
    <mergeCell ref="AK12:AL12"/>
    <mergeCell ref="AE22:AF22"/>
    <mergeCell ref="AH22:AI22"/>
    <mergeCell ref="AE12:AF12"/>
    <mergeCell ref="AH12:AI12"/>
    <mergeCell ref="AB22:AC22"/>
    <mergeCell ref="V12:W12"/>
    <mergeCell ref="Y12:Z12"/>
    <mergeCell ref="AB12:AC12"/>
    <mergeCell ref="A2:Q2"/>
    <mergeCell ref="S12:T1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A2:AJ45"/>
  <sheetViews>
    <sheetView view="pageBreakPreview" topLeftCell="A6" zoomScale="60" zoomScaleNormal="120" workbookViewId="0">
      <selection activeCell="A42" sqref="A42"/>
    </sheetView>
  </sheetViews>
  <sheetFormatPr defaultColWidth="8.88671875" defaultRowHeight="13.2" x14ac:dyDescent="0.25"/>
  <cols>
    <col min="1" max="1" width="33.5546875" bestFit="1" customWidth="1"/>
    <col min="2" max="18" width="5" customWidth="1"/>
    <col min="19" max="19" width="5.88671875" customWidth="1"/>
    <col min="20" max="20" width="4.88671875" customWidth="1"/>
    <col min="22" max="22" width="5.88671875" style="8" customWidth="1"/>
    <col min="23" max="23" width="5.6640625" style="8" customWidth="1"/>
    <col min="24" max="24" width="5" style="8" customWidth="1"/>
    <col min="25" max="25" width="5.44140625" style="8" customWidth="1"/>
    <col min="26" max="26" width="5.109375" style="8" customWidth="1"/>
    <col min="27" max="27" width="4.88671875" style="8" customWidth="1"/>
    <col min="28" max="28" width="4.44140625" style="8" customWidth="1"/>
    <col min="29" max="29" width="5.33203125" customWidth="1"/>
    <col min="30" max="30" width="6.44140625" customWidth="1"/>
    <col min="31" max="31" width="6.6640625" customWidth="1"/>
    <col min="32" max="32" width="6.33203125" customWidth="1"/>
    <col min="33" max="33" width="6.44140625" customWidth="1"/>
    <col min="34" max="34" width="6.33203125" customWidth="1"/>
    <col min="35" max="35" width="6" customWidth="1"/>
    <col min="36" max="36" width="7.33203125" customWidth="1"/>
  </cols>
  <sheetData>
    <row r="2" spans="1:23" ht="24" customHeight="1" thickBot="1" x14ac:dyDescent="0.3">
      <c r="W2"/>
    </row>
    <row r="3" spans="1:23" ht="36" customHeight="1" thickBot="1" x14ac:dyDescent="0.65">
      <c r="A3" s="558"/>
      <c r="B3" s="559"/>
      <c r="C3" s="560" t="s">
        <v>31</v>
      </c>
      <c r="D3" s="561"/>
      <c r="E3" s="562"/>
      <c r="F3" s="562"/>
      <c r="G3" s="562"/>
      <c r="H3" s="562"/>
      <c r="I3" s="562"/>
      <c r="J3" s="563"/>
      <c r="K3" s="564"/>
      <c r="L3" s="565">
        <v>1</v>
      </c>
      <c r="M3" s="566"/>
      <c r="N3" s="97" t="s">
        <v>69</v>
      </c>
      <c r="O3" s="97"/>
      <c r="P3" s="567"/>
      <c r="Q3" s="567"/>
      <c r="R3" s="567"/>
      <c r="S3" s="136"/>
      <c r="T3" s="137"/>
    </row>
    <row r="4" spans="1:23" ht="16.2" thickBot="1" x14ac:dyDescent="0.35">
      <c r="A4" s="92" t="s">
        <v>100</v>
      </c>
      <c r="B4" s="95"/>
      <c r="C4" s="128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96">
        <v>10</v>
      </c>
      <c r="M4" s="96">
        <v>11</v>
      </c>
      <c r="N4" s="135">
        <v>12</v>
      </c>
      <c r="O4" s="126">
        <v>13</v>
      </c>
      <c r="P4" s="140">
        <v>14</v>
      </c>
      <c r="Q4" s="128" t="s">
        <v>99</v>
      </c>
      <c r="R4" s="41" t="s">
        <v>101</v>
      </c>
      <c r="S4" s="134" t="s">
        <v>106</v>
      </c>
      <c r="T4" s="141"/>
    </row>
    <row r="5" spans="1:23" ht="18" customHeight="1" x14ac:dyDescent="0.3">
      <c r="A5" s="104"/>
      <c r="B5" s="93">
        <v>1</v>
      </c>
      <c r="C5" s="129"/>
      <c r="D5" s="9"/>
      <c r="E5" s="9"/>
      <c r="F5" s="9"/>
      <c r="G5" s="10"/>
      <c r="H5" s="10"/>
      <c r="I5" s="10"/>
      <c r="J5" s="11"/>
      <c r="K5" s="11"/>
      <c r="L5" s="11"/>
      <c r="M5" s="11"/>
      <c r="N5" s="10"/>
      <c r="O5" s="130"/>
      <c r="P5" s="143"/>
      <c r="Q5" s="142"/>
      <c r="R5" s="131"/>
      <c r="S5" s="556"/>
      <c r="T5" s="557"/>
    </row>
    <row r="6" spans="1:23" ht="18" customHeight="1" x14ac:dyDescent="0.3">
      <c r="A6" s="104"/>
      <c r="B6" s="94">
        <v>2</v>
      </c>
      <c r="C6" s="14"/>
      <c r="D6" s="116"/>
      <c r="E6" s="15"/>
      <c r="F6" s="15"/>
      <c r="G6" s="16"/>
      <c r="H6" s="16"/>
      <c r="I6" s="16"/>
      <c r="J6" s="17"/>
      <c r="K6" s="17"/>
      <c r="L6" s="17"/>
      <c r="M6" s="17"/>
      <c r="N6" s="16"/>
      <c r="O6" s="107"/>
      <c r="P6" s="13"/>
      <c r="Q6" s="12"/>
      <c r="R6" s="127"/>
      <c r="S6" s="568"/>
      <c r="T6" s="569"/>
    </row>
    <row r="7" spans="1:23" ht="18.75" customHeight="1" x14ac:dyDescent="0.3">
      <c r="A7" s="104"/>
      <c r="B7" s="93">
        <v>3</v>
      </c>
      <c r="C7" s="14"/>
      <c r="D7" s="15"/>
      <c r="E7" s="116"/>
      <c r="F7" s="15"/>
      <c r="G7" s="16"/>
      <c r="H7" s="16"/>
      <c r="I7" s="16"/>
      <c r="J7" s="17"/>
      <c r="K7" s="17"/>
      <c r="L7" s="17"/>
      <c r="M7" s="17"/>
      <c r="N7" s="16"/>
      <c r="O7" s="107"/>
      <c r="P7" s="13"/>
      <c r="Q7" s="12"/>
      <c r="R7" s="127"/>
      <c r="S7" s="568"/>
      <c r="T7" s="569"/>
    </row>
    <row r="8" spans="1:23" ht="18" customHeight="1" x14ac:dyDescent="0.3">
      <c r="A8" s="104"/>
      <c r="B8" s="94">
        <v>4</v>
      </c>
      <c r="C8" s="14"/>
      <c r="D8" s="15"/>
      <c r="E8" s="15"/>
      <c r="F8" s="116"/>
      <c r="G8" s="16"/>
      <c r="H8" s="16"/>
      <c r="I8" s="16"/>
      <c r="J8" s="17"/>
      <c r="K8" s="17"/>
      <c r="L8" s="17"/>
      <c r="M8" s="17"/>
      <c r="N8" s="16"/>
      <c r="O8" s="107"/>
      <c r="P8" s="13"/>
      <c r="Q8" s="12"/>
      <c r="R8" s="127"/>
      <c r="S8" s="570"/>
      <c r="T8" s="571"/>
    </row>
    <row r="9" spans="1:23" ht="21" customHeight="1" x14ac:dyDescent="0.3">
      <c r="A9" s="104"/>
      <c r="B9" s="93">
        <v>5</v>
      </c>
      <c r="C9" s="18"/>
      <c r="D9" s="16"/>
      <c r="E9" s="16"/>
      <c r="F9" s="16"/>
      <c r="G9" s="116"/>
      <c r="H9" s="15"/>
      <c r="I9" s="15"/>
      <c r="J9" s="19"/>
      <c r="K9" s="19"/>
      <c r="L9" s="19"/>
      <c r="M9" s="19"/>
      <c r="N9" s="15"/>
      <c r="O9" s="108"/>
      <c r="P9" s="13"/>
      <c r="Q9" s="12"/>
      <c r="R9" s="127"/>
      <c r="S9" s="570"/>
      <c r="T9" s="571"/>
    </row>
    <row r="10" spans="1:23" ht="18.75" customHeight="1" x14ac:dyDescent="0.3">
      <c r="A10" s="104"/>
      <c r="B10" s="94">
        <v>6</v>
      </c>
      <c r="C10" s="18"/>
      <c r="D10" s="16"/>
      <c r="E10" s="16"/>
      <c r="F10" s="16"/>
      <c r="G10" s="15"/>
      <c r="H10" s="116"/>
      <c r="I10" s="15"/>
      <c r="J10" s="19"/>
      <c r="K10" s="19"/>
      <c r="L10" s="19"/>
      <c r="M10" s="19"/>
      <c r="N10" s="15"/>
      <c r="O10" s="108"/>
      <c r="P10" s="13"/>
      <c r="Q10" s="12"/>
      <c r="R10" s="127"/>
      <c r="S10" s="570"/>
      <c r="T10" s="571"/>
    </row>
    <row r="11" spans="1:23" ht="20.100000000000001" customHeight="1" x14ac:dyDescent="0.3">
      <c r="A11" s="106"/>
      <c r="B11" s="93">
        <v>7</v>
      </c>
      <c r="C11" s="18"/>
      <c r="D11" s="16"/>
      <c r="E11" s="16"/>
      <c r="F11" s="16"/>
      <c r="G11" s="15"/>
      <c r="H11" s="15"/>
      <c r="I11" s="116"/>
      <c r="J11" s="20"/>
      <c r="K11" s="20"/>
      <c r="L11" s="20"/>
      <c r="M11" s="20"/>
      <c r="N11" s="33"/>
      <c r="O11" s="109"/>
      <c r="P11" s="13"/>
      <c r="Q11" s="12"/>
      <c r="R11" s="127"/>
      <c r="S11" s="570"/>
      <c r="T11" s="571"/>
    </row>
    <row r="12" spans="1:23" ht="21" customHeight="1" x14ac:dyDescent="0.3">
      <c r="A12" s="104"/>
      <c r="B12" s="94">
        <v>8</v>
      </c>
      <c r="C12" s="21"/>
      <c r="D12" s="22"/>
      <c r="E12" s="22"/>
      <c r="F12" s="22"/>
      <c r="G12" s="23"/>
      <c r="H12" s="23"/>
      <c r="I12" s="24"/>
      <c r="J12" s="115"/>
      <c r="K12" s="25"/>
      <c r="L12" s="25"/>
      <c r="M12" s="25"/>
      <c r="N12" s="33"/>
      <c r="O12" s="109"/>
      <c r="P12" s="13"/>
      <c r="Q12" s="12"/>
      <c r="R12" s="127"/>
      <c r="S12" s="570"/>
      <c r="T12" s="571"/>
    </row>
    <row r="13" spans="1:23" ht="18.75" customHeight="1" x14ac:dyDescent="0.3">
      <c r="A13" s="104"/>
      <c r="B13" s="93">
        <v>9</v>
      </c>
      <c r="C13" s="21"/>
      <c r="D13" s="22"/>
      <c r="E13" s="22"/>
      <c r="F13" s="22"/>
      <c r="G13" s="23"/>
      <c r="H13" s="23"/>
      <c r="I13" s="24"/>
      <c r="J13" s="25"/>
      <c r="K13" s="115"/>
      <c r="L13" s="25"/>
      <c r="M13" s="25"/>
      <c r="N13" s="33"/>
      <c r="O13" s="109"/>
      <c r="P13" s="13"/>
      <c r="Q13" s="12"/>
      <c r="R13" s="127"/>
      <c r="S13" s="570"/>
      <c r="T13" s="571"/>
    </row>
    <row r="14" spans="1:23" ht="20.100000000000001" customHeight="1" x14ac:dyDescent="0.3">
      <c r="A14" s="104"/>
      <c r="B14" s="94">
        <v>10</v>
      </c>
      <c r="C14" s="21"/>
      <c r="D14" s="22"/>
      <c r="E14" s="22"/>
      <c r="F14" s="22"/>
      <c r="G14" s="23"/>
      <c r="H14" s="23"/>
      <c r="I14" s="24"/>
      <c r="J14" s="25"/>
      <c r="K14" s="25"/>
      <c r="L14" s="115"/>
      <c r="M14" s="25"/>
      <c r="N14" s="33"/>
      <c r="O14" s="109"/>
      <c r="P14" s="13"/>
      <c r="Q14" s="12"/>
      <c r="R14" s="127"/>
      <c r="S14" s="570"/>
      <c r="T14" s="571"/>
    </row>
    <row r="15" spans="1:23" ht="20.100000000000001" customHeight="1" x14ac:dyDescent="0.3">
      <c r="A15" s="106"/>
      <c r="B15" s="93">
        <v>11</v>
      </c>
      <c r="C15" s="21"/>
      <c r="D15" s="22"/>
      <c r="E15" s="22"/>
      <c r="F15" s="22"/>
      <c r="G15" s="23"/>
      <c r="H15" s="23"/>
      <c r="I15" s="24"/>
      <c r="J15" s="25"/>
      <c r="K15" s="25"/>
      <c r="L15" s="25"/>
      <c r="M15" s="115"/>
      <c r="N15" s="33"/>
      <c r="O15" s="109"/>
      <c r="P15" s="13"/>
      <c r="Q15" s="12"/>
      <c r="R15" s="127"/>
      <c r="S15" s="570"/>
      <c r="T15" s="571"/>
    </row>
    <row r="16" spans="1:23" ht="21" customHeight="1" x14ac:dyDescent="0.3">
      <c r="A16" s="98"/>
      <c r="B16" s="94">
        <v>12</v>
      </c>
      <c r="C16" s="21"/>
      <c r="D16" s="22"/>
      <c r="E16" s="22"/>
      <c r="F16" s="22"/>
      <c r="G16" s="23"/>
      <c r="H16" s="23"/>
      <c r="I16" s="24"/>
      <c r="J16" s="25"/>
      <c r="K16" s="25"/>
      <c r="L16" s="25"/>
      <c r="M16" s="111"/>
      <c r="N16" s="139"/>
      <c r="O16" s="110"/>
      <c r="P16" s="13"/>
      <c r="Q16" s="12"/>
      <c r="R16" s="127"/>
      <c r="S16" s="125"/>
      <c r="T16" s="105"/>
    </row>
    <row r="17" spans="1:36" ht="21" customHeight="1" x14ac:dyDescent="0.3">
      <c r="A17" s="98"/>
      <c r="B17" s="93">
        <v>13</v>
      </c>
      <c r="C17" s="21"/>
      <c r="D17" s="22"/>
      <c r="E17" s="22"/>
      <c r="F17" s="22"/>
      <c r="G17" s="23"/>
      <c r="H17" s="23"/>
      <c r="I17" s="24"/>
      <c r="J17" s="25"/>
      <c r="K17" s="25"/>
      <c r="L17" s="33"/>
      <c r="M17" s="138"/>
      <c r="N17" s="15"/>
      <c r="O17" s="114"/>
      <c r="P17" s="13"/>
      <c r="Q17" s="12"/>
      <c r="R17" s="127"/>
      <c r="S17" s="125"/>
      <c r="T17" s="105"/>
    </row>
    <row r="18" spans="1:36" ht="21.75" customHeight="1" thickBot="1" x14ac:dyDescent="0.35">
      <c r="A18" s="98"/>
      <c r="B18" s="94">
        <v>14</v>
      </c>
      <c r="C18" s="26"/>
      <c r="D18" s="27"/>
      <c r="E18" s="27"/>
      <c r="F18" s="27"/>
      <c r="G18" s="28"/>
      <c r="H18" s="28"/>
      <c r="I18" s="28"/>
      <c r="J18" s="29"/>
      <c r="K18" s="29"/>
      <c r="L18" s="28"/>
      <c r="M18" s="29"/>
      <c r="N18" s="132"/>
      <c r="O18" s="113"/>
      <c r="P18" s="144"/>
      <c r="Q18" s="30"/>
      <c r="R18" s="133"/>
      <c r="S18" s="572"/>
      <c r="T18" s="573"/>
    </row>
    <row r="19" spans="1:36" ht="20.100000000000001" customHeight="1" x14ac:dyDescent="0.25">
      <c r="A19" s="9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00"/>
    </row>
    <row r="20" spans="1:36" ht="23.4" thickBot="1" x14ac:dyDescent="0.45">
      <c r="A20" s="101" t="s">
        <v>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</row>
    <row r="21" spans="1:36" x14ac:dyDescent="0.25">
      <c r="AJ21" s="4"/>
    </row>
    <row r="22" spans="1:36" ht="15.75" customHeight="1" x14ac:dyDescent="0.25">
      <c r="A22" s="118" t="s">
        <v>77</v>
      </c>
      <c r="B22" s="119">
        <v>1</v>
      </c>
      <c r="C22" s="120">
        <v>2</v>
      </c>
      <c r="D22" s="119">
        <v>3</v>
      </c>
      <c r="E22" s="120">
        <v>4</v>
      </c>
      <c r="F22" s="119">
        <v>5</v>
      </c>
      <c r="G22" s="120">
        <v>6</v>
      </c>
      <c r="H22" s="119">
        <v>7</v>
      </c>
      <c r="I22" s="120">
        <v>1</v>
      </c>
      <c r="J22" s="119">
        <v>14</v>
      </c>
      <c r="K22" s="120">
        <v>2</v>
      </c>
      <c r="L22" s="119">
        <v>3</v>
      </c>
      <c r="M22" s="120">
        <v>4</v>
      </c>
      <c r="N22" s="119">
        <v>5</v>
      </c>
      <c r="O22" s="120">
        <v>6</v>
      </c>
      <c r="P22" s="119">
        <v>1</v>
      </c>
      <c r="Q22" s="120">
        <v>14</v>
      </c>
      <c r="R22" s="119">
        <v>2</v>
      </c>
      <c r="S22" s="120">
        <v>3</v>
      </c>
      <c r="T22" s="119">
        <v>4</v>
      </c>
    </row>
    <row r="23" spans="1:36" ht="15.75" customHeight="1" x14ac:dyDescent="0.25">
      <c r="B23" s="119">
        <v>14</v>
      </c>
      <c r="C23" s="120">
        <v>13</v>
      </c>
      <c r="D23" s="119">
        <v>12</v>
      </c>
      <c r="E23" s="120">
        <v>11</v>
      </c>
      <c r="F23" s="119">
        <v>10</v>
      </c>
      <c r="G23" s="120">
        <v>9</v>
      </c>
      <c r="H23" s="119">
        <v>8</v>
      </c>
      <c r="I23" s="120">
        <v>13</v>
      </c>
      <c r="J23" s="119">
        <v>12</v>
      </c>
      <c r="K23" s="120">
        <v>11</v>
      </c>
      <c r="L23" s="119">
        <v>10</v>
      </c>
      <c r="M23" s="120">
        <v>9</v>
      </c>
      <c r="N23" s="119">
        <v>8</v>
      </c>
      <c r="O23" s="120">
        <v>7</v>
      </c>
      <c r="P23" s="119">
        <v>13</v>
      </c>
      <c r="Q23" s="120">
        <v>12</v>
      </c>
      <c r="R23" s="119">
        <v>11</v>
      </c>
      <c r="S23" s="120">
        <v>10</v>
      </c>
      <c r="T23" s="119">
        <v>9</v>
      </c>
    </row>
    <row r="24" spans="1:36" ht="7.5" customHeight="1" x14ac:dyDescent="0.3">
      <c r="B24" s="121"/>
      <c r="C24" s="122"/>
      <c r="D24" s="122"/>
      <c r="E24" s="122"/>
      <c r="F24" s="122"/>
      <c r="G24" s="122"/>
      <c r="H24" s="122"/>
      <c r="I24" s="123"/>
      <c r="J24" s="123"/>
      <c r="K24" s="123"/>
      <c r="L24" s="123"/>
      <c r="M24" s="123"/>
      <c r="N24" s="123"/>
      <c r="O24" s="123"/>
      <c r="P24" s="124"/>
      <c r="Q24" s="124"/>
      <c r="R24" s="124"/>
      <c r="S24" s="124"/>
      <c r="T24" s="124"/>
      <c r="V24" s="112"/>
      <c r="W24" s="112"/>
      <c r="X24" s="112"/>
      <c r="Y24" s="112"/>
      <c r="Z24" s="112"/>
      <c r="AA24" s="112"/>
      <c r="AB24" s="112"/>
    </row>
    <row r="25" spans="1:36" ht="15.75" customHeight="1" x14ac:dyDescent="0.25">
      <c r="B25" s="120">
        <v>5</v>
      </c>
      <c r="C25" s="119">
        <v>6</v>
      </c>
      <c r="D25" s="120">
        <v>1</v>
      </c>
      <c r="E25" s="119">
        <v>13</v>
      </c>
      <c r="F25" s="120">
        <v>14</v>
      </c>
      <c r="G25" s="119">
        <v>2</v>
      </c>
      <c r="H25" s="120">
        <v>3</v>
      </c>
      <c r="I25" s="119">
        <v>4</v>
      </c>
      <c r="J25" s="120">
        <v>5</v>
      </c>
      <c r="K25" s="119">
        <v>1</v>
      </c>
      <c r="L25" s="120">
        <v>12</v>
      </c>
      <c r="M25" s="119">
        <v>13</v>
      </c>
      <c r="N25" s="120">
        <v>14</v>
      </c>
      <c r="O25" s="119">
        <v>2</v>
      </c>
      <c r="P25" s="120">
        <v>3</v>
      </c>
      <c r="Q25" s="119">
        <v>4</v>
      </c>
      <c r="R25" s="120">
        <v>1</v>
      </c>
      <c r="S25" s="119">
        <v>11</v>
      </c>
      <c r="T25" s="120">
        <v>12</v>
      </c>
    </row>
    <row r="26" spans="1:36" ht="15.75" customHeight="1" x14ac:dyDescent="0.25">
      <c r="B26" s="120">
        <v>8</v>
      </c>
      <c r="C26" s="119">
        <v>7</v>
      </c>
      <c r="D26" s="120">
        <v>12</v>
      </c>
      <c r="E26" s="119">
        <v>11</v>
      </c>
      <c r="F26" s="120">
        <v>10</v>
      </c>
      <c r="G26" s="119">
        <v>9</v>
      </c>
      <c r="H26" s="120">
        <v>8</v>
      </c>
      <c r="I26" s="119">
        <v>7</v>
      </c>
      <c r="J26" s="120">
        <v>6</v>
      </c>
      <c r="K26" s="119">
        <v>11</v>
      </c>
      <c r="L26" s="120">
        <v>10</v>
      </c>
      <c r="M26" s="119">
        <v>9</v>
      </c>
      <c r="N26" s="120">
        <v>8</v>
      </c>
      <c r="O26" s="119">
        <v>7</v>
      </c>
      <c r="P26" s="120">
        <v>6</v>
      </c>
      <c r="Q26" s="119">
        <v>5</v>
      </c>
      <c r="R26" s="120">
        <v>10</v>
      </c>
      <c r="S26" s="119">
        <v>9</v>
      </c>
      <c r="T26" s="120">
        <v>8</v>
      </c>
    </row>
    <row r="27" spans="1:36" ht="7.5" customHeight="1" x14ac:dyDescent="0.3">
      <c r="B27" s="122"/>
      <c r="C27" s="122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124"/>
      <c r="Q27" s="124"/>
      <c r="R27" s="124"/>
      <c r="S27" s="124"/>
      <c r="T27" s="124"/>
      <c r="V27" s="112"/>
      <c r="W27" s="112"/>
      <c r="X27" s="112"/>
      <c r="Y27" s="112"/>
      <c r="Z27" s="112"/>
      <c r="AA27" s="112"/>
      <c r="AB27" s="112"/>
    </row>
    <row r="28" spans="1:36" ht="15.75" customHeight="1" x14ac:dyDescent="0.25">
      <c r="B28" s="119">
        <v>13</v>
      </c>
      <c r="C28" s="120">
        <v>14</v>
      </c>
      <c r="D28" s="119">
        <v>2</v>
      </c>
      <c r="E28" s="120">
        <v>3</v>
      </c>
      <c r="F28" s="119">
        <v>1</v>
      </c>
      <c r="G28" s="120">
        <v>10</v>
      </c>
      <c r="H28" s="119">
        <v>11</v>
      </c>
      <c r="I28" s="120">
        <v>12</v>
      </c>
      <c r="J28" s="119">
        <v>13</v>
      </c>
      <c r="K28" s="120">
        <v>14</v>
      </c>
      <c r="L28" s="119">
        <v>2</v>
      </c>
      <c r="M28" s="120">
        <v>1</v>
      </c>
      <c r="N28" s="119">
        <v>9</v>
      </c>
      <c r="O28" s="120">
        <v>10</v>
      </c>
      <c r="P28" s="119">
        <v>11</v>
      </c>
      <c r="Q28" s="120">
        <v>12</v>
      </c>
      <c r="R28" s="119">
        <v>13</v>
      </c>
      <c r="S28" s="120">
        <v>14</v>
      </c>
      <c r="T28" s="119">
        <v>1</v>
      </c>
    </row>
    <row r="29" spans="1:36" ht="15.75" customHeight="1" x14ac:dyDescent="0.25">
      <c r="B29" s="119">
        <v>7</v>
      </c>
      <c r="C29" s="120">
        <v>6</v>
      </c>
      <c r="D29" s="119">
        <v>5</v>
      </c>
      <c r="E29" s="120">
        <v>4</v>
      </c>
      <c r="F29" s="119">
        <v>9</v>
      </c>
      <c r="G29" s="120">
        <v>8</v>
      </c>
      <c r="H29" s="119">
        <v>7</v>
      </c>
      <c r="I29" s="120">
        <v>6</v>
      </c>
      <c r="J29" s="119">
        <v>5</v>
      </c>
      <c r="K29" s="120">
        <v>4</v>
      </c>
      <c r="L29" s="119">
        <v>3</v>
      </c>
      <c r="M29" s="120">
        <v>8</v>
      </c>
      <c r="N29" s="119">
        <v>7</v>
      </c>
      <c r="O29" s="120">
        <v>6</v>
      </c>
      <c r="P29" s="119">
        <v>5</v>
      </c>
      <c r="Q29" s="120">
        <v>4</v>
      </c>
      <c r="R29" s="119">
        <v>3</v>
      </c>
      <c r="S29" s="120">
        <v>2</v>
      </c>
      <c r="T29" s="119">
        <v>7</v>
      </c>
    </row>
    <row r="30" spans="1:36" ht="7.5" customHeight="1" x14ac:dyDescent="0.3">
      <c r="B30" s="121"/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  <c r="P30" s="124"/>
      <c r="Q30" s="124"/>
      <c r="R30" s="124"/>
      <c r="S30" s="124"/>
      <c r="T30" s="124"/>
      <c r="V30" s="112"/>
      <c r="W30" s="112"/>
      <c r="X30" s="112"/>
      <c r="Y30" s="112"/>
      <c r="Z30" s="112"/>
      <c r="AA30" s="112"/>
      <c r="AB30" s="112"/>
    </row>
    <row r="31" spans="1:36" ht="15.75" customHeight="1" x14ac:dyDescent="0.25">
      <c r="B31" s="120">
        <v>8</v>
      </c>
      <c r="C31" s="119">
        <v>9</v>
      </c>
      <c r="D31" s="120">
        <v>10</v>
      </c>
      <c r="E31" s="119">
        <v>11</v>
      </c>
      <c r="F31" s="120">
        <v>12</v>
      </c>
      <c r="G31" s="119">
        <v>13</v>
      </c>
      <c r="H31" s="120">
        <v>1</v>
      </c>
      <c r="I31" s="119">
        <v>7</v>
      </c>
      <c r="J31" s="120">
        <v>8</v>
      </c>
      <c r="K31" s="119">
        <v>9</v>
      </c>
      <c r="L31" s="120">
        <v>10</v>
      </c>
      <c r="M31" s="119">
        <v>11</v>
      </c>
      <c r="N31" s="120">
        <v>12</v>
      </c>
      <c r="O31" s="119">
        <v>1</v>
      </c>
      <c r="P31" s="120">
        <v>6</v>
      </c>
      <c r="Q31" s="119">
        <v>7</v>
      </c>
      <c r="R31" s="120">
        <v>8</v>
      </c>
      <c r="S31" s="119">
        <v>9</v>
      </c>
      <c r="T31" s="120">
        <v>10</v>
      </c>
    </row>
    <row r="32" spans="1:36" ht="15.75" customHeight="1" x14ac:dyDescent="0.25">
      <c r="B32" s="120">
        <v>6</v>
      </c>
      <c r="C32" s="119">
        <v>5</v>
      </c>
      <c r="D32" s="120">
        <v>4</v>
      </c>
      <c r="E32" s="119">
        <v>3</v>
      </c>
      <c r="F32" s="120">
        <v>2</v>
      </c>
      <c r="G32" s="119">
        <v>14</v>
      </c>
      <c r="H32" s="120">
        <v>6</v>
      </c>
      <c r="I32" s="119">
        <v>5</v>
      </c>
      <c r="J32" s="120">
        <v>4</v>
      </c>
      <c r="K32" s="119">
        <v>3</v>
      </c>
      <c r="L32" s="120">
        <v>2</v>
      </c>
      <c r="M32" s="119">
        <v>14</v>
      </c>
      <c r="N32" s="120">
        <v>13</v>
      </c>
      <c r="O32" s="119">
        <v>5</v>
      </c>
      <c r="P32" s="120">
        <v>4</v>
      </c>
      <c r="Q32" s="119">
        <v>3</v>
      </c>
      <c r="R32" s="120">
        <v>2</v>
      </c>
      <c r="S32" s="119">
        <v>14</v>
      </c>
      <c r="T32" s="120">
        <v>13</v>
      </c>
    </row>
    <row r="33" spans="2:28" ht="7.5" customHeight="1" x14ac:dyDescent="0.3">
      <c r="B33" s="121"/>
      <c r="C33" s="122"/>
      <c r="D33" s="122"/>
      <c r="E33" s="122"/>
      <c r="F33" s="122"/>
      <c r="G33" s="122"/>
      <c r="H33" s="122"/>
      <c r="I33" s="123"/>
      <c r="J33" s="123"/>
      <c r="K33" s="123"/>
      <c r="L33" s="123"/>
      <c r="M33" s="123"/>
      <c r="N33" s="123"/>
      <c r="O33" s="123"/>
      <c r="P33" s="124"/>
      <c r="Q33" s="124"/>
      <c r="R33" s="124"/>
      <c r="S33" s="124"/>
      <c r="T33" s="124"/>
      <c r="V33" s="112"/>
      <c r="W33" s="112"/>
      <c r="X33" s="112"/>
      <c r="Y33" s="112"/>
      <c r="Z33" s="112"/>
      <c r="AA33" s="112"/>
      <c r="AB33" s="112"/>
    </row>
    <row r="34" spans="2:28" ht="15.75" customHeight="1" x14ac:dyDescent="0.25">
      <c r="B34" s="119">
        <v>11</v>
      </c>
      <c r="C34" s="120">
        <v>1</v>
      </c>
      <c r="D34" s="119">
        <v>5</v>
      </c>
      <c r="E34" s="120">
        <v>6</v>
      </c>
      <c r="F34" s="119">
        <v>7</v>
      </c>
      <c r="G34" s="120">
        <v>8</v>
      </c>
      <c r="H34" s="119">
        <v>9</v>
      </c>
      <c r="I34" s="120">
        <v>10</v>
      </c>
      <c r="J34" s="119">
        <v>1</v>
      </c>
      <c r="K34" s="120">
        <v>4</v>
      </c>
      <c r="L34" s="119">
        <v>5</v>
      </c>
      <c r="M34" s="120">
        <v>6</v>
      </c>
      <c r="N34" s="119">
        <v>7</v>
      </c>
      <c r="O34" s="120">
        <v>8</v>
      </c>
      <c r="P34" s="119">
        <v>9</v>
      </c>
      <c r="Q34" s="120">
        <v>1</v>
      </c>
      <c r="R34" s="119">
        <v>3</v>
      </c>
      <c r="S34" s="120">
        <v>4</v>
      </c>
      <c r="T34" s="119">
        <v>5</v>
      </c>
    </row>
    <row r="35" spans="2:28" ht="15.75" customHeight="1" x14ac:dyDescent="0.25">
      <c r="B35" s="119">
        <v>12</v>
      </c>
      <c r="C35" s="120">
        <v>4</v>
      </c>
      <c r="D35" s="119">
        <v>3</v>
      </c>
      <c r="E35" s="120">
        <v>2</v>
      </c>
      <c r="F35" s="119">
        <v>14</v>
      </c>
      <c r="G35" s="120">
        <v>13</v>
      </c>
      <c r="H35" s="119">
        <v>12</v>
      </c>
      <c r="I35" s="120">
        <v>11</v>
      </c>
      <c r="J35" s="119">
        <v>3</v>
      </c>
      <c r="K35" s="120">
        <v>2</v>
      </c>
      <c r="L35" s="119">
        <v>14</v>
      </c>
      <c r="M35" s="120">
        <v>13</v>
      </c>
      <c r="N35" s="119">
        <v>12</v>
      </c>
      <c r="O35" s="120">
        <v>11</v>
      </c>
      <c r="P35" s="119">
        <v>10</v>
      </c>
      <c r="Q35" s="120">
        <v>2</v>
      </c>
      <c r="R35" s="119">
        <v>14</v>
      </c>
      <c r="S35" s="120">
        <v>13</v>
      </c>
      <c r="T35" s="119">
        <v>12</v>
      </c>
    </row>
    <row r="36" spans="2:28" ht="7.5" customHeight="1" x14ac:dyDescent="0.3">
      <c r="B36" s="122"/>
      <c r="C36" s="122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3"/>
      <c r="O36" s="123"/>
      <c r="P36" s="124"/>
      <c r="Q36" s="124"/>
      <c r="R36" s="124"/>
      <c r="S36" s="124"/>
      <c r="T36" s="124"/>
      <c r="V36" s="112"/>
      <c r="W36" s="112"/>
      <c r="X36" s="112"/>
      <c r="Y36" s="112"/>
      <c r="Z36" s="112"/>
      <c r="AA36" s="112"/>
      <c r="AB36" s="112"/>
    </row>
    <row r="37" spans="2:28" ht="15.75" customHeight="1" x14ac:dyDescent="0.25">
      <c r="B37" s="120">
        <v>6</v>
      </c>
      <c r="C37" s="119">
        <v>7</v>
      </c>
      <c r="D37" s="120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2:28" ht="15.75" customHeight="1" x14ac:dyDescent="0.25">
      <c r="B38" s="120">
        <v>11</v>
      </c>
      <c r="C38" s="119">
        <v>10</v>
      </c>
      <c r="D38" s="120">
        <v>9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2:28" ht="17.399999999999999" x14ac:dyDescent="0.3">
      <c r="B39" s="112"/>
      <c r="C39" s="117"/>
      <c r="D39" s="117"/>
      <c r="E39" s="117"/>
      <c r="F39" s="117"/>
      <c r="G39" s="117"/>
      <c r="H39" s="117"/>
      <c r="I39" s="4"/>
      <c r="J39" s="4"/>
      <c r="K39" s="4"/>
      <c r="L39" s="4"/>
      <c r="M39" s="4"/>
      <c r="N39" s="4"/>
      <c r="O39" s="4"/>
      <c r="V39" s="112"/>
      <c r="W39" s="112"/>
      <c r="X39" s="112"/>
      <c r="Y39" s="112"/>
      <c r="Z39" s="112"/>
      <c r="AA39" s="112"/>
      <c r="AB39" s="112"/>
    </row>
    <row r="40" spans="2:28" ht="14.1" customHeight="1" x14ac:dyDescent="0.25"/>
    <row r="41" spans="2:28" ht="15" customHeight="1" x14ac:dyDescent="0.25"/>
    <row r="42" spans="2:28" ht="15" customHeight="1" x14ac:dyDescent="0.3">
      <c r="V42" s="112"/>
      <c r="W42" s="112"/>
      <c r="X42" s="112"/>
      <c r="Y42" s="112"/>
      <c r="Z42" s="112"/>
      <c r="AA42" s="112"/>
      <c r="AB42" s="112"/>
    </row>
    <row r="43" spans="2:28" ht="20.100000000000001" customHeight="1" x14ac:dyDescent="0.25"/>
    <row r="44" spans="2:28" ht="21" customHeight="1" x14ac:dyDescent="0.25"/>
    <row r="45" spans="2:28" ht="18.75" customHeight="1" x14ac:dyDescent="0.25"/>
  </sheetData>
  <mergeCells count="16">
    <mergeCell ref="S6:T6"/>
    <mergeCell ref="S7:T7"/>
    <mergeCell ref="S8:T8"/>
    <mergeCell ref="S9:T9"/>
    <mergeCell ref="S18:T18"/>
    <mergeCell ref="S10:T10"/>
    <mergeCell ref="S11:T11"/>
    <mergeCell ref="S12:T12"/>
    <mergeCell ref="S13:T13"/>
    <mergeCell ref="S14:T14"/>
    <mergeCell ref="S15:T15"/>
    <mergeCell ref="S5:T5"/>
    <mergeCell ref="A3:B3"/>
    <mergeCell ref="C3:K3"/>
    <mergeCell ref="L3:M3"/>
    <mergeCell ref="P3:R3"/>
  </mergeCells>
  <phoneticPr fontId="27" type="noConversion"/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F0E2-3CEB-4CF4-9AAC-280D7512507D}">
  <sheetPr codeName="Blad14"/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AA84-F7B9-4FF6-8580-9D0CBDE99FB8}">
  <sheetPr codeName="Blad4"/>
  <dimension ref="A1:AMN126"/>
  <sheetViews>
    <sheetView zoomScaleNormal="100" workbookViewId="0">
      <pane xSplit="8" ySplit="1" topLeftCell="BB14" activePane="bottomRight" state="frozen"/>
      <selection activeCell="E7" sqref="E7:E11"/>
      <selection pane="topRight" activeCell="E7" sqref="E7:E11"/>
      <selection pane="bottomLeft" activeCell="E7" sqref="E7:E11"/>
      <selection pane="bottomRight" activeCell="BQ38" sqref="BQ38"/>
    </sheetView>
  </sheetViews>
  <sheetFormatPr defaultColWidth="8.88671875" defaultRowHeight="14.4" x14ac:dyDescent="0.3"/>
  <cols>
    <col min="1" max="1" width="4.33203125" style="148" customWidth="1"/>
    <col min="2" max="2" width="6.44140625" style="148" customWidth="1"/>
    <col min="3" max="3" width="7.33203125" style="148" customWidth="1"/>
    <col min="4" max="4" width="9.33203125" style="200" customWidth="1"/>
    <col min="5" max="5" width="23.44140625" style="207" customWidth="1"/>
    <col min="6" max="6" width="9.44140625" style="182" customWidth="1"/>
    <col min="7" max="7" width="18" style="208" customWidth="1"/>
    <col min="8" max="8" width="11.109375" style="182" customWidth="1"/>
    <col min="9" max="9" width="15" style="209" customWidth="1"/>
    <col min="10" max="10" width="15" style="209" hidden="1" customWidth="1"/>
    <col min="11" max="11" width="7.44140625" style="148" customWidth="1"/>
    <col min="12" max="12" width="9.88671875" style="148" customWidth="1"/>
    <col min="13" max="13" width="11.109375" style="182" customWidth="1"/>
    <col min="14" max="14" width="7.109375" style="182" customWidth="1"/>
    <col min="15" max="15" width="4.109375" style="182" customWidth="1"/>
    <col min="16" max="16" width="5" style="182" customWidth="1"/>
    <col min="17" max="17" width="5" style="150" customWidth="1"/>
    <col min="18" max="18" width="6.6640625" style="150" customWidth="1"/>
    <col min="19" max="19" width="3.6640625" style="150" customWidth="1"/>
    <col min="20" max="20" width="5" style="150" customWidth="1"/>
    <col min="21" max="21" width="4.6640625" style="150" customWidth="1"/>
    <col min="22" max="22" width="8.33203125" style="150" customWidth="1"/>
    <col min="23" max="23" width="3.6640625" style="150" customWidth="1"/>
    <col min="24" max="24" width="4" style="150" customWidth="1"/>
    <col min="25" max="25" width="5.44140625" style="182" customWidth="1"/>
    <col min="26" max="26" width="6.6640625" style="150" customWidth="1"/>
    <col min="27" max="27" width="3.6640625" style="150" customWidth="1"/>
    <col min="28" max="28" width="4.33203125" style="150" customWidth="1"/>
    <col min="29" max="29" width="4.33203125" style="148" customWidth="1"/>
    <col min="30" max="30" width="8.33203125" style="150" customWidth="1"/>
    <col min="31" max="31" width="4.109375" style="148" customWidth="1"/>
    <col min="32" max="32" width="4.33203125" style="148" customWidth="1"/>
    <col min="33" max="33" width="6" style="182" customWidth="1"/>
    <col min="34" max="34" width="8.6640625" style="182" customWidth="1"/>
    <col min="35" max="35" width="4.109375" style="210" customWidth="1"/>
    <col min="36" max="36" width="5" style="182" customWidth="1"/>
    <col min="37" max="37" width="5.44140625" style="182" customWidth="1"/>
    <col min="38" max="39" width="9.6640625" style="182" customWidth="1"/>
    <col min="40" max="40" width="4.109375" style="182" customWidth="1"/>
    <col min="41" max="41" width="5.44140625" style="182" customWidth="1"/>
    <col min="42" max="42" width="7" style="182" customWidth="1"/>
    <col min="43" max="43" width="8.6640625" style="182" customWidth="1"/>
    <col min="44" max="46" width="5.44140625" style="182" customWidth="1"/>
    <col min="47" max="47" width="8.6640625" style="182" customWidth="1"/>
    <col min="48" max="49" width="5.44140625" style="182" customWidth="1"/>
    <col min="50" max="50" width="6.33203125" style="182" customWidth="1"/>
    <col min="51" max="51" width="7" style="182" customWidth="1"/>
    <col min="52" max="55" width="5.44140625" style="182" customWidth="1"/>
    <col min="56" max="56" width="5.44140625" style="211" customWidth="1"/>
    <col min="57" max="57" width="5.44140625" style="182" customWidth="1"/>
    <col min="58" max="58" width="25.6640625" style="182" customWidth="1"/>
    <col min="59" max="59" width="4.33203125" style="148" customWidth="1"/>
    <col min="60" max="60" width="13.6640625" style="150" customWidth="1"/>
    <col min="61" max="61" width="11.44140625" style="150" customWidth="1"/>
    <col min="62" max="62" width="5.6640625" style="150" customWidth="1"/>
    <col min="63" max="63" width="5.33203125" style="150" customWidth="1"/>
    <col min="64" max="64" width="5.44140625" style="150" customWidth="1"/>
    <col min="65" max="66" width="4.44140625" style="150" customWidth="1"/>
    <col min="67" max="67" width="5.109375" style="150" customWidth="1"/>
    <col min="68" max="68" width="4.44140625" style="150" customWidth="1"/>
    <col min="69" max="69" width="5.33203125" style="150" customWidth="1"/>
    <col min="70" max="70" width="4.109375" style="150" customWidth="1"/>
    <col min="71" max="72" width="4.6640625" style="150" customWidth="1"/>
    <col min="73" max="73" width="4.44140625" style="150" customWidth="1"/>
    <col min="74" max="259" width="11.44140625" style="150" customWidth="1"/>
    <col min="260" max="260" width="4.33203125" style="150" customWidth="1"/>
    <col min="261" max="261" width="6.44140625" style="150" customWidth="1"/>
    <col min="262" max="262" width="7.33203125" style="150" customWidth="1"/>
    <col min="263" max="263" width="9.33203125" style="150" customWidth="1"/>
    <col min="264" max="264" width="23.44140625" style="150" customWidth="1"/>
    <col min="265" max="265" width="9.44140625" style="150" customWidth="1"/>
    <col min="266" max="266" width="18" style="150" customWidth="1"/>
    <col min="267" max="267" width="11.109375" style="150" customWidth="1"/>
    <col min="268" max="268" width="9.44140625" style="150" customWidth="1"/>
    <col min="269" max="269" width="7.44140625" style="150" customWidth="1"/>
    <col min="270" max="306" width="11.44140625" style="150" customWidth="1"/>
    <col min="307" max="307" width="7" style="150" customWidth="1"/>
    <col min="308" max="313" width="5.44140625" style="150" customWidth="1"/>
    <col min="314" max="314" width="25.6640625" style="150" customWidth="1"/>
    <col min="315" max="315" width="4.33203125" style="150" customWidth="1"/>
    <col min="316" max="316" width="13.6640625" style="150" customWidth="1"/>
    <col min="317" max="317" width="11.44140625" style="150" customWidth="1"/>
    <col min="318" max="318" width="5.6640625" style="150" customWidth="1"/>
    <col min="319" max="319" width="5.33203125" style="150" customWidth="1"/>
    <col min="320" max="320" width="5.44140625" style="150" customWidth="1"/>
    <col min="321" max="322" width="4.44140625" style="150" customWidth="1"/>
    <col min="323" max="323" width="5.109375" style="150" customWidth="1"/>
    <col min="324" max="324" width="4.44140625" style="150" customWidth="1"/>
    <col min="325" max="325" width="5.33203125" style="150" customWidth="1"/>
    <col min="326" max="326" width="4.109375" style="150" customWidth="1"/>
    <col min="327" max="328" width="4.6640625" style="150" customWidth="1"/>
    <col min="329" max="329" width="4.44140625" style="150" customWidth="1"/>
    <col min="330" max="515" width="11.44140625" style="150" customWidth="1"/>
    <col min="516" max="516" width="4.33203125" style="150" customWidth="1"/>
    <col min="517" max="517" width="6.44140625" style="150" customWidth="1"/>
    <col min="518" max="518" width="7.33203125" style="150" customWidth="1"/>
    <col min="519" max="519" width="9.33203125" style="150" customWidth="1"/>
    <col min="520" max="520" width="23.44140625" style="150" customWidth="1"/>
    <col min="521" max="521" width="9.44140625" style="150" customWidth="1"/>
    <col min="522" max="522" width="18" style="150" customWidth="1"/>
    <col min="523" max="523" width="11.109375" style="150" customWidth="1"/>
    <col min="524" max="524" width="9.44140625" style="150" customWidth="1"/>
    <col min="525" max="525" width="7.44140625" style="150" customWidth="1"/>
    <col min="526" max="562" width="11.44140625" style="150" customWidth="1"/>
    <col min="563" max="563" width="7" style="150" customWidth="1"/>
    <col min="564" max="569" width="5.44140625" style="150" customWidth="1"/>
    <col min="570" max="570" width="25.6640625" style="150" customWidth="1"/>
    <col min="571" max="571" width="4.33203125" style="150" customWidth="1"/>
    <col min="572" max="572" width="13.6640625" style="150" customWidth="1"/>
    <col min="573" max="573" width="11.44140625" style="150" customWidth="1"/>
    <col min="574" max="574" width="5.6640625" style="150" customWidth="1"/>
    <col min="575" max="575" width="5.33203125" style="150" customWidth="1"/>
    <col min="576" max="576" width="5.44140625" style="150" customWidth="1"/>
    <col min="577" max="578" width="4.44140625" style="150" customWidth="1"/>
    <col min="579" max="579" width="5.109375" style="150" customWidth="1"/>
    <col min="580" max="580" width="4.44140625" style="150" customWidth="1"/>
    <col min="581" max="581" width="5.33203125" style="150" customWidth="1"/>
    <col min="582" max="582" width="4.109375" style="150" customWidth="1"/>
    <col min="583" max="584" width="4.6640625" style="150" customWidth="1"/>
    <col min="585" max="585" width="4.44140625" style="150" customWidth="1"/>
    <col min="586" max="771" width="11.44140625" style="150" customWidth="1"/>
    <col min="772" max="772" width="4.33203125" style="150" customWidth="1"/>
    <col min="773" max="773" width="6.44140625" style="150" customWidth="1"/>
    <col min="774" max="774" width="7.33203125" style="150" customWidth="1"/>
    <col min="775" max="775" width="9.33203125" style="150" customWidth="1"/>
    <col min="776" max="776" width="23.44140625" style="150" customWidth="1"/>
    <col min="777" max="777" width="9.44140625" style="150" customWidth="1"/>
    <col min="778" max="778" width="18" style="150" customWidth="1"/>
    <col min="779" max="779" width="11.109375" style="150" customWidth="1"/>
    <col min="780" max="780" width="9.44140625" style="150" customWidth="1"/>
    <col min="781" max="781" width="7.44140625" style="150" customWidth="1"/>
    <col min="782" max="818" width="11.44140625" style="150" customWidth="1"/>
    <col min="819" max="819" width="7" style="150" customWidth="1"/>
    <col min="820" max="825" width="5.44140625" style="150" customWidth="1"/>
    <col min="826" max="826" width="25.6640625" style="150" customWidth="1"/>
    <col min="827" max="827" width="4.33203125" style="150" customWidth="1"/>
    <col min="828" max="828" width="13.6640625" style="150" customWidth="1"/>
    <col min="829" max="829" width="11.44140625" style="150" customWidth="1"/>
    <col min="830" max="830" width="5.6640625" style="150" customWidth="1"/>
    <col min="831" max="831" width="5.33203125" style="150" customWidth="1"/>
    <col min="832" max="832" width="5.44140625" style="150" customWidth="1"/>
    <col min="833" max="834" width="4.44140625" style="150" customWidth="1"/>
    <col min="835" max="835" width="5.109375" style="150" customWidth="1"/>
    <col min="836" max="836" width="4.44140625" style="150" customWidth="1"/>
    <col min="837" max="837" width="5.33203125" style="150" customWidth="1"/>
    <col min="838" max="838" width="4.109375" style="150" customWidth="1"/>
    <col min="839" max="840" width="4.6640625" style="150" customWidth="1"/>
    <col min="841" max="841" width="4.44140625" style="150" customWidth="1"/>
    <col min="842" max="1028" width="11.44140625" style="150" customWidth="1"/>
    <col min="1029" max="16384" width="8.88671875" style="156"/>
  </cols>
  <sheetData>
    <row r="1" spans="1:67" ht="57.6" x14ac:dyDescent="0.3">
      <c r="A1" s="149" t="s">
        <v>207</v>
      </c>
      <c r="B1" s="157" t="s">
        <v>208</v>
      </c>
      <c r="C1" s="158" t="s">
        <v>209</v>
      </c>
      <c r="D1" s="159">
        <f>COUNTIF(D2:D130,"1")</f>
        <v>0</v>
      </c>
      <c r="E1" s="160" t="s">
        <v>210</v>
      </c>
      <c r="F1" s="161" t="s">
        <v>211</v>
      </c>
      <c r="G1" s="162" t="s">
        <v>212</v>
      </c>
      <c r="H1" s="163" t="s">
        <v>213</v>
      </c>
      <c r="I1" s="162" t="s">
        <v>214</v>
      </c>
      <c r="J1" s="162"/>
      <c r="K1" s="160" t="s">
        <v>215</v>
      </c>
      <c r="L1" s="458" t="s">
        <v>570</v>
      </c>
      <c r="M1" s="226" t="s">
        <v>569</v>
      </c>
      <c r="N1" s="165" t="s">
        <v>216</v>
      </c>
      <c r="O1" s="165" t="s">
        <v>99</v>
      </c>
      <c r="P1" s="165" t="s">
        <v>217</v>
      </c>
      <c r="Q1" s="166" t="s">
        <v>218</v>
      </c>
      <c r="R1" s="165" t="s">
        <v>219</v>
      </c>
      <c r="S1" s="165" t="s">
        <v>99</v>
      </c>
      <c r="T1" s="167" t="s">
        <v>220</v>
      </c>
      <c r="U1" s="166" t="s">
        <v>221</v>
      </c>
      <c r="V1" s="165" t="s">
        <v>219</v>
      </c>
      <c r="W1" s="165" t="s">
        <v>99</v>
      </c>
      <c r="X1" s="167" t="s">
        <v>220</v>
      </c>
      <c r="Y1" s="168" t="s">
        <v>222</v>
      </c>
      <c r="Z1" s="165" t="s">
        <v>219</v>
      </c>
      <c r="AA1" s="165" t="s">
        <v>99</v>
      </c>
      <c r="AB1" s="167" t="s">
        <v>220</v>
      </c>
      <c r="AC1" s="166" t="s">
        <v>223</v>
      </c>
      <c r="AD1" s="165" t="s">
        <v>219</v>
      </c>
      <c r="AE1" s="165" t="s">
        <v>99</v>
      </c>
      <c r="AF1" s="169" t="s">
        <v>224</v>
      </c>
      <c r="AG1" s="168" t="s">
        <v>225</v>
      </c>
      <c r="AH1" s="165" t="s">
        <v>219</v>
      </c>
      <c r="AI1" s="165" t="s">
        <v>99</v>
      </c>
      <c r="AJ1" s="169" t="s">
        <v>224</v>
      </c>
      <c r="AK1" s="168" t="s">
        <v>226</v>
      </c>
      <c r="AL1" s="165" t="s">
        <v>219</v>
      </c>
      <c r="AM1" s="165" t="s">
        <v>227</v>
      </c>
      <c r="AN1" s="165" t="s">
        <v>99</v>
      </c>
      <c r="AO1" s="169" t="s">
        <v>224</v>
      </c>
      <c r="AP1" s="168" t="s">
        <v>228</v>
      </c>
      <c r="AQ1" s="165" t="s">
        <v>219</v>
      </c>
      <c r="AR1" s="165" t="s">
        <v>99</v>
      </c>
      <c r="AS1" s="169" t="s">
        <v>224</v>
      </c>
      <c r="AT1" s="168" t="s">
        <v>229</v>
      </c>
      <c r="AU1" s="165" t="s">
        <v>219</v>
      </c>
      <c r="AV1" s="165" t="s">
        <v>99</v>
      </c>
      <c r="AW1" s="169" t="s">
        <v>224</v>
      </c>
      <c r="AX1" s="168" t="s">
        <v>230</v>
      </c>
      <c r="AY1" s="165" t="s">
        <v>219</v>
      </c>
      <c r="AZ1" s="165" t="s">
        <v>99</v>
      </c>
      <c r="BA1" s="169" t="s">
        <v>224</v>
      </c>
      <c r="BB1" s="168" t="s">
        <v>231</v>
      </c>
      <c r="BC1" s="170" t="s">
        <v>232</v>
      </c>
      <c r="BD1" s="171" t="s">
        <v>233</v>
      </c>
      <c r="BE1" s="170" t="s">
        <v>234</v>
      </c>
      <c r="BF1" s="172" t="s">
        <v>235</v>
      </c>
      <c r="BG1" s="149" t="s">
        <v>236</v>
      </c>
    </row>
    <row r="2" spans="1:67" ht="18.75" customHeight="1" x14ac:dyDescent="0.3">
      <c r="A2" s="149">
        <v>1</v>
      </c>
      <c r="B2" s="149" t="str">
        <f>IF(A2=BG2,"v","x")</f>
        <v>v</v>
      </c>
      <c r="C2" s="149" t="s">
        <v>237</v>
      </c>
      <c r="D2" s="153"/>
      <c r="E2" s="174" t="s">
        <v>278</v>
      </c>
      <c r="F2" s="190">
        <v>118286</v>
      </c>
      <c r="G2" s="186" t="s">
        <v>242</v>
      </c>
      <c r="H2" s="176">
        <f>SUM(M2+Q2+U2+Y2+AC2+AG2+AK2+AP2+AT2+AX2+BB2)</f>
        <v>1370.8717948717947</v>
      </c>
      <c r="I2" s="153">
        <v>2009</v>
      </c>
      <c r="J2" s="153">
        <v>2021</v>
      </c>
      <c r="K2" s="455">
        <f>J2-I2</f>
        <v>12</v>
      </c>
      <c r="L2" s="178">
        <f>H2-M2</f>
        <v>471.87179487179469</v>
      </c>
      <c r="M2" s="164">
        <v>899</v>
      </c>
      <c r="N2" s="179">
        <v>8</v>
      </c>
      <c r="O2" s="179">
        <v>6</v>
      </c>
      <c r="P2" s="179">
        <v>36</v>
      </c>
      <c r="Q2" s="168">
        <f>SUM(O2*10+P2)/N2*10</f>
        <v>120</v>
      </c>
      <c r="R2" s="179">
        <v>13</v>
      </c>
      <c r="S2" s="179">
        <v>2</v>
      </c>
      <c r="T2" s="179">
        <v>34</v>
      </c>
      <c r="U2" s="168">
        <f>SUM(S2*10+T2)/R2*10</f>
        <v>41.53846153846154</v>
      </c>
      <c r="V2" s="179">
        <v>9</v>
      </c>
      <c r="W2" s="179">
        <v>2</v>
      </c>
      <c r="X2" s="179">
        <v>28</v>
      </c>
      <c r="Y2" s="168">
        <f>SUM(W2*10+X2)/V2*10</f>
        <v>53.333333333333329</v>
      </c>
      <c r="Z2" s="179">
        <v>6</v>
      </c>
      <c r="AA2" s="179">
        <v>3</v>
      </c>
      <c r="AB2" s="179">
        <v>25</v>
      </c>
      <c r="AC2" s="168">
        <f>SUM(AA2*10+AB2)/Z2*10</f>
        <v>91.666666666666657</v>
      </c>
      <c r="AD2" s="179">
        <v>1</v>
      </c>
      <c r="AE2" s="179"/>
      <c r="AF2" s="179"/>
      <c r="AG2" s="168">
        <f>SUM(AE2*10+AF2)/AD2*10</f>
        <v>0</v>
      </c>
      <c r="AH2" s="179">
        <v>12</v>
      </c>
      <c r="AI2" s="179">
        <v>6</v>
      </c>
      <c r="AJ2" s="179">
        <v>40</v>
      </c>
      <c r="AK2" s="168">
        <f>SUM(AI2*10+AJ2)/AH2*10</f>
        <v>83.333333333333343</v>
      </c>
      <c r="AL2" s="179">
        <v>10</v>
      </c>
      <c r="AM2" s="179">
        <v>1</v>
      </c>
      <c r="AN2" s="179">
        <v>5</v>
      </c>
      <c r="AO2" s="179">
        <v>32</v>
      </c>
      <c r="AP2" s="168">
        <f>SUM(AN2*10+AO2/AM2)/AL2*10</f>
        <v>82</v>
      </c>
      <c r="AQ2" s="179">
        <v>1</v>
      </c>
      <c r="AR2" s="179"/>
      <c r="AS2" s="179"/>
      <c r="AT2" s="168">
        <f>SUM(AR2*10+AS2)/AQ2*10</f>
        <v>0</v>
      </c>
      <c r="AU2" s="179">
        <v>1</v>
      </c>
      <c r="AV2" s="179"/>
      <c r="AW2" s="179"/>
      <c r="AX2" s="180">
        <f>SUM(AV2*10+AW2)/AU2*10</f>
        <v>0</v>
      </c>
      <c r="AY2" s="179">
        <v>1</v>
      </c>
      <c r="AZ2" s="179"/>
      <c r="BA2" s="179"/>
      <c r="BB2" s="168">
        <f>SUM(AZ2*10+BA2)/AY2*10</f>
        <v>0</v>
      </c>
      <c r="BC2" s="153">
        <f>IF(H2&lt;250,0,IF(H2&lt;500,250,IF(H2&lt;750,"500",IF(H2&lt;1000,750,IF(H2&lt;1500,1000,IF(H2&lt;2000,1500,IF(H2&lt;2500,2000,IF(H2&lt;3000,2500,3000))))))))</f>
        <v>1000</v>
      </c>
      <c r="BD2" s="181">
        <v>1000</v>
      </c>
      <c r="BE2" s="153">
        <f>BC2-BD2</f>
        <v>0</v>
      </c>
      <c r="BF2" s="153" t="str">
        <f>IF(BE2=0,"geen actie",CONCATENATE("diploma uitschrijven: ",BC2," punten"))</f>
        <v>geen actie</v>
      </c>
      <c r="BG2" s="149">
        <v>1</v>
      </c>
      <c r="BH2" s="182"/>
    </row>
    <row r="3" spans="1:67" ht="18.75" customHeight="1" x14ac:dyDescent="0.3">
      <c r="A3" s="149">
        <v>59</v>
      </c>
      <c r="B3" s="149" t="str">
        <f>IF(A3=BG3,"v","x")</f>
        <v>v</v>
      </c>
      <c r="C3" s="149" t="s">
        <v>237</v>
      </c>
      <c r="D3" s="153"/>
      <c r="E3" s="174" t="s">
        <v>638</v>
      </c>
      <c r="F3" s="184">
        <v>119707</v>
      </c>
      <c r="G3" s="185" t="s">
        <v>242</v>
      </c>
      <c r="H3" s="176">
        <f>SUM(M3+Q3+U3+Y3+AC3+AG3+AK3+AP3+AT3+AX3+BB3)</f>
        <v>48.571428571428569</v>
      </c>
      <c r="I3" s="186">
        <v>2010</v>
      </c>
      <c r="J3" s="153">
        <v>2021</v>
      </c>
      <c r="K3" s="455">
        <f>J3-I3</f>
        <v>11</v>
      </c>
      <c r="L3" s="178">
        <f>H3-M3</f>
        <v>48.571428571428569</v>
      </c>
      <c r="M3" s="164"/>
      <c r="N3" s="179">
        <v>1</v>
      </c>
      <c r="O3" s="179"/>
      <c r="P3" s="179"/>
      <c r="Q3" s="168">
        <f>SUM(O3*10+P3)/N3*10</f>
        <v>0</v>
      </c>
      <c r="R3" s="179">
        <v>1</v>
      </c>
      <c r="S3" s="179"/>
      <c r="T3" s="179"/>
      <c r="U3" s="168">
        <f>SUM(S3*10+T3)/R3*10</f>
        <v>0</v>
      </c>
      <c r="V3" s="179">
        <v>7</v>
      </c>
      <c r="W3" s="179">
        <v>1</v>
      </c>
      <c r="X3" s="179">
        <v>13</v>
      </c>
      <c r="Y3" s="168">
        <f>SUM(W3*10+X3)/V3*10</f>
        <v>32.857142857142854</v>
      </c>
      <c r="Z3" s="179">
        <v>1</v>
      </c>
      <c r="AA3" s="179"/>
      <c r="AB3" s="179"/>
      <c r="AC3" s="168">
        <f>SUM(AA3*10+AB3)/Z3*10</f>
        <v>0</v>
      </c>
      <c r="AD3" s="179">
        <v>1</v>
      </c>
      <c r="AE3" s="179"/>
      <c r="AF3" s="179"/>
      <c r="AG3" s="168">
        <f>SUM(AE3*10+AF3)/AD3*10</f>
        <v>0</v>
      </c>
      <c r="AH3" s="179">
        <v>1</v>
      </c>
      <c r="AI3" s="179"/>
      <c r="AJ3" s="179"/>
      <c r="AK3" s="168">
        <f>SUM(AI3*10+AJ3)/AH3*10</f>
        <v>0</v>
      </c>
      <c r="AL3" s="179">
        <v>1</v>
      </c>
      <c r="AM3" s="179">
        <v>1</v>
      </c>
      <c r="AN3" s="179"/>
      <c r="AO3" s="179"/>
      <c r="AP3" s="168">
        <f>SUM(AN3*10+AO3/AM3)/AL3*10</f>
        <v>0</v>
      </c>
      <c r="AQ3" s="179">
        <v>7</v>
      </c>
      <c r="AR3" s="179">
        <v>0</v>
      </c>
      <c r="AS3" s="179">
        <v>11</v>
      </c>
      <c r="AT3" s="168">
        <f>SUM(AR3*10+AS3)/AQ3*10</f>
        <v>15.714285714285714</v>
      </c>
      <c r="AU3" s="179">
        <v>1</v>
      </c>
      <c r="AV3" s="179"/>
      <c r="AW3" s="179"/>
      <c r="AX3" s="180">
        <f>SUM(AV3*10+AW3)/AU3*10</f>
        <v>0</v>
      </c>
      <c r="AY3" s="179">
        <v>1</v>
      </c>
      <c r="AZ3" s="179"/>
      <c r="BA3" s="179"/>
      <c r="BB3" s="168">
        <f>SUM(AZ3*10+BA3)/AY3*10</f>
        <v>0</v>
      </c>
      <c r="BC3" s="153">
        <f>IF(H3&lt;250,0,IF(H3&lt;500,250,IF(H3&lt;750,"500",IF(H3&lt;1000,750,IF(H3&lt;1500,1000,IF(H3&lt;2000,1500,IF(H3&lt;2500,2000,IF(H3&lt;3000,2500,3000))))))))</f>
        <v>0</v>
      </c>
      <c r="BD3" s="181">
        <v>0</v>
      </c>
      <c r="BE3" s="153">
        <f>BC3-BD3</f>
        <v>0</v>
      </c>
      <c r="BF3" s="153" t="str">
        <f>IF(BE3=0,"geen actie",CONCATENATE("diploma uitschrijven: ",BC3," punten"))</f>
        <v>geen actie</v>
      </c>
      <c r="BG3" s="149">
        <v>59</v>
      </c>
      <c r="BH3" s="182"/>
      <c r="BI3" s="182"/>
      <c r="BJ3" s="182"/>
      <c r="BK3" s="182"/>
      <c r="BO3" s="182"/>
    </row>
    <row r="4" spans="1:67" ht="18" customHeight="1" x14ac:dyDescent="0.3">
      <c r="A4" s="149">
        <v>3</v>
      </c>
      <c r="B4" s="149" t="str">
        <f>IF(A4=BG4,"v","x")</f>
        <v>v</v>
      </c>
      <c r="C4" s="149" t="s">
        <v>237</v>
      </c>
      <c r="D4" s="183"/>
      <c r="E4" s="174" t="s">
        <v>546</v>
      </c>
      <c r="F4" s="184">
        <v>116273</v>
      </c>
      <c r="G4" s="185" t="s">
        <v>243</v>
      </c>
      <c r="H4" s="176">
        <f>SUM(M4+Q4+U4+Y4+AC4+AG4+AK4+AP4+AT4+AX4+BB4)</f>
        <v>1836.2261904761863</v>
      </c>
      <c r="I4" s="186">
        <v>2005</v>
      </c>
      <c r="J4" s="153">
        <v>2021</v>
      </c>
      <c r="K4" s="455">
        <f>J4-I4</f>
        <v>16</v>
      </c>
      <c r="L4" s="178">
        <f>H4-M4</f>
        <v>0</v>
      </c>
      <c r="M4" s="164">
        <v>1836.2261904761863</v>
      </c>
      <c r="N4" s="179">
        <v>1</v>
      </c>
      <c r="O4" s="179"/>
      <c r="P4" s="179"/>
      <c r="Q4" s="168">
        <f>SUM(O4*10+P4)/N4*10</f>
        <v>0</v>
      </c>
      <c r="R4" s="179">
        <v>1</v>
      </c>
      <c r="S4" s="179"/>
      <c r="T4" s="179"/>
      <c r="U4" s="168">
        <f>SUM(S4*10+T4)/R4*10</f>
        <v>0</v>
      </c>
      <c r="V4" s="179">
        <v>1</v>
      </c>
      <c r="W4" s="179"/>
      <c r="X4" s="179"/>
      <c r="Y4" s="168">
        <f>SUM(W4*10+X4)/V4*10</f>
        <v>0</v>
      </c>
      <c r="Z4" s="179">
        <v>1</v>
      </c>
      <c r="AA4" s="179"/>
      <c r="AB4" s="179"/>
      <c r="AC4" s="168">
        <f>SUM(AA4*10+AB4)/Z4*10</f>
        <v>0</v>
      </c>
      <c r="AD4" s="179">
        <v>1</v>
      </c>
      <c r="AE4" s="179"/>
      <c r="AF4" s="179"/>
      <c r="AG4" s="168">
        <f>SUM(AE4*10+AF4)/AD4*10</f>
        <v>0</v>
      </c>
      <c r="AH4" s="179">
        <v>1</v>
      </c>
      <c r="AI4" s="179"/>
      <c r="AJ4" s="179"/>
      <c r="AK4" s="168">
        <f>SUM(AI4*10+AJ4)/AH4*10</f>
        <v>0</v>
      </c>
      <c r="AL4" s="179">
        <v>1</v>
      </c>
      <c r="AM4" s="179">
        <v>1</v>
      </c>
      <c r="AN4" s="179"/>
      <c r="AO4" s="179"/>
      <c r="AP4" s="168">
        <f>SUM(AN4*10+AO4/AM4)/AL4*10</f>
        <v>0</v>
      </c>
      <c r="AQ4" s="179">
        <v>1</v>
      </c>
      <c r="AR4" s="179"/>
      <c r="AS4" s="179"/>
      <c r="AT4" s="168">
        <f>SUM(AR4*10+AS4)/AQ4*10</f>
        <v>0</v>
      </c>
      <c r="AU4" s="179">
        <v>1</v>
      </c>
      <c r="AV4" s="179"/>
      <c r="AW4" s="179"/>
      <c r="AX4" s="180">
        <f>SUM(AV4*10+AW4)/AU4*10</f>
        <v>0</v>
      </c>
      <c r="AY4" s="179">
        <v>1</v>
      </c>
      <c r="AZ4" s="179"/>
      <c r="BA4" s="179"/>
      <c r="BB4" s="168">
        <f>SUM(AZ4*10+BA4)/AY4*10</f>
        <v>0</v>
      </c>
      <c r="BC4" s="153">
        <f>IF(H4&lt;250,0,IF(H4&lt;500,250,IF(H4&lt;750,"500",IF(H4&lt;1000,750,IF(H4&lt;1500,1000,IF(H4&lt;2000,1500,IF(H4&lt;2500,2000,IF(H4&lt;3000,2500,3000))))))))</f>
        <v>1500</v>
      </c>
      <c r="BD4" s="181">
        <v>1500</v>
      </c>
      <c r="BE4" s="153">
        <f>BC4-BD4</f>
        <v>0</v>
      </c>
      <c r="BF4" s="153" t="str">
        <f>IF(BE4=0,"geen actie",CONCATENATE("diploma uitschrijven: ",BC4," punten"))</f>
        <v>geen actie</v>
      </c>
      <c r="BG4" s="149">
        <v>3</v>
      </c>
      <c r="BH4" s="182"/>
      <c r="BI4" s="182"/>
      <c r="BJ4" s="182"/>
      <c r="BK4" s="182"/>
      <c r="BO4" s="182"/>
    </row>
    <row r="5" spans="1:67" ht="18.75" customHeight="1" x14ac:dyDescent="0.3">
      <c r="A5" s="149">
        <v>4</v>
      </c>
      <c r="B5" s="149" t="str">
        <f>IF(A5=BG5,"v","x")</f>
        <v>v</v>
      </c>
      <c r="C5" s="149" t="s">
        <v>237</v>
      </c>
      <c r="D5" s="183"/>
      <c r="E5" s="174" t="s">
        <v>240</v>
      </c>
      <c r="F5" s="149">
        <v>117120</v>
      </c>
      <c r="G5" s="175" t="s">
        <v>241</v>
      </c>
      <c r="H5" s="176">
        <f>SUM(M5+Q5+U5+Y5+AC5+AG5+AK5+AP5+AT5+AX5+BB5)</f>
        <v>417.40548340548298</v>
      </c>
      <c r="I5" s="186">
        <v>2004</v>
      </c>
      <c r="J5" s="153">
        <v>2021</v>
      </c>
      <c r="K5" s="455">
        <f>J5-I5</f>
        <v>17</v>
      </c>
      <c r="L5" s="178">
        <f>H5-M5</f>
        <v>0</v>
      </c>
      <c r="M5" s="164">
        <v>417.40548340548298</v>
      </c>
      <c r="N5" s="179">
        <v>1</v>
      </c>
      <c r="O5" s="179"/>
      <c r="P5" s="179"/>
      <c r="Q5" s="168">
        <f>SUM(O5*10+P5)/N5*10</f>
        <v>0</v>
      </c>
      <c r="R5" s="179">
        <v>1</v>
      </c>
      <c r="S5" s="179"/>
      <c r="T5" s="179"/>
      <c r="U5" s="168">
        <f>SUM(S5*10+T5)/R5*10</f>
        <v>0</v>
      </c>
      <c r="V5" s="179">
        <v>1</v>
      </c>
      <c r="W5" s="179"/>
      <c r="X5" s="179"/>
      <c r="Y5" s="168">
        <f>SUM(W5*10+X5)/V5*10</f>
        <v>0</v>
      </c>
      <c r="Z5" s="179">
        <v>1</v>
      </c>
      <c r="AA5" s="179"/>
      <c r="AB5" s="179"/>
      <c r="AC5" s="168">
        <f>SUM(AA5*10+AB5)/Z5*10</f>
        <v>0</v>
      </c>
      <c r="AD5" s="179">
        <v>1</v>
      </c>
      <c r="AE5" s="179"/>
      <c r="AF5" s="179"/>
      <c r="AG5" s="168">
        <f>SUM(AE5*10+AF5)/AD5*10</f>
        <v>0</v>
      </c>
      <c r="AH5" s="179">
        <v>1</v>
      </c>
      <c r="AI5" s="179"/>
      <c r="AJ5" s="179"/>
      <c r="AK5" s="168">
        <f>SUM(AI5*10+AJ5)/AH5*10</f>
        <v>0</v>
      </c>
      <c r="AL5" s="179">
        <v>1</v>
      </c>
      <c r="AM5" s="179">
        <v>1</v>
      </c>
      <c r="AN5" s="179"/>
      <c r="AO5" s="179"/>
      <c r="AP5" s="168">
        <f>SUM(AN5*10+AO5/AM5)/AL5*10</f>
        <v>0</v>
      </c>
      <c r="AQ5" s="179">
        <v>1</v>
      </c>
      <c r="AR5" s="179"/>
      <c r="AS5" s="179"/>
      <c r="AT5" s="168">
        <f>SUM(AR5*10+AS5)/AQ5*10</f>
        <v>0</v>
      </c>
      <c r="AU5" s="179">
        <v>1</v>
      </c>
      <c r="AV5" s="179"/>
      <c r="AW5" s="179"/>
      <c r="AX5" s="180">
        <f>SUM(AV5*10+AW5)/AU5*10</f>
        <v>0</v>
      </c>
      <c r="AY5" s="179">
        <v>1</v>
      </c>
      <c r="AZ5" s="179"/>
      <c r="BA5" s="179"/>
      <c r="BB5" s="168">
        <f>SUM(AZ5*10+BA5)/AY5*10</f>
        <v>0</v>
      </c>
      <c r="BC5" s="153">
        <f>IF(H5&lt;250,0,IF(H5&lt;500,250,IF(H5&lt;750,"500",IF(H5&lt;1000,750,IF(H5&lt;1500,1000,IF(H5&lt;2000,1500,IF(H5&lt;2500,2000,IF(H5&lt;3000,2500,3000))))))))</f>
        <v>250</v>
      </c>
      <c r="BD5" s="181">
        <v>250</v>
      </c>
      <c r="BE5" s="153">
        <f>BC5-BD5</f>
        <v>0</v>
      </c>
      <c r="BF5" s="153" t="str">
        <f>IF(BE5=0,"geen actie",CONCATENATE("diploma uitschrijven: ",BC5," punten"))</f>
        <v>geen actie</v>
      </c>
      <c r="BG5" s="149">
        <v>4</v>
      </c>
      <c r="BH5" s="182"/>
      <c r="BI5" s="182"/>
      <c r="BJ5" s="182"/>
      <c r="BK5" s="182"/>
      <c r="BL5" s="182"/>
      <c r="BM5" s="182"/>
      <c r="BN5" s="182"/>
      <c r="BO5" s="182"/>
    </row>
    <row r="6" spans="1:67" ht="18.75" customHeight="1" x14ac:dyDescent="0.3">
      <c r="A6" s="149">
        <v>5</v>
      </c>
      <c r="B6" s="149" t="str">
        <f>IF(A6=BG6,"v","x")</f>
        <v>v</v>
      </c>
      <c r="C6" s="149" t="s">
        <v>237</v>
      </c>
      <c r="D6" s="183"/>
      <c r="E6" s="174" t="s">
        <v>244</v>
      </c>
      <c r="F6" s="149">
        <v>117114</v>
      </c>
      <c r="G6" s="175" t="s">
        <v>245</v>
      </c>
      <c r="H6" s="176">
        <f>SUM(M6+Q6+U6+Y6+AC6+AG6+AK6+AP6+AT6+AX6+BB6)</f>
        <v>1319.8710317460313</v>
      </c>
      <c r="I6" s="177">
        <v>2004</v>
      </c>
      <c r="J6" s="153">
        <v>2021</v>
      </c>
      <c r="K6" s="455">
        <f>J6-I6</f>
        <v>17</v>
      </c>
      <c r="L6" s="178">
        <f>H6-M6</f>
        <v>0</v>
      </c>
      <c r="M6" s="164">
        <v>1319.8710317460313</v>
      </c>
      <c r="N6" s="179">
        <v>1</v>
      </c>
      <c r="O6" s="179"/>
      <c r="P6" s="179"/>
      <c r="Q6" s="168">
        <f>SUM(O6*10+P6)/N6*10</f>
        <v>0</v>
      </c>
      <c r="R6" s="179">
        <v>1</v>
      </c>
      <c r="S6" s="179"/>
      <c r="T6" s="179"/>
      <c r="U6" s="168">
        <f>SUM(S6*10+T6)/R6*10</f>
        <v>0</v>
      </c>
      <c r="V6" s="179">
        <v>1</v>
      </c>
      <c r="W6" s="179"/>
      <c r="X6" s="179"/>
      <c r="Y6" s="168">
        <f>SUM(W6*10+X6)/V6*10</f>
        <v>0</v>
      </c>
      <c r="Z6" s="179">
        <v>1</v>
      </c>
      <c r="AA6" s="179"/>
      <c r="AB6" s="179"/>
      <c r="AC6" s="168">
        <f>SUM(AA6*10+AB6)/Z6*10</f>
        <v>0</v>
      </c>
      <c r="AD6" s="179">
        <v>1</v>
      </c>
      <c r="AE6" s="179"/>
      <c r="AF6" s="179"/>
      <c r="AG6" s="168">
        <f>SUM(AE6*10+AF6)/AD6*10</f>
        <v>0</v>
      </c>
      <c r="AH6" s="179">
        <v>1</v>
      </c>
      <c r="AI6" s="179"/>
      <c r="AJ6" s="179"/>
      <c r="AK6" s="168">
        <f>SUM(AI6*10+AJ6)/AH6*10</f>
        <v>0</v>
      </c>
      <c r="AL6" s="179">
        <v>1</v>
      </c>
      <c r="AM6" s="179">
        <v>1</v>
      </c>
      <c r="AN6" s="179"/>
      <c r="AO6" s="179"/>
      <c r="AP6" s="168">
        <f>SUM(AN6*10+AO6/AM6)/AL6*10</f>
        <v>0</v>
      </c>
      <c r="AQ6" s="179">
        <v>1</v>
      </c>
      <c r="AR6" s="179"/>
      <c r="AS6" s="179"/>
      <c r="AT6" s="168">
        <f>SUM(AR6*10+AS6)/AQ6*10</f>
        <v>0</v>
      </c>
      <c r="AU6" s="179">
        <v>1</v>
      </c>
      <c r="AV6" s="179"/>
      <c r="AW6" s="179"/>
      <c r="AX6" s="180">
        <f>SUM(AV6*10+AW6)/AU6*10</f>
        <v>0</v>
      </c>
      <c r="AY6" s="179">
        <v>1</v>
      </c>
      <c r="AZ6" s="179"/>
      <c r="BA6" s="179"/>
      <c r="BB6" s="168">
        <f>SUM(AZ6*10+BA6)/AY6*10</f>
        <v>0</v>
      </c>
      <c r="BC6" s="153">
        <f>IF(H6&lt;250,0,IF(H6&lt;500,250,IF(H6&lt;750,"500",IF(H6&lt;1000,750,IF(H6&lt;1500,1000,IF(H6&lt;2000,1500,IF(H6&lt;2500,2000,IF(H6&lt;3000,2500,3000))))))))</f>
        <v>1000</v>
      </c>
      <c r="BD6" s="188">
        <v>1000</v>
      </c>
      <c r="BE6" s="153">
        <f>BC6-BD6</f>
        <v>0</v>
      </c>
      <c r="BF6" s="153" t="str">
        <f>IF(BE6=0,"geen actie",CONCATENATE("diploma uitschrijven: ",BC6," punten"))</f>
        <v>geen actie</v>
      </c>
      <c r="BG6" s="149">
        <v>5</v>
      </c>
      <c r="BH6" s="182"/>
      <c r="BI6" s="182"/>
      <c r="BJ6" s="182"/>
      <c r="BK6" s="182"/>
      <c r="BO6" s="182"/>
    </row>
    <row r="7" spans="1:67" ht="18.75" customHeight="1" x14ac:dyDescent="0.3">
      <c r="A7" s="149">
        <v>58</v>
      </c>
      <c r="B7" s="149" t="str">
        <f>IF(A7=BG7,"v","x")</f>
        <v>v</v>
      </c>
      <c r="C7" s="149" t="s">
        <v>237</v>
      </c>
      <c r="D7" s="489"/>
      <c r="E7" s="174" t="s">
        <v>639</v>
      </c>
      <c r="F7" s="149">
        <v>118287</v>
      </c>
      <c r="G7" s="175" t="s">
        <v>242</v>
      </c>
      <c r="H7" s="176">
        <f>SUM(M7+Q7+U7+Y7+AC7+AG7+AK7+AP7+AT7+AX7+BB7)</f>
        <v>68.333333333333329</v>
      </c>
      <c r="I7" s="177">
        <v>2005</v>
      </c>
      <c r="J7" s="153">
        <v>2021</v>
      </c>
      <c r="K7" s="455">
        <f>J7-I7</f>
        <v>16</v>
      </c>
      <c r="L7" s="178">
        <f>H7-M7</f>
        <v>68.333333333333329</v>
      </c>
      <c r="M7" s="164"/>
      <c r="N7" s="179">
        <v>1</v>
      </c>
      <c r="O7" s="179"/>
      <c r="P7" s="179"/>
      <c r="Q7" s="168">
        <f>SUM(O7*10+P7)/N7*10</f>
        <v>0</v>
      </c>
      <c r="R7" s="179">
        <v>1</v>
      </c>
      <c r="S7" s="179"/>
      <c r="T7" s="179"/>
      <c r="U7" s="168">
        <f>SUM(S7*10+T7)/R7*10</f>
        <v>0</v>
      </c>
      <c r="V7" s="179">
        <v>12</v>
      </c>
      <c r="W7" s="179">
        <v>4</v>
      </c>
      <c r="X7" s="179">
        <v>42</v>
      </c>
      <c r="Y7" s="168">
        <f>SUM(W7*10+X7)/V7*10</f>
        <v>68.333333333333329</v>
      </c>
      <c r="Z7" s="179">
        <v>1</v>
      </c>
      <c r="AA7" s="179"/>
      <c r="AB7" s="179"/>
      <c r="AC7" s="168">
        <f>SUM(AA7*10+AB7)/Z7*10</f>
        <v>0</v>
      </c>
      <c r="AD7" s="179">
        <v>1</v>
      </c>
      <c r="AE7" s="179"/>
      <c r="AF7" s="179"/>
      <c r="AG7" s="168">
        <f>SUM(AE7*10+AF7)/AD7*10</f>
        <v>0</v>
      </c>
      <c r="AH7" s="179">
        <v>1</v>
      </c>
      <c r="AI7" s="179"/>
      <c r="AJ7" s="179"/>
      <c r="AK7" s="168">
        <f>SUM(AI7*10+AJ7)/AH7*10</f>
        <v>0</v>
      </c>
      <c r="AL7" s="179">
        <v>1</v>
      </c>
      <c r="AM7" s="179">
        <v>1</v>
      </c>
      <c r="AN7" s="179"/>
      <c r="AO7" s="179"/>
      <c r="AP7" s="168">
        <f>SUM(AN7*10+AO7/AM7)/AL7*10</f>
        <v>0</v>
      </c>
      <c r="AQ7" s="179">
        <v>1</v>
      </c>
      <c r="AR7" s="179"/>
      <c r="AS7" s="179"/>
      <c r="AT7" s="168">
        <f>SUM(AR7*10+AS7)/AQ7*10</f>
        <v>0</v>
      </c>
      <c r="AU7" s="179">
        <v>1</v>
      </c>
      <c r="AV7" s="179"/>
      <c r="AW7" s="179"/>
      <c r="AX7" s="180">
        <f>SUM(AV7*10+AW7)/AU7*10</f>
        <v>0</v>
      </c>
      <c r="AY7" s="179">
        <v>1</v>
      </c>
      <c r="AZ7" s="179"/>
      <c r="BA7" s="179"/>
      <c r="BB7" s="168">
        <f>SUM(AZ7*10+BA7)/AY7*10</f>
        <v>0</v>
      </c>
      <c r="BC7" s="153">
        <f>IF(H7&lt;250,0,IF(H7&lt;500,250,IF(H7&lt;750,"500",IF(H7&lt;1000,750,IF(H7&lt;1500,1000,IF(H7&lt;2000,1500,IF(H7&lt;2500,2000,IF(H7&lt;3000,2500,3000))))))))</f>
        <v>0</v>
      </c>
      <c r="BD7" s="188">
        <v>0</v>
      </c>
      <c r="BE7" s="153">
        <f>BC7-BD7</f>
        <v>0</v>
      </c>
      <c r="BF7" s="153" t="str">
        <f>IF(BE7=0,"geen actie",CONCATENATE("diploma uitschrijven: ",BC7," punten"))</f>
        <v>geen actie</v>
      </c>
      <c r="BG7" s="149">
        <v>58</v>
      </c>
      <c r="BH7" s="182"/>
      <c r="BI7" s="182"/>
      <c r="BJ7" s="182"/>
      <c r="BK7" s="182"/>
      <c r="BO7" s="182"/>
    </row>
    <row r="8" spans="1:67" ht="18" customHeight="1" x14ac:dyDescent="0.3">
      <c r="A8" s="149">
        <v>6</v>
      </c>
      <c r="B8" s="149" t="str">
        <f>IF(A8=BG8,"v","x")</f>
        <v>v</v>
      </c>
      <c r="C8" s="149"/>
      <c r="D8" s="173"/>
      <c r="E8" s="174" t="s">
        <v>282</v>
      </c>
      <c r="F8" s="190">
        <v>118283</v>
      </c>
      <c r="G8" s="186" t="s">
        <v>242</v>
      </c>
      <c r="H8" s="176">
        <f>SUM(M8+Q8+U8+Y8+AC8+AG8+AK8+AP8+AT8+AX8+BB8)</f>
        <v>552</v>
      </c>
      <c r="I8" s="153">
        <v>2009</v>
      </c>
      <c r="J8" s="153">
        <v>2021</v>
      </c>
      <c r="K8" s="455">
        <f>J8-I8</f>
        <v>12</v>
      </c>
      <c r="L8" s="178">
        <f>H8-M8</f>
        <v>0</v>
      </c>
      <c r="M8" s="164">
        <v>552</v>
      </c>
      <c r="N8" s="179">
        <v>1</v>
      </c>
      <c r="O8" s="179"/>
      <c r="P8" s="179"/>
      <c r="Q8" s="168">
        <f>SUM(O8*10+P8)/N8*10</f>
        <v>0</v>
      </c>
      <c r="R8" s="179">
        <v>1</v>
      </c>
      <c r="S8" s="179"/>
      <c r="T8" s="179"/>
      <c r="U8" s="168">
        <f>SUM(S8*10+T8)/R8*10</f>
        <v>0</v>
      </c>
      <c r="V8" s="179">
        <v>1</v>
      </c>
      <c r="W8" s="179"/>
      <c r="X8" s="179"/>
      <c r="Y8" s="168">
        <f>SUM(W8*10+X8)/V8*10</f>
        <v>0</v>
      </c>
      <c r="Z8" s="179">
        <v>1</v>
      </c>
      <c r="AA8" s="179"/>
      <c r="AB8" s="179"/>
      <c r="AC8" s="168">
        <f>SUM(AA8*10+AB8)/Z8*10</f>
        <v>0</v>
      </c>
      <c r="AD8" s="179">
        <v>1</v>
      </c>
      <c r="AE8" s="179"/>
      <c r="AF8" s="179"/>
      <c r="AG8" s="168">
        <f>SUM(AE8*10+AF8)/AD8*10</f>
        <v>0</v>
      </c>
      <c r="AH8" s="179">
        <v>1</v>
      </c>
      <c r="AI8" s="179"/>
      <c r="AJ8" s="179"/>
      <c r="AK8" s="168">
        <f>SUM(AI8*10+AJ8)/AH8*10</f>
        <v>0</v>
      </c>
      <c r="AL8" s="179">
        <v>1</v>
      </c>
      <c r="AM8" s="179">
        <v>1</v>
      </c>
      <c r="AN8" s="179"/>
      <c r="AO8" s="179"/>
      <c r="AP8" s="168">
        <f>SUM(AN8*10+AO8/AM8)/AL8*10</f>
        <v>0</v>
      </c>
      <c r="AQ8" s="179">
        <v>1</v>
      </c>
      <c r="AR8" s="179"/>
      <c r="AS8" s="179"/>
      <c r="AT8" s="168">
        <f>SUM(AR8*10+AS8)/AQ8*10</f>
        <v>0</v>
      </c>
      <c r="AU8" s="179">
        <v>1</v>
      </c>
      <c r="AV8" s="179"/>
      <c r="AW8" s="179"/>
      <c r="AX8" s="180">
        <f>SUM(AV8*10+AW8)/AU8*10</f>
        <v>0</v>
      </c>
      <c r="AY8" s="179">
        <v>1</v>
      </c>
      <c r="AZ8" s="179"/>
      <c r="BA8" s="179"/>
      <c r="BB8" s="168">
        <f>SUM(AZ8*10+BA8)/AY8*10</f>
        <v>0</v>
      </c>
      <c r="BC8" s="153" t="str">
        <f>IF(H8&lt;250,0,IF(H8&lt;500,250,IF(H8&lt;750,"500",IF(H8&lt;1000,750,IF(H8&lt;1500,1000,IF(H8&lt;2000,1500,IF(H8&lt;2500,2000,IF(H8&lt;3000,2500,3000))))))))</f>
        <v>500</v>
      </c>
      <c r="BD8" s="188">
        <v>500</v>
      </c>
      <c r="BE8" s="153">
        <f>BC8-BD8</f>
        <v>0</v>
      </c>
      <c r="BF8" s="153" t="str">
        <f>IF(BE8=0,"geen actie",CONCATENATE("diploma uitschrijven: ",BC8," punten"))</f>
        <v>geen actie</v>
      </c>
      <c r="BG8" s="149">
        <v>6</v>
      </c>
      <c r="BH8" s="182"/>
      <c r="BI8" s="182"/>
      <c r="BJ8" s="182"/>
      <c r="BK8" s="182"/>
      <c r="BO8" s="182"/>
    </row>
    <row r="9" spans="1:67" ht="18" customHeight="1" x14ac:dyDescent="0.3">
      <c r="A9" s="149">
        <v>7</v>
      </c>
      <c r="B9" s="149" t="str">
        <f>IF(A9=BG9,"v","x")</f>
        <v>v</v>
      </c>
      <c r="C9" s="149" t="s">
        <v>237</v>
      </c>
      <c r="D9" s="183"/>
      <c r="E9" s="174" t="s">
        <v>246</v>
      </c>
      <c r="F9" s="149">
        <v>115251</v>
      </c>
      <c r="G9" s="185" t="s">
        <v>238</v>
      </c>
      <c r="H9" s="176">
        <f>SUM(M9+Q9+U9+Y9+AC9+AG9+AK9+AP9+AT9+AX9+BB9)</f>
        <v>57.142857142857146</v>
      </c>
      <c r="I9" s="186">
        <v>2004</v>
      </c>
      <c r="J9" s="153">
        <v>2021</v>
      </c>
      <c r="K9" s="455">
        <f>J9-I9</f>
        <v>17</v>
      </c>
      <c r="L9" s="178">
        <f>H9-M9</f>
        <v>0</v>
      </c>
      <c r="M9" s="164">
        <v>57.142857142857146</v>
      </c>
      <c r="N9" s="179">
        <v>1</v>
      </c>
      <c r="O9" s="179"/>
      <c r="P9" s="179"/>
      <c r="Q9" s="168">
        <f>SUM(O9*10+P9)/N9*10</f>
        <v>0</v>
      </c>
      <c r="R9" s="179">
        <v>1</v>
      </c>
      <c r="S9" s="179"/>
      <c r="T9" s="179"/>
      <c r="U9" s="168">
        <f>SUM(S9*10+T9)/R9*10</f>
        <v>0</v>
      </c>
      <c r="V9" s="179">
        <v>1</v>
      </c>
      <c r="W9" s="179"/>
      <c r="X9" s="179"/>
      <c r="Y9" s="168">
        <f>SUM(W9*10+X9)/V9*10</f>
        <v>0</v>
      </c>
      <c r="Z9" s="179">
        <v>1</v>
      </c>
      <c r="AA9" s="179"/>
      <c r="AB9" s="179"/>
      <c r="AC9" s="168">
        <f>SUM(AA9*10+AB9)/Z9*10</f>
        <v>0</v>
      </c>
      <c r="AD9" s="179">
        <v>1</v>
      </c>
      <c r="AE9" s="179"/>
      <c r="AF9" s="179"/>
      <c r="AG9" s="168">
        <f>SUM(AE9*10+AF9)/AD9*10</f>
        <v>0</v>
      </c>
      <c r="AH9" s="179">
        <v>1</v>
      </c>
      <c r="AI9" s="179"/>
      <c r="AJ9" s="179"/>
      <c r="AK9" s="168">
        <f>SUM(AI9*10+AJ9)/AH9*10</f>
        <v>0</v>
      </c>
      <c r="AL9" s="179">
        <v>1</v>
      </c>
      <c r="AM9" s="179">
        <v>1</v>
      </c>
      <c r="AN9" s="179"/>
      <c r="AO9" s="179"/>
      <c r="AP9" s="168">
        <f>SUM(AN9*10+AO9/AM9)/AL9*10</f>
        <v>0</v>
      </c>
      <c r="AQ9" s="179">
        <v>1</v>
      </c>
      <c r="AR9" s="179"/>
      <c r="AS9" s="179"/>
      <c r="AT9" s="168">
        <f>SUM(AR9*10+AS9)/AQ9*10</f>
        <v>0</v>
      </c>
      <c r="AU9" s="179">
        <v>1</v>
      </c>
      <c r="AV9" s="179"/>
      <c r="AW9" s="179"/>
      <c r="AX9" s="180">
        <f>SUM(AV9*10+AW9)/AU9*10</f>
        <v>0</v>
      </c>
      <c r="AY9" s="179">
        <v>1</v>
      </c>
      <c r="AZ9" s="179"/>
      <c r="BA9" s="179"/>
      <c r="BB9" s="168">
        <f>SUM(AZ9*10+BA9)/AY9*10</f>
        <v>0</v>
      </c>
      <c r="BC9" s="153">
        <f>IF(H9&lt;250,0,IF(H9&lt;500,250,IF(H9&lt;750,"500",IF(H9&lt;1000,750,IF(H9&lt;1500,1000,IF(H9&lt;2000,1500,IF(H9&lt;2500,2000,IF(H9&lt;3000,2500,3000))))))))</f>
        <v>0</v>
      </c>
      <c r="BD9" s="188">
        <v>0</v>
      </c>
      <c r="BE9" s="153">
        <f>BC9-BD9</f>
        <v>0</v>
      </c>
      <c r="BF9" s="153" t="str">
        <f>IF(BE9=0,"geen actie",CONCATENATE("diploma uitschrijven: ",BC9," punten"))</f>
        <v>geen actie</v>
      </c>
      <c r="BG9" s="149">
        <v>7</v>
      </c>
      <c r="BH9" s="182"/>
      <c r="BI9" s="182"/>
      <c r="BJ9" s="182"/>
      <c r="BK9" s="182"/>
      <c r="BO9" s="182"/>
    </row>
    <row r="10" spans="1:67" ht="18" customHeight="1" x14ac:dyDescent="0.3">
      <c r="A10" s="149">
        <v>8</v>
      </c>
      <c r="B10" s="149" t="str">
        <f>IF(A10=BG10,"v","x")</f>
        <v>v</v>
      </c>
      <c r="C10" s="149"/>
      <c r="D10" s="189"/>
      <c r="E10" s="155" t="s">
        <v>247</v>
      </c>
      <c r="F10" s="149">
        <v>117970</v>
      </c>
      <c r="G10" s="175" t="s">
        <v>248</v>
      </c>
      <c r="H10" s="176">
        <f>SUM(M10+Q10+U10+Y10+AC10+AG10+AK10+AP10+AT10+AX10+BB10)</f>
        <v>112.22222222222221</v>
      </c>
      <c r="I10" s="186">
        <v>2006</v>
      </c>
      <c r="J10" s="153">
        <v>2021</v>
      </c>
      <c r="K10" s="455">
        <f>J10-I10</f>
        <v>15</v>
      </c>
      <c r="L10" s="178">
        <f>H10-M10</f>
        <v>0</v>
      </c>
      <c r="M10" s="164">
        <v>112.22222222222221</v>
      </c>
      <c r="N10" s="179">
        <v>1</v>
      </c>
      <c r="O10" s="179"/>
      <c r="P10" s="179"/>
      <c r="Q10" s="168">
        <f>SUM(O10*10+P10)/N10*10</f>
        <v>0</v>
      </c>
      <c r="R10" s="179">
        <v>1</v>
      </c>
      <c r="S10" s="179"/>
      <c r="T10" s="179"/>
      <c r="U10" s="168">
        <f>SUM(S10*10+T10)/R10*10</f>
        <v>0</v>
      </c>
      <c r="V10" s="179">
        <v>1</v>
      </c>
      <c r="W10" s="179"/>
      <c r="X10" s="179"/>
      <c r="Y10" s="168">
        <f>SUM(W10*10+X10)/V10*10</f>
        <v>0</v>
      </c>
      <c r="Z10" s="179">
        <v>1</v>
      </c>
      <c r="AA10" s="179"/>
      <c r="AB10" s="179"/>
      <c r="AC10" s="168">
        <f>SUM(AA10*10+AB10)/Z10*10</f>
        <v>0</v>
      </c>
      <c r="AD10" s="179">
        <v>1</v>
      </c>
      <c r="AE10" s="179"/>
      <c r="AF10" s="179"/>
      <c r="AG10" s="168">
        <f>SUM(AE10*10+AF10)/AD10*10</f>
        <v>0</v>
      </c>
      <c r="AH10" s="179">
        <v>1</v>
      </c>
      <c r="AI10" s="179"/>
      <c r="AJ10" s="179"/>
      <c r="AK10" s="168">
        <f>SUM(AI10*10+AJ10)/AH10*10</f>
        <v>0</v>
      </c>
      <c r="AL10" s="179">
        <v>1</v>
      </c>
      <c r="AM10" s="179">
        <v>1</v>
      </c>
      <c r="AN10" s="179"/>
      <c r="AO10" s="179"/>
      <c r="AP10" s="168">
        <f>SUM(AN10*10+AO10/AM10)/AL10*10</f>
        <v>0</v>
      </c>
      <c r="AQ10" s="179">
        <v>1</v>
      </c>
      <c r="AR10" s="179"/>
      <c r="AS10" s="179"/>
      <c r="AT10" s="168">
        <f>SUM(AR10*10+AS10)/AQ10*10</f>
        <v>0</v>
      </c>
      <c r="AU10" s="179">
        <v>1</v>
      </c>
      <c r="AV10" s="179"/>
      <c r="AW10" s="179"/>
      <c r="AX10" s="180">
        <f>SUM(AV10*10+AW10)/AU10*10</f>
        <v>0</v>
      </c>
      <c r="AY10" s="179">
        <v>1</v>
      </c>
      <c r="AZ10" s="179"/>
      <c r="BA10" s="179"/>
      <c r="BB10" s="168">
        <f>SUM(AZ10*10+BA10)/AY10*10</f>
        <v>0</v>
      </c>
      <c r="BC10" s="153">
        <f>IF(H10&lt;250,0,IF(H10&lt;500,250,IF(H10&lt;750,"500",IF(H10&lt;1000,750,IF(H10&lt;1500,1000,IF(H10&lt;2000,1500,IF(H10&lt;2500,2000,IF(H10&lt;3000,2500,3000))))))))</f>
        <v>0</v>
      </c>
      <c r="BD10" s="188">
        <v>0</v>
      </c>
      <c r="BE10" s="153">
        <f>BC10-BD10</f>
        <v>0</v>
      </c>
      <c r="BF10" s="153" t="str">
        <f>IF(BE10=0,"geen actie",CONCATENATE("diploma uitschrijven: ",BC10," punten"))</f>
        <v>geen actie</v>
      </c>
      <c r="BG10" s="149">
        <v>8</v>
      </c>
      <c r="BH10" s="182"/>
      <c r="BI10" s="182"/>
      <c r="BJ10" s="182"/>
      <c r="BK10" s="182"/>
      <c r="BO10" s="182"/>
    </row>
    <row r="11" spans="1:67" ht="18" customHeight="1" x14ac:dyDescent="0.3">
      <c r="A11" s="149">
        <v>9</v>
      </c>
      <c r="B11" s="149" t="str">
        <f>IF(A11=BG11,"v","x")</f>
        <v>v</v>
      </c>
      <c r="C11" s="149" t="s">
        <v>237</v>
      </c>
      <c r="D11" s="153"/>
      <c r="E11" s="174" t="s">
        <v>283</v>
      </c>
      <c r="F11" s="190">
        <v>118440</v>
      </c>
      <c r="G11" s="186" t="s">
        <v>629</v>
      </c>
      <c r="H11" s="176">
        <f>SUM(M11+Q11+U11+Y11+AC11+AG11+AK11+AP11+AT11+AX11+BB11)</f>
        <v>725.16666666666663</v>
      </c>
      <c r="I11" s="153">
        <v>2009</v>
      </c>
      <c r="J11" s="153">
        <v>2021</v>
      </c>
      <c r="K11" s="455">
        <f>J11-I11</f>
        <v>12</v>
      </c>
      <c r="L11" s="178">
        <f>H11-M11</f>
        <v>434.16666666666663</v>
      </c>
      <c r="M11" s="164">
        <v>291</v>
      </c>
      <c r="N11" s="179">
        <v>1</v>
      </c>
      <c r="O11" s="179"/>
      <c r="P11" s="179"/>
      <c r="Q11" s="168">
        <f>SUM(O11*10+P11)/N11*10</f>
        <v>0</v>
      </c>
      <c r="R11" s="179">
        <v>12</v>
      </c>
      <c r="S11" s="179">
        <v>9</v>
      </c>
      <c r="T11" s="179">
        <v>38</v>
      </c>
      <c r="U11" s="168">
        <f>SUM(S11*10+T11)/R11*10</f>
        <v>106.66666666666666</v>
      </c>
      <c r="V11" s="179">
        <v>8</v>
      </c>
      <c r="W11" s="179">
        <v>7</v>
      </c>
      <c r="X11" s="179">
        <v>38</v>
      </c>
      <c r="Y11" s="168">
        <f>SUM(W11*10+X11)/V11*10</f>
        <v>135</v>
      </c>
      <c r="Z11" s="179">
        <v>6</v>
      </c>
      <c r="AA11" s="179">
        <v>3</v>
      </c>
      <c r="AB11" s="179">
        <v>24</v>
      </c>
      <c r="AC11" s="168">
        <f>SUM(AA11*10+AB11)/Z11*10</f>
        <v>90</v>
      </c>
      <c r="AD11" s="179">
        <v>1</v>
      </c>
      <c r="AE11" s="179"/>
      <c r="AF11" s="179"/>
      <c r="AG11" s="168">
        <f>SUM(AE11*10+AF11)/AD11*10</f>
        <v>0</v>
      </c>
      <c r="AH11" s="179">
        <v>1</v>
      </c>
      <c r="AI11" s="179"/>
      <c r="AJ11" s="179"/>
      <c r="AK11" s="168">
        <f>SUM(AI11*10+AJ11)/AH11*10</f>
        <v>0</v>
      </c>
      <c r="AL11" s="179">
        <v>8</v>
      </c>
      <c r="AM11" s="179">
        <v>1</v>
      </c>
      <c r="AN11" s="179">
        <v>5</v>
      </c>
      <c r="AO11" s="179">
        <v>32</v>
      </c>
      <c r="AP11" s="168">
        <f>SUM(AN11*10+AO11/AM11)/AL11*10</f>
        <v>102.5</v>
      </c>
      <c r="AQ11" s="179">
        <v>1</v>
      </c>
      <c r="AR11" s="179"/>
      <c r="AS11" s="179"/>
      <c r="AT11" s="168">
        <f>SUM(AR11*10+AS11)/AQ11*10</f>
        <v>0</v>
      </c>
      <c r="AU11" s="179">
        <v>1</v>
      </c>
      <c r="AV11" s="179"/>
      <c r="AW11" s="179"/>
      <c r="AX11" s="180">
        <f>SUM(AV11*10+AW11)/AU11*10</f>
        <v>0</v>
      </c>
      <c r="AY11" s="179">
        <v>1</v>
      </c>
      <c r="AZ11" s="179"/>
      <c r="BA11" s="179"/>
      <c r="BB11" s="168">
        <f>SUM(AZ11*10+BA11)/AY11*10</f>
        <v>0</v>
      </c>
      <c r="BC11" s="153" t="str">
        <f>IF(H11&lt;250,0,IF(H11&lt;500,250,IF(H11&lt;750,"500",IF(H11&lt;1000,750,IF(H11&lt;1500,1000,IF(H11&lt;2000,1500,IF(H11&lt;2500,2000,IF(H11&lt;3000,2500,3000))))))))</f>
        <v>500</v>
      </c>
      <c r="BD11" s="188">
        <v>500</v>
      </c>
      <c r="BE11" s="153">
        <f>BC11-BD11</f>
        <v>0</v>
      </c>
      <c r="BF11" s="153" t="str">
        <f>IF(BE11=0,"geen actie",CONCATENATE("diploma uitschrijven: ",BC11," punten"))</f>
        <v>geen actie</v>
      </c>
      <c r="BG11" s="149">
        <v>9</v>
      </c>
      <c r="BH11" s="182"/>
      <c r="BI11" s="182"/>
      <c r="BJ11" s="182"/>
      <c r="BK11" s="182"/>
      <c r="BO11" s="182"/>
    </row>
    <row r="12" spans="1:67" ht="18" customHeight="1" x14ac:dyDescent="0.3">
      <c r="A12" s="149">
        <v>10</v>
      </c>
      <c r="B12" s="149" t="str">
        <f>IF(A12=BG12,"v","x")</f>
        <v>v</v>
      </c>
      <c r="C12" s="149" t="s">
        <v>237</v>
      </c>
      <c r="D12" s="481"/>
      <c r="E12" s="174" t="s">
        <v>249</v>
      </c>
      <c r="F12" s="184">
        <v>116727</v>
      </c>
      <c r="G12" s="185" t="s">
        <v>248</v>
      </c>
      <c r="H12" s="176">
        <f>SUM(M12+Q12+U12+Y12+AC12+AG12+AK12+AP12+AT12+AX12+BB12)</f>
        <v>2930.8174603174589</v>
      </c>
      <c r="I12" s="186">
        <v>2006</v>
      </c>
      <c r="J12" s="153">
        <v>2021</v>
      </c>
      <c r="K12" s="455">
        <f>J12-I12</f>
        <v>15</v>
      </c>
      <c r="L12" s="178">
        <f>H12-M12</f>
        <v>568.38888888888869</v>
      </c>
      <c r="M12" s="164">
        <v>2362.4285714285702</v>
      </c>
      <c r="N12" s="179">
        <v>1</v>
      </c>
      <c r="O12" s="179"/>
      <c r="P12" s="179"/>
      <c r="Q12" s="168">
        <f>SUM(O12*10+P12)/N12*10</f>
        <v>0</v>
      </c>
      <c r="R12" s="179">
        <v>9</v>
      </c>
      <c r="S12" s="179">
        <v>8</v>
      </c>
      <c r="T12" s="179">
        <v>44</v>
      </c>
      <c r="U12" s="168">
        <f>SUM(S12*10+T12)/R12*10</f>
        <v>137.77777777777777</v>
      </c>
      <c r="V12" s="179">
        <v>12</v>
      </c>
      <c r="W12" s="179">
        <v>8</v>
      </c>
      <c r="X12" s="179">
        <v>45</v>
      </c>
      <c r="Y12" s="168">
        <f>SUM(W12*10+X12)/V12*10</f>
        <v>104.16666666666666</v>
      </c>
      <c r="Z12" s="179">
        <v>1</v>
      </c>
      <c r="AA12" s="179"/>
      <c r="AB12" s="179"/>
      <c r="AC12" s="168">
        <f>SUM(AA12*10+AB12)/Z12*10</f>
        <v>0</v>
      </c>
      <c r="AD12" s="179">
        <v>1</v>
      </c>
      <c r="AE12" s="179"/>
      <c r="AF12" s="179"/>
      <c r="AG12" s="168">
        <f>SUM(AE12*10+AF12)/AD12*10</f>
        <v>0</v>
      </c>
      <c r="AH12" s="179">
        <v>9</v>
      </c>
      <c r="AI12" s="179">
        <v>5</v>
      </c>
      <c r="AJ12" s="179">
        <v>35</v>
      </c>
      <c r="AK12" s="168">
        <f>SUM(AI12*10+AJ12)/AH12*10</f>
        <v>94.444444444444443</v>
      </c>
      <c r="AL12" s="179">
        <v>10</v>
      </c>
      <c r="AM12" s="179">
        <v>1</v>
      </c>
      <c r="AN12" s="179">
        <v>7</v>
      </c>
      <c r="AO12" s="179">
        <v>42</v>
      </c>
      <c r="AP12" s="168">
        <f>SUM(AN12*10+AO12/AM12)/AL12*10</f>
        <v>112</v>
      </c>
      <c r="AQ12" s="179">
        <v>8</v>
      </c>
      <c r="AR12" s="179">
        <v>6</v>
      </c>
      <c r="AS12" s="179">
        <v>36</v>
      </c>
      <c r="AT12" s="168">
        <f>SUM(AR12*10+AS12)/AQ12*10</f>
        <v>120</v>
      </c>
      <c r="AU12" s="179">
        <v>1</v>
      </c>
      <c r="AV12" s="179"/>
      <c r="AW12" s="179"/>
      <c r="AX12" s="180">
        <f>SUM(AV12*10+AW12)/AU12*10</f>
        <v>0</v>
      </c>
      <c r="AY12" s="179">
        <v>1</v>
      </c>
      <c r="AZ12" s="179"/>
      <c r="BA12" s="179"/>
      <c r="BB12" s="168">
        <f>SUM(AZ12*10+BA12)/AY12*10</f>
        <v>0</v>
      </c>
      <c r="BC12" s="153">
        <f>IF(H12&lt;250,0,IF(H12&lt;500,250,IF(H12&lt;750,"500",IF(H12&lt;1000,750,IF(H12&lt;1500,1000,IF(H12&lt;2000,1500,IF(H12&lt;2500,2000,IF(H12&lt;3000,2500,3000))))))))</f>
        <v>2500</v>
      </c>
      <c r="BD12" s="188">
        <v>2500</v>
      </c>
      <c r="BE12" s="153">
        <f>BC12-BD12</f>
        <v>0</v>
      </c>
      <c r="BF12" s="153" t="str">
        <f>IF(BE12=0,"geen actie",CONCATENATE("diploma uitschrijven: ",BC12," punten"))</f>
        <v>geen actie</v>
      </c>
      <c r="BG12" s="149">
        <v>10</v>
      </c>
      <c r="BH12" s="182"/>
      <c r="BI12" s="182"/>
      <c r="BJ12" s="182"/>
      <c r="BK12" s="182"/>
      <c r="BO12" s="182"/>
    </row>
    <row r="13" spans="1:67" ht="18" customHeight="1" x14ac:dyDescent="0.3">
      <c r="A13" s="149">
        <v>11</v>
      </c>
      <c r="B13" s="149" t="str">
        <f>IF(A13=BG13,"v","x")</f>
        <v>v</v>
      </c>
      <c r="C13" s="149"/>
      <c r="D13" s="173"/>
      <c r="E13" s="174" t="s">
        <v>284</v>
      </c>
      <c r="F13" s="149">
        <v>117853</v>
      </c>
      <c r="G13" s="177" t="s">
        <v>285</v>
      </c>
      <c r="H13" s="176">
        <f>SUM(M13+Q13+U13+Y13+AC13+AG13+AK13+AP13+AT13+AX13+BB13)</f>
        <v>920</v>
      </c>
      <c r="I13" s="153">
        <v>2009</v>
      </c>
      <c r="J13" s="153">
        <v>2021</v>
      </c>
      <c r="K13" s="455">
        <f>J13-I13</f>
        <v>12</v>
      </c>
      <c r="L13" s="178">
        <f>H13-M13</f>
        <v>0</v>
      </c>
      <c r="M13" s="164">
        <v>920</v>
      </c>
      <c r="N13" s="179">
        <v>1</v>
      </c>
      <c r="O13" s="179"/>
      <c r="P13" s="179"/>
      <c r="Q13" s="168">
        <f>SUM(O13*10+P13)/N13*10</f>
        <v>0</v>
      </c>
      <c r="R13" s="179">
        <v>1</v>
      </c>
      <c r="S13" s="179"/>
      <c r="T13" s="179"/>
      <c r="U13" s="168">
        <f>SUM(S13*10+T13)/R13*10</f>
        <v>0</v>
      </c>
      <c r="V13" s="179">
        <v>1</v>
      </c>
      <c r="W13" s="179"/>
      <c r="X13" s="179"/>
      <c r="Y13" s="168">
        <f>SUM(W13*10+X13)/V13*10</f>
        <v>0</v>
      </c>
      <c r="Z13" s="179">
        <v>1</v>
      </c>
      <c r="AA13" s="179"/>
      <c r="AB13" s="179"/>
      <c r="AC13" s="168">
        <f>SUM(AA13*10+AB13)/Z13*10</f>
        <v>0</v>
      </c>
      <c r="AD13" s="179">
        <v>1</v>
      </c>
      <c r="AE13" s="179"/>
      <c r="AF13" s="179"/>
      <c r="AG13" s="168">
        <f>SUM(AE13*10+AF13)/AD13*10</f>
        <v>0</v>
      </c>
      <c r="AH13" s="179">
        <v>1</v>
      </c>
      <c r="AI13" s="179"/>
      <c r="AJ13" s="179"/>
      <c r="AK13" s="168">
        <f>SUM(AI13*10+AJ13)/AH13*10</f>
        <v>0</v>
      </c>
      <c r="AL13" s="179">
        <v>1</v>
      </c>
      <c r="AM13" s="179">
        <v>1</v>
      </c>
      <c r="AN13" s="179"/>
      <c r="AO13" s="179"/>
      <c r="AP13" s="168">
        <f>SUM(AN13*10+AO13/AM13)/AL13*10</f>
        <v>0</v>
      </c>
      <c r="AQ13" s="179">
        <v>1</v>
      </c>
      <c r="AR13" s="179"/>
      <c r="AS13" s="179"/>
      <c r="AT13" s="168">
        <f>SUM(AR13*10+AS13)/AQ13*10</f>
        <v>0</v>
      </c>
      <c r="AU13" s="179">
        <v>1</v>
      </c>
      <c r="AV13" s="179"/>
      <c r="AW13" s="179"/>
      <c r="AX13" s="180">
        <f>SUM(AV13*10+AW13)/AU13*10</f>
        <v>0</v>
      </c>
      <c r="AY13" s="179">
        <v>1</v>
      </c>
      <c r="AZ13" s="179"/>
      <c r="BA13" s="179"/>
      <c r="BB13" s="168">
        <f>SUM(AZ13*10+BA13)/AY13*10</f>
        <v>0</v>
      </c>
      <c r="BC13" s="153">
        <f>IF(H13&lt;250,0,IF(H13&lt;500,250,IF(H13&lt;750,"500",IF(H13&lt;1000,750,IF(H13&lt;1500,1000,IF(H13&lt;2000,1500,IF(H13&lt;2500,2000,IF(H13&lt;3000,2500,3000))))))))</f>
        <v>750</v>
      </c>
      <c r="BD13" s="181">
        <v>750</v>
      </c>
      <c r="BE13" s="153">
        <f>BC13-BD13</f>
        <v>0</v>
      </c>
      <c r="BF13" s="153" t="str">
        <f>IF(BE13=0,"geen actie",CONCATENATE("diploma uitschrijven: ",BC13," punten"))</f>
        <v>geen actie</v>
      </c>
      <c r="BG13" s="149">
        <v>11</v>
      </c>
      <c r="BH13" s="182"/>
      <c r="BI13" s="182"/>
      <c r="BJ13" s="182"/>
      <c r="BK13" s="182"/>
      <c r="BO13" s="182"/>
    </row>
    <row r="14" spans="1:67" ht="18" customHeight="1" x14ac:dyDescent="0.3">
      <c r="A14" s="149">
        <v>12</v>
      </c>
      <c r="B14" s="149" t="str">
        <f>IF(A14=BG14,"v","x")</f>
        <v>v</v>
      </c>
      <c r="C14" s="149" t="s">
        <v>237</v>
      </c>
      <c r="D14" s="183"/>
      <c r="E14" s="174" t="s">
        <v>286</v>
      </c>
      <c r="F14" s="190"/>
      <c r="G14" s="186" t="s">
        <v>238</v>
      </c>
      <c r="H14" s="176">
        <f>SUM(M14+Q14+U14+Y14+AC14+AG14+AK14+AP14+AT14+AX14+BB14)</f>
        <v>68.333333333333329</v>
      </c>
      <c r="I14" s="153">
        <v>2008</v>
      </c>
      <c r="J14" s="153">
        <v>2021</v>
      </c>
      <c r="K14" s="455">
        <f>J14-I14</f>
        <v>13</v>
      </c>
      <c r="L14" s="178">
        <f>H14-M14</f>
        <v>0</v>
      </c>
      <c r="M14" s="164">
        <v>68.333333333333329</v>
      </c>
      <c r="N14" s="179">
        <v>1</v>
      </c>
      <c r="O14" s="179"/>
      <c r="P14" s="179"/>
      <c r="Q14" s="168">
        <f>SUM(O14*10+P14)/N14*10</f>
        <v>0</v>
      </c>
      <c r="R14" s="179">
        <v>1</v>
      </c>
      <c r="S14" s="179"/>
      <c r="T14" s="179"/>
      <c r="U14" s="168">
        <f>SUM(S14*10+T14)/R14*10</f>
        <v>0</v>
      </c>
      <c r="V14" s="179">
        <v>1</v>
      </c>
      <c r="W14" s="179"/>
      <c r="X14" s="179"/>
      <c r="Y14" s="168">
        <f>SUM(W14*10+X14)/V14*10</f>
        <v>0</v>
      </c>
      <c r="Z14" s="179">
        <v>1</v>
      </c>
      <c r="AA14" s="179"/>
      <c r="AB14" s="179"/>
      <c r="AC14" s="168">
        <f>SUM(AA14*10+AB14)/Z14*10</f>
        <v>0</v>
      </c>
      <c r="AD14" s="179">
        <v>1</v>
      </c>
      <c r="AE14" s="179"/>
      <c r="AF14" s="179"/>
      <c r="AG14" s="168">
        <f>SUM(AE14*10+AF14)/AD14*10</f>
        <v>0</v>
      </c>
      <c r="AH14" s="179">
        <v>1</v>
      </c>
      <c r="AI14" s="179"/>
      <c r="AJ14" s="179"/>
      <c r="AK14" s="168">
        <f>SUM(AI14*10+AJ14)/AH14*10</f>
        <v>0</v>
      </c>
      <c r="AL14" s="179">
        <v>1</v>
      </c>
      <c r="AM14" s="179">
        <v>1</v>
      </c>
      <c r="AN14" s="179"/>
      <c r="AO14" s="179"/>
      <c r="AP14" s="168">
        <f>SUM(AN14*10+AO14/AM14)/AL14*10</f>
        <v>0</v>
      </c>
      <c r="AQ14" s="179">
        <v>1</v>
      </c>
      <c r="AR14" s="179"/>
      <c r="AS14" s="179"/>
      <c r="AT14" s="168">
        <f>SUM(AR14*10+AS14)/AQ14*10</f>
        <v>0</v>
      </c>
      <c r="AU14" s="179">
        <v>1</v>
      </c>
      <c r="AV14" s="179"/>
      <c r="AW14" s="179"/>
      <c r="AX14" s="180">
        <f>SUM(AV14*10+AW14)/AU14*10</f>
        <v>0</v>
      </c>
      <c r="AY14" s="179">
        <v>1</v>
      </c>
      <c r="AZ14" s="179"/>
      <c r="BA14" s="179"/>
      <c r="BB14" s="168">
        <f>SUM(AZ14*10+BA14)/AY14*10</f>
        <v>0</v>
      </c>
      <c r="BC14" s="153">
        <f>IF(H14&lt;250,0,IF(H14&lt;500,250,IF(H14&lt;750,"500",IF(H14&lt;1000,750,IF(H14&lt;1500,1000,IF(H14&lt;2000,1500,IF(H14&lt;2500,2000,IF(H14&lt;3000,2500,3000))))))))</f>
        <v>0</v>
      </c>
      <c r="BD14" s="181">
        <v>0</v>
      </c>
      <c r="BE14" s="153">
        <f>BC14-BD14</f>
        <v>0</v>
      </c>
      <c r="BF14" s="153" t="str">
        <f>IF(BE14=0,"geen actie",CONCATENATE("diploma uitschrijven: ",BC14," punten"))</f>
        <v>geen actie</v>
      </c>
      <c r="BG14" s="149">
        <v>12</v>
      </c>
      <c r="BH14" s="182"/>
      <c r="BI14" s="182"/>
      <c r="BJ14" s="182"/>
      <c r="BK14" s="182"/>
      <c r="BO14" s="182"/>
    </row>
    <row r="15" spans="1:67" ht="18" customHeight="1" x14ac:dyDescent="0.3">
      <c r="A15" s="149">
        <v>13</v>
      </c>
      <c r="B15" s="149" t="str">
        <f>IF(A15=BG15,"v","x")</f>
        <v>v</v>
      </c>
      <c r="C15" s="149" t="s">
        <v>237</v>
      </c>
      <c r="D15" s="183"/>
      <c r="E15" s="174" t="s">
        <v>250</v>
      </c>
      <c r="F15" s="153">
        <v>114734</v>
      </c>
      <c r="G15" s="175" t="s">
        <v>248</v>
      </c>
      <c r="H15" s="176">
        <f>SUM(M15+Q15+U15+Y15+AC15+AG15+AK15+AP15+AT15+AX15+BB15)</f>
        <v>4046.2564935064916</v>
      </c>
      <c r="I15" s="177">
        <v>2005</v>
      </c>
      <c r="J15" s="153">
        <v>2021</v>
      </c>
      <c r="K15" s="455">
        <f>J15-I15</f>
        <v>16</v>
      </c>
      <c r="L15" s="178">
        <f>H15-M15</f>
        <v>0</v>
      </c>
      <c r="M15" s="164">
        <v>4046.2564935064916</v>
      </c>
      <c r="N15" s="179">
        <v>1</v>
      </c>
      <c r="O15" s="179"/>
      <c r="P15" s="179"/>
      <c r="Q15" s="168">
        <f>SUM(O15*10+P15)/N15*10</f>
        <v>0</v>
      </c>
      <c r="R15" s="179">
        <v>1</v>
      </c>
      <c r="S15" s="179"/>
      <c r="T15" s="179"/>
      <c r="U15" s="168">
        <f>SUM(S15*10+T15)/R15*10</f>
        <v>0</v>
      </c>
      <c r="V15" s="179">
        <v>1</v>
      </c>
      <c r="W15" s="179"/>
      <c r="X15" s="179"/>
      <c r="Y15" s="168">
        <f>SUM(W15*10+X15)/V15*10</f>
        <v>0</v>
      </c>
      <c r="Z15" s="179">
        <v>1</v>
      </c>
      <c r="AA15" s="179"/>
      <c r="AB15" s="179"/>
      <c r="AC15" s="168">
        <f>SUM(AA15*10+AB15)/Z15*10</f>
        <v>0</v>
      </c>
      <c r="AD15" s="179">
        <v>1</v>
      </c>
      <c r="AE15" s="179"/>
      <c r="AF15" s="179"/>
      <c r="AG15" s="168">
        <f>SUM(AE15*10+AF15)/AD15*10</f>
        <v>0</v>
      </c>
      <c r="AH15" s="179">
        <v>1</v>
      </c>
      <c r="AI15" s="179"/>
      <c r="AJ15" s="179"/>
      <c r="AK15" s="168">
        <f>SUM(AI15*10+AJ15)/AH15*10</f>
        <v>0</v>
      </c>
      <c r="AL15" s="179">
        <v>1</v>
      </c>
      <c r="AM15" s="179">
        <v>1</v>
      </c>
      <c r="AN15" s="179"/>
      <c r="AO15" s="179"/>
      <c r="AP15" s="168">
        <f>SUM(AN15*10+AO15/AM15)/AL15*10</f>
        <v>0</v>
      </c>
      <c r="AQ15" s="179">
        <v>1</v>
      </c>
      <c r="AR15" s="179"/>
      <c r="AS15" s="179"/>
      <c r="AT15" s="168">
        <f>SUM(AR15*10+AS15)/AQ15*10</f>
        <v>0</v>
      </c>
      <c r="AU15" s="179">
        <v>1</v>
      </c>
      <c r="AV15" s="179"/>
      <c r="AW15" s="179"/>
      <c r="AX15" s="180">
        <f>SUM(AV15*10+AW15)/AU15*10</f>
        <v>0</v>
      </c>
      <c r="AY15" s="179">
        <v>1</v>
      </c>
      <c r="AZ15" s="179"/>
      <c r="BA15" s="179"/>
      <c r="BB15" s="168">
        <f>SUM(AZ15*10+BA15)/AY15*10</f>
        <v>0</v>
      </c>
      <c r="BC15" s="153">
        <f>IF(H15&lt;250,0,IF(H15&lt;500,250,IF(H15&lt;750,"500",IF(H15&lt;1000,750,IF(H15&lt;1500,1000,IF(H15&lt;2000,1500,IF(H15&lt;2500,2000,IF(H15&lt;3000,2500,3000))))))))</f>
        <v>3000</v>
      </c>
      <c r="BD15" s="181">
        <v>3000</v>
      </c>
      <c r="BE15" s="153">
        <f>BC15-BD15</f>
        <v>0</v>
      </c>
      <c r="BF15" s="153" t="str">
        <f>IF(BE15=0,"geen actie",CONCATENATE("diploma uitschrijven: ",BC15," punten"))</f>
        <v>geen actie</v>
      </c>
      <c r="BG15" s="149">
        <v>13</v>
      </c>
      <c r="BH15" s="182"/>
      <c r="BI15" s="182"/>
      <c r="BJ15" s="182"/>
      <c r="BK15" s="182"/>
      <c r="BO15" s="182"/>
    </row>
    <row r="16" spans="1:67" ht="18" customHeight="1" x14ac:dyDescent="0.3">
      <c r="A16" s="149">
        <v>85</v>
      </c>
      <c r="B16" s="149" t="str">
        <f>IF(A16=BG16,"v","x")</f>
        <v>v</v>
      </c>
      <c r="C16" s="149"/>
      <c r="D16" s="575"/>
      <c r="E16" s="576" t="s">
        <v>721</v>
      </c>
      <c r="F16" s="153"/>
      <c r="G16" s="175" t="s">
        <v>241</v>
      </c>
      <c r="H16" s="176">
        <f>SUM(M16+Q16+U16+Y16+AC16+AG16+AK16+AP16+AT16+AX16+BB16)</f>
        <v>137</v>
      </c>
      <c r="I16" s="186">
        <v>2008</v>
      </c>
      <c r="J16" s="153">
        <v>2021</v>
      </c>
      <c r="K16" s="455">
        <f>J16-I16</f>
        <v>13</v>
      </c>
      <c r="L16" s="178">
        <f>H16-M16</f>
        <v>137</v>
      </c>
      <c r="M16" s="164"/>
      <c r="N16" s="179">
        <v>1</v>
      </c>
      <c r="O16" s="179"/>
      <c r="P16" s="179"/>
      <c r="Q16" s="168">
        <f>SUM(O16*10+P16)/N16*10</f>
        <v>0</v>
      </c>
      <c r="R16" s="179">
        <v>1</v>
      </c>
      <c r="S16" s="179"/>
      <c r="T16" s="179"/>
      <c r="U16" s="168">
        <f>SUM(S16*10+T16)/R16*10</f>
        <v>0</v>
      </c>
      <c r="V16" s="179">
        <v>1</v>
      </c>
      <c r="W16" s="179"/>
      <c r="X16" s="179"/>
      <c r="Y16" s="168">
        <f>SUM(W16*10+X16)/V16*10</f>
        <v>0</v>
      </c>
      <c r="Z16" s="179">
        <v>1</v>
      </c>
      <c r="AA16" s="179"/>
      <c r="AB16" s="179"/>
      <c r="AC16" s="168">
        <f>SUM(AA16*10+AB16)/Z16*10</f>
        <v>0</v>
      </c>
      <c r="AD16" s="179">
        <v>1</v>
      </c>
      <c r="AE16" s="179"/>
      <c r="AF16" s="179"/>
      <c r="AG16" s="168">
        <f>SUM(AE16*10+AF16)/AD16*10</f>
        <v>0</v>
      </c>
      <c r="AH16" s="179">
        <v>1</v>
      </c>
      <c r="AI16" s="179"/>
      <c r="AJ16" s="179"/>
      <c r="AK16" s="168">
        <f>SUM(AI16*10+AJ16)/AH16*10</f>
        <v>0</v>
      </c>
      <c r="AL16" s="179">
        <v>1</v>
      </c>
      <c r="AM16" s="179">
        <v>1</v>
      </c>
      <c r="AN16" s="179"/>
      <c r="AO16" s="179"/>
      <c r="AP16" s="168">
        <f>SUM(AN16*10+AO16/AM16)/AL16*10</f>
        <v>0</v>
      </c>
      <c r="AQ16" s="179">
        <v>10</v>
      </c>
      <c r="AR16" s="179">
        <v>9</v>
      </c>
      <c r="AS16" s="179">
        <v>47</v>
      </c>
      <c r="AT16" s="168">
        <f>SUM(AR16*10+AS16)/AQ16*10</f>
        <v>137</v>
      </c>
      <c r="AU16" s="179">
        <v>1</v>
      </c>
      <c r="AV16" s="179"/>
      <c r="AW16" s="179"/>
      <c r="AX16" s="180">
        <f>SUM(AV16*10+AW16)/AU16*10</f>
        <v>0</v>
      </c>
      <c r="AY16" s="179">
        <v>1</v>
      </c>
      <c r="AZ16" s="179"/>
      <c r="BA16" s="179"/>
      <c r="BB16" s="168">
        <f>SUM(AZ16*10+BA16)/AY16*10</f>
        <v>0</v>
      </c>
      <c r="BC16" s="153">
        <f>IF(H16&lt;250,0,IF(H16&lt;500,250,IF(H16&lt;750,"500",IF(H16&lt;1000,750,IF(H16&lt;1500,1000,IF(H16&lt;2000,1500,IF(H16&lt;2500,2000,IF(H16&lt;3000,2500,3000))))))))</f>
        <v>0</v>
      </c>
      <c r="BD16" s="181">
        <v>0</v>
      </c>
      <c r="BE16" s="153">
        <f>BC16-BD16</f>
        <v>0</v>
      </c>
      <c r="BF16" s="153" t="str">
        <f>IF(BE16=0,"geen actie",CONCATENATE("diploma uitschrijven: ",BC16," punten"))</f>
        <v>geen actie</v>
      </c>
      <c r="BG16" s="149">
        <v>85</v>
      </c>
      <c r="BH16" s="182"/>
      <c r="BI16" s="182"/>
      <c r="BJ16" s="182"/>
      <c r="BK16" s="182"/>
      <c r="BO16" s="182"/>
    </row>
    <row r="17" spans="1:67" ht="18.75" customHeight="1" x14ac:dyDescent="0.3">
      <c r="A17" s="149">
        <v>14</v>
      </c>
      <c r="B17" s="149" t="str">
        <f>IF(A17=BG17,"v","x")</f>
        <v>v</v>
      </c>
      <c r="C17" s="149"/>
      <c r="D17" s="486"/>
      <c r="E17" s="155" t="s">
        <v>287</v>
      </c>
      <c r="F17" s="155"/>
      <c r="G17" s="177" t="s">
        <v>241</v>
      </c>
      <c r="H17" s="176">
        <f>SUM(M17+Q17+U17+Y17+AC17+AG17+AK17+AP17+AT17+AX17+BB17)</f>
        <v>427.28571428571428</v>
      </c>
      <c r="I17" s="153">
        <v>2008</v>
      </c>
      <c r="J17" s="153">
        <v>2021</v>
      </c>
      <c r="K17" s="455">
        <f>J17-I17</f>
        <v>13</v>
      </c>
      <c r="L17" s="178">
        <f>H17-M17</f>
        <v>0</v>
      </c>
      <c r="M17" s="164">
        <v>427.28571428571428</v>
      </c>
      <c r="N17" s="179">
        <v>1</v>
      </c>
      <c r="O17" s="179"/>
      <c r="P17" s="179"/>
      <c r="Q17" s="168">
        <f>SUM(O17*10+P17)/N17*10</f>
        <v>0</v>
      </c>
      <c r="R17" s="179">
        <v>1</v>
      </c>
      <c r="S17" s="179"/>
      <c r="T17" s="179"/>
      <c r="U17" s="168">
        <f>SUM(S17*10+T17)/R17*10</f>
        <v>0</v>
      </c>
      <c r="V17" s="179">
        <v>1</v>
      </c>
      <c r="W17" s="179"/>
      <c r="X17" s="179"/>
      <c r="Y17" s="168">
        <f>SUM(W17*10+X17)/V17*10</f>
        <v>0</v>
      </c>
      <c r="Z17" s="179">
        <v>1</v>
      </c>
      <c r="AA17" s="179"/>
      <c r="AB17" s="179"/>
      <c r="AC17" s="168">
        <f>SUM(AA17*10+AB17)/Z17*10</f>
        <v>0</v>
      </c>
      <c r="AD17" s="179">
        <v>1</v>
      </c>
      <c r="AE17" s="179"/>
      <c r="AF17" s="179"/>
      <c r="AG17" s="168">
        <f>SUM(AE17*10+AF17)/AD17*10</f>
        <v>0</v>
      </c>
      <c r="AH17" s="179">
        <v>1</v>
      </c>
      <c r="AI17" s="179"/>
      <c r="AJ17" s="179"/>
      <c r="AK17" s="168">
        <f>SUM(AI17*10+AJ17)/AH17*10</f>
        <v>0</v>
      </c>
      <c r="AL17" s="179">
        <v>1</v>
      </c>
      <c r="AM17" s="179">
        <v>1</v>
      </c>
      <c r="AN17" s="179"/>
      <c r="AO17" s="179"/>
      <c r="AP17" s="168">
        <f>SUM(AN17*10+AO17/AM17)/AL17*10</f>
        <v>0</v>
      </c>
      <c r="AQ17" s="179">
        <v>1</v>
      </c>
      <c r="AR17" s="179"/>
      <c r="AS17" s="179"/>
      <c r="AT17" s="168">
        <f>SUM(AR17*10+AS17)/AQ17*10</f>
        <v>0</v>
      </c>
      <c r="AU17" s="179">
        <v>1</v>
      </c>
      <c r="AV17" s="179"/>
      <c r="AW17" s="179"/>
      <c r="AX17" s="180">
        <f>SUM(AV17*10+AW17)/AU17*10</f>
        <v>0</v>
      </c>
      <c r="AY17" s="179">
        <v>1</v>
      </c>
      <c r="AZ17" s="179"/>
      <c r="BA17" s="179"/>
      <c r="BB17" s="168">
        <f>SUM(AZ17*10+BA17)/AY17*10</f>
        <v>0</v>
      </c>
      <c r="BC17" s="153">
        <f>IF(H17&lt;250,0,IF(H17&lt;500,250,IF(H17&lt;750,"500",IF(H17&lt;1000,750,IF(H17&lt;1500,1000,IF(H17&lt;2000,1500,IF(H17&lt;2500,2000,IF(H17&lt;3000,2500,3000))))))))</f>
        <v>250</v>
      </c>
      <c r="BD17" s="181">
        <v>250</v>
      </c>
      <c r="BE17" s="153">
        <f>BC17-BD17</f>
        <v>0</v>
      </c>
      <c r="BF17" s="153" t="str">
        <f>IF(BE17=0,"geen actie",CONCATENATE("diploma uitschrijven: ",BC17," punten"))</f>
        <v>geen actie</v>
      </c>
      <c r="BG17" s="149">
        <v>14</v>
      </c>
      <c r="BH17" s="182"/>
      <c r="BI17" s="182"/>
      <c r="BJ17" s="182"/>
      <c r="BK17" s="182"/>
      <c r="BO17" s="182"/>
    </row>
    <row r="18" spans="1:67" ht="18.75" customHeight="1" x14ac:dyDescent="0.3">
      <c r="A18" s="149">
        <v>79</v>
      </c>
      <c r="B18" s="149" t="str">
        <f>IF(A18=BG18,"v","x")</f>
        <v>v</v>
      </c>
      <c r="C18" s="149"/>
      <c r="D18" s="153"/>
      <c r="E18" s="174" t="s">
        <v>693</v>
      </c>
      <c r="F18" s="190">
        <v>117538</v>
      </c>
      <c r="G18" s="186" t="s">
        <v>694</v>
      </c>
      <c r="H18" s="176">
        <f>SUM(M18+Q18+U18+Y18+AC18+AG18+AK18+AP18+AT18+AX18+BB18)</f>
        <v>81.25</v>
      </c>
      <c r="I18" s="153">
        <v>2009</v>
      </c>
      <c r="J18" s="153">
        <v>2021</v>
      </c>
      <c r="K18" s="455">
        <f>J18-I18</f>
        <v>12</v>
      </c>
      <c r="L18" s="178">
        <f>H18-M18</f>
        <v>81.25</v>
      </c>
      <c r="M18" s="164"/>
      <c r="N18" s="179">
        <v>1</v>
      </c>
      <c r="O18" s="179"/>
      <c r="P18" s="179"/>
      <c r="Q18" s="168">
        <f>SUM(O18*10+P18)/N18*10</f>
        <v>0</v>
      </c>
      <c r="R18" s="179">
        <v>1</v>
      </c>
      <c r="S18" s="179"/>
      <c r="T18" s="179"/>
      <c r="U18" s="168">
        <f>SUM(S18*10+T18)/R18*10</f>
        <v>0</v>
      </c>
      <c r="V18" s="179">
        <v>1</v>
      </c>
      <c r="W18" s="179"/>
      <c r="X18" s="179"/>
      <c r="Y18" s="168">
        <f>SUM(W18*10+X18)/V18*10</f>
        <v>0</v>
      </c>
      <c r="Z18" s="179">
        <v>1</v>
      </c>
      <c r="AA18" s="179"/>
      <c r="AB18" s="179"/>
      <c r="AC18" s="168">
        <f>SUM(AA18*10+AB18)/Z18*10</f>
        <v>0</v>
      </c>
      <c r="AD18" s="179">
        <v>1</v>
      </c>
      <c r="AE18" s="179"/>
      <c r="AF18" s="179"/>
      <c r="AG18" s="168">
        <f>SUM(AE18*10+AF18)/AD18*10</f>
        <v>0</v>
      </c>
      <c r="AH18" s="179">
        <v>1</v>
      </c>
      <c r="AI18" s="179"/>
      <c r="AJ18" s="179"/>
      <c r="AK18" s="168">
        <f>SUM(AI18*10+AJ18)/AH18*10</f>
        <v>0</v>
      </c>
      <c r="AL18" s="179">
        <v>8</v>
      </c>
      <c r="AM18" s="179">
        <v>1</v>
      </c>
      <c r="AN18" s="179">
        <v>4</v>
      </c>
      <c r="AO18" s="179">
        <v>25</v>
      </c>
      <c r="AP18" s="168">
        <f>SUM(AN18*10+AO18/AM18)/AL18*10</f>
        <v>81.25</v>
      </c>
      <c r="AQ18" s="179">
        <v>1</v>
      </c>
      <c r="AR18" s="179"/>
      <c r="AS18" s="179"/>
      <c r="AT18" s="168">
        <f>SUM(AR18*10+AS18)/AQ18*10</f>
        <v>0</v>
      </c>
      <c r="AU18" s="179">
        <v>1</v>
      </c>
      <c r="AV18" s="179"/>
      <c r="AW18" s="179"/>
      <c r="AX18" s="180">
        <f>SUM(AV18*10+AW18)/AU18*10</f>
        <v>0</v>
      </c>
      <c r="AY18" s="179">
        <v>1</v>
      </c>
      <c r="AZ18" s="179"/>
      <c r="BA18" s="179"/>
      <c r="BB18" s="168">
        <f>SUM(AZ18*10+BA18)/AY18*10</f>
        <v>0</v>
      </c>
      <c r="BC18" s="153">
        <f>IF(H18&lt;250,0,IF(H18&lt;500,250,IF(H18&lt;750,"500",IF(H18&lt;1000,750,IF(H18&lt;1500,1000,IF(H18&lt;2000,1500,IF(H18&lt;2500,2000,IF(H18&lt;3000,2500,3000))))))))</f>
        <v>0</v>
      </c>
      <c r="BD18" s="181">
        <v>0</v>
      </c>
      <c r="BE18" s="153">
        <f>BC18-BD18</f>
        <v>0</v>
      </c>
      <c r="BF18" s="153" t="str">
        <f>IF(BE18=0,"geen actie",CONCATENATE("diploma uitschrijven: ",BC18," punten"))</f>
        <v>geen actie</v>
      </c>
      <c r="BG18" s="149">
        <v>79</v>
      </c>
      <c r="BH18" s="182"/>
      <c r="BI18" s="182"/>
      <c r="BJ18" s="182"/>
      <c r="BK18" s="182"/>
      <c r="BL18" s="182"/>
      <c r="BM18" s="182"/>
      <c r="BN18" s="182"/>
      <c r="BO18" s="182"/>
    </row>
    <row r="19" spans="1:67" ht="18.75" customHeight="1" x14ac:dyDescent="0.3">
      <c r="A19" s="149">
        <v>15</v>
      </c>
      <c r="B19" s="149" t="str">
        <f>IF(A19=BG19,"v","x")</f>
        <v>v</v>
      </c>
      <c r="C19" s="149"/>
      <c r="D19" s="484"/>
      <c r="E19" s="155" t="s">
        <v>288</v>
      </c>
      <c r="F19" s="155">
        <v>118238</v>
      </c>
      <c r="G19" s="177" t="s">
        <v>327</v>
      </c>
      <c r="H19" s="176">
        <f>SUM(M19+Q19+U19+Y19+AC19+AG19+AK19+AP19+AT19+AX19+BB19)</f>
        <v>142.5</v>
      </c>
      <c r="I19" s="153">
        <v>2009</v>
      </c>
      <c r="J19" s="153">
        <v>2021</v>
      </c>
      <c r="K19" s="455">
        <f>J19-I19</f>
        <v>12</v>
      </c>
      <c r="L19" s="178">
        <f>H19-M19</f>
        <v>90</v>
      </c>
      <c r="M19" s="164">
        <v>52.5</v>
      </c>
      <c r="N19" s="179">
        <v>1</v>
      </c>
      <c r="O19" s="179"/>
      <c r="P19" s="179"/>
      <c r="Q19" s="168">
        <f>SUM(O19*10+P19)/N19*10</f>
        <v>0</v>
      </c>
      <c r="R19" s="179">
        <v>1</v>
      </c>
      <c r="S19" s="179"/>
      <c r="T19" s="179"/>
      <c r="U19" s="168">
        <f>SUM(S19*10+T19)/R19*10</f>
        <v>0</v>
      </c>
      <c r="V19" s="179">
        <v>1</v>
      </c>
      <c r="W19" s="179"/>
      <c r="X19" s="179"/>
      <c r="Y19" s="168">
        <f>SUM(W19*10+X19)/V19*10</f>
        <v>0</v>
      </c>
      <c r="Z19" s="179">
        <v>1</v>
      </c>
      <c r="AA19" s="179"/>
      <c r="AB19" s="179"/>
      <c r="AC19" s="168">
        <f>SUM(AA19*10+AB19)/Z19*10</f>
        <v>0</v>
      </c>
      <c r="AD19" s="179">
        <v>1</v>
      </c>
      <c r="AE19" s="179"/>
      <c r="AF19" s="179"/>
      <c r="AG19" s="168">
        <f>SUM(AE19*10+AF19)/AD19*10</f>
        <v>0</v>
      </c>
      <c r="AH19" s="179">
        <v>1</v>
      </c>
      <c r="AI19" s="179"/>
      <c r="AJ19" s="179"/>
      <c r="AK19" s="168">
        <f>SUM(AI19*10+AJ19)/AH19*10</f>
        <v>0</v>
      </c>
      <c r="AL19" s="179">
        <v>1</v>
      </c>
      <c r="AM19" s="179">
        <v>1</v>
      </c>
      <c r="AN19" s="179"/>
      <c r="AO19" s="179"/>
      <c r="AP19" s="168">
        <f>SUM(AN19*10+AO19/AM19)/AL19*10</f>
        <v>0</v>
      </c>
      <c r="AQ19" s="179">
        <v>10</v>
      </c>
      <c r="AR19" s="179">
        <v>5</v>
      </c>
      <c r="AS19" s="179">
        <v>40</v>
      </c>
      <c r="AT19" s="168">
        <f>SUM(AR19*10+AS19)/AQ19*10</f>
        <v>90</v>
      </c>
      <c r="AU19" s="179">
        <v>1</v>
      </c>
      <c r="AV19" s="179"/>
      <c r="AW19" s="179"/>
      <c r="AX19" s="180">
        <f>SUM(AV19*10+AW19)/AU19*10</f>
        <v>0</v>
      </c>
      <c r="AY19" s="179">
        <v>1</v>
      </c>
      <c r="AZ19" s="179"/>
      <c r="BA19" s="179"/>
      <c r="BB19" s="168">
        <f>SUM(AZ19*10+BA19)/AY19*10</f>
        <v>0</v>
      </c>
      <c r="BC19" s="153">
        <f>IF(H19&lt;250,0,IF(H19&lt;500,250,IF(H19&lt;750,"500",IF(H19&lt;1000,750,IF(H19&lt;1500,1000,IF(H19&lt;2000,1500,IF(H19&lt;2500,2000,IF(H19&lt;3000,2500,3000))))))))</f>
        <v>0</v>
      </c>
      <c r="BD19" s="181">
        <v>0</v>
      </c>
      <c r="BE19" s="153">
        <f>BC19-BD19</f>
        <v>0</v>
      </c>
      <c r="BF19" s="153" t="str">
        <f>IF(BE19=0,"geen actie",CONCATENATE("diploma uitschrijven: ",BC19," punten"))</f>
        <v>geen actie</v>
      </c>
      <c r="BG19" s="149">
        <v>15</v>
      </c>
      <c r="BH19" s="182"/>
      <c r="BI19" s="182"/>
      <c r="BJ19" s="182"/>
      <c r="BK19" s="182"/>
      <c r="BO19" s="182"/>
    </row>
    <row r="20" spans="1:67" ht="18" customHeight="1" x14ac:dyDescent="0.3">
      <c r="A20" s="149">
        <v>16</v>
      </c>
      <c r="B20" s="149" t="str">
        <f>IF(A20=BG20,"v","x")</f>
        <v>v</v>
      </c>
      <c r="C20" s="149"/>
      <c r="D20" s="183"/>
      <c r="E20" s="155" t="s">
        <v>251</v>
      </c>
      <c r="F20" s="149">
        <v>116732</v>
      </c>
      <c r="G20" s="175" t="s">
        <v>327</v>
      </c>
      <c r="H20" s="176">
        <f>SUM(M20+Q20+U20+Y20+AC20+AG20+AK20+AP20+AT20+AX20+BB20)</f>
        <v>445.03787878787898</v>
      </c>
      <c r="I20" s="186">
        <v>2007</v>
      </c>
      <c r="J20" s="153">
        <v>2021</v>
      </c>
      <c r="K20" s="455">
        <f>J20-I20</f>
        <v>14</v>
      </c>
      <c r="L20" s="178">
        <f>H20-M20</f>
        <v>0</v>
      </c>
      <c r="M20" s="164">
        <v>445.03787878787898</v>
      </c>
      <c r="N20" s="179">
        <v>1</v>
      </c>
      <c r="O20" s="179"/>
      <c r="P20" s="179"/>
      <c r="Q20" s="168">
        <f>SUM(O20*10+P20)/N20*10</f>
        <v>0</v>
      </c>
      <c r="R20" s="179">
        <v>1</v>
      </c>
      <c r="S20" s="179"/>
      <c r="T20" s="179"/>
      <c r="U20" s="168">
        <f>SUM(S20*10+T20)/R20*10</f>
        <v>0</v>
      </c>
      <c r="V20" s="179">
        <v>1</v>
      </c>
      <c r="W20" s="179"/>
      <c r="X20" s="179"/>
      <c r="Y20" s="168">
        <f>SUM(W20*10+X20)/V20*10</f>
        <v>0</v>
      </c>
      <c r="Z20" s="179">
        <v>1</v>
      </c>
      <c r="AA20" s="179"/>
      <c r="AB20" s="179"/>
      <c r="AC20" s="168">
        <f>SUM(AA20*10+AB20)/Z20*10</f>
        <v>0</v>
      </c>
      <c r="AD20" s="179">
        <v>1</v>
      </c>
      <c r="AE20" s="179"/>
      <c r="AF20" s="179"/>
      <c r="AG20" s="168">
        <f>SUM(AE20*10+AF20)/AD20*10</f>
        <v>0</v>
      </c>
      <c r="AH20" s="179">
        <v>1</v>
      </c>
      <c r="AI20" s="179"/>
      <c r="AJ20" s="179"/>
      <c r="AK20" s="168">
        <f>SUM(AI20*10+AJ20)/AH20*10</f>
        <v>0</v>
      </c>
      <c r="AL20" s="179">
        <v>1</v>
      </c>
      <c r="AM20" s="179">
        <v>1</v>
      </c>
      <c r="AN20" s="179"/>
      <c r="AO20" s="179"/>
      <c r="AP20" s="168">
        <f>SUM(AN20*10+AO20/AM20)/AL20*10</f>
        <v>0</v>
      </c>
      <c r="AQ20" s="179">
        <v>1</v>
      </c>
      <c r="AR20" s="179"/>
      <c r="AS20" s="179"/>
      <c r="AT20" s="168">
        <f>SUM(AR20*10+AS20)/AQ20*10</f>
        <v>0</v>
      </c>
      <c r="AU20" s="179">
        <v>1</v>
      </c>
      <c r="AV20" s="179"/>
      <c r="AW20" s="179"/>
      <c r="AX20" s="180">
        <f>SUM(AV20*10+AW20)/AU20*10</f>
        <v>0</v>
      </c>
      <c r="AY20" s="179">
        <v>1</v>
      </c>
      <c r="AZ20" s="179"/>
      <c r="BA20" s="179"/>
      <c r="BB20" s="168">
        <f>SUM(AZ20*10+BA20)/AY20*10</f>
        <v>0</v>
      </c>
      <c r="BC20" s="153">
        <f>IF(H20&lt;250,0,IF(H20&lt;500,250,IF(H20&lt;750,"500",IF(H20&lt;1000,750,IF(H20&lt;1500,1000,IF(H20&lt;2000,1500,IF(H20&lt;2500,2000,IF(H20&lt;3000,2500,3000))))))))</f>
        <v>250</v>
      </c>
      <c r="BD20" s="181">
        <v>250</v>
      </c>
      <c r="BE20" s="153">
        <f>BC20-BD20</f>
        <v>0</v>
      </c>
      <c r="BF20" s="153" t="str">
        <f>IF(BE20=0,"geen actie",CONCATENATE("diploma uitschrijven: ",BC20," punten"))</f>
        <v>geen actie</v>
      </c>
      <c r="BG20" s="149">
        <v>16</v>
      </c>
      <c r="BH20" s="182"/>
      <c r="BI20" s="182"/>
      <c r="BJ20" s="182"/>
      <c r="BK20" s="182"/>
      <c r="BO20" s="182"/>
    </row>
    <row r="21" spans="1:67" ht="18.75" customHeight="1" x14ac:dyDescent="0.3">
      <c r="A21" s="149">
        <v>17</v>
      </c>
      <c r="B21" s="149" t="str">
        <f>IF(A21=BG21,"v","x")</f>
        <v>v</v>
      </c>
      <c r="C21" s="149" t="s">
        <v>237</v>
      </c>
      <c r="D21" s="183"/>
      <c r="E21" s="174" t="s">
        <v>252</v>
      </c>
      <c r="F21" s="190"/>
      <c r="G21" s="185"/>
      <c r="H21" s="176">
        <f>SUM(M21+Q21+U21+Y21+AC21+AG21+AK21+AP21+AT21+AX21+BB21)</f>
        <v>1682</v>
      </c>
      <c r="I21" s="186">
        <v>2010</v>
      </c>
      <c r="J21" s="153">
        <v>2021</v>
      </c>
      <c r="K21" s="455">
        <f>J21-I21</f>
        <v>11</v>
      </c>
      <c r="L21" s="178">
        <f>H21-M21</f>
        <v>0</v>
      </c>
      <c r="M21" s="164">
        <v>1682</v>
      </c>
      <c r="N21" s="179">
        <v>1</v>
      </c>
      <c r="O21" s="179"/>
      <c r="P21" s="179"/>
      <c r="Q21" s="168">
        <f>SUM(O21*10+P21)/N21*10</f>
        <v>0</v>
      </c>
      <c r="R21" s="179">
        <v>1</v>
      </c>
      <c r="S21" s="179"/>
      <c r="T21" s="179"/>
      <c r="U21" s="168">
        <f>SUM(S21*10+T21)/R21*10</f>
        <v>0</v>
      </c>
      <c r="V21" s="179">
        <v>1</v>
      </c>
      <c r="W21" s="179"/>
      <c r="X21" s="179"/>
      <c r="Y21" s="168">
        <f>SUM(W21*10+X21)/V21*10</f>
        <v>0</v>
      </c>
      <c r="Z21" s="179">
        <v>1</v>
      </c>
      <c r="AA21" s="179"/>
      <c r="AB21" s="179"/>
      <c r="AC21" s="168">
        <f>SUM(AA21*10+AB21)/Z21*10</f>
        <v>0</v>
      </c>
      <c r="AD21" s="179">
        <v>1</v>
      </c>
      <c r="AE21" s="179"/>
      <c r="AF21" s="179"/>
      <c r="AG21" s="168">
        <f>SUM(AE21*10+AF21)/AD21*10</f>
        <v>0</v>
      </c>
      <c r="AH21" s="179">
        <v>1</v>
      </c>
      <c r="AI21" s="179"/>
      <c r="AJ21" s="179"/>
      <c r="AK21" s="168">
        <f>SUM(AI21*10+AJ21)/AH21*10</f>
        <v>0</v>
      </c>
      <c r="AL21" s="179">
        <v>1</v>
      </c>
      <c r="AM21" s="179">
        <v>1</v>
      </c>
      <c r="AN21" s="179"/>
      <c r="AO21" s="179"/>
      <c r="AP21" s="168">
        <f>SUM(AN21*10+AO21/AM21)/AL21*10</f>
        <v>0</v>
      </c>
      <c r="AQ21" s="179">
        <v>1</v>
      </c>
      <c r="AR21" s="179"/>
      <c r="AS21" s="179"/>
      <c r="AT21" s="168">
        <f>SUM(AR21*10+AS21)/AQ21*10</f>
        <v>0</v>
      </c>
      <c r="AU21" s="179">
        <v>1</v>
      </c>
      <c r="AV21" s="179"/>
      <c r="AW21" s="179"/>
      <c r="AX21" s="180">
        <f>SUM(AV21*10+AW21)/AU21*10</f>
        <v>0</v>
      </c>
      <c r="AY21" s="179">
        <v>1</v>
      </c>
      <c r="AZ21" s="179"/>
      <c r="BA21" s="179"/>
      <c r="BB21" s="168">
        <f>SUM(AZ21*10+BA21)/AY21*10</f>
        <v>0</v>
      </c>
      <c r="BC21" s="153">
        <f>IF(H21&lt;250,0,IF(H21&lt;500,250,IF(H21&lt;750,"500",IF(H21&lt;1000,750,IF(H21&lt;1500,1000,IF(H21&lt;2000,1500,IF(H21&lt;2500,2000,IF(H21&lt;3000,2500,3000))))))))</f>
        <v>1500</v>
      </c>
      <c r="BD21" s="181">
        <v>1500</v>
      </c>
      <c r="BE21" s="153">
        <f>BC21-BD21</f>
        <v>0</v>
      </c>
      <c r="BF21" s="153" t="str">
        <f>IF(BE21=0,"geen actie",CONCATENATE("diploma uitschrijven: ",BC21," punten"))</f>
        <v>geen actie</v>
      </c>
      <c r="BG21" s="149">
        <v>17</v>
      </c>
      <c r="BH21" s="182"/>
      <c r="BI21" s="182"/>
      <c r="BJ21" s="182"/>
      <c r="BK21" s="182"/>
      <c r="BO21" s="182"/>
    </row>
    <row r="22" spans="1:67" ht="18.75" customHeight="1" x14ac:dyDescent="0.3">
      <c r="A22" s="149">
        <v>18</v>
      </c>
      <c r="B22" s="149" t="str">
        <f>IF(A22=BG22,"v","x")</f>
        <v>v</v>
      </c>
      <c r="C22" s="149" t="s">
        <v>237</v>
      </c>
      <c r="D22" s="484"/>
      <c r="E22" s="174" t="s">
        <v>289</v>
      </c>
      <c r="F22" s="190">
        <v>118512</v>
      </c>
      <c r="G22" s="186" t="s">
        <v>241</v>
      </c>
      <c r="H22" s="176">
        <f>SUM(M22+Q22+U22+Y22+AC22+AG22+AK22+AP22+AT22+AX22+BB22)</f>
        <v>328.33333333333331</v>
      </c>
      <c r="I22" s="153">
        <v>2009</v>
      </c>
      <c r="J22" s="153">
        <v>2021</v>
      </c>
      <c r="K22" s="455">
        <f>J22-I22</f>
        <v>12</v>
      </c>
      <c r="L22" s="178">
        <f>H22-M22</f>
        <v>78.333333333333314</v>
      </c>
      <c r="M22" s="164">
        <v>250</v>
      </c>
      <c r="N22" s="179">
        <v>1</v>
      </c>
      <c r="O22" s="179"/>
      <c r="P22" s="179"/>
      <c r="Q22" s="168">
        <f>SUM(O22*10+P22)/N22*10</f>
        <v>0</v>
      </c>
      <c r="R22" s="179">
        <v>12</v>
      </c>
      <c r="S22" s="179">
        <v>0</v>
      </c>
      <c r="T22" s="179">
        <v>18</v>
      </c>
      <c r="U22" s="168">
        <f>SUM(S22*10+T22)/R22*10</f>
        <v>15</v>
      </c>
      <c r="V22" s="179">
        <v>1</v>
      </c>
      <c r="W22" s="179"/>
      <c r="X22" s="179"/>
      <c r="Y22" s="168">
        <f>SUM(W22*10+X22)/V22*10</f>
        <v>0</v>
      </c>
      <c r="Z22" s="179">
        <v>6</v>
      </c>
      <c r="AA22" s="179">
        <v>2</v>
      </c>
      <c r="AB22" s="179">
        <v>18</v>
      </c>
      <c r="AC22" s="168">
        <f>SUM(AA22*10+AB22)/Z22*10</f>
        <v>63.333333333333329</v>
      </c>
      <c r="AD22" s="179">
        <v>1</v>
      </c>
      <c r="AE22" s="179"/>
      <c r="AF22" s="179"/>
      <c r="AG22" s="168">
        <f>SUM(AE22*10+AF22)/AD22*10</f>
        <v>0</v>
      </c>
      <c r="AH22" s="179">
        <v>1</v>
      </c>
      <c r="AI22" s="179"/>
      <c r="AJ22" s="179"/>
      <c r="AK22" s="168">
        <f>SUM(AI22*10+AJ22)/AH22*10</f>
        <v>0</v>
      </c>
      <c r="AL22" s="179">
        <v>1</v>
      </c>
      <c r="AM22" s="179">
        <v>1</v>
      </c>
      <c r="AN22" s="179"/>
      <c r="AO22" s="179"/>
      <c r="AP22" s="168">
        <f>SUM(AN22*10+AO22/AM22)/AL22*10</f>
        <v>0</v>
      </c>
      <c r="AQ22" s="179">
        <v>1</v>
      </c>
      <c r="AR22" s="179"/>
      <c r="AS22" s="179"/>
      <c r="AT22" s="168">
        <f>SUM(AR22*10+AS22)/AQ22*10</f>
        <v>0</v>
      </c>
      <c r="AU22" s="179">
        <v>1</v>
      </c>
      <c r="AV22" s="179"/>
      <c r="AW22" s="179"/>
      <c r="AX22" s="180">
        <f>SUM(AV22*10+AW22)/AU22*10</f>
        <v>0</v>
      </c>
      <c r="AY22" s="179">
        <v>1</v>
      </c>
      <c r="AZ22" s="179"/>
      <c r="BA22" s="179"/>
      <c r="BB22" s="168">
        <f>SUM(AZ22*10+BA22)/AY22*10</f>
        <v>0</v>
      </c>
      <c r="BC22" s="153">
        <f>IF(H22&lt;250,0,IF(H22&lt;500,250,IF(H22&lt;750,"500",IF(H22&lt;1000,750,IF(H22&lt;1500,1000,IF(H22&lt;2000,1500,IF(H22&lt;2500,2000,IF(H22&lt;3000,2500,3000))))))))</f>
        <v>250</v>
      </c>
      <c r="BD22" s="181">
        <v>250</v>
      </c>
      <c r="BE22" s="153">
        <f>BC22-BD22</f>
        <v>0</v>
      </c>
      <c r="BF22" s="153" t="str">
        <f>IF(BE22=0,"geen actie",CONCATENATE("diploma uitschrijven: ",BC22," punten"))</f>
        <v>geen actie</v>
      </c>
      <c r="BG22" s="149">
        <v>18</v>
      </c>
      <c r="BH22" s="182"/>
      <c r="BI22" s="182"/>
      <c r="BJ22" s="182"/>
      <c r="BK22" s="182"/>
      <c r="BO22" s="182"/>
    </row>
    <row r="23" spans="1:67" ht="18" customHeight="1" x14ac:dyDescent="0.3">
      <c r="A23" s="149">
        <v>19</v>
      </c>
      <c r="B23" s="149" t="str">
        <f>IF(A23=BG23,"v","x")</f>
        <v>v</v>
      </c>
      <c r="C23" s="149" t="s">
        <v>237</v>
      </c>
      <c r="D23" s="484"/>
      <c r="E23" s="174" t="s">
        <v>290</v>
      </c>
      <c r="F23" s="149">
        <v>117553</v>
      </c>
      <c r="G23" s="177" t="s">
        <v>242</v>
      </c>
      <c r="H23" s="176">
        <f>SUM(M23+Q23+U23+Y23+AC23+AG23+AK23+AP23+AT23+AX23+BB23)</f>
        <v>1463.1190476190477</v>
      </c>
      <c r="I23" s="149">
        <v>2009</v>
      </c>
      <c r="J23" s="153">
        <v>2021</v>
      </c>
      <c r="K23" s="455">
        <f>J23-I23</f>
        <v>12</v>
      </c>
      <c r="L23" s="178">
        <f>H23-M23</f>
        <v>295.11904761904771</v>
      </c>
      <c r="M23" s="164">
        <v>1168</v>
      </c>
      <c r="N23" s="179">
        <v>1</v>
      </c>
      <c r="O23" s="179"/>
      <c r="P23" s="179"/>
      <c r="Q23" s="168">
        <f>SUM(O23*10+P23)/N23*10</f>
        <v>0</v>
      </c>
      <c r="R23" s="179">
        <v>12</v>
      </c>
      <c r="S23" s="179">
        <v>6</v>
      </c>
      <c r="T23" s="179">
        <v>41</v>
      </c>
      <c r="U23" s="168">
        <f>SUM(S23*10+T23)/R23*10</f>
        <v>84.166666666666657</v>
      </c>
      <c r="V23" s="179">
        <v>9</v>
      </c>
      <c r="W23" s="179">
        <v>4</v>
      </c>
      <c r="X23" s="179">
        <v>29</v>
      </c>
      <c r="Y23" s="168">
        <f>SUM(W23*10+X23)/V23*10</f>
        <v>76.666666666666671</v>
      </c>
      <c r="Z23" s="179">
        <v>6</v>
      </c>
      <c r="AA23" s="179">
        <v>2</v>
      </c>
      <c r="AB23" s="179">
        <v>16</v>
      </c>
      <c r="AC23" s="168">
        <f>SUM(AA23*10+AB23)/Z23*10</f>
        <v>60</v>
      </c>
      <c r="AD23" s="179">
        <v>1</v>
      </c>
      <c r="AE23" s="179"/>
      <c r="AF23" s="179"/>
      <c r="AG23" s="168">
        <f>SUM(AE23*10+AF23)/AD23*10</f>
        <v>0</v>
      </c>
      <c r="AH23" s="179">
        <v>1</v>
      </c>
      <c r="AI23" s="179"/>
      <c r="AJ23" s="179"/>
      <c r="AK23" s="168">
        <f>SUM(AI23*10+AJ23)/AH23*10</f>
        <v>0</v>
      </c>
      <c r="AL23" s="179">
        <v>1</v>
      </c>
      <c r="AM23" s="179">
        <v>1</v>
      </c>
      <c r="AN23" s="179"/>
      <c r="AO23" s="179"/>
      <c r="AP23" s="168">
        <f>SUM(AN23*10+AO23/AM23)/AL23*10</f>
        <v>0</v>
      </c>
      <c r="AQ23" s="179">
        <v>7</v>
      </c>
      <c r="AR23" s="179">
        <v>3</v>
      </c>
      <c r="AS23" s="179">
        <v>22</v>
      </c>
      <c r="AT23" s="168">
        <f>SUM(AR23*10+AS23)/AQ23*10</f>
        <v>74.285714285714292</v>
      </c>
      <c r="AU23" s="179">
        <v>1</v>
      </c>
      <c r="AV23" s="179"/>
      <c r="AW23" s="179"/>
      <c r="AX23" s="180">
        <f>SUM(AV23*10+AW23)/AU23*10</f>
        <v>0</v>
      </c>
      <c r="AY23" s="179">
        <v>1</v>
      </c>
      <c r="AZ23" s="179"/>
      <c r="BA23" s="179"/>
      <c r="BB23" s="168">
        <f>SUM(AZ23*10+BA23)/AY23*10</f>
        <v>0</v>
      </c>
      <c r="BC23" s="153">
        <f>IF(H23&lt;250,0,IF(H23&lt;500,250,IF(H23&lt;750,"500",IF(H23&lt;1000,750,IF(H23&lt;1500,1000,IF(H23&lt;2000,1500,IF(H23&lt;2500,2000,IF(H23&lt;3000,2500,3000))))))))</f>
        <v>1000</v>
      </c>
      <c r="BD23" s="181">
        <v>1000</v>
      </c>
      <c r="BE23" s="153">
        <f>BC23-BD23</f>
        <v>0</v>
      </c>
      <c r="BF23" s="153" t="str">
        <f>IF(BE23=0,"geen actie",CONCATENATE("diploma uitschrijven: ",BC23," punten"))</f>
        <v>geen actie</v>
      </c>
      <c r="BG23" s="149">
        <v>19</v>
      </c>
      <c r="BH23" s="182"/>
      <c r="BI23" s="182"/>
      <c r="BJ23" s="182"/>
      <c r="BK23" s="182"/>
      <c r="BO23" s="182"/>
    </row>
    <row r="24" spans="1:67" ht="18.75" customHeight="1" x14ac:dyDescent="0.3">
      <c r="A24" s="149">
        <v>2</v>
      </c>
      <c r="B24" s="149" t="str">
        <f>IF(A24=BG24,"v","x")</f>
        <v>v</v>
      </c>
      <c r="C24" s="149"/>
      <c r="D24" s="153"/>
      <c r="E24" s="174" t="s">
        <v>623</v>
      </c>
      <c r="F24" s="193">
        <v>119258</v>
      </c>
      <c r="G24" s="177" t="s">
        <v>553</v>
      </c>
      <c r="H24" s="176">
        <f>SUM(M24+Q24+U24+Y24+AC24+AG24+AK24+AP24+AT24+AX24+BB24)</f>
        <v>183.45238095238096</v>
      </c>
      <c r="I24" s="153">
        <v>2008</v>
      </c>
      <c r="J24" s="153">
        <v>2021</v>
      </c>
      <c r="K24" s="455">
        <f>J24-I24</f>
        <v>13</v>
      </c>
      <c r="L24" s="178">
        <f>H24-M24</f>
        <v>183.45238095238096</v>
      </c>
      <c r="M24" s="164">
        <v>0</v>
      </c>
      <c r="N24" s="179">
        <v>7</v>
      </c>
      <c r="O24" s="179">
        <v>2</v>
      </c>
      <c r="P24" s="179">
        <v>24</v>
      </c>
      <c r="Q24" s="168">
        <f>SUM(O24*10+P24)/N24*10</f>
        <v>62.857142857142854</v>
      </c>
      <c r="R24" s="179">
        <v>1</v>
      </c>
      <c r="S24" s="179"/>
      <c r="T24" s="179"/>
      <c r="U24" s="168">
        <f>SUM(S24*10+T24)/R24*10</f>
        <v>0</v>
      </c>
      <c r="V24" s="179">
        <v>7</v>
      </c>
      <c r="W24" s="179">
        <v>1</v>
      </c>
      <c r="X24" s="179">
        <v>12</v>
      </c>
      <c r="Y24" s="168">
        <f>SUM(W24*10+X24)/V24*10</f>
        <v>31.428571428571427</v>
      </c>
      <c r="Z24" s="179">
        <v>6</v>
      </c>
      <c r="AA24" s="179">
        <v>1</v>
      </c>
      <c r="AB24" s="179">
        <v>17</v>
      </c>
      <c r="AC24" s="168">
        <f>SUM(AA24*10+AB24)/Z24*10</f>
        <v>45</v>
      </c>
      <c r="AD24" s="179">
        <v>1</v>
      </c>
      <c r="AE24" s="179"/>
      <c r="AF24" s="179"/>
      <c r="AG24" s="168">
        <f>SUM(AE24*10+AF24)/AD24*10</f>
        <v>0</v>
      </c>
      <c r="AH24" s="179">
        <v>12</v>
      </c>
      <c r="AI24" s="179">
        <v>2</v>
      </c>
      <c r="AJ24" s="179">
        <v>33</v>
      </c>
      <c r="AK24" s="168">
        <f>SUM(AI24*10+AJ24)/AH24*10</f>
        <v>44.166666666666671</v>
      </c>
      <c r="AL24" s="179">
        <v>1</v>
      </c>
      <c r="AM24" s="179">
        <v>1</v>
      </c>
      <c r="AN24" s="179"/>
      <c r="AO24" s="179"/>
      <c r="AP24" s="168">
        <f>SUM(AN24*10+AO24/AM24)/AL24*10</f>
        <v>0</v>
      </c>
      <c r="AQ24" s="179">
        <v>1</v>
      </c>
      <c r="AR24" s="179"/>
      <c r="AS24" s="179"/>
      <c r="AT24" s="168">
        <f>SUM(AR24*10+AS24)/AQ24*10</f>
        <v>0</v>
      </c>
      <c r="AU24" s="179">
        <v>1</v>
      </c>
      <c r="AV24" s="179"/>
      <c r="AW24" s="179"/>
      <c r="AX24" s="180">
        <f>SUM(AV24*10+AW24)/AU24*10</f>
        <v>0</v>
      </c>
      <c r="AY24" s="179">
        <v>1</v>
      </c>
      <c r="AZ24" s="179"/>
      <c r="BA24" s="179"/>
      <c r="BB24" s="168">
        <f>SUM(AZ24*10+BA24)/AY24*10</f>
        <v>0</v>
      </c>
      <c r="BC24" s="153">
        <f>IF(H24&lt;250,0,IF(H24&lt;500,250,IF(H24&lt;750,"500",IF(H24&lt;1000,750,IF(H24&lt;1500,1000,IF(H24&lt;2000,1500,IF(H24&lt;2500,2000,IF(H24&lt;3000,2500,3000))))))))</f>
        <v>0</v>
      </c>
      <c r="BD24" s="181">
        <v>0</v>
      </c>
      <c r="BE24" s="153">
        <f>BC24-BD24</f>
        <v>0</v>
      </c>
      <c r="BF24" s="153" t="str">
        <f>IF(BE24=0,"geen actie",CONCATENATE("diploma uitschrijven: ",BC24," punten"))</f>
        <v>geen actie</v>
      </c>
      <c r="BG24" s="149">
        <v>2</v>
      </c>
      <c r="BH24" s="182"/>
      <c r="BI24" s="182"/>
      <c r="BJ24" s="182"/>
      <c r="BK24" s="182"/>
      <c r="BO24" s="182"/>
    </row>
    <row r="25" spans="1:67" ht="18.75" customHeight="1" x14ac:dyDescent="0.3">
      <c r="A25" s="149">
        <v>20</v>
      </c>
      <c r="B25" s="149" t="str">
        <f>IF(A25=BG25,"v","x")</f>
        <v>v</v>
      </c>
      <c r="C25" s="149" t="s">
        <v>237</v>
      </c>
      <c r="D25" s="153"/>
      <c r="E25" s="174" t="s">
        <v>253</v>
      </c>
      <c r="F25" s="149">
        <v>119258</v>
      </c>
      <c r="G25" s="185" t="s">
        <v>248</v>
      </c>
      <c r="H25" s="176">
        <f>SUM(M25+Q25+U25+Y25+AC25+AG25+AK25+AP25+AT25+AX25+BB25)</f>
        <v>601.85714285714289</v>
      </c>
      <c r="I25" s="177">
        <v>2006</v>
      </c>
      <c r="J25" s="153">
        <v>2021</v>
      </c>
      <c r="K25" s="455">
        <f>J25-I25</f>
        <v>15</v>
      </c>
      <c r="L25" s="178">
        <f>H25-M25</f>
        <v>190.39682539682542</v>
      </c>
      <c r="M25" s="164">
        <v>411.46031746031747</v>
      </c>
      <c r="N25" s="179">
        <v>1</v>
      </c>
      <c r="O25" s="179"/>
      <c r="P25" s="179"/>
      <c r="Q25" s="168">
        <f>SUM(O25*10+P25)/N25*10</f>
        <v>0</v>
      </c>
      <c r="R25" s="179">
        <v>1</v>
      </c>
      <c r="S25" s="179"/>
      <c r="T25" s="179"/>
      <c r="U25" s="168">
        <f>SUM(S25*10+T25)/R25*10</f>
        <v>0</v>
      </c>
      <c r="V25" s="179">
        <v>12</v>
      </c>
      <c r="W25" s="179">
        <v>1</v>
      </c>
      <c r="X25" s="179">
        <v>20</v>
      </c>
      <c r="Y25" s="168">
        <f>SUM(W25*10+X25)/V25*10</f>
        <v>25</v>
      </c>
      <c r="Z25" s="179">
        <v>1</v>
      </c>
      <c r="AA25" s="179"/>
      <c r="AB25" s="179"/>
      <c r="AC25" s="168">
        <f>SUM(AA25*10+AB25)/Z25*10</f>
        <v>0</v>
      </c>
      <c r="AD25" s="179">
        <v>1</v>
      </c>
      <c r="AE25" s="179"/>
      <c r="AF25" s="179"/>
      <c r="AG25" s="168">
        <f>SUM(AE25*10+AF25)/AD25*10</f>
        <v>0</v>
      </c>
      <c r="AH25" s="179">
        <v>9</v>
      </c>
      <c r="AI25" s="179">
        <v>2</v>
      </c>
      <c r="AJ25" s="179">
        <v>26</v>
      </c>
      <c r="AK25" s="168">
        <f>SUM(AI25*10+AJ25)/AH25*10</f>
        <v>51.111111111111107</v>
      </c>
      <c r="AL25" s="179">
        <v>1</v>
      </c>
      <c r="AM25" s="179">
        <v>1</v>
      </c>
      <c r="AN25" s="179"/>
      <c r="AO25" s="179"/>
      <c r="AP25" s="168">
        <f>SUM(AN25*10+AO25/AM25)/AL25*10</f>
        <v>0</v>
      </c>
      <c r="AQ25" s="179">
        <v>7</v>
      </c>
      <c r="AR25" s="179">
        <v>5</v>
      </c>
      <c r="AS25" s="179">
        <v>30</v>
      </c>
      <c r="AT25" s="168">
        <f>SUM(AR25*10+AS25)/AQ25*10</f>
        <v>114.28571428571429</v>
      </c>
      <c r="AU25" s="179">
        <v>1</v>
      </c>
      <c r="AV25" s="179"/>
      <c r="AW25" s="179"/>
      <c r="AX25" s="180">
        <f>SUM(AV25*10+AW25)/AU25*10</f>
        <v>0</v>
      </c>
      <c r="AY25" s="179">
        <v>1</v>
      </c>
      <c r="AZ25" s="179"/>
      <c r="BA25" s="179"/>
      <c r="BB25" s="168">
        <f>SUM(AZ25*10+BA25)/AY25*10</f>
        <v>0</v>
      </c>
      <c r="BC25" s="153" t="str">
        <f>IF(H25&lt;250,0,IF(H25&lt;500,250,IF(H25&lt;750,"500",IF(H25&lt;1000,750,IF(H25&lt;1500,1000,IF(H25&lt;2000,1500,IF(H25&lt;2500,2000,IF(H25&lt;3000,2500,3000))))))))</f>
        <v>500</v>
      </c>
      <c r="BD25" s="181">
        <v>250</v>
      </c>
      <c r="BE25" s="153">
        <f>BC25-BD25</f>
        <v>250</v>
      </c>
      <c r="BF25" s="153" t="str">
        <f>IF(BE25=0,"geen actie",CONCATENATE("diploma uitschrijven: ",BC25," punten"))</f>
        <v>diploma uitschrijven: 500 punten</v>
      </c>
      <c r="BG25" s="149">
        <v>20</v>
      </c>
      <c r="BH25" s="182"/>
      <c r="BI25" s="182"/>
      <c r="BJ25" s="182"/>
      <c r="BK25" s="182"/>
      <c r="BO25" s="182"/>
    </row>
    <row r="26" spans="1:67" ht="18" customHeight="1" x14ac:dyDescent="0.3">
      <c r="A26" s="149">
        <v>21</v>
      </c>
      <c r="B26" s="149" t="str">
        <f>IF(A26=BG26,"v","x")</f>
        <v>v</v>
      </c>
      <c r="C26" s="149" t="s">
        <v>237</v>
      </c>
      <c r="D26" s="183"/>
      <c r="E26" s="174" t="s">
        <v>558</v>
      </c>
      <c r="F26" s="153">
        <v>118728</v>
      </c>
      <c r="G26" s="175" t="s">
        <v>285</v>
      </c>
      <c r="H26" s="176">
        <f>SUM(M26+Q26+U26+Y26+AC26+AG26+AK26+AP26+AT26+AX26+BB26)</f>
        <v>111.42857142857142</v>
      </c>
      <c r="I26" s="177">
        <v>2007</v>
      </c>
      <c r="J26" s="153">
        <v>2021</v>
      </c>
      <c r="K26" s="455">
        <f>J26-I26</f>
        <v>14</v>
      </c>
      <c r="L26" s="178">
        <f>H26-M26</f>
        <v>0</v>
      </c>
      <c r="M26" s="164">
        <v>111.42857142857142</v>
      </c>
      <c r="N26" s="179">
        <v>1</v>
      </c>
      <c r="O26" s="179"/>
      <c r="P26" s="179"/>
      <c r="Q26" s="168">
        <f>SUM(O26*10+P26)/N26*10</f>
        <v>0</v>
      </c>
      <c r="R26" s="179">
        <v>1</v>
      </c>
      <c r="S26" s="179"/>
      <c r="T26" s="179"/>
      <c r="U26" s="168">
        <f>SUM(S26*10+T26)/R26*10</f>
        <v>0</v>
      </c>
      <c r="V26" s="179">
        <v>1</v>
      </c>
      <c r="W26" s="179"/>
      <c r="X26" s="179"/>
      <c r="Y26" s="168">
        <f>SUM(W26*10+X26)/V26*10</f>
        <v>0</v>
      </c>
      <c r="Z26" s="179">
        <v>1</v>
      </c>
      <c r="AA26" s="179"/>
      <c r="AB26" s="179"/>
      <c r="AC26" s="168">
        <f>SUM(AA26*10+AB26)/Z26*10</f>
        <v>0</v>
      </c>
      <c r="AD26" s="179">
        <v>1</v>
      </c>
      <c r="AE26" s="179"/>
      <c r="AF26" s="179"/>
      <c r="AG26" s="168">
        <f>SUM(AE26*10+AF26)/AD26*10</f>
        <v>0</v>
      </c>
      <c r="AH26" s="179">
        <v>1</v>
      </c>
      <c r="AI26" s="179"/>
      <c r="AJ26" s="179"/>
      <c r="AK26" s="168">
        <f>SUM(AI26*10+AJ26)/AH26*10</f>
        <v>0</v>
      </c>
      <c r="AL26" s="179">
        <v>1</v>
      </c>
      <c r="AM26" s="179">
        <v>1</v>
      </c>
      <c r="AN26" s="179"/>
      <c r="AO26" s="179"/>
      <c r="AP26" s="168">
        <f>SUM(AN26*10+AO26/AM26)/AL26*10</f>
        <v>0</v>
      </c>
      <c r="AQ26" s="179">
        <v>1</v>
      </c>
      <c r="AR26" s="179"/>
      <c r="AS26" s="179"/>
      <c r="AT26" s="168">
        <f>SUM(AR26*10+AS26)/AQ26*10</f>
        <v>0</v>
      </c>
      <c r="AU26" s="179">
        <v>1</v>
      </c>
      <c r="AV26" s="179"/>
      <c r="AW26" s="179"/>
      <c r="AX26" s="180">
        <f>SUM(AV26*10+AW26)/AU26*10</f>
        <v>0</v>
      </c>
      <c r="AY26" s="179">
        <v>1</v>
      </c>
      <c r="AZ26" s="179"/>
      <c r="BA26" s="179"/>
      <c r="BB26" s="168">
        <f>SUM(AZ26*10+BA26)/AY26*10</f>
        <v>0</v>
      </c>
      <c r="BC26" s="153">
        <f>IF(H26&lt;250,0,IF(H26&lt;500,250,IF(H26&lt;750,"500",IF(H26&lt;1000,750,IF(H26&lt;1500,1000,IF(H26&lt;2000,1500,IF(H26&lt;2500,2000,IF(H26&lt;3000,2500,3000))))))))</f>
        <v>0</v>
      </c>
      <c r="BD26" s="181">
        <v>0</v>
      </c>
      <c r="BE26" s="153">
        <f>BC26-BD26</f>
        <v>0</v>
      </c>
      <c r="BF26" s="153" t="str">
        <f>IF(BE26=0,"geen actie",CONCATENATE("diploma uitschrijven: ",BC26," punten"))</f>
        <v>geen actie</v>
      </c>
      <c r="BG26" s="149">
        <v>21</v>
      </c>
      <c r="BH26" s="182"/>
      <c r="BI26" s="182"/>
      <c r="BJ26" s="182"/>
      <c r="BK26" s="182"/>
      <c r="BO26" s="182"/>
    </row>
    <row r="27" spans="1:67" ht="18" customHeight="1" x14ac:dyDescent="0.3">
      <c r="A27" s="149">
        <v>22</v>
      </c>
      <c r="B27" s="149" t="str">
        <f>IF(A27=BG27,"v","x")</f>
        <v>v</v>
      </c>
      <c r="C27" s="149" t="s">
        <v>237</v>
      </c>
      <c r="D27" s="183"/>
      <c r="E27" s="174" t="s">
        <v>292</v>
      </c>
      <c r="F27" s="193" t="s">
        <v>293</v>
      </c>
      <c r="G27" s="177" t="s">
        <v>285</v>
      </c>
      <c r="H27" s="176">
        <f>SUM(M27+Q27+U27+Y27+AC27+AG27+AK27+AP27+AT27+AX27+BB27)</f>
        <v>1201.9761904761901</v>
      </c>
      <c r="I27" s="153">
        <v>2008</v>
      </c>
      <c r="J27" s="153">
        <v>2021</v>
      </c>
      <c r="K27" s="455">
        <f>J27-I27</f>
        <v>13</v>
      </c>
      <c r="L27" s="178">
        <f>H27-M27</f>
        <v>0</v>
      </c>
      <c r="M27" s="164">
        <v>1201.9761904761901</v>
      </c>
      <c r="N27" s="179">
        <v>1</v>
      </c>
      <c r="O27" s="179"/>
      <c r="P27" s="179"/>
      <c r="Q27" s="168">
        <f>SUM(O27*10+P27)/N27*10</f>
        <v>0</v>
      </c>
      <c r="R27" s="179">
        <v>1</v>
      </c>
      <c r="S27" s="179"/>
      <c r="T27" s="179"/>
      <c r="U27" s="168">
        <f>SUM(S27*10+T27)/R27*10</f>
        <v>0</v>
      </c>
      <c r="V27" s="179">
        <v>1</v>
      </c>
      <c r="W27" s="179"/>
      <c r="X27" s="179"/>
      <c r="Y27" s="168">
        <f>SUM(W27*10+X27)/V27*10</f>
        <v>0</v>
      </c>
      <c r="Z27" s="179">
        <v>1</v>
      </c>
      <c r="AA27" s="179"/>
      <c r="AB27" s="179"/>
      <c r="AC27" s="168">
        <f>SUM(AA27*10+AB27)/Z27*10</f>
        <v>0</v>
      </c>
      <c r="AD27" s="179">
        <v>1</v>
      </c>
      <c r="AE27" s="179"/>
      <c r="AF27" s="179"/>
      <c r="AG27" s="168">
        <f>SUM(AE27*10+AF27)/AD27*10</f>
        <v>0</v>
      </c>
      <c r="AH27" s="179">
        <v>1</v>
      </c>
      <c r="AI27" s="179"/>
      <c r="AJ27" s="179"/>
      <c r="AK27" s="168">
        <f>SUM(AI27*10+AJ27)/AH27*10</f>
        <v>0</v>
      </c>
      <c r="AL27" s="179">
        <v>1</v>
      </c>
      <c r="AM27" s="179">
        <v>1</v>
      </c>
      <c r="AN27" s="179"/>
      <c r="AO27" s="179"/>
      <c r="AP27" s="168">
        <f>SUM(AN27*10+AO27/AM27)/AL27*10</f>
        <v>0</v>
      </c>
      <c r="AQ27" s="179">
        <v>1</v>
      </c>
      <c r="AR27" s="179"/>
      <c r="AS27" s="179"/>
      <c r="AT27" s="168">
        <f>SUM(AR27*10+AS27)/AQ27*10</f>
        <v>0</v>
      </c>
      <c r="AU27" s="179">
        <v>1</v>
      </c>
      <c r="AV27" s="179"/>
      <c r="AW27" s="179"/>
      <c r="AX27" s="180">
        <f>SUM(AV27*10+AW27)/AU27*10</f>
        <v>0</v>
      </c>
      <c r="AY27" s="179">
        <v>1</v>
      </c>
      <c r="AZ27" s="179"/>
      <c r="BA27" s="179"/>
      <c r="BB27" s="168">
        <f>SUM(AZ27*10+BA27)/AY27*10</f>
        <v>0</v>
      </c>
      <c r="BC27" s="153">
        <f>IF(H27&lt;250,0,IF(H27&lt;500,250,IF(H27&lt;750,"500",IF(H27&lt;1000,750,IF(H27&lt;1500,1000,IF(H27&lt;2000,1500,IF(H27&lt;2500,2000,IF(H27&lt;3000,2500,3000))))))))</f>
        <v>1000</v>
      </c>
      <c r="BD27" s="181">
        <v>1000</v>
      </c>
      <c r="BE27" s="153">
        <f>BC27-BD27</f>
        <v>0</v>
      </c>
      <c r="BF27" s="153" t="str">
        <f>IF(BE27=0,"geen actie",CONCATENATE("diploma uitschrijven: ",BC27," punten"))</f>
        <v>geen actie</v>
      </c>
      <c r="BG27" s="149">
        <v>22</v>
      </c>
      <c r="BH27" s="182"/>
      <c r="BI27" s="182"/>
      <c r="BJ27" s="182"/>
      <c r="BK27" s="182"/>
      <c r="BO27" s="182"/>
    </row>
    <row r="28" spans="1:67" ht="20.25" customHeight="1" x14ac:dyDescent="0.3">
      <c r="A28" s="149">
        <v>23</v>
      </c>
      <c r="B28" s="149" t="str">
        <f>IF(A28=BG28,"v","x")</f>
        <v>v</v>
      </c>
      <c r="C28" s="149"/>
      <c r="D28" s="153"/>
      <c r="E28" s="174" t="s">
        <v>294</v>
      </c>
      <c r="F28" s="190">
        <v>117369</v>
      </c>
      <c r="G28" s="186" t="s">
        <v>241</v>
      </c>
      <c r="H28" s="176">
        <f>SUM(M28+Q28+U28+Y28+AC28+AG28+AK28+AP28+AT28+AX28+BB28)</f>
        <v>1301</v>
      </c>
      <c r="I28" s="153">
        <v>2009</v>
      </c>
      <c r="J28" s="153">
        <v>2021</v>
      </c>
      <c r="K28" s="455">
        <f>J28-I28</f>
        <v>12</v>
      </c>
      <c r="L28" s="178">
        <f>H28-M28</f>
        <v>0</v>
      </c>
      <c r="M28" s="164">
        <v>1301</v>
      </c>
      <c r="N28" s="179">
        <v>1</v>
      </c>
      <c r="O28" s="179"/>
      <c r="P28" s="179"/>
      <c r="Q28" s="168">
        <f>SUM(O28*10+P28)/N28*10</f>
        <v>0</v>
      </c>
      <c r="R28" s="179">
        <v>1</v>
      </c>
      <c r="S28" s="179"/>
      <c r="T28" s="179"/>
      <c r="U28" s="168"/>
      <c r="V28" s="179">
        <v>1</v>
      </c>
      <c r="W28" s="179"/>
      <c r="X28" s="179"/>
      <c r="Y28" s="168">
        <f>SUM(W28*10+X28)/V28*10</f>
        <v>0</v>
      </c>
      <c r="Z28" s="179">
        <v>1</v>
      </c>
      <c r="AA28" s="179"/>
      <c r="AB28" s="179"/>
      <c r="AC28" s="168">
        <f>SUM(AA28*10+AB28)/Z28*10</f>
        <v>0</v>
      </c>
      <c r="AD28" s="179">
        <v>1</v>
      </c>
      <c r="AE28" s="179"/>
      <c r="AF28" s="179"/>
      <c r="AG28" s="168">
        <f>SUM(AE28*10+AF28)/AD28*10</f>
        <v>0</v>
      </c>
      <c r="AH28" s="179">
        <v>1</v>
      </c>
      <c r="AI28" s="179"/>
      <c r="AJ28" s="179"/>
      <c r="AK28" s="168"/>
      <c r="AL28" s="179">
        <v>1</v>
      </c>
      <c r="AM28" s="179">
        <v>1</v>
      </c>
      <c r="AN28" s="179"/>
      <c r="AO28" s="179"/>
      <c r="AP28" s="168">
        <f>SUM(AN28*10+AO28/AM28)/AL28*10</f>
        <v>0</v>
      </c>
      <c r="AQ28" s="179">
        <v>1</v>
      </c>
      <c r="AR28" s="179"/>
      <c r="AS28" s="179"/>
      <c r="AT28" s="168">
        <f>SUM(AR28*10+AS28)/AQ28*10</f>
        <v>0</v>
      </c>
      <c r="AU28" s="179">
        <v>1</v>
      </c>
      <c r="AV28" s="179"/>
      <c r="AW28" s="179"/>
      <c r="AX28" s="180">
        <f>SUM(AV28*10+AW28)/AU28*10</f>
        <v>0</v>
      </c>
      <c r="AY28" s="179">
        <v>1</v>
      </c>
      <c r="AZ28" s="179"/>
      <c r="BA28" s="179"/>
      <c r="BB28" s="168">
        <f>SUM(AZ28*10+BA28)/AY28*10</f>
        <v>0</v>
      </c>
      <c r="BC28" s="153">
        <f>IF(H28&lt;250,0,IF(H28&lt;500,250,IF(H28&lt;750,"500",IF(H28&lt;1000,750,IF(H28&lt;1500,1000,IF(H28&lt;2000,1500,IF(H28&lt;2500,2000,IF(H28&lt;3000,2500,3000))))))))</f>
        <v>1000</v>
      </c>
      <c r="BD28" s="181">
        <v>1000</v>
      </c>
      <c r="BE28" s="153">
        <f>BC28-BD28</f>
        <v>0</v>
      </c>
      <c r="BF28" s="153" t="str">
        <f>IF(BE28=0,"geen actie",CONCATENATE("diploma uitschrijven: ",BC28," punten"))</f>
        <v>geen actie</v>
      </c>
      <c r="BG28" s="149">
        <v>23</v>
      </c>
      <c r="BH28" s="182"/>
      <c r="BI28" s="182"/>
      <c r="BJ28" s="182"/>
      <c r="BK28" s="182"/>
      <c r="BO28" s="182"/>
    </row>
    <row r="29" spans="1:67" ht="18.75" customHeight="1" x14ac:dyDescent="0.3">
      <c r="A29" s="149">
        <v>24</v>
      </c>
      <c r="B29" s="149" t="str">
        <f>IF(A29=BG29,"v","x")</f>
        <v>v</v>
      </c>
      <c r="C29" s="149"/>
      <c r="D29" s="183"/>
      <c r="E29" s="174" t="s">
        <v>254</v>
      </c>
      <c r="F29" s="184"/>
      <c r="G29" s="185" t="s">
        <v>241</v>
      </c>
      <c r="H29" s="176">
        <f>SUM(M29+Q29+U29+Y29+AC29+AG29+AK29+AP29+AT29+AX29+BB29)</f>
        <v>320.49242424242425</v>
      </c>
      <c r="I29" s="186">
        <v>2005</v>
      </c>
      <c r="J29" s="153">
        <v>2021</v>
      </c>
      <c r="K29" s="455">
        <f>J29-I29</f>
        <v>16</v>
      </c>
      <c r="L29" s="178">
        <f>H29-M29</f>
        <v>0</v>
      </c>
      <c r="M29" s="164">
        <v>320.49242424242425</v>
      </c>
      <c r="N29" s="179">
        <v>1</v>
      </c>
      <c r="O29" s="179"/>
      <c r="P29" s="179"/>
      <c r="Q29" s="168">
        <f>SUM(O29*10+P29)/N29*10</f>
        <v>0</v>
      </c>
      <c r="R29" s="179">
        <v>1</v>
      </c>
      <c r="S29" s="179"/>
      <c r="T29" s="179"/>
      <c r="U29" s="168">
        <f>SUM(S29*10+T29)/R29*10</f>
        <v>0</v>
      </c>
      <c r="V29" s="179">
        <v>1</v>
      </c>
      <c r="W29" s="179"/>
      <c r="X29" s="179"/>
      <c r="Y29" s="168">
        <f>SUM(W29*10+X29)/V29*10</f>
        <v>0</v>
      </c>
      <c r="Z29" s="179">
        <v>1</v>
      </c>
      <c r="AA29" s="179"/>
      <c r="AB29" s="179"/>
      <c r="AC29" s="168">
        <f>SUM(AA29*10+AB29)/Z29*10</f>
        <v>0</v>
      </c>
      <c r="AD29" s="179">
        <v>1</v>
      </c>
      <c r="AE29" s="179"/>
      <c r="AF29" s="179"/>
      <c r="AG29" s="168">
        <f>SUM(AE29*10+AF29)/AD29*10</f>
        <v>0</v>
      </c>
      <c r="AH29" s="179">
        <v>1</v>
      </c>
      <c r="AI29" s="179"/>
      <c r="AJ29" s="179"/>
      <c r="AK29" s="168">
        <f>SUM(AI29*10+AJ29)/AH29*10</f>
        <v>0</v>
      </c>
      <c r="AL29" s="179">
        <v>1</v>
      </c>
      <c r="AM29" s="179">
        <v>1</v>
      </c>
      <c r="AN29" s="179"/>
      <c r="AO29" s="179"/>
      <c r="AP29" s="168">
        <f>SUM(AN29*10+AO29/AM29)/AL29*10</f>
        <v>0</v>
      </c>
      <c r="AQ29" s="179">
        <v>1</v>
      </c>
      <c r="AR29" s="179"/>
      <c r="AS29" s="179"/>
      <c r="AT29" s="168">
        <f>SUM(AR29*10+AS29)/AQ29*10</f>
        <v>0</v>
      </c>
      <c r="AU29" s="179">
        <v>1</v>
      </c>
      <c r="AV29" s="179"/>
      <c r="AW29" s="179"/>
      <c r="AX29" s="180">
        <f>SUM(AV29*10+AW29)/AU29*10</f>
        <v>0</v>
      </c>
      <c r="AY29" s="179">
        <v>1</v>
      </c>
      <c r="AZ29" s="179"/>
      <c r="BA29" s="179"/>
      <c r="BB29" s="168">
        <f>SUM(AZ29*10+BA29)/AY29*10</f>
        <v>0</v>
      </c>
      <c r="BC29" s="153">
        <f>IF(H29&lt;250,0,IF(H29&lt;500,250,IF(H29&lt;750,"500",IF(H29&lt;1000,750,IF(H29&lt;1500,1000,IF(H29&lt;2000,1500,IF(H29&lt;2500,2000,IF(H29&lt;3000,2500,3000))))))))</f>
        <v>250</v>
      </c>
      <c r="BD29" s="181">
        <v>250</v>
      </c>
      <c r="BE29" s="153">
        <f>BC29-BD29</f>
        <v>0</v>
      </c>
      <c r="BF29" s="153" t="str">
        <f>IF(BE29=0,"geen actie",CONCATENATE("diploma uitschrijven: ",BC29," punten"))</f>
        <v>geen actie</v>
      </c>
      <c r="BG29" s="149">
        <v>24</v>
      </c>
      <c r="BH29" s="182"/>
      <c r="BI29" s="182"/>
      <c r="BJ29" s="182"/>
      <c r="BK29" s="182"/>
      <c r="BO29" s="182"/>
    </row>
    <row r="30" spans="1:67" ht="18" customHeight="1" x14ac:dyDescent="0.3">
      <c r="A30" s="149">
        <v>25</v>
      </c>
      <c r="B30" s="149" t="str">
        <f>IF(A30=BG30,"v","x")</f>
        <v>v</v>
      </c>
      <c r="C30" s="149" t="s">
        <v>237</v>
      </c>
      <c r="D30" s="183"/>
      <c r="E30" s="174" t="s">
        <v>255</v>
      </c>
      <c r="F30" s="184"/>
      <c r="G30" s="185" t="s">
        <v>327</v>
      </c>
      <c r="H30" s="176">
        <f>SUM(M30+Q30+U30+Y30+AC30+AG30+AK30+AP30+AT30+AX30+BB30)</f>
        <v>108.92857142857143</v>
      </c>
      <c r="I30" s="186">
        <v>2006</v>
      </c>
      <c r="J30" s="153">
        <v>2021</v>
      </c>
      <c r="K30" s="455">
        <f>J30-I30</f>
        <v>15</v>
      </c>
      <c r="L30" s="178">
        <f>H30-M30</f>
        <v>0</v>
      </c>
      <c r="M30" s="164">
        <v>108.92857142857143</v>
      </c>
      <c r="N30" s="179">
        <v>1</v>
      </c>
      <c r="O30" s="179"/>
      <c r="P30" s="179"/>
      <c r="Q30" s="168">
        <f>SUM(O30*10+P30)/N30*10</f>
        <v>0</v>
      </c>
      <c r="R30" s="179">
        <v>1</v>
      </c>
      <c r="S30" s="179"/>
      <c r="T30" s="179"/>
      <c r="U30" s="168">
        <f>SUM(S30*10+T30)/R30*10</f>
        <v>0</v>
      </c>
      <c r="V30" s="179">
        <v>1</v>
      </c>
      <c r="W30" s="179"/>
      <c r="X30" s="179"/>
      <c r="Y30" s="168">
        <f>SUM(W30*10+X30)/V30*10</f>
        <v>0</v>
      </c>
      <c r="Z30" s="179">
        <v>1</v>
      </c>
      <c r="AA30" s="179"/>
      <c r="AB30" s="179"/>
      <c r="AC30" s="168">
        <f>SUM(AA30*10+AB30)/Z30*10</f>
        <v>0</v>
      </c>
      <c r="AD30" s="179">
        <v>1</v>
      </c>
      <c r="AE30" s="179"/>
      <c r="AF30" s="179"/>
      <c r="AG30" s="168">
        <f>SUM(AE30*10+AF30)/AD30*10</f>
        <v>0</v>
      </c>
      <c r="AH30" s="179">
        <v>1</v>
      </c>
      <c r="AI30" s="179"/>
      <c r="AJ30" s="179"/>
      <c r="AK30" s="168">
        <f>SUM(AI30*10+AJ30)/AH30*10</f>
        <v>0</v>
      </c>
      <c r="AL30" s="179">
        <v>1</v>
      </c>
      <c r="AM30" s="179">
        <v>1</v>
      </c>
      <c r="AN30" s="179"/>
      <c r="AO30" s="179"/>
      <c r="AP30" s="168">
        <f>SUM(AN30*10+AO30/AM30)/AL30*10</f>
        <v>0</v>
      </c>
      <c r="AQ30" s="179">
        <v>1</v>
      </c>
      <c r="AR30" s="179"/>
      <c r="AS30" s="179"/>
      <c r="AT30" s="168">
        <f>SUM(AR30*10+AS30)/AQ30*10</f>
        <v>0</v>
      </c>
      <c r="AU30" s="179">
        <v>1</v>
      </c>
      <c r="AV30" s="179"/>
      <c r="AW30" s="179"/>
      <c r="AX30" s="180">
        <f>SUM(AV30*10+AW30)/AU30*10</f>
        <v>0</v>
      </c>
      <c r="AY30" s="179">
        <v>1</v>
      </c>
      <c r="AZ30" s="179"/>
      <c r="BA30" s="179"/>
      <c r="BB30" s="168">
        <f>SUM(AZ30*10+BA30)/AY30*10</f>
        <v>0</v>
      </c>
      <c r="BC30" s="153">
        <f>IF(H30&lt;250,0,IF(H30&lt;500,250,IF(H30&lt;750,"500",IF(H30&lt;1000,750,IF(H30&lt;1500,1000,IF(H30&lt;2000,1500,IF(H30&lt;2500,2000,IF(H30&lt;3000,2500,3000))))))))</f>
        <v>0</v>
      </c>
      <c r="BD30" s="181">
        <v>0</v>
      </c>
      <c r="BE30" s="153">
        <f>BC30-BD30</f>
        <v>0</v>
      </c>
      <c r="BF30" s="153" t="str">
        <f>IF(BE30=0,"geen actie",CONCATENATE("diploma uitschrijven: ",BC30," punten"))</f>
        <v>geen actie</v>
      </c>
      <c r="BG30" s="149">
        <v>25</v>
      </c>
      <c r="BH30" s="182"/>
      <c r="BI30" s="182"/>
      <c r="BJ30" s="182"/>
      <c r="BK30" s="182"/>
      <c r="BO30" s="182"/>
    </row>
    <row r="31" spans="1:67" ht="20.25" customHeight="1" x14ac:dyDescent="0.3">
      <c r="A31" s="149">
        <v>26</v>
      </c>
      <c r="B31" s="149" t="str">
        <f>IF(A31=BG31,"v","x")</f>
        <v>v</v>
      </c>
      <c r="C31" s="149" t="s">
        <v>237</v>
      </c>
      <c r="D31" s="153"/>
      <c r="E31" s="174" t="s">
        <v>256</v>
      </c>
      <c r="F31" s="193" t="s">
        <v>648</v>
      </c>
      <c r="G31" s="175" t="s">
        <v>257</v>
      </c>
      <c r="H31" s="176">
        <f>SUM(M31+Q31+U31+Y31+AC31+AG31+AK31+AP31+AT31+AX31+BB31)</f>
        <v>2182.869769119769</v>
      </c>
      <c r="I31" s="177">
        <v>2007</v>
      </c>
      <c r="J31" s="153">
        <v>2021</v>
      </c>
      <c r="K31" s="455">
        <f>J31-I31</f>
        <v>14</v>
      </c>
      <c r="L31" s="178">
        <f>H31-M31</f>
        <v>586.20238095238074</v>
      </c>
      <c r="M31" s="164">
        <v>1596.6673881673883</v>
      </c>
      <c r="N31" s="179">
        <v>8</v>
      </c>
      <c r="O31" s="179">
        <v>3</v>
      </c>
      <c r="P31" s="179">
        <v>30</v>
      </c>
      <c r="Q31" s="168">
        <f>SUM(O31*10+P31)/N31*10</f>
        <v>75</v>
      </c>
      <c r="R31" s="179">
        <v>9</v>
      </c>
      <c r="S31" s="179">
        <v>5</v>
      </c>
      <c r="T31" s="179">
        <v>33</v>
      </c>
      <c r="U31" s="168">
        <f>SUM(S31*10+T31)/R31*10</f>
        <v>92.222222222222214</v>
      </c>
      <c r="V31" s="179">
        <v>10</v>
      </c>
      <c r="W31" s="179">
        <v>7</v>
      </c>
      <c r="X31" s="179">
        <v>44</v>
      </c>
      <c r="Y31" s="168">
        <f>SUM(W31*10+X31)/V31*10</f>
        <v>114</v>
      </c>
      <c r="Z31" s="179">
        <v>7</v>
      </c>
      <c r="AA31" s="179">
        <v>3</v>
      </c>
      <c r="AB31" s="179">
        <v>22</v>
      </c>
      <c r="AC31" s="168">
        <f>SUM(AA31*10+AB31)/Z31*10</f>
        <v>74.285714285714292</v>
      </c>
      <c r="AD31" s="179">
        <v>1</v>
      </c>
      <c r="AE31" s="179"/>
      <c r="AF31" s="179"/>
      <c r="AG31" s="168">
        <f>SUM(AE31*10+AF31)/AD31*10</f>
        <v>0</v>
      </c>
      <c r="AH31" s="179">
        <v>9</v>
      </c>
      <c r="AI31" s="179">
        <v>5</v>
      </c>
      <c r="AJ31" s="179">
        <v>35</v>
      </c>
      <c r="AK31" s="168">
        <f>SUM(AI31*10+AJ31)/AH31*10</f>
        <v>94.444444444444443</v>
      </c>
      <c r="AL31" s="179">
        <v>1</v>
      </c>
      <c r="AM31" s="179">
        <v>1</v>
      </c>
      <c r="AN31" s="179"/>
      <c r="AO31" s="179"/>
      <c r="AP31" s="168">
        <f>SUM(AN31*10+AO31/AM31)/AL31*10</f>
        <v>0</v>
      </c>
      <c r="AQ31" s="179">
        <v>8</v>
      </c>
      <c r="AR31" s="179">
        <v>7</v>
      </c>
      <c r="AS31" s="179">
        <v>39</v>
      </c>
      <c r="AT31" s="168">
        <f>SUM(AR31*10+AS31)/AQ31*10</f>
        <v>136.25</v>
      </c>
      <c r="AU31" s="179">
        <v>1</v>
      </c>
      <c r="AV31" s="179"/>
      <c r="AW31" s="179"/>
      <c r="AX31" s="180">
        <f>SUM(AV31*10+AW31)/AU31*10</f>
        <v>0</v>
      </c>
      <c r="AY31" s="179">
        <v>1</v>
      </c>
      <c r="AZ31" s="179"/>
      <c r="BA31" s="179"/>
      <c r="BB31" s="168">
        <f>SUM(AZ31*10+BA31)/AY31*10</f>
        <v>0</v>
      </c>
      <c r="BC31" s="153">
        <f>IF(H31&lt;250,0,IF(H31&lt;500,250,IF(H31&lt;750,"500",IF(H31&lt;1000,750,IF(H31&lt;1500,1000,IF(H31&lt;2000,1500,IF(H31&lt;2500,2000,IF(H31&lt;3000,2500,3000))))))))</f>
        <v>2000</v>
      </c>
      <c r="BD31" s="181">
        <v>2000</v>
      </c>
      <c r="BE31" s="153">
        <f>BC31-BD31</f>
        <v>0</v>
      </c>
      <c r="BF31" s="153" t="str">
        <f>IF(BE31=0,"geen actie",CONCATENATE("diploma uitschrijven: ",BC31," punten"))</f>
        <v>geen actie</v>
      </c>
      <c r="BG31" s="149">
        <v>26</v>
      </c>
      <c r="BH31" s="182"/>
      <c r="BI31" s="182"/>
      <c r="BJ31" s="182"/>
      <c r="BK31" s="182"/>
      <c r="BO31" s="182"/>
    </row>
    <row r="32" spans="1:67" ht="20.25" customHeight="1" x14ac:dyDescent="0.3">
      <c r="A32" s="149">
        <v>27</v>
      </c>
      <c r="B32" s="149" t="str">
        <f>IF(A32=BG32,"v","x")</f>
        <v>v</v>
      </c>
      <c r="C32" s="149"/>
      <c r="D32" s="183"/>
      <c r="E32" s="174" t="s">
        <v>542</v>
      </c>
      <c r="F32" s="190"/>
      <c r="G32" s="186" t="s">
        <v>307</v>
      </c>
      <c r="H32" s="176">
        <f>SUM(M32+Q32+U32+Y32+AC32+AG32+AK32+AP32+AT32+AX32+BB32)</f>
        <v>113.63636363636363</v>
      </c>
      <c r="I32" s="153">
        <v>2008</v>
      </c>
      <c r="J32" s="153">
        <v>2021</v>
      </c>
      <c r="K32" s="455">
        <f>J32-I32</f>
        <v>13</v>
      </c>
      <c r="L32" s="178">
        <f>H32-M32</f>
        <v>0</v>
      </c>
      <c r="M32" s="164">
        <v>113.63636363636363</v>
      </c>
      <c r="N32" s="179">
        <v>1</v>
      </c>
      <c r="O32" s="179"/>
      <c r="P32" s="179"/>
      <c r="Q32" s="168">
        <f>SUM(O32*10+P32)/N32*10</f>
        <v>0</v>
      </c>
      <c r="R32" s="179">
        <v>1</v>
      </c>
      <c r="S32" s="179"/>
      <c r="T32" s="179"/>
      <c r="U32" s="168">
        <f>SUM(S32*10+T32)/R32*10</f>
        <v>0</v>
      </c>
      <c r="V32" s="179">
        <v>1</v>
      </c>
      <c r="W32" s="179"/>
      <c r="X32" s="179"/>
      <c r="Y32" s="168">
        <f>SUM(W32*10+X32)/V32*10</f>
        <v>0</v>
      </c>
      <c r="Z32" s="179">
        <v>1</v>
      </c>
      <c r="AA32" s="179"/>
      <c r="AB32" s="179"/>
      <c r="AC32" s="168">
        <f>SUM(AA32*10+AB32)/Z32*10</f>
        <v>0</v>
      </c>
      <c r="AD32" s="179">
        <v>1</v>
      </c>
      <c r="AE32" s="179"/>
      <c r="AF32" s="179"/>
      <c r="AG32" s="168">
        <f>SUM(AE32*10+AF32)/AD32*10</f>
        <v>0</v>
      </c>
      <c r="AH32" s="179">
        <v>1</v>
      </c>
      <c r="AI32" s="179"/>
      <c r="AJ32" s="179"/>
      <c r="AK32" s="168">
        <f>SUM(AI32*10+AJ32)/AH32*10</f>
        <v>0</v>
      </c>
      <c r="AL32" s="179">
        <v>1</v>
      </c>
      <c r="AM32" s="179">
        <v>1</v>
      </c>
      <c r="AN32" s="179"/>
      <c r="AO32" s="179"/>
      <c r="AP32" s="168">
        <f>SUM(AN32*10+AO32/AM32)/AL32*10</f>
        <v>0</v>
      </c>
      <c r="AQ32" s="179">
        <v>1</v>
      </c>
      <c r="AR32" s="179"/>
      <c r="AS32" s="179"/>
      <c r="AT32" s="168">
        <f>SUM(AR32*10+AS32)/AQ32*10</f>
        <v>0</v>
      </c>
      <c r="AU32" s="179">
        <v>1</v>
      </c>
      <c r="AV32" s="179"/>
      <c r="AW32" s="179"/>
      <c r="AX32" s="180">
        <f>SUM(AV32*10+AW32)/AU32*10</f>
        <v>0</v>
      </c>
      <c r="AY32" s="179">
        <v>1</v>
      </c>
      <c r="AZ32" s="179"/>
      <c r="BA32" s="179"/>
      <c r="BB32" s="168">
        <f>SUM(AZ32*10+BA32)/AY32*10</f>
        <v>0</v>
      </c>
      <c r="BC32" s="153">
        <f>IF(H32&lt;250,0,IF(H32&lt;500,250,IF(H32&lt;750,"500",IF(H32&lt;1000,750,IF(H32&lt;1500,1000,IF(H32&lt;2000,1500,IF(H32&lt;2500,2000,IF(H32&lt;3000,2500,3000))))))))</f>
        <v>0</v>
      </c>
      <c r="BD32" s="181">
        <v>0</v>
      </c>
      <c r="BE32" s="153">
        <f>BC32-BD32</f>
        <v>0</v>
      </c>
      <c r="BF32" s="153" t="str">
        <f>IF(BE32=0,"geen actie",CONCATENATE("diploma uitschrijven: ",BC32," punten"))</f>
        <v>geen actie</v>
      </c>
      <c r="BG32" s="149">
        <v>27</v>
      </c>
      <c r="BH32" s="182"/>
      <c r="BI32" s="182"/>
      <c r="BJ32" s="182"/>
      <c r="BK32" s="182"/>
      <c r="BO32" s="182"/>
    </row>
    <row r="33" spans="1:67" ht="18" customHeight="1" x14ac:dyDescent="0.3">
      <c r="A33" s="149">
        <v>78</v>
      </c>
      <c r="B33" s="149" t="str">
        <f>IF(A33=BG33,"v","x")</f>
        <v>v</v>
      </c>
      <c r="C33" s="149"/>
      <c r="D33" s="183"/>
      <c r="E33" s="174" t="s">
        <v>692</v>
      </c>
      <c r="F33" s="192" t="s">
        <v>701</v>
      </c>
      <c r="G33" s="175" t="s">
        <v>239</v>
      </c>
      <c r="H33" s="176">
        <f>SUM(M33+Q33+U33+Y33+AC33+AG33+AK33+AP33+AT33+AX33+BB33)</f>
        <v>0</v>
      </c>
      <c r="I33" s="177">
        <v>2009</v>
      </c>
      <c r="J33" s="153">
        <v>2021</v>
      </c>
      <c r="K33" s="455">
        <f>J33-I33</f>
        <v>12</v>
      </c>
      <c r="L33" s="178">
        <f>H33-M33</f>
        <v>0</v>
      </c>
      <c r="M33" s="164"/>
      <c r="N33" s="179">
        <v>1</v>
      </c>
      <c r="O33" s="179"/>
      <c r="P33" s="179"/>
      <c r="Q33" s="168">
        <f>SUM(O33*10+P33)/N33*10</f>
        <v>0</v>
      </c>
      <c r="R33" s="179">
        <v>1</v>
      </c>
      <c r="S33" s="179"/>
      <c r="T33" s="179"/>
      <c r="U33" s="168">
        <f>SUM(S33*10+T33)/R33*10</f>
        <v>0</v>
      </c>
      <c r="V33" s="179">
        <v>1</v>
      </c>
      <c r="W33" s="179"/>
      <c r="X33" s="179"/>
      <c r="Y33" s="168">
        <f>SUM(W33*10+X33)/V33*10</f>
        <v>0</v>
      </c>
      <c r="Z33" s="179">
        <v>1</v>
      </c>
      <c r="AA33" s="179"/>
      <c r="AB33" s="179"/>
      <c r="AC33" s="168">
        <f>SUM(AA33*10+AB33)/Z33*10</f>
        <v>0</v>
      </c>
      <c r="AD33" s="179">
        <v>1</v>
      </c>
      <c r="AE33" s="179"/>
      <c r="AF33" s="179"/>
      <c r="AG33" s="168">
        <f>SUM(AE33*10+AF33)/AD33*10</f>
        <v>0</v>
      </c>
      <c r="AH33" s="179">
        <v>1</v>
      </c>
      <c r="AI33" s="179"/>
      <c r="AJ33" s="179"/>
      <c r="AK33" s="168">
        <f>SUM(AI33*10+AJ33)/AH33*10</f>
        <v>0</v>
      </c>
      <c r="AL33" s="179">
        <v>1</v>
      </c>
      <c r="AM33" s="179">
        <v>1</v>
      </c>
      <c r="AN33" s="179"/>
      <c r="AO33" s="179"/>
      <c r="AP33" s="168">
        <f>SUM(AN33*10+AO33/AM33)/AL33*10</f>
        <v>0</v>
      </c>
      <c r="AQ33" s="179">
        <v>1</v>
      </c>
      <c r="AR33" s="179"/>
      <c r="AS33" s="179"/>
      <c r="AT33" s="168">
        <f>SUM(AR33*10+AS33)/AQ33*10</f>
        <v>0</v>
      </c>
      <c r="AU33" s="179">
        <v>1</v>
      </c>
      <c r="AV33" s="179"/>
      <c r="AW33" s="179"/>
      <c r="AX33" s="180">
        <f>SUM(AV33*10+AW33)/AU33*10</f>
        <v>0</v>
      </c>
      <c r="AY33" s="179">
        <v>1</v>
      </c>
      <c r="AZ33" s="179"/>
      <c r="BA33" s="179"/>
      <c r="BB33" s="168">
        <f>SUM(AZ33*10+BA33)/AY33*10</f>
        <v>0</v>
      </c>
      <c r="BC33" s="153">
        <f>IF(H33&lt;250,0,IF(H33&lt;500,250,IF(H33&lt;750,"500",IF(H33&lt;1000,750,IF(H33&lt;1500,1000,IF(H33&lt;2000,1500,IF(H33&lt;2500,2000,IF(H33&lt;3000,2500,3000))))))))</f>
        <v>0</v>
      </c>
      <c r="BD33" s="181">
        <v>0</v>
      </c>
      <c r="BE33" s="153">
        <f>BC33-BD33</f>
        <v>0</v>
      </c>
      <c r="BF33" s="153" t="str">
        <f>IF(BE33=0,"geen actie",CONCATENATE("diploma uitschrijven: ",BC33," punten"))</f>
        <v>geen actie</v>
      </c>
      <c r="BG33" s="149">
        <v>78</v>
      </c>
      <c r="BH33" s="182"/>
      <c r="BI33" s="182"/>
      <c r="BJ33" s="182"/>
      <c r="BK33" s="182"/>
      <c r="BO33" s="182"/>
    </row>
    <row r="34" spans="1:67" ht="18" customHeight="1" x14ac:dyDescent="0.3">
      <c r="A34" s="149">
        <v>28</v>
      </c>
      <c r="B34" s="149" t="str">
        <f>IF(A34=BG34,"v","x")</f>
        <v>v</v>
      </c>
      <c r="C34" s="149" t="s">
        <v>237</v>
      </c>
      <c r="D34" s="153"/>
      <c r="E34" s="174" t="s">
        <v>297</v>
      </c>
      <c r="F34" s="193" t="s">
        <v>298</v>
      </c>
      <c r="G34" s="177" t="s">
        <v>245</v>
      </c>
      <c r="H34" s="176">
        <f>SUM(M34+Q34+U34+Y34+AC34+AG34+AK34+AP34+AT34+AX34+BB34)</f>
        <v>1708.43253968254</v>
      </c>
      <c r="I34" s="153">
        <v>2008</v>
      </c>
      <c r="J34" s="153">
        <v>2021</v>
      </c>
      <c r="K34" s="455">
        <f>J34-I34</f>
        <v>13</v>
      </c>
      <c r="L34" s="178">
        <f>H34-M34</f>
        <v>609.34523809523807</v>
      </c>
      <c r="M34" s="164">
        <v>1099.0873015873019</v>
      </c>
      <c r="N34" s="179">
        <v>7</v>
      </c>
      <c r="O34" s="179">
        <v>4</v>
      </c>
      <c r="P34" s="179">
        <v>24</v>
      </c>
      <c r="Q34" s="168">
        <f>SUM(O34*10+P34)/N34*10</f>
        <v>91.428571428571416</v>
      </c>
      <c r="R34" s="179">
        <v>9</v>
      </c>
      <c r="S34" s="179">
        <v>5</v>
      </c>
      <c r="T34" s="179">
        <v>37</v>
      </c>
      <c r="U34" s="168">
        <f>SUM(S34*10+T34)/R34*10</f>
        <v>96.666666666666657</v>
      </c>
      <c r="V34" s="179">
        <v>9</v>
      </c>
      <c r="W34" s="179">
        <v>9</v>
      </c>
      <c r="X34" s="179">
        <v>45</v>
      </c>
      <c r="Y34" s="168">
        <f>SUM(W34*10+X34)/V34*10</f>
        <v>150</v>
      </c>
      <c r="Z34" s="179">
        <v>7</v>
      </c>
      <c r="AA34" s="179">
        <v>7</v>
      </c>
      <c r="AB34" s="179">
        <v>35</v>
      </c>
      <c r="AC34" s="168">
        <f>SUM(AA34*10+AB34)/Z34*10</f>
        <v>150</v>
      </c>
      <c r="AD34" s="179">
        <v>1</v>
      </c>
      <c r="AE34" s="179"/>
      <c r="AF34" s="179"/>
      <c r="AG34" s="168">
        <f>SUM(AE34*10+AF34)/AD34*10</f>
        <v>0</v>
      </c>
      <c r="AH34" s="179">
        <v>8</v>
      </c>
      <c r="AI34" s="179">
        <v>6</v>
      </c>
      <c r="AJ34" s="179">
        <v>37</v>
      </c>
      <c r="AK34" s="168">
        <f>SUM(AI34*10+AJ34)/AH34*10</f>
        <v>121.25</v>
      </c>
      <c r="AL34" s="179">
        <v>1</v>
      </c>
      <c r="AM34" s="179">
        <v>1</v>
      </c>
      <c r="AN34" s="179"/>
      <c r="AO34" s="179"/>
      <c r="AP34" s="168">
        <f>SUM(AN34*10+AO34/AM34)/AL34*10</f>
        <v>0</v>
      </c>
      <c r="AQ34" s="179">
        <v>1</v>
      </c>
      <c r="AR34" s="179"/>
      <c r="AS34" s="179"/>
      <c r="AT34" s="168">
        <f>SUM(AR34*10+AS34)/AQ34*10</f>
        <v>0</v>
      </c>
      <c r="AU34" s="179">
        <v>1</v>
      </c>
      <c r="AV34" s="179"/>
      <c r="AW34" s="179"/>
      <c r="AX34" s="180">
        <f>SUM(AV34*10+AW34)/AU34*10</f>
        <v>0</v>
      </c>
      <c r="AY34" s="179">
        <v>1</v>
      </c>
      <c r="AZ34" s="179"/>
      <c r="BA34" s="179"/>
      <c r="BB34" s="168">
        <f>SUM(AZ34*10+BA34)/AY34*10</f>
        <v>0</v>
      </c>
      <c r="BC34" s="153">
        <f>IF(H34&lt;250,0,IF(H34&lt;500,250,IF(H34&lt;750,"500",IF(H34&lt;1000,750,IF(H34&lt;1500,1000,IF(H34&lt;2000,1500,IF(H34&lt;2500,2000,IF(H34&lt;3000,2500,3000))))))))</f>
        <v>1500</v>
      </c>
      <c r="BD34" s="181">
        <v>1500</v>
      </c>
      <c r="BE34" s="153">
        <f>BC34-BD34</f>
        <v>0</v>
      </c>
      <c r="BF34" s="153" t="str">
        <f>IF(BE34=0,"geen actie",CONCATENATE("diploma uitschrijven: ",BC34," punten"))</f>
        <v>geen actie</v>
      </c>
      <c r="BG34" s="149">
        <v>28</v>
      </c>
      <c r="BH34" s="182"/>
      <c r="BI34" s="182"/>
      <c r="BJ34" s="182"/>
      <c r="BK34" s="182"/>
      <c r="BO34" s="182"/>
    </row>
    <row r="35" spans="1:67" ht="18.75" customHeight="1" x14ac:dyDescent="0.3">
      <c r="A35" s="149">
        <v>29</v>
      </c>
      <c r="B35" s="149" t="str">
        <f>IF(A35=BG35,"v","x")</f>
        <v>v</v>
      </c>
      <c r="C35" s="149"/>
      <c r="D35" s="149"/>
      <c r="E35" s="174" t="s">
        <v>299</v>
      </c>
      <c r="F35" s="190">
        <v>118246</v>
      </c>
      <c r="G35" s="186" t="s">
        <v>248</v>
      </c>
      <c r="H35" s="176">
        <f>SUM(M35+Q35+U35+Y35+AC35+AG35+AK35+AP35+AT35+AX35+BB35)</f>
        <v>807.22222222222217</v>
      </c>
      <c r="I35" s="186">
        <v>2008</v>
      </c>
      <c r="J35" s="153">
        <v>2021</v>
      </c>
      <c r="K35" s="455">
        <f>J35-I35</f>
        <v>13</v>
      </c>
      <c r="L35" s="178">
        <f>H35-M35</f>
        <v>531.66666666666663</v>
      </c>
      <c r="M35" s="164">
        <v>275.55555555555554</v>
      </c>
      <c r="N35" s="179">
        <v>8</v>
      </c>
      <c r="O35" s="179">
        <v>8</v>
      </c>
      <c r="P35" s="179">
        <v>40</v>
      </c>
      <c r="Q35" s="168">
        <f>SUM(O35*10+P35)/N35*10</f>
        <v>150</v>
      </c>
      <c r="R35" s="179">
        <v>1</v>
      </c>
      <c r="S35" s="179"/>
      <c r="T35" s="179"/>
      <c r="U35" s="168">
        <f>SUM(S35*10+T35)/R35*10</f>
        <v>0</v>
      </c>
      <c r="V35" s="179">
        <v>7</v>
      </c>
      <c r="W35" s="179">
        <v>6</v>
      </c>
      <c r="X35" s="179">
        <v>31</v>
      </c>
      <c r="Y35" s="168">
        <f>SUM(W35*10+X35)/V35*10</f>
        <v>130</v>
      </c>
      <c r="Z35" s="179">
        <v>6</v>
      </c>
      <c r="AA35" s="179">
        <v>5</v>
      </c>
      <c r="AB35" s="179">
        <v>29</v>
      </c>
      <c r="AC35" s="168">
        <f>SUM(AA35*10+AB35)/Z35*10</f>
        <v>131.66666666666666</v>
      </c>
      <c r="AD35" s="179">
        <v>1</v>
      </c>
      <c r="AE35" s="179"/>
      <c r="AF35" s="179"/>
      <c r="AG35" s="168">
        <f>SUM(AE35*10+AF35)/AD35*10</f>
        <v>0</v>
      </c>
      <c r="AH35" s="179">
        <v>1</v>
      </c>
      <c r="AI35" s="179"/>
      <c r="AJ35" s="179"/>
      <c r="AK35" s="168">
        <f>SUM(AI35*10+AJ35)/AH35*10</f>
        <v>0</v>
      </c>
      <c r="AL35" s="179">
        <v>8</v>
      </c>
      <c r="AM35" s="179">
        <v>1</v>
      </c>
      <c r="AN35" s="179">
        <v>6</v>
      </c>
      <c r="AO35" s="179">
        <v>36</v>
      </c>
      <c r="AP35" s="168">
        <f>SUM(AN35*10+AO35/AM35)/AL35*10</f>
        <v>120</v>
      </c>
      <c r="AQ35" s="179">
        <v>1</v>
      </c>
      <c r="AR35" s="179"/>
      <c r="AS35" s="179"/>
      <c r="AT35" s="168">
        <f>SUM(AR35*10+AS35)/AQ35*10</f>
        <v>0</v>
      </c>
      <c r="AU35" s="179">
        <v>1</v>
      </c>
      <c r="AV35" s="179"/>
      <c r="AW35" s="179"/>
      <c r="AX35" s="180">
        <f>SUM(AV35*10+AW35)/AU35*10</f>
        <v>0</v>
      </c>
      <c r="AY35" s="179">
        <v>1</v>
      </c>
      <c r="AZ35" s="179"/>
      <c r="BA35" s="179"/>
      <c r="BB35" s="168">
        <f>SUM(AZ35*10+BA35)/AY35*10</f>
        <v>0</v>
      </c>
      <c r="BC35" s="153">
        <f>IF(H35&lt;250,0,IF(H35&lt;500,250,IF(H35&lt;750,"500",IF(H35&lt;1000,750,IF(H35&lt;1500,1000,IF(H35&lt;2000,1500,IF(H35&lt;2500,2000,IF(H35&lt;3000,2500,3000))))))))</f>
        <v>750</v>
      </c>
      <c r="BD35" s="181">
        <v>750</v>
      </c>
      <c r="BE35" s="153">
        <f>BC35-BD35</f>
        <v>0</v>
      </c>
      <c r="BF35" s="153" t="str">
        <f>IF(BE35=0,"geen actie",CONCATENATE("diploma uitschrijven: ",BC35," punten"))</f>
        <v>geen actie</v>
      </c>
      <c r="BG35" s="149">
        <v>29</v>
      </c>
      <c r="BH35" s="182"/>
      <c r="BI35" s="182"/>
      <c r="BJ35" s="182"/>
      <c r="BK35" s="182"/>
      <c r="BO35" s="182"/>
    </row>
    <row r="36" spans="1:67" ht="18" customHeight="1" x14ac:dyDescent="0.3">
      <c r="A36" s="149">
        <v>30</v>
      </c>
      <c r="B36" s="149" t="str">
        <f>IF(A36=BG36,"v","x")</f>
        <v>v</v>
      </c>
      <c r="C36" s="149" t="s">
        <v>237</v>
      </c>
      <c r="D36" s="153"/>
      <c r="E36" s="155" t="s">
        <v>258</v>
      </c>
      <c r="F36" s="149">
        <v>117409</v>
      </c>
      <c r="G36" s="175" t="s">
        <v>248</v>
      </c>
      <c r="H36" s="176">
        <f>SUM(M36+Q36+U36+Y36+AC36+AG36+AK36+AP36+AT36+AX36+BB36)</f>
        <v>1378.764346764347</v>
      </c>
      <c r="I36" s="186">
        <v>2007</v>
      </c>
      <c r="J36" s="153">
        <v>2021</v>
      </c>
      <c r="K36" s="455">
        <f>J36-I36</f>
        <v>14</v>
      </c>
      <c r="L36" s="178">
        <f>H36-M36</f>
        <v>484.76434676434701</v>
      </c>
      <c r="M36" s="164">
        <v>894</v>
      </c>
      <c r="N36" s="179">
        <v>7</v>
      </c>
      <c r="O36" s="179">
        <v>4</v>
      </c>
      <c r="P36" s="179">
        <v>26</v>
      </c>
      <c r="Q36" s="168">
        <f>SUM(O36*10+P36)/N36*10</f>
        <v>94.285714285714292</v>
      </c>
      <c r="R36" s="179">
        <v>13</v>
      </c>
      <c r="S36" s="179">
        <v>9</v>
      </c>
      <c r="T36" s="179">
        <v>49</v>
      </c>
      <c r="U36" s="168">
        <f>SUM(S36*10+T36)/R36*10</f>
        <v>106.92307692307692</v>
      </c>
      <c r="V36" s="179">
        <v>10</v>
      </c>
      <c r="W36" s="179">
        <v>4</v>
      </c>
      <c r="X36" s="179">
        <v>38</v>
      </c>
      <c r="Y36" s="168">
        <f>SUM(W36*10+X36)/V36*10</f>
        <v>78</v>
      </c>
      <c r="Z36" s="179">
        <v>1</v>
      </c>
      <c r="AA36" s="179"/>
      <c r="AB36" s="179"/>
      <c r="AC36" s="168">
        <f>SUM(AA36*10+AB36)/Z36*10</f>
        <v>0</v>
      </c>
      <c r="AD36" s="179">
        <v>1</v>
      </c>
      <c r="AE36" s="179"/>
      <c r="AF36" s="179"/>
      <c r="AG36" s="168">
        <f>SUM(AE36*10+AF36)/AD36*10</f>
        <v>0</v>
      </c>
      <c r="AH36" s="179">
        <v>1</v>
      </c>
      <c r="AI36" s="179"/>
      <c r="AJ36" s="179"/>
      <c r="AK36" s="168">
        <f>SUM(AI36*10+AJ36)/AH36*10</f>
        <v>0</v>
      </c>
      <c r="AL36" s="179">
        <v>9</v>
      </c>
      <c r="AM36" s="179">
        <v>1</v>
      </c>
      <c r="AN36" s="179">
        <v>4</v>
      </c>
      <c r="AO36" s="179">
        <v>37</v>
      </c>
      <c r="AP36" s="168">
        <f>SUM(AN36*10+AO36/AM36)/AL36*10</f>
        <v>85.555555555555557</v>
      </c>
      <c r="AQ36" s="179">
        <v>8</v>
      </c>
      <c r="AR36" s="179">
        <v>6</v>
      </c>
      <c r="AS36" s="179">
        <v>36</v>
      </c>
      <c r="AT36" s="168">
        <f>SUM(AR36*10+AS36)/AQ36*10</f>
        <v>120</v>
      </c>
      <c r="AU36" s="179">
        <v>1</v>
      </c>
      <c r="AV36" s="179"/>
      <c r="AW36" s="179"/>
      <c r="AX36" s="180">
        <f>SUM(AV36*10+AW36)/AU36*10</f>
        <v>0</v>
      </c>
      <c r="AY36" s="179">
        <v>1</v>
      </c>
      <c r="AZ36" s="179"/>
      <c r="BA36" s="179"/>
      <c r="BB36" s="168">
        <f>SUM(AZ36*10+BA36)/AY36*10</f>
        <v>0</v>
      </c>
      <c r="BC36" s="153">
        <f>IF(H36&lt;250,0,IF(H36&lt;500,250,IF(H36&lt;750,"500",IF(H36&lt;1000,750,IF(H36&lt;1500,1000,IF(H36&lt;2000,1500,IF(H36&lt;2500,2000,IF(H36&lt;3000,2500,3000))))))))</f>
        <v>1000</v>
      </c>
      <c r="BD36" s="181">
        <v>1000</v>
      </c>
      <c r="BE36" s="153">
        <f>BC36-BD36</f>
        <v>0</v>
      </c>
      <c r="BF36" s="153" t="str">
        <f>IF(BE36=0,"geen actie",CONCATENATE("diploma uitschrijven: ",BC36," punten"))</f>
        <v>geen actie</v>
      </c>
      <c r="BG36" s="149">
        <v>30</v>
      </c>
      <c r="BH36" s="182"/>
      <c r="BI36" s="182"/>
      <c r="BJ36" s="182"/>
      <c r="BK36" s="182"/>
      <c r="BO36" s="182"/>
    </row>
    <row r="37" spans="1:67" x14ac:dyDescent="0.3">
      <c r="A37" s="149">
        <v>31</v>
      </c>
      <c r="B37" s="149" t="str">
        <f>IF(A37=BG37,"v","x")</f>
        <v>v</v>
      </c>
      <c r="C37" s="149" t="s">
        <v>237</v>
      </c>
      <c r="D37" s="183"/>
      <c r="E37" s="174" t="s">
        <v>259</v>
      </c>
      <c r="F37" s="149">
        <v>116437</v>
      </c>
      <c r="G37" s="175" t="s">
        <v>241</v>
      </c>
      <c r="H37" s="176">
        <f>SUM(M37+Q37+U37+Y37+AC37+AG37+AK37+AP37+AT37+AX37+BB37)</f>
        <v>1598.6875901875896</v>
      </c>
      <c r="I37" s="186">
        <v>2005</v>
      </c>
      <c r="J37" s="153">
        <v>2021</v>
      </c>
      <c r="K37" s="455">
        <f>J37-I37</f>
        <v>16</v>
      </c>
      <c r="L37" s="178">
        <f>H37-M37</f>
        <v>0</v>
      </c>
      <c r="M37" s="164">
        <v>1598.6875901875896</v>
      </c>
      <c r="N37" s="179">
        <v>1</v>
      </c>
      <c r="O37" s="179"/>
      <c r="P37" s="179"/>
      <c r="Q37" s="168">
        <f>SUM(O37*10+P37)/N37*10</f>
        <v>0</v>
      </c>
      <c r="R37" s="179">
        <v>1</v>
      </c>
      <c r="S37" s="179"/>
      <c r="T37" s="179"/>
      <c r="U37" s="168">
        <f>SUM(S37*10+T37)/R37*10</f>
        <v>0</v>
      </c>
      <c r="V37" s="179">
        <v>1</v>
      </c>
      <c r="W37" s="179"/>
      <c r="X37" s="179"/>
      <c r="Y37" s="168">
        <f>SUM(W37*10+X37)/V37*10</f>
        <v>0</v>
      </c>
      <c r="Z37" s="179">
        <v>1</v>
      </c>
      <c r="AA37" s="179"/>
      <c r="AB37" s="179"/>
      <c r="AC37" s="168">
        <f>SUM(AA37*10+AB37)/Z37*10</f>
        <v>0</v>
      </c>
      <c r="AD37" s="179">
        <v>1</v>
      </c>
      <c r="AE37" s="179"/>
      <c r="AF37" s="179"/>
      <c r="AG37" s="168">
        <f>SUM(AE37*10+AF37)/AD37*10</f>
        <v>0</v>
      </c>
      <c r="AH37" s="179">
        <v>1</v>
      </c>
      <c r="AI37" s="179"/>
      <c r="AJ37" s="179"/>
      <c r="AK37" s="168">
        <f>SUM(AI37*10+AJ37)/AH37*10</f>
        <v>0</v>
      </c>
      <c r="AL37" s="179">
        <v>1</v>
      </c>
      <c r="AM37" s="179">
        <v>1</v>
      </c>
      <c r="AN37" s="179"/>
      <c r="AO37" s="179"/>
      <c r="AP37" s="168">
        <f>SUM(AN37*10+AO37/AM37)/AL37*10</f>
        <v>0</v>
      </c>
      <c r="AQ37" s="179">
        <v>1</v>
      </c>
      <c r="AR37" s="179"/>
      <c r="AS37" s="179"/>
      <c r="AT37" s="168">
        <f>SUM(AR37*10+AS37)/AQ37*10</f>
        <v>0</v>
      </c>
      <c r="AU37" s="179">
        <v>1</v>
      </c>
      <c r="AV37" s="179"/>
      <c r="AW37" s="179"/>
      <c r="AX37" s="180">
        <f>SUM(AV37*10+AW37)/AU37*10</f>
        <v>0</v>
      </c>
      <c r="AY37" s="179">
        <v>1</v>
      </c>
      <c r="AZ37" s="179"/>
      <c r="BA37" s="179"/>
      <c r="BB37" s="168">
        <f>SUM(AZ37*10+BA37)/AY37*10</f>
        <v>0</v>
      </c>
      <c r="BC37" s="153">
        <f>IF(H37&lt;250,0,IF(H37&lt;500,250,IF(H37&lt;750,"500",IF(H37&lt;1000,750,IF(H37&lt;1500,1000,IF(H37&lt;2000,1500,IF(H37&lt;2500,2000,IF(H37&lt;3000,2500,3000))))))))</f>
        <v>1500</v>
      </c>
      <c r="BD37" s="181">
        <v>1500</v>
      </c>
      <c r="BE37" s="153">
        <f>BC37-BD37</f>
        <v>0</v>
      </c>
      <c r="BF37" s="153" t="str">
        <f>IF(BE37=0,"geen actie",CONCATENATE("diploma uitschrijven: ",BC37," punten"))</f>
        <v>geen actie</v>
      </c>
      <c r="BG37" s="149">
        <v>31</v>
      </c>
      <c r="BH37" s="182"/>
      <c r="BI37" s="182"/>
      <c r="BJ37" s="182"/>
      <c r="BK37" s="182"/>
      <c r="BO37" s="182"/>
    </row>
    <row r="38" spans="1:67" ht="17.399999999999999" customHeight="1" x14ac:dyDescent="0.3">
      <c r="A38" s="149">
        <v>32</v>
      </c>
      <c r="B38" s="149" t="str">
        <f>IF(A38=BG38,"v","x")</f>
        <v>v</v>
      </c>
      <c r="C38" s="149" t="s">
        <v>237</v>
      </c>
      <c r="D38" s="217"/>
      <c r="E38" s="174" t="s">
        <v>301</v>
      </c>
      <c r="F38" s="193"/>
      <c r="G38" s="149" t="s">
        <v>302</v>
      </c>
      <c r="H38" s="176">
        <f>SUM(M38+Q38+U38+Y38+AC38+AG38+AK38+AP38+AT38+AX38+BB38)</f>
        <v>43.333333333333329</v>
      </c>
      <c r="I38" s="153">
        <v>2008</v>
      </c>
      <c r="J38" s="153">
        <v>2021</v>
      </c>
      <c r="K38" s="455">
        <f>J38-I38</f>
        <v>13</v>
      </c>
      <c r="L38" s="178">
        <f>H38-M38</f>
        <v>0</v>
      </c>
      <c r="M38" s="164">
        <v>43.333333333333329</v>
      </c>
      <c r="N38" s="179">
        <v>1</v>
      </c>
      <c r="O38" s="179"/>
      <c r="P38" s="179"/>
      <c r="Q38" s="168">
        <f>SUM(O38*10+P38)/N38*10</f>
        <v>0</v>
      </c>
      <c r="R38" s="179">
        <v>1</v>
      </c>
      <c r="S38" s="179"/>
      <c r="T38" s="179"/>
      <c r="U38" s="168">
        <f>SUM(S38*10+T38)/R38*10</f>
        <v>0</v>
      </c>
      <c r="V38" s="179">
        <v>1</v>
      </c>
      <c r="W38" s="179"/>
      <c r="X38" s="179"/>
      <c r="Y38" s="168">
        <f>SUM(W38*10+X38)/V38*10</f>
        <v>0</v>
      </c>
      <c r="Z38" s="179">
        <v>1</v>
      </c>
      <c r="AA38" s="179"/>
      <c r="AB38" s="179"/>
      <c r="AC38" s="168">
        <f>SUM(AA38*10+AB38)/Z38*10</f>
        <v>0</v>
      </c>
      <c r="AD38" s="179">
        <v>1</v>
      </c>
      <c r="AE38" s="179"/>
      <c r="AF38" s="179"/>
      <c r="AG38" s="168">
        <f>SUM(AE38*10+AF38)/AD38*10</f>
        <v>0</v>
      </c>
      <c r="AH38" s="179">
        <v>1</v>
      </c>
      <c r="AI38" s="179"/>
      <c r="AJ38" s="179"/>
      <c r="AK38" s="168">
        <f>SUM(AI38*10+AJ38)/AH38*10</f>
        <v>0</v>
      </c>
      <c r="AL38" s="179">
        <v>1</v>
      </c>
      <c r="AM38" s="179">
        <v>1</v>
      </c>
      <c r="AN38" s="179"/>
      <c r="AO38" s="179"/>
      <c r="AP38" s="168">
        <f>SUM(AN38*10+AO38/AM38)/AL38*10</f>
        <v>0</v>
      </c>
      <c r="AQ38" s="179">
        <v>1</v>
      </c>
      <c r="AR38" s="179"/>
      <c r="AS38" s="179"/>
      <c r="AT38" s="168">
        <f>SUM(AR38*10+AS38)/AQ38*10</f>
        <v>0</v>
      </c>
      <c r="AU38" s="179">
        <v>1</v>
      </c>
      <c r="AV38" s="179"/>
      <c r="AW38" s="179"/>
      <c r="AX38" s="180">
        <f>SUM(AV38*10+AW38)/AU38*10</f>
        <v>0</v>
      </c>
      <c r="AY38" s="179">
        <v>1</v>
      </c>
      <c r="AZ38" s="179"/>
      <c r="BA38" s="179"/>
      <c r="BB38" s="168">
        <f>SUM(AZ38*10+BA38)/AY38*10</f>
        <v>0</v>
      </c>
      <c r="BC38" s="153">
        <f>IF(H38&lt;250,0,IF(H38&lt;500,250,IF(H38&lt;750,"500",IF(H38&lt;1000,750,IF(H38&lt;1500,1000,IF(H38&lt;2000,1500,IF(H38&lt;2500,2000,IF(H38&lt;3000,2500,3000))))))))</f>
        <v>0</v>
      </c>
      <c r="BD38" s="181">
        <v>0</v>
      </c>
      <c r="BE38" s="153">
        <f>BC38-BD38</f>
        <v>0</v>
      </c>
      <c r="BF38" s="153" t="str">
        <f>IF(BE38=0,"geen actie",CONCATENATE("diploma uitschrijven: ",BC38," punten"))</f>
        <v>geen actie</v>
      </c>
      <c r="BG38" s="149">
        <v>32</v>
      </c>
      <c r="BH38" s="182"/>
      <c r="BI38" s="182"/>
      <c r="BJ38" s="182"/>
      <c r="BK38" s="182"/>
      <c r="BO38" s="182"/>
    </row>
    <row r="39" spans="1:67" ht="18" customHeight="1" x14ac:dyDescent="0.3">
      <c r="A39" s="149">
        <v>84</v>
      </c>
      <c r="B39" s="149" t="str">
        <f>IF(A39=BG39,"v","x")</f>
        <v>v</v>
      </c>
      <c r="C39" s="149"/>
      <c r="D39" s="484"/>
      <c r="E39" s="174" t="s">
        <v>717</v>
      </c>
      <c r="F39" s="190"/>
      <c r="G39" s="186" t="s">
        <v>285</v>
      </c>
      <c r="H39" s="176">
        <f>SUM(M39+Q39+U39+Y39+AC39+AG39+AK39+AP39+AT39+AX39+BB39)</f>
        <v>129</v>
      </c>
      <c r="I39" s="216">
        <v>2007</v>
      </c>
      <c r="J39" s="153">
        <v>2021</v>
      </c>
      <c r="K39" s="455">
        <f>J39-I39</f>
        <v>14</v>
      </c>
      <c r="L39" s="178">
        <f>H39-M39</f>
        <v>129</v>
      </c>
      <c r="M39" s="164"/>
      <c r="N39" s="179">
        <v>1</v>
      </c>
      <c r="O39" s="179"/>
      <c r="P39" s="179"/>
      <c r="Q39" s="168">
        <f>SUM(O39*10+P39)/N39*10</f>
        <v>0</v>
      </c>
      <c r="R39" s="179">
        <v>1</v>
      </c>
      <c r="S39" s="179"/>
      <c r="T39" s="179"/>
      <c r="U39" s="168">
        <f>SUM(S39*10+T39)/R39*10</f>
        <v>0</v>
      </c>
      <c r="V39" s="179">
        <v>1</v>
      </c>
      <c r="W39" s="179"/>
      <c r="X39" s="179"/>
      <c r="Y39" s="168">
        <f>SUM(W39*10+X39)/V39*10</f>
        <v>0</v>
      </c>
      <c r="Z39" s="179">
        <v>1</v>
      </c>
      <c r="AA39" s="179"/>
      <c r="AB39" s="179"/>
      <c r="AC39" s="168">
        <f>SUM(AA39*10+AB39)/Z39*10</f>
        <v>0</v>
      </c>
      <c r="AD39" s="179">
        <v>1</v>
      </c>
      <c r="AE39" s="179"/>
      <c r="AF39" s="179"/>
      <c r="AG39" s="168">
        <f>SUM(AE39*10+AF39)/AD39*10</f>
        <v>0</v>
      </c>
      <c r="AH39" s="179">
        <v>1</v>
      </c>
      <c r="AI39" s="179"/>
      <c r="AJ39" s="179"/>
      <c r="AK39" s="168">
        <f>SUM(AI39*10+AJ39)/AH39*10</f>
        <v>0</v>
      </c>
      <c r="AL39" s="179">
        <v>1</v>
      </c>
      <c r="AM39" s="179">
        <v>1</v>
      </c>
      <c r="AN39" s="179"/>
      <c r="AO39" s="179"/>
      <c r="AP39" s="168">
        <f>SUM(AN39*10+AO39/AM39)/AL39*10</f>
        <v>0</v>
      </c>
      <c r="AQ39" s="179">
        <v>10</v>
      </c>
      <c r="AR39" s="179">
        <v>9</v>
      </c>
      <c r="AS39" s="179">
        <v>39</v>
      </c>
      <c r="AT39" s="168">
        <f>SUM(AR39*10+AS39)/AQ39*10</f>
        <v>129</v>
      </c>
      <c r="AU39" s="179">
        <v>1</v>
      </c>
      <c r="AV39" s="179"/>
      <c r="AW39" s="179"/>
      <c r="AX39" s="180">
        <f>SUM(AV39*10+AW39)/AU39*10</f>
        <v>0</v>
      </c>
      <c r="AY39" s="179">
        <v>1</v>
      </c>
      <c r="AZ39" s="179"/>
      <c r="BA39" s="179"/>
      <c r="BB39" s="168">
        <f>SUM(AZ39*10+BA39)/AY39*10</f>
        <v>0</v>
      </c>
      <c r="BC39" s="153">
        <f>IF(H39&lt;250,0,IF(H39&lt;500,250,IF(H39&lt;750,"500",IF(H39&lt;1000,750,IF(H39&lt;1500,1000,IF(H39&lt;2000,1500,IF(H39&lt;2500,2000,IF(H39&lt;3000,2500,3000))))))))</f>
        <v>0</v>
      </c>
      <c r="BD39" s="181">
        <v>0</v>
      </c>
      <c r="BE39" s="153">
        <f>BC39-BD39</f>
        <v>0</v>
      </c>
      <c r="BF39" s="153" t="str">
        <f>IF(BE39=0,"geen actie",CONCATENATE("diploma uitschrijven: ",BC39," punten"))</f>
        <v>geen actie</v>
      </c>
      <c r="BG39" s="149">
        <v>84</v>
      </c>
      <c r="BH39" s="182"/>
      <c r="BI39" s="182"/>
      <c r="BJ39" s="182"/>
      <c r="BK39" s="182"/>
      <c r="BO39" s="182"/>
    </row>
    <row r="40" spans="1:67" ht="18" customHeight="1" x14ac:dyDescent="0.3">
      <c r="A40" s="149">
        <v>33</v>
      </c>
      <c r="B40" s="149" t="str">
        <f>IF(A40=BG40,"v","x")</f>
        <v>v</v>
      </c>
      <c r="C40" s="149"/>
      <c r="D40" s="187"/>
      <c r="E40" s="174" t="s">
        <v>260</v>
      </c>
      <c r="F40" s="193"/>
      <c r="G40" s="175" t="s">
        <v>241</v>
      </c>
      <c r="H40" s="176">
        <f>SUM(M40+Q40+U40+Y40+AC40+AG40+AK40+AP40+AT40+AX40+BB40)</f>
        <v>684.51984126984155</v>
      </c>
      <c r="I40" s="186">
        <v>2007</v>
      </c>
      <c r="J40" s="153">
        <v>2021</v>
      </c>
      <c r="K40" s="455">
        <f>J40-I40</f>
        <v>14</v>
      </c>
      <c r="L40" s="178">
        <f>H40-M40</f>
        <v>0</v>
      </c>
      <c r="M40" s="164">
        <v>684.51984126984155</v>
      </c>
      <c r="N40" s="179">
        <v>1</v>
      </c>
      <c r="O40" s="179"/>
      <c r="P40" s="179"/>
      <c r="Q40" s="168">
        <f>SUM(O40*10+P40)/N40*10</f>
        <v>0</v>
      </c>
      <c r="R40" s="179">
        <v>1</v>
      </c>
      <c r="S40" s="179"/>
      <c r="T40" s="179"/>
      <c r="U40" s="168">
        <f>SUM(S40*10+T40)/R40*10</f>
        <v>0</v>
      </c>
      <c r="V40" s="179">
        <v>1</v>
      </c>
      <c r="W40" s="179"/>
      <c r="X40" s="179"/>
      <c r="Y40" s="168">
        <f>SUM(W40*10+X40)/V40*10</f>
        <v>0</v>
      </c>
      <c r="Z40" s="179">
        <v>1</v>
      </c>
      <c r="AA40" s="179"/>
      <c r="AB40" s="179"/>
      <c r="AC40" s="168">
        <f>SUM(AA40*10+AB40)/Z40*10</f>
        <v>0</v>
      </c>
      <c r="AD40" s="179">
        <v>1</v>
      </c>
      <c r="AE40" s="179"/>
      <c r="AF40" s="179"/>
      <c r="AG40" s="168">
        <f>SUM(AE40*10+AF40)/AD40*10</f>
        <v>0</v>
      </c>
      <c r="AH40" s="179">
        <v>1</v>
      </c>
      <c r="AI40" s="179"/>
      <c r="AJ40" s="179"/>
      <c r="AK40" s="168">
        <f>SUM(AI40*10+AJ40)/AH40*10</f>
        <v>0</v>
      </c>
      <c r="AL40" s="179">
        <v>1</v>
      </c>
      <c r="AM40" s="179">
        <v>1</v>
      </c>
      <c r="AN40" s="179"/>
      <c r="AO40" s="179"/>
      <c r="AP40" s="168">
        <f>SUM(AN40*10+AO40/AM40)/AL40*10</f>
        <v>0</v>
      </c>
      <c r="AQ40" s="179">
        <v>1</v>
      </c>
      <c r="AR40" s="179"/>
      <c r="AS40" s="179"/>
      <c r="AT40" s="168">
        <f>SUM(AR40*10+AS40)/AQ40*10</f>
        <v>0</v>
      </c>
      <c r="AU40" s="179">
        <v>1</v>
      </c>
      <c r="AV40" s="179"/>
      <c r="AW40" s="179"/>
      <c r="AX40" s="180">
        <f>SUM(AV40*10+AW40)/AU40*10</f>
        <v>0</v>
      </c>
      <c r="AY40" s="179">
        <v>1</v>
      </c>
      <c r="AZ40" s="179"/>
      <c r="BA40" s="179"/>
      <c r="BB40" s="168">
        <f>SUM(AZ40*10+BA40)/AY40*10</f>
        <v>0</v>
      </c>
      <c r="BC40" s="153" t="str">
        <f>IF(H40&lt;250,0,IF(H40&lt;500,250,IF(H40&lt;750,"500",IF(H40&lt;1000,750,IF(H40&lt;1500,1000,IF(H40&lt;2000,1500,IF(H40&lt;2500,2000,IF(H40&lt;3000,2500,3000))))))))</f>
        <v>500</v>
      </c>
      <c r="BD40" s="181">
        <v>500</v>
      </c>
      <c r="BE40" s="153">
        <f>BC40-BD40</f>
        <v>0</v>
      </c>
      <c r="BF40" s="153" t="str">
        <f>IF(BE40=0,"geen actie",CONCATENATE("diploma uitschrijven: ",BC40," punten"))</f>
        <v>geen actie</v>
      </c>
      <c r="BG40" s="149">
        <v>33</v>
      </c>
      <c r="BH40" s="182"/>
      <c r="BI40" s="182"/>
      <c r="BJ40" s="182"/>
      <c r="BK40" s="182"/>
      <c r="BO40" s="182"/>
    </row>
    <row r="41" spans="1:67" ht="18" customHeight="1" x14ac:dyDescent="0.3">
      <c r="A41" s="149">
        <v>34</v>
      </c>
      <c r="B41" s="149" t="str">
        <f>IF(A41=BG41,"v","x")</f>
        <v>v</v>
      </c>
      <c r="C41" s="149" t="s">
        <v>237</v>
      </c>
      <c r="D41" s="183"/>
      <c r="E41" s="174" t="s">
        <v>303</v>
      </c>
      <c r="F41" s="190">
        <v>117374</v>
      </c>
      <c r="G41" s="186" t="s">
        <v>285</v>
      </c>
      <c r="H41" s="176">
        <f>SUM(M41+Q41+U41+Y41+AC41+AG41+AK41+AP41+AT41+AX41+BB41)</f>
        <v>445.59523809523807</v>
      </c>
      <c r="I41" s="153">
        <v>2008</v>
      </c>
      <c r="J41" s="153">
        <v>2021</v>
      </c>
      <c r="K41" s="455">
        <f>J41-I41</f>
        <v>13</v>
      </c>
      <c r="L41" s="178">
        <f>H41-M41</f>
        <v>0</v>
      </c>
      <c r="M41" s="164">
        <v>445.59523809523807</v>
      </c>
      <c r="N41" s="179">
        <v>1</v>
      </c>
      <c r="O41" s="179"/>
      <c r="P41" s="179"/>
      <c r="Q41" s="168">
        <f>SUM(O41*10+P41)/N41*10</f>
        <v>0</v>
      </c>
      <c r="R41" s="179">
        <v>1</v>
      </c>
      <c r="S41" s="179"/>
      <c r="T41" s="179"/>
      <c r="U41" s="168">
        <f>SUM(S41*10+T41)/R41*10</f>
        <v>0</v>
      </c>
      <c r="V41" s="179">
        <v>1</v>
      </c>
      <c r="W41" s="179"/>
      <c r="X41" s="179"/>
      <c r="Y41" s="168">
        <f>SUM(W41*10+X41)/V41*10</f>
        <v>0</v>
      </c>
      <c r="Z41" s="179">
        <v>1</v>
      </c>
      <c r="AA41" s="179"/>
      <c r="AB41" s="179"/>
      <c r="AC41" s="168">
        <f>SUM(AA41*10+AB41)/Z41*10</f>
        <v>0</v>
      </c>
      <c r="AD41" s="179">
        <v>1</v>
      </c>
      <c r="AE41" s="179"/>
      <c r="AF41" s="179"/>
      <c r="AG41" s="168">
        <f>SUM(AE41*10+AF41)/AD41*10</f>
        <v>0</v>
      </c>
      <c r="AH41" s="179">
        <v>1</v>
      </c>
      <c r="AI41" s="179"/>
      <c r="AJ41" s="179"/>
      <c r="AK41" s="168">
        <f>SUM(AI41*10+AJ41)/AH41*10</f>
        <v>0</v>
      </c>
      <c r="AL41" s="179">
        <v>1</v>
      </c>
      <c r="AM41" s="179">
        <v>1</v>
      </c>
      <c r="AN41" s="179"/>
      <c r="AO41" s="179"/>
      <c r="AP41" s="168">
        <f>SUM(AN41*10+AO41/AM41)/AL41*10</f>
        <v>0</v>
      </c>
      <c r="AQ41" s="179">
        <v>1</v>
      </c>
      <c r="AR41" s="179"/>
      <c r="AS41" s="179"/>
      <c r="AT41" s="168">
        <f>SUM(AR41*10+AS41)/AQ41*10</f>
        <v>0</v>
      </c>
      <c r="AU41" s="179">
        <v>1</v>
      </c>
      <c r="AV41" s="179"/>
      <c r="AW41" s="179"/>
      <c r="AX41" s="180">
        <f>SUM(AV41*10+AW41)/AU41*10</f>
        <v>0</v>
      </c>
      <c r="AY41" s="179">
        <v>1</v>
      </c>
      <c r="AZ41" s="179"/>
      <c r="BA41" s="179"/>
      <c r="BB41" s="168">
        <f>SUM(AZ41*10+BA41)/AY41*10</f>
        <v>0</v>
      </c>
      <c r="BC41" s="153">
        <f>IF(H41&lt;250,0,IF(H41&lt;500,250,IF(H41&lt;750,"500",IF(H41&lt;1000,750,IF(H41&lt;1500,1000,IF(H41&lt;2000,1500,IF(H41&lt;2500,2000,IF(H41&lt;3000,2500,3000))))))))</f>
        <v>250</v>
      </c>
      <c r="BD41" s="181">
        <v>250</v>
      </c>
      <c r="BE41" s="153">
        <f>BC41-BD41</f>
        <v>0</v>
      </c>
      <c r="BF41" s="153" t="str">
        <f>IF(BE41=0,"geen actie",CONCATENATE("diploma uitschrijven: ",BC41," punten"))</f>
        <v>geen actie</v>
      </c>
      <c r="BG41" s="149">
        <v>34</v>
      </c>
      <c r="BH41" s="182"/>
      <c r="BI41" s="182"/>
      <c r="BJ41" s="182"/>
      <c r="BK41" s="182"/>
      <c r="BO41" s="182"/>
    </row>
    <row r="42" spans="1:67" ht="18" customHeight="1" x14ac:dyDescent="0.3">
      <c r="A42" s="149">
        <v>35</v>
      </c>
      <c r="B42" s="149" t="str">
        <f>IF(A42=BG42,"v","x")</f>
        <v>v</v>
      </c>
      <c r="C42" s="149" t="s">
        <v>237</v>
      </c>
      <c r="D42" s="149"/>
      <c r="E42" s="174" t="s">
        <v>304</v>
      </c>
      <c r="F42" s="190">
        <v>118092</v>
      </c>
      <c r="G42" s="186" t="s">
        <v>238</v>
      </c>
      <c r="H42" s="176">
        <f>SUM(M42+Q42+U42+Y42+AC42+AG42+AK42+AP42+AT42+AX42+BB42)</f>
        <v>271.74603174603175</v>
      </c>
      <c r="I42" s="197">
        <v>2008</v>
      </c>
      <c r="J42" s="153">
        <v>2021</v>
      </c>
      <c r="K42" s="455">
        <f>J42-I42</f>
        <v>13</v>
      </c>
      <c r="L42" s="178">
        <f>H42-M42</f>
        <v>149.84126984126982</v>
      </c>
      <c r="M42" s="164">
        <v>121.90476190476191</v>
      </c>
      <c r="N42" s="179">
        <v>7</v>
      </c>
      <c r="O42" s="179">
        <v>3</v>
      </c>
      <c r="P42" s="179">
        <v>22</v>
      </c>
      <c r="Q42" s="168">
        <f>SUM(O42*10+P42)/N42*10</f>
        <v>74.285714285714292</v>
      </c>
      <c r="R42" s="179">
        <v>1</v>
      </c>
      <c r="S42" s="179"/>
      <c r="T42" s="179"/>
      <c r="U42" s="168">
        <f>SUM(S42*10+T42)/R42*10</f>
        <v>0</v>
      </c>
      <c r="V42" s="179">
        <v>9</v>
      </c>
      <c r="W42" s="179">
        <v>2</v>
      </c>
      <c r="X42" s="179">
        <v>12</v>
      </c>
      <c r="Y42" s="168">
        <f>SUM(W42*10+X42)/V42*10</f>
        <v>35.555555555555557</v>
      </c>
      <c r="Z42" s="179">
        <v>6</v>
      </c>
      <c r="AA42" s="179">
        <v>0</v>
      </c>
      <c r="AB42" s="179">
        <v>8</v>
      </c>
      <c r="AC42" s="168">
        <f>SUM(AA42*10+AB42)/Z42*10</f>
        <v>13.333333333333332</v>
      </c>
      <c r="AD42" s="179">
        <v>1</v>
      </c>
      <c r="AE42" s="179"/>
      <c r="AF42" s="179"/>
      <c r="AG42" s="168">
        <f>SUM(AE42*10+AF42)/AD42*10</f>
        <v>0</v>
      </c>
      <c r="AH42" s="179">
        <v>12</v>
      </c>
      <c r="AI42" s="179">
        <v>1</v>
      </c>
      <c r="AJ42" s="179">
        <v>22</v>
      </c>
      <c r="AK42" s="168">
        <f>SUM(AI42*10+AJ42)/AH42*10</f>
        <v>26.666666666666664</v>
      </c>
      <c r="AL42" s="179">
        <v>1</v>
      </c>
      <c r="AM42" s="179">
        <v>1</v>
      </c>
      <c r="AN42" s="179"/>
      <c r="AO42" s="179"/>
      <c r="AP42" s="168">
        <f>SUM(AN42*10+AO42/AM42)/AL42*10</f>
        <v>0</v>
      </c>
      <c r="AQ42" s="179">
        <v>1</v>
      </c>
      <c r="AR42" s="179"/>
      <c r="AS42" s="179"/>
      <c r="AT42" s="168">
        <f>SUM(AR42*10+AS42)/AQ42*10</f>
        <v>0</v>
      </c>
      <c r="AU42" s="179">
        <v>1</v>
      </c>
      <c r="AV42" s="179"/>
      <c r="AW42" s="179"/>
      <c r="AX42" s="180">
        <f>SUM(AV42*10+AW42)/AU42*10</f>
        <v>0</v>
      </c>
      <c r="AY42" s="179">
        <v>1</v>
      </c>
      <c r="AZ42" s="179"/>
      <c r="BA42" s="179"/>
      <c r="BB42" s="168">
        <f>SUM(AZ42*10+BA42)/AY42*10</f>
        <v>0</v>
      </c>
      <c r="BC42" s="153">
        <f>IF(H42&lt;250,0,IF(H42&lt;500,250,IF(H42&lt;750,"500",IF(H42&lt;1000,750,IF(H42&lt;1500,1000,IF(H42&lt;2000,1500,IF(H42&lt;2500,2000,IF(H42&lt;3000,2500,3000))))))))</f>
        <v>250</v>
      </c>
      <c r="BD42" s="181">
        <v>250</v>
      </c>
      <c r="BE42" s="153">
        <f>BC42-BD42</f>
        <v>0</v>
      </c>
      <c r="BF42" s="153" t="str">
        <f>IF(BE42=0,"geen actie",CONCATENATE("diploma uitschrijven: ",BC42," punten"))</f>
        <v>geen actie</v>
      </c>
      <c r="BG42" s="149">
        <v>35</v>
      </c>
      <c r="BH42" s="182"/>
      <c r="BI42" s="182"/>
      <c r="BJ42" s="182"/>
      <c r="BK42" s="182"/>
      <c r="BO42" s="182"/>
    </row>
    <row r="43" spans="1:67" ht="18" customHeight="1" x14ac:dyDescent="0.3">
      <c r="A43" s="149">
        <v>36</v>
      </c>
      <c r="B43" s="149" t="str">
        <f>IF(A43=BG43,"v","x")</f>
        <v>v</v>
      </c>
      <c r="C43" s="149" t="s">
        <v>237</v>
      </c>
      <c r="D43" s="183"/>
      <c r="E43" s="174" t="s">
        <v>261</v>
      </c>
      <c r="F43" s="184">
        <v>115488</v>
      </c>
      <c r="G43" s="185" t="s">
        <v>248</v>
      </c>
      <c r="H43" s="176">
        <f>SUM(M43+Q43+U43+Y43+AC43+AG43+AK43+AP43+AT43+AX43+BB43)</f>
        <v>2650.0082972582954</v>
      </c>
      <c r="I43" s="195">
        <v>2005</v>
      </c>
      <c r="J43" s="153">
        <v>2021</v>
      </c>
      <c r="K43" s="455">
        <f>J43-I43</f>
        <v>16</v>
      </c>
      <c r="L43" s="178">
        <f>H43-M43</f>
        <v>0</v>
      </c>
      <c r="M43" s="164">
        <v>2650.0082972582954</v>
      </c>
      <c r="N43" s="179">
        <v>1</v>
      </c>
      <c r="O43" s="179"/>
      <c r="P43" s="179"/>
      <c r="Q43" s="168">
        <f>SUM(O43*10+P43)/N43*10</f>
        <v>0</v>
      </c>
      <c r="R43" s="179">
        <v>1</v>
      </c>
      <c r="S43" s="179"/>
      <c r="T43" s="179"/>
      <c r="U43" s="168">
        <f>SUM(S43*10+T43)/R43*10</f>
        <v>0</v>
      </c>
      <c r="V43" s="179">
        <v>1</v>
      </c>
      <c r="W43" s="179"/>
      <c r="X43" s="179"/>
      <c r="Y43" s="168">
        <f>SUM(W43*10+X43)/V43*10</f>
        <v>0</v>
      </c>
      <c r="Z43" s="179">
        <v>1</v>
      </c>
      <c r="AA43" s="179"/>
      <c r="AB43" s="179"/>
      <c r="AC43" s="168">
        <f>SUM(AA43*10+AB43)/Z43*10</f>
        <v>0</v>
      </c>
      <c r="AD43" s="179">
        <v>1</v>
      </c>
      <c r="AE43" s="179"/>
      <c r="AF43" s="179"/>
      <c r="AG43" s="168">
        <f>SUM(AE43*10+AF43)/AD43*10</f>
        <v>0</v>
      </c>
      <c r="AH43" s="179">
        <v>1</v>
      </c>
      <c r="AI43" s="179"/>
      <c r="AJ43" s="179"/>
      <c r="AK43" s="168">
        <f>SUM(AI43*10+AJ43)/AH43*10</f>
        <v>0</v>
      </c>
      <c r="AL43" s="179">
        <v>1</v>
      </c>
      <c r="AM43" s="179">
        <v>1</v>
      </c>
      <c r="AN43" s="179"/>
      <c r="AO43" s="179"/>
      <c r="AP43" s="168">
        <f>SUM(AN43*10+AO43/AM43)/AL43*10</f>
        <v>0</v>
      </c>
      <c r="AQ43" s="179">
        <v>1</v>
      </c>
      <c r="AR43" s="179"/>
      <c r="AS43" s="179"/>
      <c r="AT43" s="168">
        <f>SUM(AR43*10+AS43)/AQ43*10</f>
        <v>0</v>
      </c>
      <c r="AU43" s="179">
        <v>1</v>
      </c>
      <c r="AV43" s="179"/>
      <c r="AW43" s="179"/>
      <c r="AX43" s="180">
        <f>SUM(AV43*10+AW43)/AU43*10</f>
        <v>0</v>
      </c>
      <c r="AY43" s="179">
        <v>1</v>
      </c>
      <c r="AZ43" s="179"/>
      <c r="BA43" s="179"/>
      <c r="BB43" s="168">
        <f>SUM(AZ43*10+BA43)/AY43*10</f>
        <v>0</v>
      </c>
      <c r="BC43" s="153">
        <f>IF(H43&lt;250,0,IF(H43&lt;500,250,IF(H43&lt;750,"500",IF(H43&lt;1000,750,IF(H43&lt;1500,1000,IF(H43&lt;2000,1500,IF(H43&lt;2500,2000,IF(H43&lt;3000,2500,3000))))))))</f>
        <v>2500</v>
      </c>
      <c r="BD43" s="181">
        <v>2500</v>
      </c>
      <c r="BE43" s="153">
        <f>BC43-BD43</f>
        <v>0</v>
      </c>
      <c r="BF43" s="153" t="str">
        <f>IF(BE43=0,"geen actie",CONCATENATE("diploma uitschrijven: ",BC43," punten"))</f>
        <v>geen actie</v>
      </c>
      <c r="BG43" s="149">
        <v>36</v>
      </c>
      <c r="BH43" s="182"/>
      <c r="BI43" s="182"/>
      <c r="BJ43" s="182"/>
      <c r="BK43" s="182"/>
      <c r="BO43" s="182"/>
    </row>
    <row r="44" spans="1:67" ht="18" customHeight="1" x14ac:dyDescent="0.3">
      <c r="A44" s="149">
        <v>37</v>
      </c>
      <c r="B44" s="149" t="str">
        <f>IF(A44=BG44,"v","x")</f>
        <v>v</v>
      </c>
      <c r="C44" s="149"/>
      <c r="D44" s="187"/>
      <c r="E44" s="155" t="s">
        <v>262</v>
      </c>
      <c r="F44" s="184">
        <v>117460</v>
      </c>
      <c r="G44" s="185" t="s">
        <v>248</v>
      </c>
      <c r="H44" s="176">
        <f>SUM(M44+Q44+U44+Y44+AC44+AG44+AK44+AP44+AT44+AX44+BB44)</f>
        <v>212.91666666666666</v>
      </c>
      <c r="I44" s="195">
        <v>2004</v>
      </c>
      <c r="J44" s="153">
        <v>2021</v>
      </c>
      <c r="K44" s="455">
        <f>J44-I44</f>
        <v>17</v>
      </c>
      <c r="L44" s="178">
        <f>H44-M44</f>
        <v>0</v>
      </c>
      <c r="M44" s="164">
        <v>212.91666666666666</v>
      </c>
      <c r="N44" s="179">
        <v>1</v>
      </c>
      <c r="O44" s="179"/>
      <c r="P44" s="179"/>
      <c r="Q44" s="168">
        <f>SUM(O44*10+P44)/N44*10</f>
        <v>0</v>
      </c>
      <c r="R44" s="179">
        <v>1</v>
      </c>
      <c r="S44" s="179"/>
      <c r="T44" s="179"/>
      <c r="U44" s="168">
        <f>SUM(S44*10+T44)/R44*10</f>
        <v>0</v>
      </c>
      <c r="V44" s="179">
        <v>1</v>
      </c>
      <c r="W44" s="179"/>
      <c r="X44" s="179"/>
      <c r="Y44" s="168">
        <f>SUM(W44*10+X44)/V44*10</f>
        <v>0</v>
      </c>
      <c r="Z44" s="179">
        <v>1</v>
      </c>
      <c r="AA44" s="179"/>
      <c r="AB44" s="179"/>
      <c r="AC44" s="168">
        <f>SUM(AA44*10+AB44)/Z44*10</f>
        <v>0</v>
      </c>
      <c r="AD44" s="179">
        <v>1</v>
      </c>
      <c r="AE44" s="179"/>
      <c r="AF44" s="179"/>
      <c r="AG44" s="168">
        <f>SUM(AE44*10+AF44)/AD44*10</f>
        <v>0</v>
      </c>
      <c r="AH44" s="179">
        <v>1</v>
      </c>
      <c r="AI44" s="179"/>
      <c r="AJ44" s="179"/>
      <c r="AK44" s="168">
        <f>SUM(AI44*10+AJ44)/AH44*10</f>
        <v>0</v>
      </c>
      <c r="AL44" s="179">
        <v>1</v>
      </c>
      <c r="AM44" s="179">
        <v>1</v>
      </c>
      <c r="AN44" s="179"/>
      <c r="AO44" s="179"/>
      <c r="AP44" s="168">
        <f>SUM(AN44*10+AO44/AM44)/AL44*10</f>
        <v>0</v>
      </c>
      <c r="AQ44" s="179">
        <v>1</v>
      </c>
      <c r="AR44" s="179"/>
      <c r="AS44" s="179"/>
      <c r="AT44" s="168">
        <f>SUM(AR44*10+AS44)/AQ44*10</f>
        <v>0</v>
      </c>
      <c r="AU44" s="179">
        <v>1</v>
      </c>
      <c r="AV44" s="179"/>
      <c r="AW44" s="179"/>
      <c r="AX44" s="180">
        <f>SUM(AV44*10+AW44)/AU44*10</f>
        <v>0</v>
      </c>
      <c r="AY44" s="179">
        <v>1</v>
      </c>
      <c r="AZ44" s="179"/>
      <c r="BA44" s="179"/>
      <c r="BB44" s="168">
        <f>SUM(AZ44*10+BA44)/AY44*10</f>
        <v>0</v>
      </c>
      <c r="BC44" s="153">
        <f>IF(H44&lt;250,0,IF(H44&lt;500,250,IF(H44&lt;750,"500",IF(H44&lt;1000,750,IF(H44&lt;1500,1000,IF(H44&lt;2000,1500,IF(H44&lt;2500,2000,IF(H44&lt;3000,2500,3000))))))))</f>
        <v>0</v>
      </c>
      <c r="BD44" s="181">
        <v>0</v>
      </c>
      <c r="BE44" s="153">
        <f>BC44-BD44</f>
        <v>0</v>
      </c>
      <c r="BF44" s="153" t="str">
        <f>IF(BE44=0,"geen actie",CONCATENATE("diploma uitschrijven: ",BC44," punten"))</f>
        <v>geen actie</v>
      </c>
      <c r="BG44" s="149">
        <v>37</v>
      </c>
      <c r="BH44" s="182"/>
      <c r="BI44" s="182"/>
      <c r="BJ44" s="182"/>
      <c r="BK44" s="182"/>
      <c r="BO44" s="182"/>
    </row>
    <row r="45" spans="1:67" ht="18" customHeight="1" x14ac:dyDescent="0.3">
      <c r="A45" s="149">
        <v>38</v>
      </c>
      <c r="B45" s="149" t="str">
        <f>IF(A45=BG45,"v","x")</f>
        <v>v</v>
      </c>
      <c r="C45" s="149" t="s">
        <v>237</v>
      </c>
      <c r="D45" s="153"/>
      <c r="E45" s="174" t="s">
        <v>263</v>
      </c>
      <c r="F45" s="184">
        <v>117558</v>
      </c>
      <c r="G45" s="185" t="s">
        <v>242</v>
      </c>
      <c r="H45" s="176">
        <f>SUM(M45+Q45+U45+Y45+AC45+AG45+AK45+AP45+AT45+AX45+BB45)</f>
        <v>2379.9675324675304</v>
      </c>
      <c r="I45" s="195">
        <v>2006</v>
      </c>
      <c r="J45" s="153">
        <v>2021</v>
      </c>
      <c r="K45" s="455">
        <f>J45-I45</f>
        <v>15</v>
      </c>
      <c r="L45" s="178">
        <f>H45-M45</f>
        <v>189.83333333333348</v>
      </c>
      <c r="M45" s="164">
        <v>2190.1341991341969</v>
      </c>
      <c r="N45" s="179">
        <v>1</v>
      </c>
      <c r="O45" s="179"/>
      <c r="P45" s="179"/>
      <c r="Q45" s="168">
        <f>SUM(O45*10+P45)/N45*10</f>
        <v>0</v>
      </c>
      <c r="R45" s="179">
        <v>1</v>
      </c>
      <c r="S45" s="179"/>
      <c r="T45" s="179"/>
      <c r="U45" s="168">
        <f>SUM(S45*10+T45)/R45*10</f>
        <v>0</v>
      </c>
      <c r="V45" s="179">
        <v>12</v>
      </c>
      <c r="W45" s="179">
        <v>5</v>
      </c>
      <c r="X45" s="179">
        <v>41</v>
      </c>
      <c r="Y45" s="168">
        <f>SUM(W45*10+X45)/V45*10</f>
        <v>75.833333333333329</v>
      </c>
      <c r="Z45" s="179">
        <v>1</v>
      </c>
      <c r="AA45" s="179"/>
      <c r="AB45" s="179"/>
      <c r="AC45" s="168">
        <f>SUM(AA45*10+AB45)/Z45*10</f>
        <v>0</v>
      </c>
      <c r="AD45" s="179">
        <v>1</v>
      </c>
      <c r="AE45" s="179"/>
      <c r="AF45" s="179"/>
      <c r="AG45" s="168">
        <f>SUM(AE45*10+AF45)/AD45*10</f>
        <v>0</v>
      </c>
      <c r="AH45" s="179">
        <v>1</v>
      </c>
      <c r="AI45" s="179"/>
      <c r="AJ45" s="179"/>
      <c r="AK45" s="168">
        <f>SUM(AI45*10+AJ45)/AH45*10</f>
        <v>0</v>
      </c>
      <c r="AL45" s="179">
        <v>10</v>
      </c>
      <c r="AM45" s="179">
        <v>1</v>
      </c>
      <c r="AN45" s="179">
        <v>7</v>
      </c>
      <c r="AO45" s="179">
        <v>44</v>
      </c>
      <c r="AP45" s="168">
        <f>SUM(AN45*10+AO45/AM45)/AL45*10</f>
        <v>114</v>
      </c>
      <c r="AQ45" s="179">
        <v>1</v>
      </c>
      <c r="AR45" s="179"/>
      <c r="AS45" s="179"/>
      <c r="AT45" s="168">
        <f>SUM(AR45*10+AS45)/AQ45*10</f>
        <v>0</v>
      </c>
      <c r="AU45" s="179">
        <v>1</v>
      </c>
      <c r="AV45" s="179"/>
      <c r="AW45" s="179"/>
      <c r="AX45" s="180">
        <f>SUM(AV45*10+AW45)/AU45*10</f>
        <v>0</v>
      </c>
      <c r="AY45" s="179">
        <v>1</v>
      </c>
      <c r="AZ45" s="179"/>
      <c r="BA45" s="179"/>
      <c r="BB45" s="168">
        <f>SUM(AZ45*10+BA45)/AY45*10</f>
        <v>0</v>
      </c>
      <c r="BC45" s="153">
        <f>IF(H45&lt;250,0,IF(H45&lt;500,250,IF(H45&lt;750,"500",IF(H45&lt;1000,750,IF(H45&lt;1500,1000,IF(H45&lt;2000,1500,IF(H45&lt;2500,2000,IF(H45&lt;3000,2500,3000))))))))</f>
        <v>2000</v>
      </c>
      <c r="BD45" s="181">
        <v>2000</v>
      </c>
      <c r="BE45" s="153">
        <f>BC45-BD45</f>
        <v>0</v>
      </c>
      <c r="BF45" s="153" t="str">
        <f>IF(BE45=0,"geen actie",CONCATENATE("diploma uitschrijven: ",BC45," punten"))</f>
        <v>geen actie</v>
      </c>
      <c r="BG45" s="149">
        <v>38</v>
      </c>
      <c r="BH45" s="182"/>
      <c r="BI45" s="182"/>
      <c r="BJ45" s="182"/>
      <c r="BK45" s="182"/>
      <c r="BO45" s="182"/>
    </row>
    <row r="46" spans="1:67" ht="18" customHeight="1" x14ac:dyDescent="0.3">
      <c r="A46" s="149">
        <v>81</v>
      </c>
      <c r="B46" s="149" t="str">
        <f>IF(A46=BG46,"v","x")</f>
        <v>v</v>
      </c>
      <c r="C46" s="149" t="s">
        <v>237</v>
      </c>
      <c r="D46" s="484"/>
      <c r="E46" s="155" t="s">
        <v>712</v>
      </c>
      <c r="F46" s="149"/>
      <c r="G46" s="175" t="s">
        <v>242</v>
      </c>
      <c r="H46" s="176">
        <f>SUM(M46+Q46+U46+Y46+AC46+AG46+AK46+AP46+AT46+AX46+BB46)</f>
        <v>40</v>
      </c>
      <c r="I46" s="195">
        <v>2009</v>
      </c>
      <c r="J46" s="153">
        <v>2021</v>
      </c>
      <c r="K46" s="455">
        <f>J46-I46</f>
        <v>12</v>
      </c>
      <c r="L46" s="178">
        <f>H46-M46</f>
        <v>40</v>
      </c>
      <c r="M46" s="194"/>
      <c r="N46" s="179">
        <v>1</v>
      </c>
      <c r="O46" s="179"/>
      <c r="P46" s="179"/>
      <c r="Q46" s="168">
        <f>SUM(O46*10+P46)/N46*10</f>
        <v>0</v>
      </c>
      <c r="R46" s="179">
        <v>1</v>
      </c>
      <c r="S46" s="179"/>
      <c r="T46" s="179"/>
      <c r="U46" s="168">
        <f>SUM(S46*10+T46)/R46*10</f>
        <v>0</v>
      </c>
      <c r="V46" s="179">
        <v>1</v>
      </c>
      <c r="W46" s="179"/>
      <c r="X46" s="179"/>
      <c r="Y46" s="168">
        <f>SUM(W46*10+X46)/V46*10</f>
        <v>0</v>
      </c>
      <c r="Z46" s="179">
        <v>1</v>
      </c>
      <c r="AA46" s="179"/>
      <c r="AB46" s="179"/>
      <c r="AC46" s="168">
        <f>SUM(AA46*10+AB46)/Z46*10</f>
        <v>0</v>
      </c>
      <c r="AD46" s="179">
        <v>1</v>
      </c>
      <c r="AE46" s="179"/>
      <c r="AF46" s="179"/>
      <c r="AG46" s="168">
        <f>SUM(AE46*10+AF46)/AD46*10</f>
        <v>0</v>
      </c>
      <c r="AH46" s="179">
        <v>1</v>
      </c>
      <c r="AI46" s="179"/>
      <c r="AJ46" s="179"/>
      <c r="AK46" s="168">
        <f>SUM(AI46*10+AJ46)/AH46*10</f>
        <v>0</v>
      </c>
      <c r="AL46" s="179">
        <v>1</v>
      </c>
      <c r="AM46" s="179">
        <v>1</v>
      </c>
      <c r="AN46" s="179"/>
      <c r="AO46" s="179"/>
      <c r="AP46" s="168">
        <f>SUM(AN46*10+AO46/AM46)/AL46*10</f>
        <v>0</v>
      </c>
      <c r="AQ46" s="179">
        <v>5</v>
      </c>
      <c r="AR46" s="179">
        <v>1</v>
      </c>
      <c r="AS46" s="179">
        <v>10</v>
      </c>
      <c r="AT46" s="168">
        <f>SUM(AR46*10+AS46)/AQ46*10</f>
        <v>40</v>
      </c>
      <c r="AU46" s="179">
        <v>1</v>
      </c>
      <c r="AV46" s="179"/>
      <c r="AW46" s="179"/>
      <c r="AX46" s="180">
        <f>SUM(AV46*10+AW46)/AU46*10</f>
        <v>0</v>
      </c>
      <c r="AY46" s="179">
        <v>1</v>
      </c>
      <c r="AZ46" s="179"/>
      <c r="BA46" s="179"/>
      <c r="BB46" s="168">
        <f>SUM(AZ46*10+BA46)/AY46*10</f>
        <v>0</v>
      </c>
      <c r="BC46" s="153">
        <f>IF(H46&lt;250,0,IF(H46&lt;500,250,IF(H46&lt;750,"500",IF(H46&lt;1000,750,IF(H46&lt;1500,1000,IF(H46&lt;2000,1500,IF(H46&lt;2500,2000,IF(H46&lt;3000,2500,3000))))))))</f>
        <v>0</v>
      </c>
      <c r="BD46" s="181">
        <v>0</v>
      </c>
      <c r="BE46" s="153">
        <f>BC46-BD46</f>
        <v>0</v>
      </c>
      <c r="BF46" s="153" t="str">
        <f>IF(BE46=0,"geen actie",CONCATENATE("diploma uitschrijven: ",BC46," punten"))</f>
        <v>geen actie</v>
      </c>
      <c r="BG46" s="149">
        <v>81</v>
      </c>
      <c r="BH46" s="182"/>
      <c r="BI46" s="182"/>
      <c r="BJ46" s="182"/>
      <c r="BK46" s="182"/>
      <c r="BO46" s="182"/>
    </row>
    <row r="47" spans="1:67" ht="18" customHeight="1" x14ac:dyDescent="0.3">
      <c r="A47" s="149">
        <v>39</v>
      </c>
      <c r="B47" s="149" t="str">
        <f>IF(A47=BG47,"v","x")</f>
        <v>v</v>
      </c>
      <c r="C47" s="149"/>
      <c r="D47" s="153"/>
      <c r="E47" s="174" t="s">
        <v>552</v>
      </c>
      <c r="F47" s="153">
        <v>118759</v>
      </c>
      <c r="G47" s="175" t="s">
        <v>553</v>
      </c>
      <c r="H47" s="176">
        <f>SUM(M47+Q47+U47+Y47+AC47+AG47+AK47+AP47+AT47+AX47+BB47)</f>
        <v>248.01190476190476</v>
      </c>
      <c r="I47" s="196">
        <v>2008</v>
      </c>
      <c r="J47" s="153">
        <v>2021</v>
      </c>
      <c r="K47" s="455">
        <f>J47-I47</f>
        <v>13</v>
      </c>
      <c r="L47" s="178">
        <f>H47-M47</f>
        <v>212.29761904761904</v>
      </c>
      <c r="M47" s="164">
        <v>35.714285714285715</v>
      </c>
      <c r="N47" s="179">
        <v>1</v>
      </c>
      <c r="O47" s="179"/>
      <c r="P47" s="179"/>
      <c r="Q47" s="168">
        <f>SUM(O47*10+P47)/N47*10</f>
        <v>0</v>
      </c>
      <c r="R47" s="179">
        <v>1</v>
      </c>
      <c r="S47" s="179"/>
      <c r="T47" s="179"/>
      <c r="U47" s="168">
        <f>SUM(S47*10+T47)/R47*10</f>
        <v>0</v>
      </c>
      <c r="V47" s="179">
        <v>7</v>
      </c>
      <c r="W47" s="179">
        <v>1</v>
      </c>
      <c r="X47" s="179">
        <v>15</v>
      </c>
      <c r="Y47" s="168">
        <f>SUM(W47*10+X47)/V47*10</f>
        <v>35.714285714285715</v>
      </c>
      <c r="Z47" s="179">
        <v>1</v>
      </c>
      <c r="AA47" s="179"/>
      <c r="AB47" s="179"/>
      <c r="AC47" s="168">
        <f>SUM(AA47*10+AB47)/Z47*10</f>
        <v>0</v>
      </c>
      <c r="AD47" s="179">
        <v>1</v>
      </c>
      <c r="AE47" s="179"/>
      <c r="AF47" s="179"/>
      <c r="AG47" s="168">
        <f>SUM(AE47*10+AF47)/AD47*10</f>
        <v>0</v>
      </c>
      <c r="AH47" s="179">
        <v>12</v>
      </c>
      <c r="AI47" s="179">
        <v>4</v>
      </c>
      <c r="AJ47" s="179">
        <v>33</v>
      </c>
      <c r="AK47" s="168">
        <f>SUM(AI47*10+AJ47)/AH47*10</f>
        <v>60.833333333333329</v>
      </c>
      <c r="AL47" s="179">
        <v>8</v>
      </c>
      <c r="AM47" s="179">
        <v>1</v>
      </c>
      <c r="AN47" s="179">
        <v>1</v>
      </c>
      <c r="AO47" s="179">
        <v>21</v>
      </c>
      <c r="AP47" s="168">
        <f>SUM(AN47*10+AO47/AM47)/AL47*10</f>
        <v>38.75</v>
      </c>
      <c r="AQ47" s="179">
        <v>10</v>
      </c>
      <c r="AR47" s="179">
        <v>4</v>
      </c>
      <c r="AS47" s="179">
        <v>37</v>
      </c>
      <c r="AT47" s="168">
        <f>SUM(AR47*10+AS47)/AQ47*10</f>
        <v>77</v>
      </c>
      <c r="AU47" s="179">
        <v>1</v>
      </c>
      <c r="AV47" s="179"/>
      <c r="AW47" s="179"/>
      <c r="AX47" s="180">
        <f>SUM(AV47*10+AW47)/AU47*10</f>
        <v>0</v>
      </c>
      <c r="AY47" s="179">
        <v>1</v>
      </c>
      <c r="AZ47" s="179"/>
      <c r="BA47" s="179"/>
      <c r="BB47" s="168">
        <f>SUM(AZ47*10+BA47)/AY47*10</f>
        <v>0</v>
      </c>
      <c r="BC47" s="153">
        <f>IF(H47&lt;250,0,IF(H47&lt;500,250,IF(H47&lt;750,"500",IF(H47&lt;1000,750,IF(H47&lt;1500,1000,IF(H47&lt;2000,1500,IF(H47&lt;2500,2000,IF(H47&lt;3000,2500,3000))))))))</f>
        <v>0</v>
      </c>
      <c r="BD47" s="181">
        <v>0</v>
      </c>
      <c r="BE47" s="153">
        <f>BC47-BD47</f>
        <v>0</v>
      </c>
      <c r="BF47" s="153" t="str">
        <f>IF(BE47=0,"geen actie",CONCATENATE("diploma uitschrijven: ",BC47," punten"))</f>
        <v>geen actie</v>
      </c>
      <c r="BG47" s="149">
        <v>39</v>
      </c>
      <c r="BH47" s="182"/>
      <c r="BI47" s="182"/>
      <c r="BJ47" s="182"/>
      <c r="BK47" s="182"/>
      <c r="BO47" s="182"/>
    </row>
    <row r="48" spans="1:67" ht="18" customHeight="1" x14ac:dyDescent="0.3">
      <c r="A48" s="149">
        <v>82</v>
      </c>
      <c r="B48" s="149" t="str">
        <f>IF(A48=BG48,"v","x")</f>
        <v>v</v>
      </c>
      <c r="C48" s="149" t="s">
        <v>237</v>
      </c>
      <c r="D48" s="574"/>
      <c r="E48" s="174" t="s">
        <v>715</v>
      </c>
      <c r="F48" s="153"/>
      <c r="G48" s="175" t="s">
        <v>242</v>
      </c>
      <c r="H48" s="176">
        <f>SUM(M48+Q48+U48+Y48+AC48+AG48+AK48+AP48+AT48+AX48+BB48)</f>
        <v>82.5</v>
      </c>
      <c r="I48" s="195">
        <v>2009</v>
      </c>
      <c r="J48" s="153">
        <v>2021</v>
      </c>
      <c r="K48" s="455">
        <f>J48-I48</f>
        <v>12</v>
      </c>
      <c r="L48" s="178">
        <f>H48-M48</f>
        <v>82.5</v>
      </c>
      <c r="M48" s="164"/>
      <c r="N48" s="179">
        <v>1</v>
      </c>
      <c r="O48" s="179"/>
      <c r="P48" s="179"/>
      <c r="Q48" s="168">
        <f>SUM(O48*10+P48)/N48*10</f>
        <v>0</v>
      </c>
      <c r="R48" s="179">
        <v>1</v>
      </c>
      <c r="S48" s="179"/>
      <c r="T48" s="179"/>
      <c r="U48" s="168">
        <f>SUM(S48*10+T48)/R48*10</f>
        <v>0</v>
      </c>
      <c r="V48" s="179">
        <v>1</v>
      </c>
      <c r="W48" s="179"/>
      <c r="X48" s="179"/>
      <c r="Y48" s="168">
        <f>SUM(W48*10+X48)/V48*10</f>
        <v>0</v>
      </c>
      <c r="Z48" s="179">
        <v>1</v>
      </c>
      <c r="AA48" s="179"/>
      <c r="AB48" s="179"/>
      <c r="AC48" s="168">
        <f>SUM(AA48*10+AB48)/Z48*10</f>
        <v>0</v>
      </c>
      <c r="AD48" s="179">
        <v>1</v>
      </c>
      <c r="AE48" s="179"/>
      <c r="AF48" s="179"/>
      <c r="AG48" s="168">
        <f>SUM(AE48*10+AF48)/AD48*10</f>
        <v>0</v>
      </c>
      <c r="AH48" s="179">
        <v>1</v>
      </c>
      <c r="AI48" s="179"/>
      <c r="AJ48" s="179"/>
      <c r="AK48" s="168">
        <f>SUM(AI48*10+AJ48)/AH48*10</f>
        <v>0</v>
      </c>
      <c r="AL48" s="179">
        <v>1</v>
      </c>
      <c r="AM48" s="179">
        <v>1</v>
      </c>
      <c r="AN48" s="179"/>
      <c r="AO48" s="179"/>
      <c r="AP48" s="168">
        <f>SUM(AN48*10+AO48/AM48)/AL48*10</f>
        <v>0</v>
      </c>
      <c r="AQ48" s="179">
        <v>8</v>
      </c>
      <c r="AR48" s="179">
        <v>4</v>
      </c>
      <c r="AS48" s="179">
        <v>26</v>
      </c>
      <c r="AT48" s="168">
        <f>SUM(AR48*10+AS48)/AQ48*10</f>
        <v>82.5</v>
      </c>
      <c r="AU48" s="179">
        <v>1</v>
      </c>
      <c r="AV48" s="179"/>
      <c r="AW48" s="179"/>
      <c r="AX48" s="180">
        <f>SUM(AV48*10+AW48)/AU48*10</f>
        <v>0</v>
      </c>
      <c r="AY48" s="179">
        <v>1</v>
      </c>
      <c r="AZ48" s="179"/>
      <c r="BA48" s="179"/>
      <c r="BB48" s="168">
        <f>SUM(AZ48*10+BA48)/AY48*10</f>
        <v>0</v>
      </c>
      <c r="BC48" s="153">
        <f>IF(H48&lt;250,0,IF(H48&lt;500,250,IF(H48&lt;750,"500",IF(H48&lt;1000,750,IF(H48&lt;1500,1000,IF(H48&lt;2000,1500,IF(H48&lt;2500,2000,IF(H48&lt;3000,2500,3000))))))))</f>
        <v>0</v>
      </c>
      <c r="BD48" s="181">
        <v>0</v>
      </c>
      <c r="BE48" s="153">
        <f>BC48-BD48</f>
        <v>0</v>
      </c>
      <c r="BF48" s="153" t="str">
        <f>IF(BE48=0,"geen actie",CONCATENATE("diploma uitschrijven: ",BC48," punten"))</f>
        <v>geen actie</v>
      </c>
      <c r="BG48" s="149">
        <v>82</v>
      </c>
      <c r="BH48" s="182"/>
      <c r="BI48" s="182"/>
      <c r="BJ48" s="182"/>
      <c r="BK48" s="182"/>
      <c r="BO48" s="182"/>
    </row>
    <row r="49" spans="1:67" ht="18" customHeight="1" x14ac:dyDescent="0.3">
      <c r="A49" s="149">
        <v>40</v>
      </c>
      <c r="B49" s="149" t="str">
        <f>IF(A49=BG49,"v","x")</f>
        <v>v</v>
      </c>
      <c r="C49" s="149" t="s">
        <v>237</v>
      </c>
      <c r="D49" s="183"/>
      <c r="E49" s="174" t="s">
        <v>264</v>
      </c>
      <c r="F49" s="184">
        <v>115826</v>
      </c>
      <c r="G49" s="185" t="s">
        <v>241</v>
      </c>
      <c r="H49" s="176">
        <f>SUM(M49+Q49+U49+Y49+AC49+AG49+AK49+AP49+AT49+AX49+BB49)</f>
        <v>2938.332144979207</v>
      </c>
      <c r="I49" s="195">
        <v>2004</v>
      </c>
      <c r="J49" s="153">
        <v>2021</v>
      </c>
      <c r="K49" s="455">
        <f>J49-I49</f>
        <v>17</v>
      </c>
      <c r="L49" s="178">
        <f>H49-M49</f>
        <v>0</v>
      </c>
      <c r="M49" s="164">
        <v>2938.332144979207</v>
      </c>
      <c r="N49" s="179">
        <v>1</v>
      </c>
      <c r="O49" s="179"/>
      <c r="P49" s="179"/>
      <c r="Q49" s="168">
        <f>SUM(O49*10+P49)/N49*10</f>
        <v>0</v>
      </c>
      <c r="R49" s="179">
        <v>1</v>
      </c>
      <c r="S49" s="179"/>
      <c r="T49" s="179"/>
      <c r="U49" s="168">
        <f>SUM(S49*10+T49)/R49*10</f>
        <v>0</v>
      </c>
      <c r="V49" s="179">
        <v>1</v>
      </c>
      <c r="W49" s="179"/>
      <c r="X49" s="179"/>
      <c r="Y49" s="168">
        <f>SUM(W49*10+X49)/V49*10</f>
        <v>0</v>
      </c>
      <c r="Z49" s="179">
        <v>1</v>
      </c>
      <c r="AA49" s="179"/>
      <c r="AB49" s="179"/>
      <c r="AC49" s="168">
        <f>SUM(AA49*10+AB49)/Z49*10</f>
        <v>0</v>
      </c>
      <c r="AD49" s="179">
        <v>1</v>
      </c>
      <c r="AE49" s="179"/>
      <c r="AF49" s="179"/>
      <c r="AG49" s="168">
        <f>SUM(AE49*10+AF49)/AD49*10</f>
        <v>0</v>
      </c>
      <c r="AH49" s="179">
        <v>1</v>
      </c>
      <c r="AI49" s="179"/>
      <c r="AJ49" s="179"/>
      <c r="AK49" s="168">
        <f>SUM(AI49*10+AJ49)/AH49*10</f>
        <v>0</v>
      </c>
      <c r="AL49" s="179">
        <v>1</v>
      </c>
      <c r="AM49" s="179">
        <v>1</v>
      </c>
      <c r="AN49" s="179"/>
      <c r="AO49" s="179"/>
      <c r="AP49" s="168">
        <f>SUM(AN49*10+AO49/AM49)/AL49*10</f>
        <v>0</v>
      </c>
      <c r="AQ49" s="179">
        <v>1</v>
      </c>
      <c r="AR49" s="179"/>
      <c r="AS49" s="179"/>
      <c r="AT49" s="168">
        <f>SUM(AR49*10+AS49)/AQ49*10</f>
        <v>0</v>
      </c>
      <c r="AU49" s="179">
        <v>1</v>
      </c>
      <c r="AV49" s="179"/>
      <c r="AW49" s="179"/>
      <c r="AX49" s="180">
        <f>SUM(AV49*10+AW49)/AU49*10</f>
        <v>0</v>
      </c>
      <c r="AY49" s="179">
        <v>1</v>
      </c>
      <c r="AZ49" s="179"/>
      <c r="BA49" s="179"/>
      <c r="BB49" s="168">
        <f>SUM(AZ49*10+BA49)/AY49*10</f>
        <v>0</v>
      </c>
      <c r="BC49" s="153">
        <f>IF(H49&lt;250,0,IF(H49&lt;500,250,IF(H49&lt;750,"500",IF(H49&lt;1000,750,IF(H49&lt;1500,1000,IF(H49&lt;2000,1500,IF(H49&lt;2500,2000,IF(H49&lt;3000,2500,3000))))))))</f>
        <v>2500</v>
      </c>
      <c r="BD49" s="181">
        <v>2500</v>
      </c>
      <c r="BE49" s="153">
        <f>BC49-BD49</f>
        <v>0</v>
      </c>
      <c r="BF49" s="153" t="str">
        <f>IF(BE49=0,"geen actie",CONCATENATE("diploma uitschrijven: ",BC49," punten"))</f>
        <v>geen actie</v>
      </c>
      <c r="BG49" s="149">
        <v>40</v>
      </c>
      <c r="BH49" s="182"/>
      <c r="BI49" s="182"/>
      <c r="BJ49" s="182"/>
      <c r="BK49" s="182"/>
      <c r="BO49" s="182"/>
    </row>
    <row r="50" spans="1:67" ht="18" customHeight="1" x14ac:dyDescent="0.3">
      <c r="A50" s="149">
        <v>41</v>
      </c>
      <c r="B50" s="149" t="str">
        <f>IF(A50=BG50,"v","x")</f>
        <v>v</v>
      </c>
      <c r="C50" s="149" t="s">
        <v>237</v>
      </c>
      <c r="D50" s="481"/>
      <c r="E50" s="174" t="s">
        <v>265</v>
      </c>
      <c r="F50" s="190">
        <v>116760</v>
      </c>
      <c r="G50" s="185" t="s">
        <v>241</v>
      </c>
      <c r="H50" s="176">
        <f>SUM(M50+Q50+U50+Y50+AC50+AG50+AK50+AP50+AT50+AX50+BB50)</f>
        <v>1728.2539682539684</v>
      </c>
      <c r="I50" s="195">
        <v>2007</v>
      </c>
      <c r="J50" s="153">
        <v>2021</v>
      </c>
      <c r="K50" s="455">
        <f>J50-I50</f>
        <v>14</v>
      </c>
      <c r="L50" s="178">
        <f>H50-M50</f>
        <v>155.55555555555566</v>
      </c>
      <c r="M50" s="164">
        <v>1572.6984126984128</v>
      </c>
      <c r="N50" s="179">
        <v>1</v>
      </c>
      <c r="O50" s="179"/>
      <c r="P50" s="179"/>
      <c r="Q50" s="168">
        <f>SUM(O50*10+P50)/N50*10</f>
        <v>0</v>
      </c>
      <c r="R50" s="179">
        <v>9</v>
      </c>
      <c r="S50" s="179">
        <v>1</v>
      </c>
      <c r="T50" s="179">
        <v>22</v>
      </c>
      <c r="U50" s="168">
        <f>SUM(S50*10+T50)/R50*10</f>
        <v>35.555555555555557</v>
      </c>
      <c r="V50" s="179">
        <v>1</v>
      </c>
      <c r="W50" s="179"/>
      <c r="X50" s="179"/>
      <c r="Y50" s="168">
        <f>SUM(W50*10+X50)/V50*10</f>
        <v>0</v>
      </c>
      <c r="Z50" s="179">
        <v>8</v>
      </c>
      <c r="AA50" s="179">
        <v>4</v>
      </c>
      <c r="AB50" s="179">
        <v>24</v>
      </c>
      <c r="AC50" s="168">
        <f>SUM(AA50*10+AB50)/Z50*10</f>
        <v>80</v>
      </c>
      <c r="AD50" s="179">
        <v>1</v>
      </c>
      <c r="AE50" s="179"/>
      <c r="AF50" s="179"/>
      <c r="AG50" s="168">
        <f>SUM(AE50*10+AF50)/AD50*10</f>
        <v>0</v>
      </c>
      <c r="AH50" s="179">
        <v>8</v>
      </c>
      <c r="AI50" s="179">
        <v>1</v>
      </c>
      <c r="AJ50" s="179">
        <v>22</v>
      </c>
      <c r="AK50" s="168">
        <f>SUM(AI50*10+AJ50)/AH50*10</f>
        <v>40</v>
      </c>
      <c r="AL50" s="179">
        <v>1</v>
      </c>
      <c r="AM50" s="179">
        <v>1</v>
      </c>
      <c r="AN50" s="179"/>
      <c r="AO50" s="179"/>
      <c r="AP50" s="168">
        <f>SUM(AN50*10+AO50/AM50)/AL50*10</f>
        <v>0</v>
      </c>
      <c r="AQ50" s="179">
        <v>1</v>
      </c>
      <c r="AR50" s="179"/>
      <c r="AS50" s="179"/>
      <c r="AT50" s="168">
        <f>SUM(AR50*10+AS50)/AQ50*10</f>
        <v>0</v>
      </c>
      <c r="AU50" s="179">
        <v>1</v>
      </c>
      <c r="AV50" s="179"/>
      <c r="AW50" s="179"/>
      <c r="AX50" s="180">
        <f>SUM(AV50*10+AW50)/AU50*10</f>
        <v>0</v>
      </c>
      <c r="AY50" s="179">
        <v>1</v>
      </c>
      <c r="AZ50" s="179"/>
      <c r="BA50" s="179"/>
      <c r="BB50" s="168">
        <f>SUM(AZ50*10+BA50)/AY50*10</f>
        <v>0</v>
      </c>
      <c r="BC50" s="153">
        <f>IF(H50&lt;250,0,IF(H50&lt;500,250,IF(H50&lt;750,"500",IF(H50&lt;1000,750,IF(H50&lt;1500,1000,IF(H50&lt;2000,1500,IF(H50&lt;2500,2000,IF(H50&lt;3000,2500,3000))))))))</f>
        <v>1500</v>
      </c>
      <c r="BD50" s="181">
        <v>1500</v>
      </c>
      <c r="BE50" s="153">
        <f>BC50-BD50</f>
        <v>0</v>
      </c>
      <c r="BF50" s="153" t="str">
        <f>IF(BE50=0,"geen actie",CONCATENATE("diploma uitschrijven: ",BC50," punten"))</f>
        <v>geen actie</v>
      </c>
      <c r="BG50" s="149">
        <v>41</v>
      </c>
      <c r="BH50" s="182"/>
      <c r="BI50" s="182"/>
      <c r="BJ50" s="182"/>
      <c r="BK50" s="182"/>
      <c r="BO50" s="182"/>
    </row>
    <row r="51" spans="1:67" ht="20.25" customHeight="1" x14ac:dyDescent="0.3">
      <c r="A51" s="149">
        <v>60</v>
      </c>
      <c r="B51" s="149" t="str">
        <f>IF(A51=BG51,"v","x")</f>
        <v>v</v>
      </c>
      <c r="C51" s="149" t="s">
        <v>237</v>
      </c>
      <c r="D51" s="153"/>
      <c r="E51" s="174" t="s">
        <v>651</v>
      </c>
      <c r="F51" s="193" t="s">
        <v>653</v>
      </c>
      <c r="G51" s="177" t="s">
        <v>652</v>
      </c>
      <c r="H51" s="176">
        <f>SUM(M51+Q51+U51+Y51+AC51+AG51+AK51+AP51+AT51+AX51+BB51)</f>
        <v>75</v>
      </c>
      <c r="I51" s="197">
        <v>2002</v>
      </c>
      <c r="J51" s="153">
        <v>2021</v>
      </c>
      <c r="K51" s="455">
        <f>J51-I51</f>
        <v>19</v>
      </c>
      <c r="L51" s="178">
        <f>H51-M51</f>
        <v>75</v>
      </c>
      <c r="M51" s="164">
        <v>0</v>
      </c>
      <c r="N51" s="179">
        <v>1</v>
      </c>
      <c r="O51" s="179"/>
      <c r="P51" s="179"/>
      <c r="Q51" s="168">
        <f>SUM(O51*10+P51)/N51*10</f>
        <v>0</v>
      </c>
      <c r="R51" s="179">
        <v>1</v>
      </c>
      <c r="S51" s="179"/>
      <c r="T51" s="179"/>
      <c r="U51" s="168">
        <f>SUM(S51*10+T51)/R51*10</f>
        <v>0</v>
      </c>
      <c r="V51" s="179">
        <v>1</v>
      </c>
      <c r="W51" s="179"/>
      <c r="X51" s="179"/>
      <c r="Y51" s="168">
        <f>SUM(W51*10+X51)/V51*10</f>
        <v>0</v>
      </c>
      <c r="Z51" s="179">
        <v>8</v>
      </c>
      <c r="AA51" s="179">
        <v>4</v>
      </c>
      <c r="AB51" s="179">
        <v>20</v>
      </c>
      <c r="AC51" s="168">
        <f>SUM(AA51*10+AB51)/Z51*10</f>
        <v>75</v>
      </c>
      <c r="AD51" s="179">
        <v>1</v>
      </c>
      <c r="AE51" s="179"/>
      <c r="AF51" s="179"/>
      <c r="AG51" s="168">
        <f>SUM(AE51*10+AF51)/AD51*10</f>
        <v>0</v>
      </c>
      <c r="AH51" s="179">
        <v>1</v>
      </c>
      <c r="AI51" s="179"/>
      <c r="AJ51" s="179"/>
      <c r="AK51" s="168">
        <f>SUM(AI51*10+AJ51)/AH51*10</f>
        <v>0</v>
      </c>
      <c r="AL51" s="179">
        <v>1</v>
      </c>
      <c r="AM51" s="179">
        <v>1</v>
      </c>
      <c r="AN51" s="179"/>
      <c r="AO51" s="179"/>
      <c r="AP51" s="168">
        <f>SUM(AN51*10+AO51/AM51)/AL51*10</f>
        <v>0</v>
      </c>
      <c r="AQ51" s="179">
        <v>1</v>
      </c>
      <c r="AR51" s="179"/>
      <c r="AS51" s="179"/>
      <c r="AT51" s="168">
        <f>SUM(AR51*10+AS51)/AQ51*10</f>
        <v>0</v>
      </c>
      <c r="AU51" s="179">
        <v>1</v>
      </c>
      <c r="AV51" s="179"/>
      <c r="AW51" s="179"/>
      <c r="AX51" s="180">
        <f>SUM(AV51*10+AW51)/AU51*10</f>
        <v>0</v>
      </c>
      <c r="AY51" s="179">
        <v>1</v>
      </c>
      <c r="AZ51" s="179"/>
      <c r="BA51" s="179"/>
      <c r="BB51" s="168">
        <f>SUM(AZ51*10+BA51)/AY51*10</f>
        <v>0</v>
      </c>
      <c r="BC51" s="153">
        <f>IF(H51&lt;250,0,IF(H51&lt;500,250,IF(H51&lt;750,"500",IF(H51&lt;1000,750,IF(H51&lt;1500,1000,IF(H51&lt;2000,1500,IF(H51&lt;2500,2000,IF(H51&lt;3000,2500,3000))))))))</f>
        <v>0</v>
      </c>
      <c r="BD51" s="181">
        <v>0</v>
      </c>
      <c r="BE51" s="153">
        <f>BC51-BD51</f>
        <v>0</v>
      </c>
      <c r="BF51" s="153" t="str">
        <f>IF(BE51=0,"geen actie",CONCATENATE("diploma uitschrijven: ",BC51," punten"))</f>
        <v>geen actie</v>
      </c>
      <c r="BG51" s="149">
        <v>60</v>
      </c>
      <c r="BH51" s="182"/>
      <c r="BI51" s="182"/>
      <c r="BJ51" s="182"/>
      <c r="BK51" s="182"/>
      <c r="BO51" s="182"/>
    </row>
    <row r="52" spans="1:67" ht="18" customHeight="1" x14ac:dyDescent="0.3">
      <c r="A52" s="149">
        <v>42</v>
      </c>
      <c r="B52" s="149" t="str">
        <f>IF(A52=BG52,"v","x")</f>
        <v>v</v>
      </c>
      <c r="C52" s="149" t="s">
        <v>237</v>
      </c>
      <c r="D52" s="153"/>
      <c r="E52" s="174" t="s">
        <v>541</v>
      </c>
      <c r="F52" s="190">
        <v>118200</v>
      </c>
      <c r="G52" s="186" t="s">
        <v>239</v>
      </c>
      <c r="H52" s="176">
        <f>SUM(M52+Q52+U52+Y52+AC52+AG52+AK52+AP52+AT52+AX52+BB52)</f>
        <v>700.47619047619048</v>
      </c>
      <c r="I52" s="153">
        <v>2009</v>
      </c>
      <c r="J52" s="153">
        <v>2021</v>
      </c>
      <c r="K52" s="455">
        <f>J52-I52</f>
        <v>12</v>
      </c>
      <c r="L52" s="178">
        <f>H52-M52</f>
        <v>536.19047619047615</v>
      </c>
      <c r="M52" s="164">
        <v>164.28571428571428</v>
      </c>
      <c r="N52" s="179">
        <v>8</v>
      </c>
      <c r="O52" s="179">
        <v>4</v>
      </c>
      <c r="P52" s="179">
        <v>26</v>
      </c>
      <c r="Q52" s="168">
        <f>SUM(O52*10+P52)/N52*10</f>
        <v>82.5</v>
      </c>
      <c r="R52" s="179">
        <v>1</v>
      </c>
      <c r="S52" s="179"/>
      <c r="T52" s="179"/>
      <c r="U52" s="168">
        <f>SUM(S52*10+T52)/R52*10</f>
        <v>0</v>
      </c>
      <c r="V52" s="179">
        <v>7</v>
      </c>
      <c r="W52" s="179">
        <v>5</v>
      </c>
      <c r="X52" s="179">
        <v>29</v>
      </c>
      <c r="Y52" s="168">
        <f>SUM(W52*10+X52)/V52*10</f>
        <v>112.85714285714286</v>
      </c>
      <c r="Z52" s="179">
        <v>6</v>
      </c>
      <c r="AA52" s="179">
        <v>5</v>
      </c>
      <c r="AB52" s="179">
        <v>29</v>
      </c>
      <c r="AC52" s="168">
        <f>SUM(AA52*10+AB52)/Z52*10</f>
        <v>131.66666666666666</v>
      </c>
      <c r="AD52" s="179">
        <v>1</v>
      </c>
      <c r="AE52" s="179"/>
      <c r="AF52" s="179"/>
      <c r="AG52" s="168">
        <f>SUM(AE52*10+AF52)/AD52*10</f>
        <v>0</v>
      </c>
      <c r="AH52" s="179">
        <v>12</v>
      </c>
      <c r="AI52" s="179">
        <v>9</v>
      </c>
      <c r="AJ52" s="179">
        <v>49</v>
      </c>
      <c r="AK52" s="168">
        <f>SUM(AI52*10+AJ52)/AH52*10</f>
        <v>115.83333333333334</v>
      </c>
      <c r="AL52" s="179">
        <v>9</v>
      </c>
      <c r="AM52" s="179">
        <v>1</v>
      </c>
      <c r="AN52" s="179">
        <v>5</v>
      </c>
      <c r="AO52" s="179">
        <v>34</v>
      </c>
      <c r="AP52" s="168">
        <f>SUM(AN52*10+AO52/AM52)/AL52*10</f>
        <v>93.333333333333343</v>
      </c>
      <c r="AQ52" s="179">
        <v>1</v>
      </c>
      <c r="AR52" s="179"/>
      <c r="AS52" s="179"/>
      <c r="AT52" s="168">
        <f>SUM(AR52*10+AS52)/AQ52*10</f>
        <v>0</v>
      </c>
      <c r="AU52" s="179">
        <v>1</v>
      </c>
      <c r="AV52" s="179"/>
      <c r="AW52" s="179"/>
      <c r="AX52" s="180">
        <f>SUM(AV52*10+AW52)/AU52*10</f>
        <v>0</v>
      </c>
      <c r="AY52" s="179">
        <v>1</v>
      </c>
      <c r="AZ52" s="179"/>
      <c r="BA52" s="179"/>
      <c r="BB52" s="168">
        <f>SUM(AZ52*10+BA52)/AY52*10</f>
        <v>0</v>
      </c>
      <c r="BC52" s="153" t="str">
        <f>IF(H52&lt;250,0,IF(H52&lt;500,250,IF(H52&lt;750,"500",IF(H52&lt;1000,750,IF(H52&lt;1500,1000,IF(H52&lt;2000,1500,IF(H52&lt;2500,2000,IF(H52&lt;3000,2500,3000))))))))</f>
        <v>500</v>
      </c>
      <c r="BD52" s="181">
        <v>500</v>
      </c>
      <c r="BE52" s="153">
        <f>BC52-BD52</f>
        <v>0</v>
      </c>
      <c r="BF52" s="153" t="str">
        <f>IF(BE52=0,"geen actie",CONCATENATE("diploma uitschrijven: ",BC52," punten"))</f>
        <v>geen actie</v>
      </c>
      <c r="BG52" s="149">
        <v>42</v>
      </c>
      <c r="BH52" s="182"/>
      <c r="BI52" s="182"/>
      <c r="BJ52" s="182"/>
      <c r="BK52" s="182"/>
      <c r="BO52" s="182"/>
    </row>
    <row r="53" spans="1:67" ht="18" customHeight="1" x14ac:dyDescent="0.3">
      <c r="A53" s="149">
        <v>43</v>
      </c>
      <c r="B53" s="149" t="str">
        <f>IF(A53=BG53,"v","x")</f>
        <v>v</v>
      </c>
      <c r="C53" s="149" t="s">
        <v>237</v>
      </c>
      <c r="D53" s="484"/>
      <c r="E53" s="174" t="s">
        <v>305</v>
      </c>
      <c r="F53" s="190">
        <v>118285</v>
      </c>
      <c r="G53" s="186" t="s">
        <v>242</v>
      </c>
      <c r="H53" s="176">
        <f>SUM(M53+Q53+U53+Y53+AC53+AG53+AK53+AP53+AT53+AX53+BB53)</f>
        <v>404.04761904761904</v>
      </c>
      <c r="I53" s="197">
        <v>2009</v>
      </c>
      <c r="J53" s="153">
        <v>2021</v>
      </c>
      <c r="K53" s="455">
        <f>J53-I53</f>
        <v>12</v>
      </c>
      <c r="L53" s="178">
        <f>H53-M53</f>
        <v>169.04761904761904</v>
      </c>
      <c r="M53" s="164">
        <v>235</v>
      </c>
      <c r="N53" s="179">
        <v>1</v>
      </c>
      <c r="O53" s="179"/>
      <c r="P53" s="179"/>
      <c r="Q53" s="168">
        <f>SUM(O53*10+P53)/N53*10</f>
        <v>0</v>
      </c>
      <c r="R53" s="179">
        <v>1</v>
      </c>
      <c r="S53" s="179"/>
      <c r="T53" s="179"/>
      <c r="U53" s="168">
        <f>SUM(S53*10+T53)/R53*10</f>
        <v>0</v>
      </c>
      <c r="V53" s="179">
        <v>7</v>
      </c>
      <c r="W53" s="179">
        <v>4</v>
      </c>
      <c r="X53" s="179">
        <v>20</v>
      </c>
      <c r="Y53" s="168">
        <f>SUM(W53*10+X53)/V53*10</f>
        <v>85.714285714285708</v>
      </c>
      <c r="Z53" s="179">
        <v>6</v>
      </c>
      <c r="AA53" s="179">
        <v>3</v>
      </c>
      <c r="AB53" s="179">
        <v>20</v>
      </c>
      <c r="AC53" s="168">
        <f>SUM(AA53*10+AB53)/Z53*10</f>
        <v>83.333333333333343</v>
      </c>
      <c r="AD53" s="179">
        <v>1</v>
      </c>
      <c r="AE53" s="179"/>
      <c r="AF53" s="179"/>
      <c r="AG53" s="168">
        <f>SUM(AE53*10+AF53)/AD53*10</f>
        <v>0</v>
      </c>
      <c r="AH53" s="179">
        <v>1</v>
      </c>
      <c r="AI53" s="179"/>
      <c r="AJ53" s="179"/>
      <c r="AK53" s="168">
        <f>SUM(AI53*10+AJ53)/AH53*10</f>
        <v>0</v>
      </c>
      <c r="AL53" s="179">
        <v>1</v>
      </c>
      <c r="AM53" s="179">
        <v>1</v>
      </c>
      <c r="AN53" s="179"/>
      <c r="AO53" s="179"/>
      <c r="AP53" s="168">
        <f>SUM(AN53*10+AO53/AM53)/AL53*10</f>
        <v>0</v>
      </c>
      <c r="AQ53" s="179">
        <v>1</v>
      </c>
      <c r="AR53" s="179"/>
      <c r="AS53" s="179"/>
      <c r="AT53" s="168">
        <f>SUM(AR53*10+AS53)/AQ53*10</f>
        <v>0</v>
      </c>
      <c r="AU53" s="179">
        <v>1</v>
      </c>
      <c r="AV53" s="179"/>
      <c r="AW53" s="179"/>
      <c r="AX53" s="180">
        <f>SUM(AV53*10+AW53)/AU53*10</f>
        <v>0</v>
      </c>
      <c r="AY53" s="179">
        <v>1</v>
      </c>
      <c r="AZ53" s="179"/>
      <c r="BA53" s="179"/>
      <c r="BB53" s="168">
        <f>SUM(AZ53*10+BA53)/AY53*10</f>
        <v>0</v>
      </c>
      <c r="BC53" s="153">
        <f>IF(H53&lt;250,0,IF(H53&lt;500,250,IF(H53&lt;750,"500",IF(H53&lt;1000,750,IF(H53&lt;1500,1000,IF(H53&lt;2000,1500,IF(H53&lt;2500,2000,IF(H53&lt;3000,2500,3000))))))))</f>
        <v>250</v>
      </c>
      <c r="BD53" s="181">
        <v>250</v>
      </c>
      <c r="BE53" s="153">
        <f>BC53-BD53</f>
        <v>0</v>
      </c>
      <c r="BF53" s="153" t="str">
        <f>IF(BE53=0,"geen actie",CONCATENATE("diploma uitschrijven: ",BC53," punten"))</f>
        <v>geen actie</v>
      </c>
      <c r="BG53" s="149">
        <v>43</v>
      </c>
      <c r="BI53" s="182"/>
      <c r="BJ53" s="182"/>
      <c r="BK53" s="182"/>
      <c r="BO53" s="182"/>
    </row>
    <row r="54" spans="1:67" ht="18" customHeight="1" x14ac:dyDescent="0.3">
      <c r="A54" s="149">
        <v>44</v>
      </c>
      <c r="B54" s="149" t="str">
        <f>IF(A54=BG54,"v","x")</f>
        <v>v</v>
      </c>
      <c r="C54" s="149"/>
      <c r="D54" s="199"/>
      <c r="E54" s="198" t="s">
        <v>306</v>
      </c>
      <c r="F54" s="190"/>
      <c r="G54" s="186" t="s">
        <v>238</v>
      </c>
      <c r="H54" s="176">
        <f>SUM(M54+Q54+U54+Y54+AC54+AG54+AK54+AP54+AT54+AX54+BB54)</f>
        <v>103.75</v>
      </c>
      <c r="I54" s="153">
        <v>2008</v>
      </c>
      <c r="J54" s="153">
        <v>2021</v>
      </c>
      <c r="K54" s="455">
        <f>J54-I54</f>
        <v>13</v>
      </c>
      <c r="L54" s="178">
        <f>H54-M54</f>
        <v>0</v>
      </c>
      <c r="M54" s="164">
        <v>103.75</v>
      </c>
      <c r="N54" s="179">
        <v>1</v>
      </c>
      <c r="O54" s="179"/>
      <c r="P54" s="179"/>
      <c r="Q54" s="168">
        <f>SUM(O54*10+P54)/N54*10</f>
        <v>0</v>
      </c>
      <c r="R54" s="179">
        <v>1</v>
      </c>
      <c r="S54" s="179"/>
      <c r="T54" s="179"/>
      <c r="U54" s="168">
        <f>SUM(S54*10+T54)/R54*10</f>
        <v>0</v>
      </c>
      <c r="V54" s="179">
        <v>1</v>
      </c>
      <c r="W54" s="179"/>
      <c r="X54" s="179"/>
      <c r="Y54" s="168">
        <f>SUM(W54*10+X54)/V54*10</f>
        <v>0</v>
      </c>
      <c r="Z54" s="179">
        <v>1</v>
      </c>
      <c r="AA54" s="179"/>
      <c r="AB54" s="179"/>
      <c r="AC54" s="168">
        <f>SUM(AA54*10+AB54)/Z54*10</f>
        <v>0</v>
      </c>
      <c r="AD54" s="179">
        <v>1</v>
      </c>
      <c r="AE54" s="179"/>
      <c r="AF54" s="179"/>
      <c r="AG54" s="168">
        <f>SUM(AE54*10+AF54)/AD54*10</f>
        <v>0</v>
      </c>
      <c r="AH54" s="179">
        <v>1</v>
      </c>
      <c r="AI54" s="179"/>
      <c r="AJ54" s="179"/>
      <c r="AK54" s="168">
        <f>SUM(AI54*10+AJ54)/AH54*10</f>
        <v>0</v>
      </c>
      <c r="AL54" s="179">
        <v>1</v>
      </c>
      <c r="AM54" s="179">
        <v>1</v>
      </c>
      <c r="AN54" s="179"/>
      <c r="AO54" s="179"/>
      <c r="AP54" s="168">
        <f>SUM(AN54*10+AO54/AM54)/AL54*10</f>
        <v>0</v>
      </c>
      <c r="AQ54" s="179">
        <v>1</v>
      </c>
      <c r="AR54" s="179"/>
      <c r="AS54" s="179"/>
      <c r="AT54" s="168">
        <f>SUM(AR54*10+AS54)/AQ54*10</f>
        <v>0</v>
      </c>
      <c r="AU54" s="179">
        <v>1</v>
      </c>
      <c r="AV54" s="179"/>
      <c r="AW54" s="179"/>
      <c r="AX54" s="180">
        <f>SUM(AV54*10+AW54)/AU54*10</f>
        <v>0</v>
      </c>
      <c r="AY54" s="179">
        <v>1</v>
      </c>
      <c r="AZ54" s="179"/>
      <c r="BA54" s="179"/>
      <c r="BB54" s="168">
        <f>SUM(AZ54*10+BA54)/AY54*10</f>
        <v>0</v>
      </c>
      <c r="BC54" s="153">
        <f>IF(H54&lt;250,0,IF(H54&lt;500,250,IF(H54&lt;750,"500",IF(H54&lt;1000,750,IF(H54&lt;1500,1000,IF(H54&lt;2000,1500,IF(H54&lt;2500,2000,IF(H54&lt;3000,2500,3000))))))))</f>
        <v>0</v>
      </c>
      <c r="BD54" s="181">
        <v>0</v>
      </c>
      <c r="BE54" s="153">
        <f>BC54-BD54</f>
        <v>0</v>
      </c>
      <c r="BF54" s="153" t="str">
        <f>IF(BE54=0,"geen actie",CONCATENATE("diploma uitschrijven: ",BC54," punten"))</f>
        <v>geen actie</v>
      </c>
      <c r="BG54" s="149">
        <v>44</v>
      </c>
      <c r="BH54" s="182"/>
      <c r="BI54" s="182"/>
      <c r="BJ54" s="182"/>
      <c r="BK54" s="182"/>
      <c r="BO54" s="182"/>
    </row>
    <row r="55" spans="1:67" ht="20.25" customHeight="1" x14ac:dyDescent="0.3">
      <c r="A55" s="149">
        <v>45</v>
      </c>
      <c r="B55" s="149" t="str">
        <f>IF(A55=BG55,"v","x")</f>
        <v>v</v>
      </c>
      <c r="C55" s="149" t="s">
        <v>237</v>
      </c>
      <c r="D55" s="183"/>
      <c r="E55" s="155" t="s">
        <v>308</v>
      </c>
      <c r="F55" s="155"/>
      <c r="G55" s="177" t="s">
        <v>238</v>
      </c>
      <c r="H55" s="176">
        <f>SUM(M55+Q55+U55+Y55+AC55+AG55+AK55+AP55+AT55+AX55+BB55)</f>
        <v>85</v>
      </c>
      <c r="I55" s="153">
        <v>2008</v>
      </c>
      <c r="J55" s="153">
        <v>2021</v>
      </c>
      <c r="K55" s="455">
        <f>J55-I55</f>
        <v>13</v>
      </c>
      <c r="L55" s="178">
        <f>H55-M55</f>
        <v>0</v>
      </c>
      <c r="M55" s="164">
        <v>85</v>
      </c>
      <c r="N55" s="179">
        <v>1</v>
      </c>
      <c r="O55" s="179"/>
      <c r="P55" s="179"/>
      <c r="Q55" s="168">
        <f>SUM(O55*10+P55)/N55*10</f>
        <v>0</v>
      </c>
      <c r="R55" s="179">
        <v>1</v>
      </c>
      <c r="S55" s="179"/>
      <c r="T55" s="179"/>
      <c r="U55" s="168">
        <f>SUM(S55*10+T55)/R55*10</f>
        <v>0</v>
      </c>
      <c r="V55" s="179">
        <v>1</v>
      </c>
      <c r="W55" s="179"/>
      <c r="X55" s="179"/>
      <c r="Y55" s="168">
        <f>SUM(W55*10+X55)/V55*10</f>
        <v>0</v>
      </c>
      <c r="Z55" s="179">
        <v>1</v>
      </c>
      <c r="AA55" s="179"/>
      <c r="AB55" s="179"/>
      <c r="AC55" s="168">
        <f>SUM(AA55*10+AB55)/Z55*10</f>
        <v>0</v>
      </c>
      <c r="AD55" s="179">
        <v>1</v>
      </c>
      <c r="AE55" s="179"/>
      <c r="AF55" s="179"/>
      <c r="AG55" s="168">
        <f>SUM(AE55*10+AF55)/AD55*10</f>
        <v>0</v>
      </c>
      <c r="AH55" s="179">
        <v>1</v>
      </c>
      <c r="AI55" s="179"/>
      <c r="AJ55" s="179"/>
      <c r="AK55" s="168">
        <f>SUM(AI55*10+AJ55)/AH55*10</f>
        <v>0</v>
      </c>
      <c r="AL55" s="179">
        <v>1</v>
      </c>
      <c r="AM55" s="179">
        <v>1</v>
      </c>
      <c r="AN55" s="179"/>
      <c r="AO55" s="179"/>
      <c r="AP55" s="168">
        <f>SUM(AN55*10+AO55/AM55)/AL55*10</f>
        <v>0</v>
      </c>
      <c r="AQ55" s="179">
        <v>1</v>
      </c>
      <c r="AR55" s="179"/>
      <c r="AS55" s="179"/>
      <c r="AT55" s="168">
        <f>SUM(AR55*10+AS55)/AQ55*10</f>
        <v>0</v>
      </c>
      <c r="AU55" s="179">
        <v>1</v>
      </c>
      <c r="AV55" s="179"/>
      <c r="AW55" s="179"/>
      <c r="AX55" s="180">
        <f>SUM(AV55*10+AW55)/AU55*10</f>
        <v>0</v>
      </c>
      <c r="AY55" s="179">
        <v>1</v>
      </c>
      <c r="AZ55" s="179"/>
      <c r="BA55" s="179"/>
      <c r="BB55" s="168">
        <f>SUM(AZ55*10+BA55)/AY55*10</f>
        <v>0</v>
      </c>
      <c r="BC55" s="153">
        <f>IF(H55&lt;250,0,IF(H55&lt;500,250,IF(H55&lt;750,"500",IF(H55&lt;1000,750,IF(H55&lt;1500,1000,IF(H55&lt;2000,1500,IF(H55&lt;2500,2000,IF(H55&lt;3000,2500,3000))))))))</f>
        <v>0</v>
      </c>
      <c r="BD55" s="181">
        <v>0</v>
      </c>
      <c r="BE55" s="153">
        <f>BC55-BD55</f>
        <v>0</v>
      </c>
      <c r="BF55" s="153" t="str">
        <f>IF(BE55=0,"geen actie",CONCATENATE("diploma uitschrijven: ",BC55," punten"))</f>
        <v>geen actie</v>
      </c>
      <c r="BG55" s="149">
        <v>45</v>
      </c>
      <c r="BH55" s="182"/>
      <c r="BI55" s="182"/>
      <c r="BJ55" s="182"/>
      <c r="BK55" s="182"/>
      <c r="BO55" s="182"/>
    </row>
    <row r="56" spans="1:67" ht="18" customHeight="1" x14ac:dyDescent="0.3">
      <c r="A56" s="149">
        <v>46</v>
      </c>
      <c r="B56" s="149" t="str">
        <f>IF(A56=BG56,"v","x")</f>
        <v>v</v>
      </c>
      <c r="C56" s="149" t="s">
        <v>237</v>
      </c>
      <c r="D56" s="183"/>
      <c r="E56" s="174" t="s">
        <v>309</v>
      </c>
      <c r="F56" s="149">
        <v>117865</v>
      </c>
      <c r="G56" s="177" t="s">
        <v>285</v>
      </c>
      <c r="H56" s="176">
        <f>SUM(M56+Q56+U56+Y56+AC56+AG56+AK56+AP56+AT56+AX56+BB56)</f>
        <v>1342</v>
      </c>
      <c r="I56" s="153">
        <v>2008</v>
      </c>
      <c r="J56" s="153">
        <v>2021</v>
      </c>
      <c r="K56" s="455">
        <f>J56-I56</f>
        <v>13</v>
      </c>
      <c r="L56" s="178">
        <f>H56-M56</f>
        <v>0</v>
      </c>
      <c r="M56" s="164">
        <v>1342</v>
      </c>
      <c r="N56" s="179">
        <v>1</v>
      </c>
      <c r="O56" s="179"/>
      <c r="P56" s="179"/>
      <c r="Q56" s="168">
        <f>SUM(O56*10+P56)/N56*10</f>
        <v>0</v>
      </c>
      <c r="R56" s="179">
        <v>1</v>
      </c>
      <c r="S56" s="179"/>
      <c r="T56" s="179"/>
      <c r="U56" s="168">
        <f>SUM(S56*10+T56)/R56*10</f>
        <v>0</v>
      </c>
      <c r="V56" s="179">
        <v>1</v>
      </c>
      <c r="W56" s="179"/>
      <c r="X56" s="179"/>
      <c r="Y56" s="168">
        <f>SUM(W56*10+X56)/V56*10</f>
        <v>0</v>
      </c>
      <c r="Z56" s="179">
        <v>1</v>
      </c>
      <c r="AA56" s="179"/>
      <c r="AB56" s="179"/>
      <c r="AC56" s="168">
        <f>SUM(AA56*10+AB56)/Z56*10</f>
        <v>0</v>
      </c>
      <c r="AD56" s="179">
        <v>1</v>
      </c>
      <c r="AE56" s="179"/>
      <c r="AF56" s="179"/>
      <c r="AG56" s="168">
        <f>SUM(AE56*10+AF56)/AD56*10</f>
        <v>0</v>
      </c>
      <c r="AH56" s="179">
        <v>1</v>
      </c>
      <c r="AI56" s="179"/>
      <c r="AJ56" s="179"/>
      <c r="AK56" s="168">
        <f>SUM(AI56*10+AJ56)/AH56*10</f>
        <v>0</v>
      </c>
      <c r="AL56" s="179">
        <v>1</v>
      </c>
      <c r="AM56" s="179">
        <v>1</v>
      </c>
      <c r="AN56" s="179"/>
      <c r="AO56" s="179"/>
      <c r="AP56" s="168">
        <f>SUM(AN56*10+AO56/AM56)/AL56*10</f>
        <v>0</v>
      </c>
      <c r="AQ56" s="179">
        <v>1</v>
      </c>
      <c r="AR56" s="179"/>
      <c r="AS56" s="179"/>
      <c r="AT56" s="168">
        <f>SUM(AR56*10+AS56)/AQ56*10</f>
        <v>0</v>
      </c>
      <c r="AU56" s="179">
        <v>1</v>
      </c>
      <c r="AV56" s="179"/>
      <c r="AW56" s="179"/>
      <c r="AX56" s="180">
        <f>SUM(AV56*10+AW56)/AU56*10</f>
        <v>0</v>
      </c>
      <c r="AY56" s="179">
        <v>1</v>
      </c>
      <c r="AZ56" s="179"/>
      <c r="BA56" s="179"/>
      <c r="BB56" s="168">
        <f>SUM(AZ56*10+BA56)/AY56*10</f>
        <v>0</v>
      </c>
      <c r="BC56" s="153">
        <f>IF(H56&lt;250,0,IF(H56&lt;500,250,IF(H56&lt;750,"500",IF(H56&lt;1000,750,IF(H56&lt;1500,1000,IF(H56&lt;2000,1500,IF(H56&lt;2500,2000,IF(H56&lt;3000,2500,3000))))))))</f>
        <v>1000</v>
      </c>
      <c r="BD56" s="181">
        <v>1000</v>
      </c>
      <c r="BE56" s="153">
        <f>BC56-BD56</f>
        <v>0</v>
      </c>
      <c r="BF56" s="153" t="str">
        <f>IF(BE56=0,"geen actie",CONCATENATE("diploma uitschrijven: ",BC56," punten"))</f>
        <v>geen actie</v>
      </c>
      <c r="BG56" s="149">
        <v>46</v>
      </c>
      <c r="BH56" s="182"/>
      <c r="BI56" s="182"/>
      <c r="BJ56" s="182"/>
      <c r="BK56" s="182"/>
      <c r="BO56" s="182"/>
    </row>
    <row r="57" spans="1:67" ht="18" customHeight="1" x14ac:dyDescent="0.3">
      <c r="A57" s="149">
        <v>47</v>
      </c>
      <c r="B57" s="149" t="str">
        <f>IF(A57=BG57,"v","x")</f>
        <v>v</v>
      </c>
      <c r="C57" s="149" t="s">
        <v>237</v>
      </c>
      <c r="D57" s="183"/>
      <c r="E57" s="174" t="s">
        <v>267</v>
      </c>
      <c r="F57" s="184">
        <v>115880</v>
      </c>
      <c r="G57" s="185" t="s">
        <v>238</v>
      </c>
      <c r="H57" s="176">
        <f>SUM(M57+Q57+U57+Y57+AC57+AG57+AK57+AP57+AT57+AX57+BB57)</f>
        <v>2450.18434343434</v>
      </c>
      <c r="I57" s="186">
        <v>2004</v>
      </c>
      <c r="J57" s="153">
        <v>2021</v>
      </c>
      <c r="K57" s="455">
        <f>J57-I57</f>
        <v>17</v>
      </c>
      <c r="L57" s="178">
        <f>H57-M57</f>
        <v>0</v>
      </c>
      <c r="M57" s="164">
        <v>2450.18434343434</v>
      </c>
      <c r="N57" s="179">
        <v>1</v>
      </c>
      <c r="O57" s="179"/>
      <c r="P57" s="179"/>
      <c r="Q57" s="168">
        <f>SUM(O57*10+P57)/N57*10</f>
        <v>0</v>
      </c>
      <c r="R57" s="179">
        <v>1</v>
      </c>
      <c r="S57" s="179"/>
      <c r="T57" s="179"/>
      <c r="U57" s="168">
        <f>SUM(S57*10+T57)/R57*10</f>
        <v>0</v>
      </c>
      <c r="V57" s="179">
        <v>1</v>
      </c>
      <c r="W57" s="179"/>
      <c r="X57" s="179"/>
      <c r="Y57" s="168">
        <f>SUM(W57*10+X57)/V57*10</f>
        <v>0</v>
      </c>
      <c r="Z57" s="179">
        <v>1</v>
      </c>
      <c r="AA57" s="179"/>
      <c r="AB57" s="179"/>
      <c r="AC57" s="168">
        <f>SUM(AA57*10+AB57)/Z57*10</f>
        <v>0</v>
      </c>
      <c r="AD57" s="179">
        <v>1</v>
      </c>
      <c r="AE57" s="179"/>
      <c r="AF57" s="179"/>
      <c r="AG57" s="168">
        <f>SUM(AE57*10+AF57)/AD57*10</f>
        <v>0</v>
      </c>
      <c r="AH57" s="179">
        <v>1</v>
      </c>
      <c r="AI57" s="179"/>
      <c r="AJ57" s="179"/>
      <c r="AK57" s="168">
        <f>SUM(AI57*10+AJ57)/AH57*10</f>
        <v>0</v>
      </c>
      <c r="AL57" s="179">
        <v>1</v>
      </c>
      <c r="AM57" s="179">
        <v>1</v>
      </c>
      <c r="AN57" s="179"/>
      <c r="AO57" s="179"/>
      <c r="AP57" s="168">
        <f>SUM(AN57*10+AO57/AM57)/AL57*10</f>
        <v>0</v>
      </c>
      <c r="AQ57" s="179">
        <v>1</v>
      </c>
      <c r="AR57" s="179"/>
      <c r="AS57" s="179"/>
      <c r="AT57" s="168">
        <f>SUM(AR57*10+AS57)/AQ57*10</f>
        <v>0</v>
      </c>
      <c r="AU57" s="179">
        <v>1</v>
      </c>
      <c r="AV57" s="179"/>
      <c r="AW57" s="179"/>
      <c r="AX57" s="180">
        <f>SUM(AV57*10+AW57)/AU57*10</f>
        <v>0</v>
      </c>
      <c r="AY57" s="179">
        <v>1</v>
      </c>
      <c r="AZ57" s="179"/>
      <c r="BA57" s="179"/>
      <c r="BB57" s="168">
        <f>SUM(AZ57*10+BA57)/AY57*10</f>
        <v>0</v>
      </c>
      <c r="BC57" s="153">
        <f>IF(H57&lt;250,0,IF(H57&lt;500,250,IF(H57&lt;750,"500",IF(H57&lt;1000,750,IF(H57&lt;1500,1000,IF(H57&lt;2000,1500,IF(H57&lt;2500,2000,IF(H57&lt;3000,2500,3000))))))))</f>
        <v>2000</v>
      </c>
      <c r="BD57" s="181">
        <v>2000</v>
      </c>
      <c r="BE57" s="153">
        <f>BC57-BD57</f>
        <v>0</v>
      </c>
      <c r="BF57" s="153" t="str">
        <f>IF(BE57=0,"geen actie",CONCATENATE("diploma uitschrijven: ",BC57," punten"))</f>
        <v>geen actie</v>
      </c>
      <c r="BG57" s="149">
        <v>47</v>
      </c>
      <c r="BH57" s="182"/>
      <c r="BI57" s="182"/>
      <c r="BJ57" s="182"/>
      <c r="BK57" s="182"/>
      <c r="BO57" s="182"/>
    </row>
    <row r="58" spans="1:67" ht="20.25" customHeight="1" x14ac:dyDescent="0.3">
      <c r="A58" s="149">
        <v>48</v>
      </c>
      <c r="B58" s="149" t="str">
        <f>IF(A58=BG58,"v","x")</f>
        <v>v</v>
      </c>
      <c r="C58" s="149"/>
      <c r="D58" s="199"/>
      <c r="E58" s="174" t="s">
        <v>310</v>
      </c>
      <c r="F58" s="193"/>
      <c r="G58" s="177" t="s">
        <v>241</v>
      </c>
      <c r="H58" s="176">
        <f>SUM(M58+Q58+U58+Y58+AC58+AG58+AK58+AP58+AT58+AX58+BB58)</f>
        <v>447</v>
      </c>
      <c r="I58" s="149">
        <v>2009</v>
      </c>
      <c r="J58" s="153">
        <v>2021</v>
      </c>
      <c r="K58" s="455">
        <f>J58-I58</f>
        <v>12</v>
      </c>
      <c r="L58" s="178">
        <f>H58-M58</f>
        <v>0</v>
      </c>
      <c r="M58" s="164">
        <v>447</v>
      </c>
      <c r="N58" s="179">
        <v>1</v>
      </c>
      <c r="O58" s="179"/>
      <c r="P58" s="179"/>
      <c r="Q58" s="168"/>
      <c r="R58" s="179">
        <v>1</v>
      </c>
      <c r="S58" s="179"/>
      <c r="T58" s="179"/>
      <c r="U58" s="168"/>
      <c r="V58" s="179">
        <v>1</v>
      </c>
      <c r="W58" s="179"/>
      <c r="X58" s="179"/>
      <c r="Y58" s="168">
        <f>SUM(W58*10+X58)/V58*10</f>
        <v>0</v>
      </c>
      <c r="Z58" s="179">
        <v>1</v>
      </c>
      <c r="AA58" s="179"/>
      <c r="AB58" s="179"/>
      <c r="AC58" s="168"/>
      <c r="AD58" s="179">
        <v>1</v>
      </c>
      <c r="AE58" s="179"/>
      <c r="AF58" s="179"/>
      <c r="AG58" s="168">
        <f>SUM(AE58*10+AF58)/AD58*10</f>
        <v>0</v>
      </c>
      <c r="AH58" s="179">
        <v>1</v>
      </c>
      <c r="AI58" s="179"/>
      <c r="AJ58" s="179"/>
      <c r="AK58" s="168"/>
      <c r="AL58" s="179">
        <v>1</v>
      </c>
      <c r="AM58" s="179">
        <v>1</v>
      </c>
      <c r="AN58" s="179"/>
      <c r="AO58" s="179"/>
      <c r="AP58" s="168">
        <f>SUM(AN58*10+AO58/AM58)/AL58*10</f>
        <v>0</v>
      </c>
      <c r="AQ58" s="179">
        <v>1</v>
      </c>
      <c r="AR58" s="179"/>
      <c r="AS58" s="179"/>
      <c r="AT58" s="168"/>
      <c r="AU58" s="179">
        <v>1</v>
      </c>
      <c r="AV58" s="179"/>
      <c r="AW58" s="179"/>
      <c r="AX58" s="180">
        <f>SUM(AV58*10+AW58)/AU58*10</f>
        <v>0</v>
      </c>
      <c r="AY58" s="179">
        <v>1</v>
      </c>
      <c r="AZ58" s="179"/>
      <c r="BA58" s="179"/>
      <c r="BB58" s="168">
        <f>SUM(AZ58*10+BA58)/AY58*10</f>
        <v>0</v>
      </c>
      <c r="BC58" s="153">
        <f>IF(H58&lt;250,0,IF(H58&lt;500,250,IF(H58&lt;750,"500",IF(H58&lt;1000,750,IF(H58&lt;1500,1000,IF(H58&lt;2000,1500,IF(H58&lt;2500,2000,IF(H58&lt;3000,2500,3000))))))))</f>
        <v>250</v>
      </c>
      <c r="BD58" s="181">
        <v>250</v>
      </c>
      <c r="BE58" s="153">
        <f>BC58-BD58</f>
        <v>0</v>
      </c>
      <c r="BF58" s="153" t="str">
        <f>IF(BE58=0,"geen actie",CONCATENATE("diploma uitschrijven: ",BC58," punten"))</f>
        <v>geen actie</v>
      </c>
      <c r="BG58" s="149">
        <v>48</v>
      </c>
      <c r="BH58" s="182"/>
      <c r="BI58" s="182"/>
      <c r="BJ58" s="182"/>
      <c r="BK58" s="182"/>
      <c r="BO58" s="182"/>
    </row>
    <row r="59" spans="1:67" ht="18" customHeight="1" x14ac:dyDescent="0.3">
      <c r="A59" s="149">
        <v>80</v>
      </c>
      <c r="B59" s="149" t="str">
        <f>IF(A59=BG59,"v","x")</f>
        <v>v</v>
      </c>
      <c r="C59" s="149"/>
      <c r="D59" s="509"/>
      <c r="E59" s="174" t="s">
        <v>695</v>
      </c>
      <c r="F59" s="184">
        <v>118243</v>
      </c>
      <c r="G59" s="185" t="s">
        <v>694</v>
      </c>
      <c r="H59" s="176">
        <f>SUM(M59+Q59+U59+Y59+AC59+AG59+AK59+AP59+AT59+AX59+BB59)</f>
        <v>62</v>
      </c>
      <c r="I59" s="186">
        <v>2006</v>
      </c>
      <c r="J59" s="153">
        <v>2021</v>
      </c>
      <c r="K59" s="455">
        <f>J59-I59</f>
        <v>15</v>
      </c>
      <c r="L59" s="178">
        <f>H59-M59</f>
        <v>62</v>
      </c>
      <c r="M59" s="164"/>
      <c r="N59" s="179">
        <v>1</v>
      </c>
      <c r="O59" s="179"/>
      <c r="P59" s="179"/>
      <c r="Q59" s="168">
        <f>SUM(O59*10+P59)/N59*10</f>
        <v>0</v>
      </c>
      <c r="R59" s="179">
        <v>1</v>
      </c>
      <c r="S59" s="179"/>
      <c r="T59" s="179"/>
      <c r="U59" s="168">
        <f>SUM(S59*10+T59)/R59*10</f>
        <v>0</v>
      </c>
      <c r="V59" s="179">
        <v>1</v>
      </c>
      <c r="W59" s="179"/>
      <c r="X59" s="179"/>
      <c r="Y59" s="168">
        <f>SUM(W59*10+X59)/V59*10</f>
        <v>0</v>
      </c>
      <c r="Z59" s="179">
        <v>1</v>
      </c>
      <c r="AA59" s="179"/>
      <c r="AB59" s="179"/>
      <c r="AC59" s="168">
        <f>SUM(AA59*10+AB59)/Z59*10</f>
        <v>0</v>
      </c>
      <c r="AD59" s="179">
        <v>1</v>
      </c>
      <c r="AE59" s="179"/>
      <c r="AF59" s="179"/>
      <c r="AG59" s="168">
        <f>SUM(AE59*10+AF59)/AD59*10</f>
        <v>0</v>
      </c>
      <c r="AH59" s="179">
        <v>1</v>
      </c>
      <c r="AI59" s="179"/>
      <c r="AJ59" s="179"/>
      <c r="AK59" s="168">
        <f>SUM(AI59*10+AJ59)/AH59*10</f>
        <v>0</v>
      </c>
      <c r="AL59" s="179">
        <v>10</v>
      </c>
      <c r="AM59" s="179">
        <v>1</v>
      </c>
      <c r="AN59" s="179">
        <v>3</v>
      </c>
      <c r="AO59" s="179">
        <v>32</v>
      </c>
      <c r="AP59" s="168">
        <f>SUM(AN59*10+AO59/AM59)/AL59*10</f>
        <v>62</v>
      </c>
      <c r="AQ59" s="179">
        <v>1</v>
      </c>
      <c r="AR59" s="179"/>
      <c r="AS59" s="179"/>
      <c r="AT59" s="168">
        <f>SUM(AR59*10+AS59)/AQ59*10</f>
        <v>0</v>
      </c>
      <c r="AU59" s="179">
        <v>1</v>
      </c>
      <c r="AV59" s="179"/>
      <c r="AW59" s="179"/>
      <c r="AX59" s="180">
        <f>SUM(AV59*10+AW59)/AU59*10</f>
        <v>0</v>
      </c>
      <c r="AY59" s="179">
        <v>1</v>
      </c>
      <c r="AZ59" s="179"/>
      <c r="BA59" s="179"/>
      <c r="BB59" s="168">
        <f>SUM(AZ59*10+BA59)/AY59*10</f>
        <v>0</v>
      </c>
      <c r="BC59" s="153">
        <f>IF(H59&lt;250,0,IF(H59&lt;500,250,IF(H59&lt;750,"500",IF(H59&lt;1000,750,IF(H59&lt;1500,1000,IF(H59&lt;2000,1500,IF(H59&lt;2500,2000,IF(H59&lt;3000,2500,3000))))))))</f>
        <v>0</v>
      </c>
      <c r="BD59" s="181">
        <v>0</v>
      </c>
      <c r="BE59" s="153">
        <f>BC59-BD59</f>
        <v>0</v>
      </c>
      <c r="BF59" s="153" t="str">
        <f>IF(BE59=0,"geen actie",CONCATENATE("diploma uitschrijven: ",BC59," punten"))</f>
        <v>geen actie</v>
      </c>
      <c r="BG59" s="149">
        <v>80</v>
      </c>
      <c r="BH59" s="182"/>
      <c r="BI59" s="182"/>
      <c r="BJ59" s="182"/>
      <c r="BK59" s="182"/>
      <c r="BO59" s="182"/>
    </row>
    <row r="60" spans="1:67" ht="20.25" customHeight="1" x14ac:dyDescent="0.3">
      <c r="A60" s="149">
        <v>49</v>
      </c>
      <c r="B60" s="149" t="str">
        <f>IF(A60=BG60,"v","x")</f>
        <v>v</v>
      </c>
      <c r="C60" s="149" t="s">
        <v>237</v>
      </c>
      <c r="D60" s="485"/>
      <c r="E60" s="174" t="s">
        <v>311</v>
      </c>
      <c r="F60" s="190">
        <v>117850</v>
      </c>
      <c r="G60" s="186" t="s">
        <v>285</v>
      </c>
      <c r="H60" s="176">
        <f>SUM(M60+Q60+U60+Y60+AC60+AG60+AK60+AP60+AT60+AX60+BB60)</f>
        <v>234.40476190476193</v>
      </c>
      <c r="I60" s="153">
        <v>2008</v>
      </c>
      <c r="J60" s="153">
        <v>2021</v>
      </c>
      <c r="K60" s="455">
        <f>J60-I60</f>
        <v>13</v>
      </c>
      <c r="L60" s="178">
        <f>H60-M60</f>
        <v>75.833333333333343</v>
      </c>
      <c r="M60" s="164">
        <v>158.57142857142858</v>
      </c>
      <c r="N60" s="179">
        <v>8</v>
      </c>
      <c r="O60" s="179">
        <v>0</v>
      </c>
      <c r="P60" s="179">
        <v>10</v>
      </c>
      <c r="Q60" s="168">
        <f>SUM(O60*10+P60)/N60*10</f>
        <v>12.5</v>
      </c>
      <c r="R60" s="179">
        <v>1</v>
      </c>
      <c r="S60" s="179"/>
      <c r="T60" s="179"/>
      <c r="U60" s="168">
        <f>SUM(S60*10+T60)/R60*10</f>
        <v>0</v>
      </c>
      <c r="V60" s="179">
        <v>1</v>
      </c>
      <c r="W60" s="179"/>
      <c r="X60" s="179"/>
      <c r="Y60" s="168">
        <f>SUM(W60*10+X60)/V60*10</f>
        <v>0</v>
      </c>
      <c r="Z60" s="179">
        <v>1</v>
      </c>
      <c r="AA60" s="179"/>
      <c r="AB60" s="179"/>
      <c r="AC60" s="168">
        <f>SUM(AA60*10+AB60)/Z60*10</f>
        <v>0</v>
      </c>
      <c r="AD60" s="179">
        <v>1</v>
      </c>
      <c r="AE60" s="179"/>
      <c r="AF60" s="179"/>
      <c r="AG60" s="168">
        <f>SUM(AE60*10+AF60)/AD60*10</f>
        <v>0</v>
      </c>
      <c r="AH60" s="179">
        <v>1</v>
      </c>
      <c r="AI60" s="179"/>
      <c r="AJ60" s="179"/>
      <c r="AK60" s="168">
        <f>SUM(AI60*10+AJ60)/AH60*10</f>
        <v>0</v>
      </c>
      <c r="AL60" s="179">
        <v>1</v>
      </c>
      <c r="AM60" s="179">
        <v>1</v>
      </c>
      <c r="AN60" s="179"/>
      <c r="AO60" s="179"/>
      <c r="AP60" s="168">
        <f>SUM(AN60*10+AO60/AM60)/AL60*10</f>
        <v>0</v>
      </c>
      <c r="AQ60" s="179">
        <v>6</v>
      </c>
      <c r="AR60" s="179">
        <v>2</v>
      </c>
      <c r="AS60" s="179">
        <v>18</v>
      </c>
      <c r="AT60" s="168">
        <f>SUM(AR60*10+AS60)/AQ60*10</f>
        <v>63.333333333333329</v>
      </c>
      <c r="AU60" s="179">
        <v>1</v>
      </c>
      <c r="AV60" s="179"/>
      <c r="AW60" s="179"/>
      <c r="AX60" s="180">
        <f>SUM(AV60*10+AW60)/AU60*10</f>
        <v>0</v>
      </c>
      <c r="AY60" s="179">
        <v>1</v>
      </c>
      <c r="AZ60" s="179"/>
      <c r="BA60" s="179"/>
      <c r="BB60" s="168">
        <f>SUM(AZ60*10+BA60)/AY60*10</f>
        <v>0</v>
      </c>
      <c r="BC60" s="153">
        <f>IF(H60&lt;250,0,IF(H60&lt;500,250,IF(H60&lt;750,"500",IF(H60&lt;1000,750,IF(H60&lt;1500,1000,IF(H60&lt;2000,1500,IF(H60&lt;2500,2000,IF(H60&lt;3000,2500,3000))))))))</f>
        <v>0</v>
      </c>
      <c r="BD60" s="181">
        <v>0</v>
      </c>
      <c r="BE60" s="153">
        <f>BC60-BD60</f>
        <v>0</v>
      </c>
      <c r="BF60" s="153" t="str">
        <f>IF(BE60=0,"geen actie",CONCATENATE("diploma uitschrijven: ",BC60," punten"))</f>
        <v>geen actie</v>
      </c>
      <c r="BG60" s="149">
        <v>49</v>
      </c>
      <c r="BH60" s="182"/>
      <c r="BI60" s="182"/>
      <c r="BJ60" s="182"/>
      <c r="BK60" s="182"/>
      <c r="BO60" s="182"/>
    </row>
    <row r="61" spans="1:67" ht="18" customHeight="1" x14ac:dyDescent="0.3">
      <c r="A61" s="149">
        <v>50</v>
      </c>
      <c r="B61" s="149" t="str">
        <f>IF(A61=BG61,"v","x")</f>
        <v>v</v>
      </c>
      <c r="C61" s="149" t="s">
        <v>237</v>
      </c>
      <c r="D61" s="153"/>
      <c r="E61" s="174" t="s">
        <v>268</v>
      </c>
      <c r="F61" s="190">
        <v>116616</v>
      </c>
      <c r="G61" s="185" t="s">
        <v>327</v>
      </c>
      <c r="H61" s="176">
        <f>SUM(M61+Q61+U61+Y61+AC61+AG61+AK61+AP61+AT61+AX61+BB61)</f>
        <v>2309.6944444444443</v>
      </c>
      <c r="I61" s="186">
        <v>2007</v>
      </c>
      <c r="J61" s="153">
        <v>2021</v>
      </c>
      <c r="K61" s="455">
        <f>J61-I61</f>
        <v>14</v>
      </c>
      <c r="L61" s="178">
        <f>H61-M61</f>
        <v>315.49206349206338</v>
      </c>
      <c r="M61" s="164">
        <v>1994.202380952381</v>
      </c>
      <c r="N61" s="179">
        <v>7</v>
      </c>
      <c r="O61" s="179">
        <v>3</v>
      </c>
      <c r="P61" s="179">
        <v>24</v>
      </c>
      <c r="Q61" s="168">
        <f>SUM(O61*10+P61)/N61*10</f>
        <v>77.142857142857139</v>
      </c>
      <c r="R61" s="179">
        <v>9</v>
      </c>
      <c r="S61" s="179">
        <v>1</v>
      </c>
      <c r="T61" s="179">
        <v>12</v>
      </c>
      <c r="U61" s="168">
        <f>SUM(S61*10+T61)/R61*10</f>
        <v>24.444444444444446</v>
      </c>
      <c r="V61" s="179">
        <v>1</v>
      </c>
      <c r="W61" s="179"/>
      <c r="X61" s="179"/>
      <c r="Y61" s="168">
        <f>SUM(W61*10+X61)/V61*10</f>
        <v>0</v>
      </c>
      <c r="Z61" s="179">
        <v>7</v>
      </c>
      <c r="AA61" s="179">
        <v>1</v>
      </c>
      <c r="AB61" s="179">
        <v>17</v>
      </c>
      <c r="AC61" s="168">
        <f>SUM(AA61*10+AB61)/Z61*10</f>
        <v>38.571428571428569</v>
      </c>
      <c r="AD61" s="179">
        <v>1</v>
      </c>
      <c r="AE61" s="179"/>
      <c r="AF61" s="179"/>
      <c r="AG61" s="168">
        <f>SUM(AE61*10+AF61)/AD61*10</f>
        <v>0</v>
      </c>
      <c r="AH61" s="179">
        <v>12</v>
      </c>
      <c r="AI61" s="179">
        <v>7</v>
      </c>
      <c r="AJ61" s="179">
        <v>42</v>
      </c>
      <c r="AK61" s="168">
        <f>SUM(AI61*10+AJ61)/AH61*10</f>
        <v>93.333333333333343</v>
      </c>
      <c r="AL61" s="179">
        <v>10</v>
      </c>
      <c r="AM61" s="179">
        <v>1</v>
      </c>
      <c r="AN61" s="179">
        <v>1</v>
      </c>
      <c r="AO61" s="179">
        <v>22</v>
      </c>
      <c r="AP61" s="168">
        <f>SUM(AN61*10+AO61/AM61)/AL61*10</f>
        <v>32</v>
      </c>
      <c r="AQ61" s="179">
        <v>6</v>
      </c>
      <c r="AR61" s="179">
        <v>1</v>
      </c>
      <c r="AS61" s="179">
        <v>20</v>
      </c>
      <c r="AT61" s="168">
        <f>SUM(AR61*10+AS61)/AQ61*10</f>
        <v>50</v>
      </c>
      <c r="AU61" s="179">
        <v>1</v>
      </c>
      <c r="AV61" s="179"/>
      <c r="AW61" s="179"/>
      <c r="AX61" s="180">
        <f>SUM(AV61*10+AW61)/AU61*10</f>
        <v>0</v>
      </c>
      <c r="AY61" s="179">
        <v>1</v>
      </c>
      <c r="AZ61" s="179"/>
      <c r="BA61" s="179"/>
      <c r="BB61" s="168">
        <f>SUM(AZ61*10+BA61)/AY61*10</f>
        <v>0</v>
      </c>
      <c r="BC61" s="153">
        <f>IF(H61&lt;250,0,IF(H61&lt;500,250,IF(H61&lt;750,"500",IF(H61&lt;1000,750,IF(H61&lt;1500,1000,IF(H61&lt;2000,1500,IF(H61&lt;2500,2000,IF(H61&lt;3000,2500,3000))))))))</f>
        <v>2000</v>
      </c>
      <c r="BD61" s="181">
        <v>2000</v>
      </c>
      <c r="BE61" s="153">
        <f>BC61-BD61</f>
        <v>0</v>
      </c>
      <c r="BF61" s="153" t="str">
        <f>IF(BE61=0,"geen actie",CONCATENATE("diploma uitschrijven: ",BC61," punten"))</f>
        <v>geen actie</v>
      </c>
      <c r="BG61" s="149">
        <v>50</v>
      </c>
      <c r="BH61" s="182"/>
      <c r="BI61" s="182"/>
      <c r="BJ61" s="182"/>
      <c r="BK61" s="182"/>
      <c r="BL61" s="182"/>
      <c r="BM61" s="182"/>
      <c r="BN61" s="182"/>
      <c r="BO61" s="182"/>
    </row>
    <row r="62" spans="1:67" ht="20.25" customHeight="1" x14ac:dyDescent="0.3">
      <c r="A62" s="149">
        <v>51</v>
      </c>
      <c r="B62" s="149" t="str">
        <f>IF(A62=BG62,"v","x")</f>
        <v>v</v>
      </c>
      <c r="C62" s="149" t="s">
        <v>237</v>
      </c>
      <c r="D62" s="153"/>
      <c r="E62" s="174" t="s">
        <v>269</v>
      </c>
      <c r="F62" s="153">
        <v>114255</v>
      </c>
      <c r="G62" s="175" t="s">
        <v>327</v>
      </c>
      <c r="H62" s="176">
        <f>SUM(M62+Q62+U62+Y62+AC62+AG62+AK62+AP62+AT62+AX62+BB62)</f>
        <v>3332.6706349206338</v>
      </c>
      <c r="I62" s="177">
        <v>2003</v>
      </c>
      <c r="J62" s="153">
        <v>2021</v>
      </c>
      <c r="K62" s="455">
        <f>J62-I62</f>
        <v>18</v>
      </c>
      <c r="L62" s="178">
        <f>H62-M62</f>
        <v>90</v>
      </c>
      <c r="M62" s="164">
        <v>3242.6706349206338</v>
      </c>
      <c r="N62" s="179">
        <v>8</v>
      </c>
      <c r="O62" s="179">
        <v>4</v>
      </c>
      <c r="P62" s="179">
        <v>32</v>
      </c>
      <c r="Q62" s="168">
        <f>SUM(O62*10+P62)/N62*10</f>
        <v>90</v>
      </c>
      <c r="R62" s="179">
        <v>1</v>
      </c>
      <c r="S62" s="179"/>
      <c r="T62" s="179"/>
      <c r="U62" s="168">
        <f>SUM(S62*10+T62)/R62*10</f>
        <v>0</v>
      </c>
      <c r="V62" s="179">
        <v>1</v>
      </c>
      <c r="W62" s="179"/>
      <c r="X62" s="179"/>
      <c r="Y62" s="168">
        <f>SUM(W62*10+X62)/V62*10</f>
        <v>0</v>
      </c>
      <c r="Z62" s="179">
        <v>1</v>
      </c>
      <c r="AA62" s="179"/>
      <c r="AB62" s="179"/>
      <c r="AC62" s="168">
        <f>SUM(AA62*10+AB62)/Z62*10</f>
        <v>0</v>
      </c>
      <c r="AD62" s="179">
        <v>1</v>
      </c>
      <c r="AE62" s="179"/>
      <c r="AF62" s="179"/>
      <c r="AG62" s="168">
        <f>SUM(AE62*10+AF62)/AD62*10</f>
        <v>0</v>
      </c>
      <c r="AH62" s="179">
        <v>1</v>
      </c>
      <c r="AI62" s="179"/>
      <c r="AJ62" s="179"/>
      <c r="AK62" s="168">
        <f>SUM(AI62*10+AJ62)/AH62*10</f>
        <v>0</v>
      </c>
      <c r="AL62" s="179">
        <v>1</v>
      </c>
      <c r="AM62" s="179">
        <v>1</v>
      </c>
      <c r="AN62" s="179"/>
      <c r="AO62" s="179"/>
      <c r="AP62" s="168">
        <f>SUM(AN62*10+AO62/AM62)/AL62*10</f>
        <v>0</v>
      </c>
      <c r="AQ62" s="179">
        <v>1</v>
      </c>
      <c r="AR62" s="179"/>
      <c r="AS62" s="179"/>
      <c r="AT62" s="168">
        <f>SUM(AR62*10+AS62)/AQ62*10</f>
        <v>0</v>
      </c>
      <c r="AU62" s="179">
        <v>1</v>
      </c>
      <c r="AV62" s="179"/>
      <c r="AW62" s="179"/>
      <c r="AX62" s="180">
        <f>SUM(AV62*10+AW62)/AU62*10</f>
        <v>0</v>
      </c>
      <c r="AY62" s="179">
        <v>1</v>
      </c>
      <c r="AZ62" s="179"/>
      <c r="BA62" s="179"/>
      <c r="BB62" s="168">
        <f>SUM(AZ62*10+BA62)/AY62*10</f>
        <v>0</v>
      </c>
      <c r="BC62" s="153">
        <f>IF(H62&lt;250,0,IF(H62&lt;500,250,IF(H62&lt;750,"500",IF(H62&lt;1000,750,IF(H62&lt;1500,1000,IF(H62&lt;2000,1500,IF(H62&lt;2500,2000,IF(H62&lt;3000,2500,3000))))))))</f>
        <v>3000</v>
      </c>
      <c r="BD62" s="181">
        <v>3000</v>
      </c>
      <c r="BE62" s="153">
        <f>BC62-BD62</f>
        <v>0</v>
      </c>
      <c r="BF62" s="153" t="str">
        <f>IF(BE62=0,"geen actie",CONCATENATE("diploma uitschrijven: ",BC62," punten"))</f>
        <v>geen actie</v>
      </c>
      <c r="BG62" s="149">
        <v>51</v>
      </c>
      <c r="BH62" s="182"/>
      <c r="BI62" s="182"/>
      <c r="BJ62" s="182"/>
      <c r="BK62" s="182"/>
      <c r="BL62" s="182"/>
      <c r="BM62" s="182"/>
      <c r="BN62" s="182"/>
      <c r="BO62" s="182"/>
    </row>
    <row r="63" spans="1:67" ht="18" customHeight="1" x14ac:dyDescent="0.3">
      <c r="A63" s="149">
        <v>52</v>
      </c>
      <c r="B63" s="149" t="str">
        <f>IF(A63=BG63,"v","x")</f>
        <v>v</v>
      </c>
      <c r="C63" s="149"/>
      <c r="D63" s="183"/>
      <c r="E63" s="174" t="s">
        <v>539</v>
      </c>
      <c r="F63" s="184"/>
      <c r="G63" s="185" t="s">
        <v>241</v>
      </c>
      <c r="H63" s="176">
        <f>SUM(M63+Q63+U63+Y63+AC63+AG63+AK63+AP63+AT63+AX63+BB63)</f>
        <v>135.71428571428572</v>
      </c>
      <c r="I63" s="186">
        <v>2007</v>
      </c>
      <c r="J63" s="153">
        <v>2021</v>
      </c>
      <c r="K63" s="455">
        <f>J63-I63</f>
        <v>14</v>
      </c>
      <c r="L63" s="178">
        <f>H63-M63</f>
        <v>0</v>
      </c>
      <c r="M63" s="164">
        <v>135.71428571428572</v>
      </c>
      <c r="N63" s="179">
        <v>1</v>
      </c>
      <c r="O63" s="179"/>
      <c r="P63" s="179"/>
      <c r="Q63" s="168">
        <f>SUM(O63*10+P63)/N63*10</f>
        <v>0</v>
      </c>
      <c r="R63" s="179">
        <v>1</v>
      </c>
      <c r="S63" s="179"/>
      <c r="T63" s="179"/>
      <c r="U63" s="168">
        <f>SUM(S63*10+T63)/R63*10</f>
        <v>0</v>
      </c>
      <c r="V63" s="179">
        <v>1</v>
      </c>
      <c r="W63" s="179"/>
      <c r="X63" s="179"/>
      <c r="Y63" s="168">
        <f>SUM(W63*10+X63)/V63*10</f>
        <v>0</v>
      </c>
      <c r="Z63" s="179">
        <v>1</v>
      </c>
      <c r="AA63" s="179"/>
      <c r="AB63" s="179"/>
      <c r="AC63" s="168">
        <f>SUM(AA63*10+AB63)/Z63*10</f>
        <v>0</v>
      </c>
      <c r="AD63" s="179">
        <v>1</v>
      </c>
      <c r="AE63" s="179"/>
      <c r="AF63" s="179"/>
      <c r="AG63" s="168">
        <f>SUM(AE63*10+AF63)/AD63*10</f>
        <v>0</v>
      </c>
      <c r="AH63" s="179">
        <v>1</v>
      </c>
      <c r="AI63" s="179"/>
      <c r="AJ63" s="179"/>
      <c r="AK63" s="168">
        <f>SUM(AI63*10+AJ63)/AH63*10</f>
        <v>0</v>
      </c>
      <c r="AL63" s="179">
        <v>1</v>
      </c>
      <c r="AM63" s="179">
        <v>1</v>
      </c>
      <c r="AN63" s="179"/>
      <c r="AO63" s="179"/>
      <c r="AP63" s="168">
        <f>SUM(AN63*10+AO63/AM63)/AL63*10</f>
        <v>0</v>
      </c>
      <c r="AQ63" s="179">
        <v>1</v>
      </c>
      <c r="AR63" s="179"/>
      <c r="AS63" s="179"/>
      <c r="AT63" s="168">
        <f>SUM(AR63*10+AS63)/AQ63*10</f>
        <v>0</v>
      </c>
      <c r="AU63" s="179">
        <v>1</v>
      </c>
      <c r="AV63" s="179"/>
      <c r="AW63" s="179"/>
      <c r="AX63" s="180">
        <f>SUM(AV63*10+AW63)/AU63*10</f>
        <v>0</v>
      </c>
      <c r="AY63" s="179">
        <v>1</v>
      </c>
      <c r="AZ63" s="179"/>
      <c r="BA63" s="179"/>
      <c r="BB63" s="168">
        <f>SUM(AZ63*10+BA63)/AY63*10</f>
        <v>0</v>
      </c>
      <c r="BC63" s="153">
        <f>IF(H63&lt;250,0,IF(H63&lt;500,250,IF(H63&lt;750,"500",IF(H63&lt;1000,750,IF(H63&lt;1500,1000,IF(H63&lt;2000,1500,IF(H63&lt;2500,2000,IF(H63&lt;3000,2500,3000))))))))</f>
        <v>0</v>
      </c>
      <c r="BD63" s="181">
        <v>0</v>
      </c>
      <c r="BE63" s="153">
        <f>BC63-BD63</f>
        <v>0</v>
      </c>
      <c r="BF63" s="153" t="str">
        <f>IF(BE63=0,"geen actie",CONCATENATE("diploma uitschrijven: ",BC63," punten"))</f>
        <v>geen actie</v>
      </c>
      <c r="BG63" s="149">
        <v>52</v>
      </c>
      <c r="BH63" s="182"/>
      <c r="BI63" s="182"/>
      <c r="BJ63" s="182"/>
      <c r="BK63" s="182"/>
      <c r="BL63" s="182"/>
      <c r="BM63" s="182"/>
      <c r="BN63" s="182"/>
      <c r="BO63" s="182"/>
    </row>
    <row r="64" spans="1:67" ht="20.25" customHeight="1" x14ac:dyDescent="0.3">
      <c r="A64" s="149">
        <v>53</v>
      </c>
      <c r="B64" s="149" t="str">
        <f>IF(A64=BG64,"v","x")</f>
        <v>v</v>
      </c>
      <c r="C64" s="149" t="s">
        <v>237</v>
      </c>
      <c r="D64" s="183"/>
      <c r="E64" s="174" t="s">
        <v>270</v>
      </c>
      <c r="F64" s="153">
        <v>118613</v>
      </c>
      <c r="G64" s="175" t="s">
        <v>245</v>
      </c>
      <c r="H64" s="176">
        <f>SUM(M64+Q64+U64+Y64+AC64+AG64+AK64+AP64+AT64+AX64+BB64)</f>
        <v>332.52380952380952</v>
      </c>
      <c r="I64" s="186">
        <v>2005</v>
      </c>
      <c r="J64" s="153">
        <v>2021</v>
      </c>
      <c r="K64" s="455">
        <f>J64-I64</f>
        <v>16</v>
      </c>
      <c r="L64" s="178">
        <f>H64-M64</f>
        <v>0</v>
      </c>
      <c r="M64" s="164">
        <v>332.52380952380952</v>
      </c>
      <c r="N64" s="179">
        <v>1</v>
      </c>
      <c r="O64" s="179"/>
      <c r="P64" s="179"/>
      <c r="Q64" s="168">
        <f>SUM(O64*10+P64)/N64*10</f>
        <v>0</v>
      </c>
      <c r="R64" s="179">
        <v>1</v>
      </c>
      <c r="S64" s="179"/>
      <c r="T64" s="179"/>
      <c r="U64" s="168">
        <f>SUM(S64*10+T64)/R64*10</f>
        <v>0</v>
      </c>
      <c r="V64" s="179">
        <v>1</v>
      </c>
      <c r="W64" s="179"/>
      <c r="X64" s="179"/>
      <c r="Y64" s="168">
        <f>SUM(W64*10+X64)/V64*10</f>
        <v>0</v>
      </c>
      <c r="Z64" s="179">
        <v>1</v>
      </c>
      <c r="AA64" s="179"/>
      <c r="AB64" s="179"/>
      <c r="AC64" s="168">
        <f>SUM(AA64*10+AB64)/Z64*10</f>
        <v>0</v>
      </c>
      <c r="AD64" s="179">
        <v>1</v>
      </c>
      <c r="AE64" s="179"/>
      <c r="AF64" s="179"/>
      <c r="AG64" s="168">
        <f>SUM(AE64*10+AF64)/AD64*10</f>
        <v>0</v>
      </c>
      <c r="AH64" s="179">
        <v>1</v>
      </c>
      <c r="AI64" s="179"/>
      <c r="AJ64" s="179"/>
      <c r="AK64" s="168">
        <f>SUM(AI64*10+AJ64)/AH64*10</f>
        <v>0</v>
      </c>
      <c r="AL64" s="179">
        <v>1</v>
      </c>
      <c r="AM64" s="179">
        <v>1</v>
      </c>
      <c r="AN64" s="179"/>
      <c r="AO64" s="179"/>
      <c r="AP64" s="168">
        <f>SUM(AN64*10+AO64/AM64)/AL64*10</f>
        <v>0</v>
      </c>
      <c r="AQ64" s="179">
        <v>1</v>
      </c>
      <c r="AR64" s="179"/>
      <c r="AS64" s="179"/>
      <c r="AT64" s="168">
        <f>SUM(AR64*10+AS64)/AQ64*10</f>
        <v>0</v>
      </c>
      <c r="AU64" s="179">
        <v>1</v>
      </c>
      <c r="AV64" s="179"/>
      <c r="AW64" s="179"/>
      <c r="AX64" s="180">
        <f>SUM(AV64*10+AW64)/AU64*10</f>
        <v>0</v>
      </c>
      <c r="AY64" s="179">
        <v>1</v>
      </c>
      <c r="AZ64" s="179"/>
      <c r="BA64" s="179"/>
      <c r="BB64" s="168">
        <f>SUM(AZ64*10+BA64)/AY64*10</f>
        <v>0</v>
      </c>
      <c r="BC64" s="153">
        <f>IF(H64&lt;250,0,IF(H64&lt;500,250,IF(H64&lt;750,"500",IF(H64&lt;1000,750,IF(H64&lt;1500,1000,IF(H64&lt;2000,1500,IF(H64&lt;2500,2000,IF(H64&lt;3000,2500,3000))))))))</f>
        <v>250</v>
      </c>
      <c r="BD64" s="181">
        <v>250</v>
      </c>
      <c r="BE64" s="153">
        <f>BC64-BD64</f>
        <v>0</v>
      </c>
      <c r="BF64" s="153" t="str">
        <f>IF(BE64=0,"geen actie",CONCATENATE("diploma uitschrijven: ",BC64," punten"))</f>
        <v>geen actie</v>
      </c>
      <c r="BG64" s="149">
        <v>53</v>
      </c>
      <c r="BH64" s="182"/>
      <c r="BI64" s="182"/>
      <c r="BJ64" s="182"/>
      <c r="BK64" s="182"/>
      <c r="BL64" s="182"/>
      <c r="BM64" s="182"/>
      <c r="BN64" s="182"/>
      <c r="BO64" s="182"/>
    </row>
    <row r="65" spans="1:67" ht="18" customHeight="1" x14ac:dyDescent="0.3">
      <c r="A65" s="149">
        <v>54</v>
      </c>
      <c r="B65" s="149" t="str">
        <f>IF(A65=BG65,"v","x")</f>
        <v>v</v>
      </c>
      <c r="C65" s="149" t="s">
        <v>237</v>
      </c>
      <c r="D65" s="183"/>
      <c r="E65" s="174" t="s">
        <v>272</v>
      </c>
      <c r="F65" s="190">
        <v>117134</v>
      </c>
      <c r="G65" s="186" t="s">
        <v>273</v>
      </c>
      <c r="H65" s="176">
        <f>SUM(M65+Q65+U65+Y65+AC65+AG65+AK65+AP65+AT65+AX65+BB65)</f>
        <v>1430.0952380952381</v>
      </c>
      <c r="I65" s="153">
        <v>2008</v>
      </c>
      <c r="J65" s="153">
        <v>2021</v>
      </c>
      <c r="K65" s="455">
        <f>J65-I65</f>
        <v>13</v>
      </c>
      <c r="L65" s="178">
        <f>H65-M65</f>
        <v>0</v>
      </c>
      <c r="M65" s="164">
        <v>1430.0952380952381</v>
      </c>
      <c r="N65" s="179">
        <v>1</v>
      </c>
      <c r="O65" s="179"/>
      <c r="P65" s="179"/>
      <c r="Q65" s="168">
        <f>SUM(O65*10+P65)/N65*10</f>
        <v>0</v>
      </c>
      <c r="R65" s="179">
        <v>1</v>
      </c>
      <c r="S65" s="179"/>
      <c r="T65" s="179"/>
      <c r="U65" s="168">
        <f>SUM(S65*10+T65)/R65*10</f>
        <v>0</v>
      </c>
      <c r="V65" s="179">
        <v>1</v>
      </c>
      <c r="W65" s="179"/>
      <c r="X65" s="179"/>
      <c r="Y65" s="168">
        <f>SUM(W65*10+X65)/V65*10</f>
        <v>0</v>
      </c>
      <c r="Z65" s="179">
        <v>1</v>
      </c>
      <c r="AA65" s="179"/>
      <c r="AB65" s="179"/>
      <c r="AC65" s="168">
        <f>SUM(AA65*10+AB65)/Z65*10</f>
        <v>0</v>
      </c>
      <c r="AD65" s="179">
        <v>1</v>
      </c>
      <c r="AE65" s="179"/>
      <c r="AF65" s="179"/>
      <c r="AG65" s="168">
        <f>SUM(AE65*10+AF65)/AD65*10</f>
        <v>0</v>
      </c>
      <c r="AH65" s="179">
        <v>1</v>
      </c>
      <c r="AI65" s="179"/>
      <c r="AJ65" s="179"/>
      <c r="AK65" s="168">
        <f>SUM(AI65*10+AJ65)/AH65*10</f>
        <v>0</v>
      </c>
      <c r="AL65" s="179">
        <v>1</v>
      </c>
      <c r="AM65" s="179">
        <v>1</v>
      </c>
      <c r="AN65" s="179"/>
      <c r="AO65" s="179"/>
      <c r="AP65" s="168">
        <f>SUM(AN65*10+AO65/AM65)/AL65*10</f>
        <v>0</v>
      </c>
      <c r="AQ65" s="179">
        <v>1</v>
      </c>
      <c r="AR65" s="179"/>
      <c r="AS65" s="179"/>
      <c r="AT65" s="168">
        <f>SUM(AR65*10+AS65)/AQ65*10</f>
        <v>0</v>
      </c>
      <c r="AU65" s="179">
        <v>1</v>
      </c>
      <c r="AV65" s="179"/>
      <c r="AW65" s="179"/>
      <c r="AX65" s="180">
        <f>SUM(AV65*10+AW65)/AU65*10</f>
        <v>0</v>
      </c>
      <c r="AY65" s="179">
        <v>1</v>
      </c>
      <c r="AZ65" s="179"/>
      <c r="BA65" s="179"/>
      <c r="BB65" s="168">
        <f>SUM(AZ65*10+BA65)/AY65*10</f>
        <v>0</v>
      </c>
      <c r="BC65" s="153">
        <f>IF(H65&lt;250,0,IF(H65&lt;500,250,IF(H65&lt;750,"500",IF(H65&lt;1000,750,IF(H65&lt;1500,1000,IF(H65&lt;2000,1500,IF(H65&lt;2500,2000,IF(H65&lt;3000,2500,3000))))))))</f>
        <v>1000</v>
      </c>
      <c r="BD65" s="181">
        <v>1000</v>
      </c>
      <c r="BE65" s="153">
        <f>BC65-BD65</f>
        <v>0</v>
      </c>
      <c r="BF65" s="153" t="str">
        <f>IF(BE65=0,"geen actie",CONCATENATE("diploma uitschrijven: ",BC65," punten"))</f>
        <v>geen actie</v>
      </c>
      <c r="BG65" s="149">
        <v>54</v>
      </c>
      <c r="BH65" s="182"/>
      <c r="BI65" s="182"/>
      <c r="BJ65" s="182"/>
      <c r="BK65" s="182"/>
      <c r="BL65" s="182"/>
      <c r="BM65" s="182"/>
      <c r="BN65" s="182"/>
      <c r="BO65" s="182"/>
    </row>
    <row r="66" spans="1:67" ht="18" customHeight="1" x14ac:dyDescent="0.3">
      <c r="A66" s="149">
        <v>83</v>
      </c>
      <c r="B66" s="149" t="str">
        <f>IF(A66=BG66,"v","x")</f>
        <v>v</v>
      </c>
      <c r="C66" s="149"/>
      <c r="D66" s="484"/>
      <c r="E66" s="174" t="s">
        <v>716</v>
      </c>
      <c r="F66" s="193"/>
      <c r="G66" s="177" t="s">
        <v>285</v>
      </c>
      <c r="H66" s="176">
        <f>SUM(M66+Q66+U66+Y66+AC66+AG66+AK66+AP66+AT66+AX66+BB66)</f>
        <v>20</v>
      </c>
      <c r="I66" s="153">
        <v>2008</v>
      </c>
      <c r="J66" s="153">
        <v>2021</v>
      </c>
      <c r="K66" s="455">
        <f>J66-I66</f>
        <v>13</v>
      </c>
      <c r="L66" s="178">
        <f>H66-M66</f>
        <v>20</v>
      </c>
      <c r="M66" s="164"/>
      <c r="N66" s="179">
        <v>1</v>
      </c>
      <c r="O66" s="179"/>
      <c r="P66" s="179"/>
      <c r="Q66" s="168">
        <f>SUM(O66*10+P66)/N66*10</f>
        <v>0</v>
      </c>
      <c r="R66" s="179">
        <v>1</v>
      </c>
      <c r="S66" s="179"/>
      <c r="T66" s="179"/>
      <c r="U66" s="168">
        <f>SUM(S66*10+T66)/R66*10</f>
        <v>0</v>
      </c>
      <c r="V66" s="179">
        <v>1</v>
      </c>
      <c r="W66" s="179"/>
      <c r="X66" s="179"/>
      <c r="Y66" s="168">
        <f>SUM(W66*10+X66)/V66*10</f>
        <v>0</v>
      </c>
      <c r="Z66" s="179">
        <v>1</v>
      </c>
      <c r="AA66" s="179"/>
      <c r="AB66" s="179"/>
      <c r="AC66" s="168">
        <f>SUM(AA66*10+AB66)/Z66*10</f>
        <v>0</v>
      </c>
      <c r="AD66" s="179">
        <v>1</v>
      </c>
      <c r="AE66" s="179"/>
      <c r="AF66" s="179"/>
      <c r="AG66" s="168">
        <f>SUM(AE66*10+AF66)/AD66*10</f>
        <v>0</v>
      </c>
      <c r="AH66" s="179">
        <v>1</v>
      </c>
      <c r="AI66" s="179"/>
      <c r="AJ66" s="179"/>
      <c r="AK66" s="168">
        <f>SUM(AI66*10+AJ66)/AH66*10</f>
        <v>0</v>
      </c>
      <c r="AL66" s="179">
        <v>1</v>
      </c>
      <c r="AM66" s="179">
        <v>1</v>
      </c>
      <c r="AN66" s="179"/>
      <c r="AO66" s="179"/>
      <c r="AP66" s="168">
        <f>SUM(AN66*10+AO66/AM66)/AL66*10</f>
        <v>0</v>
      </c>
      <c r="AQ66" s="179">
        <v>10</v>
      </c>
      <c r="AR66" s="179">
        <v>1</v>
      </c>
      <c r="AS66" s="179">
        <v>10</v>
      </c>
      <c r="AT66" s="168">
        <f>SUM(AR66*10+AS66)/AQ66*10</f>
        <v>20</v>
      </c>
      <c r="AU66" s="179">
        <v>1</v>
      </c>
      <c r="AV66" s="179"/>
      <c r="AW66" s="179"/>
      <c r="AX66" s="180">
        <f>SUM(AV66*10+AW66)/AU66*10</f>
        <v>0</v>
      </c>
      <c r="AY66" s="179">
        <v>1</v>
      </c>
      <c r="AZ66" s="179"/>
      <c r="BA66" s="179"/>
      <c r="BB66" s="168">
        <f>SUM(AZ66*10+BA66)/AY66*10</f>
        <v>0</v>
      </c>
      <c r="BC66" s="153">
        <f>IF(H66&lt;250,0,IF(H66&lt;500,250,IF(H66&lt;750,"500",IF(H66&lt;1000,750,IF(H66&lt;1500,1000,IF(H66&lt;2000,1500,IF(H66&lt;2500,2000,IF(H66&lt;3000,2500,3000))))))))</f>
        <v>0</v>
      </c>
      <c r="BD66" s="181">
        <v>0</v>
      </c>
      <c r="BE66" s="153">
        <f>BC66-BD66</f>
        <v>0</v>
      </c>
      <c r="BF66" s="153" t="str">
        <f>IF(BE66=0,"geen actie",CONCATENATE("diploma uitschrijven: ",BC66," punten"))</f>
        <v>geen actie</v>
      </c>
      <c r="BG66" s="149">
        <v>83</v>
      </c>
      <c r="BH66" s="182"/>
      <c r="BI66" s="182"/>
      <c r="BJ66" s="182"/>
      <c r="BK66" s="182"/>
      <c r="BL66" s="182"/>
      <c r="BM66" s="182"/>
      <c r="BN66" s="182"/>
      <c r="BO66" s="182"/>
    </row>
    <row r="67" spans="1:67" ht="20.25" customHeight="1" x14ac:dyDescent="0.3">
      <c r="A67" s="149">
        <v>55</v>
      </c>
      <c r="B67" s="149" t="str">
        <f>IF(A67=BG67,"v","x")</f>
        <v>v</v>
      </c>
      <c r="C67" s="149"/>
      <c r="D67" s="153"/>
      <c r="E67" s="155" t="s">
        <v>632</v>
      </c>
      <c r="F67" s="155"/>
      <c r="G67" s="177" t="s">
        <v>257</v>
      </c>
      <c r="H67" s="176">
        <f>SUM(M67+Q67+U67+Y67+AC67+AG67+AK67+AP67+AT67+AX67+BB67)</f>
        <v>614</v>
      </c>
      <c r="I67" s="153">
        <v>2009</v>
      </c>
      <c r="J67" s="153">
        <v>2021</v>
      </c>
      <c r="K67" s="455">
        <f>J67-I67</f>
        <v>12</v>
      </c>
      <c r="L67" s="178">
        <f>H67-M67</f>
        <v>0</v>
      </c>
      <c r="M67" s="164">
        <v>614</v>
      </c>
      <c r="N67" s="179">
        <v>1</v>
      </c>
      <c r="O67" s="179"/>
      <c r="P67" s="179"/>
      <c r="Q67" s="168"/>
      <c r="R67" s="179">
        <v>1</v>
      </c>
      <c r="S67" s="179"/>
      <c r="T67" s="179"/>
      <c r="U67" s="168"/>
      <c r="V67" s="179">
        <v>1</v>
      </c>
      <c r="W67" s="179"/>
      <c r="X67" s="179"/>
      <c r="Y67" s="168">
        <f>SUM(W67*10+X67)/V67*10</f>
        <v>0</v>
      </c>
      <c r="Z67" s="179">
        <v>1</v>
      </c>
      <c r="AA67" s="179"/>
      <c r="AB67" s="179"/>
      <c r="AC67" s="168"/>
      <c r="AD67" s="179">
        <v>1</v>
      </c>
      <c r="AE67" s="179"/>
      <c r="AF67" s="179"/>
      <c r="AG67" s="168">
        <f>SUM(AE67*10+AF67)/AD67*10</f>
        <v>0</v>
      </c>
      <c r="AH67" s="179">
        <v>1</v>
      </c>
      <c r="AI67" s="179"/>
      <c r="AJ67" s="179"/>
      <c r="AK67" s="168"/>
      <c r="AL67" s="179">
        <v>1</v>
      </c>
      <c r="AM67" s="179">
        <v>1</v>
      </c>
      <c r="AN67" s="179"/>
      <c r="AO67" s="179"/>
      <c r="AP67" s="168">
        <f>SUM(AN67*10+AO67/AM67)/AL67*10</f>
        <v>0</v>
      </c>
      <c r="AQ67" s="179">
        <v>1</v>
      </c>
      <c r="AR67" s="179"/>
      <c r="AS67" s="179"/>
      <c r="AT67" s="168"/>
      <c r="AU67" s="179">
        <v>1</v>
      </c>
      <c r="AV67" s="179"/>
      <c r="AW67" s="179"/>
      <c r="AX67" s="180">
        <f>SUM(AV67*10+AW67)/AU67*10</f>
        <v>0</v>
      </c>
      <c r="AY67" s="179">
        <v>1</v>
      </c>
      <c r="AZ67" s="179"/>
      <c r="BA67" s="179"/>
      <c r="BB67" s="168">
        <f>SUM(AZ67*10+BA67)/AY67*10</f>
        <v>0</v>
      </c>
      <c r="BC67" s="153" t="str">
        <f>IF(H67&lt;250,0,IF(H67&lt;500,250,IF(H67&lt;750,"500",IF(H67&lt;1000,750,IF(H67&lt;1500,1000,IF(H67&lt;2000,1500,IF(H67&lt;2500,2000,IF(H67&lt;3000,2500,3000))))))))</f>
        <v>500</v>
      </c>
      <c r="BD67" s="181">
        <v>500</v>
      </c>
      <c r="BE67" s="153">
        <f>BC67-BD67</f>
        <v>0</v>
      </c>
      <c r="BF67" s="153" t="str">
        <f>IF(BE67=0,"geen actie",CONCATENATE("diploma uitschrijven: ",BC67," punten"))</f>
        <v>geen actie</v>
      </c>
      <c r="BG67" s="149">
        <v>55</v>
      </c>
      <c r="BH67" s="182"/>
      <c r="BI67" s="182"/>
      <c r="BJ67" s="182"/>
      <c r="BK67" s="182"/>
      <c r="BL67" s="182"/>
      <c r="BM67" s="182"/>
      <c r="BN67" s="182"/>
      <c r="BO67" s="182"/>
    </row>
    <row r="68" spans="1:67" ht="18" customHeight="1" x14ac:dyDescent="0.3">
      <c r="A68" s="149">
        <v>56</v>
      </c>
      <c r="B68" s="149" t="str">
        <f>IF(A68=BG68,"v","x")</f>
        <v>v</v>
      </c>
      <c r="C68" s="149" t="s">
        <v>237</v>
      </c>
      <c r="D68" s="153"/>
      <c r="E68" s="174" t="s">
        <v>379</v>
      </c>
      <c r="F68" s="451">
        <v>116634</v>
      </c>
      <c r="G68" s="185" t="s">
        <v>238</v>
      </c>
      <c r="H68" s="176">
        <f>SUM(M68+Q68+U68+Y68+AC68+AG68+AK68+AP68+AT68+AX68+BB68)</f>
        <v>2068.4126984126983</v>
      </c>
      <c r="I68" s="186">
        <v>2006</v>
      </c>
      <c r="J68" s="153">
        <v>2021</v>
      </c>
      <c r="K68" s="455">
        <f>J68-I68</f>
        <v>15</v>
      </c>
      <c r="L68" s="178">
        <f>H68-M68</f>
        <v>763.41269841269832</v>
      </c>
      <c r="M68" s="164">
        <v>1305</v>
      </c>
      <c r="N68" s="179">
        <v>7</v>
      </c>
      <c r="O68" s="179">
        <v>4</v>
      </c>
      <c r="P68" s="179">
        <v>30</v>
      </c>
      <c r="Q68" s="168">
        <f>SUM(O68*10+P68)/N68*10</f>
        <v>100</v>
      </c>
      <c r="R68" s="179">
        <v>9</v>
      </c>
      <c r="S68" s="179">
        <v>7</v>
      </c>
      <c r="T68" s="179">
        <v>40</v>
      </c>
      <c r="U68" s="168">
        <f>SUM(S68*10+T68)/R68*10</f>
        <v>122.22222222222221</v>
      </c>
      <c r="V68" s="179">
        <v>12</v>
      </c>
      <c r="W68" s="179">
        <v>12</v>
      </c>
      <c r="X68" s="179">
        <v>60</v>
      </c>
      <c r="Y68" s="168">
        <f>SUM(W68*10+X68)/V68*10</f>
        <v>150</v>
      </c>
      <c r="Z68" s="179">
        <v>7</v>
      </c>
      <c r="AA68" s="179">
        <v>6</v>
      </c>
      <c r="AB68" s="179">
        <v>33</v>
      </c>
      <c r="AC68" s="168">
        <f>SUM(AA68*10+AB68)/Z68*10</f>
        <v>132.85714285714286</v>
      </c>
      <c r="AD68" s="179">
        <v>1</v>
      </c>
      <c r="AE68" s="179"/>
      <c r="AF68" s="179"/>
      <c r="AG68" s="168">
        <f>SUM(AE68*10+AF68)/AD68*10</f>
        <v>0</v>
      </c>
      <c r="AH68" s="179">
        <v>9</v>
      </c>
      <c r="AI68" s="179">
        <v>7</v>
      </c>
      <c r="AJ68" s="179">
        <v>41</v>
      </c>
      <c r="AK68" s="168">
        <f>SUM(AI68*10+AJ68)/AH68*10</f>
        <v>123.33333333333334</v>
      </c>
      <c r="AL68" s="179">
        <v>10</v>
      </c>
      <c r="AM68" s="179">
        <v>1</v>
      </c>
      <c r="AN68" s="179">
        <v>9</v>
      </c>
      <c r="AO68" s="179">
        <v>45</v>
      </c>
      <c r="AP68" s="168">
        <f>SUM(AN68*10+AO68/AM68)/AL68*10</f>
        <v>135</v>
      </c>
      <c r="AQ68" s="179">
        <v>1</v>
      </c>
      <c r="AR68" s="179"/>
      <c r="AS68" s="179"/>
      <c r="AT68" s="168">
        <f>SUM(AR68*10+AS68)/AQ68*10</f>
        <v>0</v>
      </c>
      <c r="AU68" s="179">
        <v>1</v>
      </c>
      <c r="AV68" s="179"/>
      <c r="AW68" s="179"/>
      <c r="AX68" s="180">
        <f>SUM(AV68*10+AW68)/AU68*10</f>
        <v>0</v>
      </c>
      <c r="AY68" s="179">
        <v>1</v>
      </c>
      <c r="AZ68" s="179"/>
      <c r="BA68" s="179"/>
      <c r="BB68" s="168">
        <f>SUM(AZ68*10+BA68)/AY68*10</f>
        <v>0</v>
      </c>
      <c r="BC68" s="153">
        <f>IF(H68&lt;250,0,IF(H68&lt;500,250,IF(H68&lt;750,"500",IF(H68&lt;1000,750,IF(H68&lt;1500,1000,IF(H68&lt;2000,1500,IF(H68&lt;2500,2000,IF(H68&lt;3000,2500,3000))))))))</f>
        <v>2000</v>
      </c>
      <c r="BD68" s="181">
        <v>2000</v>
      </c>
      <c r="BE68" s="153">
        <f>BC68-BD68</f>
        <v>0</v>
      </c>
      <c r="BF68" s="153" t="str">
        <f>IF(BE68=0,"geen actie",CONCATENATE("diploma uitschrijven: ",BC68," punten"))</f>
        <v>geen actie</v>
      </c>
      <c r="BG68" s="149">
        <v>56</v>
      </c>
      <c r="BH68" s="182"/>
      <c r="BI68" s="182"/>
      <c r="BJ68" s="182"/>
      <c r="BK68" s="182"/>
      <c r="BL68" s="182"/>
      <c r="BM68" s="182"/>
      <c r="BN68" s="182"/>
      <c r="BO68" s="182"/>
    </row>
    <row r="69" spans="1:67" ht="18" customHeight="1" x14ac:dyDescent="0.3">
      <c r="A69" s="149">
        <v>57</v>
      </c>
      <c r="B69" s="149" t="str">
        <f>IF(A69=BG69,"v","x")</f>
        <v>v</v>
      </c>
      <c r="C69" s="149" t="s">
        <v>237</v>
      </c>
      <c r="D69" s="153"/>
      <c r="E69" s="471" t="s">
        <v>274</v>
      </c>
      <c r="F69" s="184">
        <v>114717</v>
      </c>
      <c r="G69" s="185" t="s">
        <v>248</v>
      </c>
      <c r="H69" s="176">
        <f>SUM(M69+Q69+U69+Y69+AC69+AG69+AK69+AP69+AT69+AX69+BB69)</f>
        <v>3641.1551226551228</v>
      </c>
      <c r="I69" s="186">
        <v>2002</v>
      </c>
      <c r="J69" s="153">
        <v>2021</v>
      </c>
      <c r="K69" s="455">
        <f>J69-I69</f>
        <v>19</v>
      </c>
      <c r="L69" s="178">
        <f>H69-M69</f>
        <v>0</v>
      </c>
      <c r="M69" s="164">
        <v>3641.1551226551228</v>
      </c>
      <c r="N69" s="179">
        <v>1</v>
      </c>
      <c r="O69" s="179"/>
      <c r="P69" s="179"/>
      <c r="Q69" s="168">
        <f>SUM(O69*10+P69)/N69*10</f>
        <v>0</v>
      </c>
      <c r="R69" s="179">
        <v>1</v>
      </c>
      <c r="S69" s="179"/>
      <c r="T69" s="179"/>
      <c r="U69" s="168">
        <f>SUM(S69*10+T69)/R69*10</f>
        <v>0</v>
      </c>
      <c r="V69" s="179">
        <v>1</v>
      </c>
      <c r="W69" s="179"/>
      <c r="X69" s="179"/>
      <c r="Y69" s="168">
        <f>SUM(W69*10+X69)/V69*10</f>
        <v>0</v>
      </c>
      <c r="Z69" s="179">
        <v>1</v>
      </c>
      <c r="AA69" s="179"/>
      <c r="AB69" s="179"/>
      <c r="AC69" s="168">
        <f>SUM(AA69*10+AB69)/Z69*10</f>
        <v>0</v>
      </c>
      <c r="AD69" s="179">
        <v>1</v>
      </c>
      <c r="AE69" s="179"/>
      <c r="AF69" s="179"/>
      <c r="AG69" s="168">
        <f>SUM(AE69*10+AF69)/AD69*10</f>
        <v>0</v>
      </c>
      <c r="AH69" s="179">
        <v>1</v>
      </c>
      <c r="AI69" s="179"/>
      <c r="AJ69" s="179"/>
      <c r="AK69" s="168">
        <f>SUM(AI69*10+AJ69)/AH69*10</f>
        <v>0</v>
      </c>
      <c r="AL69" s="179">
        <v>1</v>
      </c>
      <c r="AM69" s="179">
        <v>1</v>
      </c>
      <c r="AN69" s="179"/>
      <c r="AO69" s="179"/>
      <c r="AP69" s="168">
        <f>SUM(AN69*10+AO69/AM69)/AL69*10</f>
        <v>0</v>
      </c>
      <c r="AQ69" s="179">
        <v>1</v>
      </c>
      <c r="AR69" s="179"/>
      <c r="AS69" s="179"/>
      <c r="AT69" s="168">
        <f>SUM(AR69*10+AS69)/AQ69*10</f>
        <v>0</v>
      </c>
      <c r="AU69" s="179">
        <v>1</v>
      </c>
      <c r="AV69" s="179"/>
      <c r="AW69" s="179"/>
      <c r="AX69" s="180">
        <f>SUM(AV69*10+AW69)/AU69*10</f>
        <v>0</v>
      </c>
      <c r="AY69" s="179">
        <v>1</v>
      </c>
      <c r="AZ69" s="179"/>
      <c r="BA69" s="179"/>
      <c r="BB69" s="168">
        <f>SUM(AZ69*10+BA69)/AY69*10</f>
        <v>0</v>
      </c>
      <c r="BC69" s="153">
        <f>IF(H69&lt;250,0,IF(H69&lt;500,250,IF(H69&lt;750,"500",IF(H69&lt;1000,750,IF(H69&lt;1500,1000,IF(H69&lt;2000,1500,IF(H69&lt;2500,2000,IF(H69&lt;3000,2500,3000))))))))</f>
        <v>3000</v>
      </c>
      <c r="BD69" s="181">
        <v>3000</v>
      </c>
      <c r="BE69" s="153">
        <f>BC69-BD69</f>
        <v>0</v>
      </c>
      <c r="BF69" s="153" t="str">
        <f>IF(BE69=0,"geen actie",CONCATENATE("diploma uitschrijven: ",BC69," punten"))</f>
        <v>geen actie</v>
      </c>
      <c r="BG69" s="149">
        <v>57</v>
      </c>
      <c r="BH69" s="182"/>
      <c r="BI69" s="182"/>
      <c r="BJ69" s="182"/>
      <c r="BK69" s="182"/>
      <c r="BL69" s="182"/>
      <c r="BM69" s="182"/>
      <c r="BN69" s="182"/>
      <c r="BO69" s="182"/>
    </row>
    <row r="70" spans="1:67" ht="20.25" customHeight="1" x14ac:dyDescent="0.3">
      <c r="A70" s="149">
        <v>86</v>
      </c>
      <c r="B70" s="149" t="str">
        <f>IF(A70=BG70,"v","x")</f>
        <v>v</v>
      </c>
      <c r="C70" s="149"/>
      <c r="D70" s="199"/>
      <c r="E70" s="174"/>
      <c r="F70" s="193"/>
      <c r="G70" s="149"/>
      <c r="H70" s="176">
        <f>SUM(M70+Q70+U70+Y70+AC70+AG70+AK70+AP70+AT70+AX70+BB70)</f>
        <v>0</v>
      </c>
      <c r="I70" s="153"/>
      <c r="J70" s="153">
        <v>2021</v>
      </c>
      <c r="K70" s="455">
        <f>J70-I70</f>
        <v>2021</v>
      </c>
      <c r="L70" s="178">
        <f>H70-M70</f>
        <v>0</v>
      </c>
      <c r="M70" s="164"/>
      <c r="N70" s="179">
        <v>1</v>
      </c>
      <c r="O70" s="179"/>
      <c r="P70" s="179"/>
      <c r="Q70" s="168">
        <f>SUM(O70*10+P70)/N70*10</f>
        <v>0</v>
      </c>
      <c r="R70" s="179">
        <v>1</v>
      </c>
      <c r="S70" s="179"/>
      <c r="T70" s="179"/>
      <c r="U70" s="168">
        <f>SUM(S70*10+T70)/R70*10</f>
        <v>0</v>
      </c>
      <c r="V70" s="179">
        <v>1</v>
      </c>
      <c r="W70" s="179"/>
      <c r="X70" s="179"/>
      <c r="Y70" s="168">
        <f>SUM(W70*10+X70)/V70*10</f>
        <v>0</v>
      </c>
      <c r="Z70" s="179">
        <v>1</v>
      </c>
      <c r="AA70" s="179"/>
      <c r="AB70" s="179"/>
      <c r="AC70" s="168">
        <f>SUM(AA70*10+AB70)/Z70*10</f>
        <v>0</v>
      </c>
      <c r="AD70" s="179">
        <v>1</v>
      </c>
      <c r="AE70" s="179"/>
      <c r="AF70" s="179"/>
      <c r="AG70" s="168">
        <f>SUM(AE70*10+AF70)/AD70*10</f>
        <v>0</v>
      </c>
      <c r="AH70" s="179">
        <v>1</v>
      </c>
      <c r="AI70" s="179"/>
      <c r="AJ70" s="179"/>
      <c r="AK70" s="168">
        <f>SUM(AI70*10+AJ70)/AH70*10</f>
        <v>0</v>
      </c>
      <c r="AL70" s="179">
        <v>1</v>
      </c>
      <c r="AM70" s="179">
        <v>1</v>
      </c>
      <c r="AN70" s="179"/>
      <c r="AO70" s="179"/>
      <c r="AP70" s="168">
        <f>SUM(AN70*10+AO70/AM70)/AL70*10</f>
        <v>0</v>
      </c>
      <c r="AQ70" s="179">
        <v>1</v>
      </c>
      <c r="AR70" s="179"/>
      <c r="AS70" s="179"/>
      <c r="AT70" s="168">
        <f>SUM(AR70*10+AS70)/AQ70*10</f>
        <v>0</v>
      </c>
      <c r="AU70" s="179">
        <v>1</v>
      </c>
      <c r="AV70" s="179"/>
      <c r="AW70" s="179"/>
      <c r="AX70" s="180">
        <f>SUM(AV70*10+AW70)/AU70*10</f>
        <v>0</v>
      </c>
      <c r="AY70" s="179">
        <v>1</v>
      </c>
      <c r="AZ70" s="179"/>
      <c r="BA70" s="179"/>
      <c r="BB70" s="168">
        <f>SUM(AZ70*10+BA70)/AY70*10</f>
        <v>0</v>
      </c>
      <c r="BC70" s="153">
        <f>IF(H70&lt;250,0,IF(H70&lt;500,250,IF(H70&lt;750,"500",IF(H70&lt;1000,750,IF(H70&lt;1500,1000,IF(H70&lt;2000,1500,IF(H70&lt;2500,2000,IF(H70&lt;3000,2500,3000))))))))</f>
        <v>0</v>
      </c>
      <c r="BD70" s="181">
        <v>0</v>
      </c>
      <c r="BE70" s="153">
        <f>BC70-BD70</f>
        <v>0</v>
      </c>
      <c r="BF70" s="153" t="str">
        <f>IF(BE70=0,"geen actie",CONCATENATE("diploma uitschrijven: ",BC70," punten"))</f>
        <v>geen actie</v>
      </c>
      <c r="BG70" s="149">
        <v>86</v>
      </c>
      <c r="BH70" s="182"/>
      <c r="BI70" s="182"/>
      <c r="BJ70" s="182"/>
      <c r="BK70" s="182"/>
      <c r="BL70" s="182"/>
      <c r="BM70" s="182"/>
      <c r="BN70" s="182"/>
      <c r="BO70" s="182"/>
    </row>
    <row r="71" spans="1:67" ht="20.25" customHeight="1" x14ac:dyDescent="0.3">
      <c r="A71" s="149">
        <v>87</v>
      </c>
      <c r="B71" s="149" t="str">
        <f>IF(A71=BG71,"v","x")</f>
        <v>v</v>
      </c>
      <c r="C71" s="149"/>
      <c r="D71" s="199"/>
      <c r="E71" s="174"/>
      <c r="F71" s="193"/>
      <c r="G71" s="177"/>
      <c r="H71" s="176">
        <f>SUM(M71+Q71+U71+Y71+AC71+AG71+AK71+AP71+AT71+AX71+BB71)</f>
        <v>0</v>
      </c>
      <c r="I71" s="153"/>
      <c r="J71" s="153">
        <v>2021</v>
      </c>
      <c r="K71" s="455">
        <f>J71-I71</f>
        <v>2021</v>
      </c>
      <c r="L71" s="178">
        <f>H71-M71</f>
        <v>0</v>
      </c>
      <c r="M71" s="164"/>
      <c r="N71" s="179">
        <v>1</v>
      </c>
      <c r="O71" s="179"/>
      <c r="P71" s="179"/>
      <c r="Q71" s="168">
        <f>SUM(O71*10+P71)/N71*10</f>
        <v>0</v>
      </c>
      <c r="R71" s="179">
        <v>1</v>
      </c>
      <c r="S71" s="179"/>
      <c r="T71" s="179"/>
      <c r="U71" s="168">
        <f>SUM(S71*10+T71)/R71*10</f>
        <v>0</v>
      </c>
      <c r="V71" s="179">
        <v>1</v>
      </c>
      <c r="W71" s="179"/>
      <c r="X71" s="179"/>
      <c r="Y71" s="168">
        <f>SUM(W71*10+X71)/V71*10</f>
        <v>0</v>
      </c>
      <c r="Z71" s="179">
        <v>1</v>
      </c>
      <c r="AA71" s="179"/>
      <c r="AB71" s="179"/>
      <c r="AC71" s="168">
        <f>SUM(AA71*10+AB71)/Z71*10</f>
        <v>0</v>
      </c>
      <c r="AD71" s="179">
        <v>1</v>
      </c>
      <c r="AE71" s="179"/>
      <c r="AF71" s="153"/>
      <c r="AG71" s="168">
        <f>SUM(AE71*10+AF71)/AD71*10</f>
        <v>0</v>
      </c>
      <c r="AH71" s="179">
        <v>1</v>
      </c>
      <c r="AI71" s="179"/>
      <c r="AJ71" s="153"/>
      <c r="AK71" s="168">
        <f>SUM(AI71*10+AJ71)/AH71*10</f>
        <v>0</v>
      </c>
      <c r="AL71" s="179">
        <v>1</v>
      </c>
      <c r="AM71" s="179">
        <v>1</v>
      </c>
      <c r="AN71" s="179"/>
      <c r="AO71" s="153"/>
      <c r="AP71" s="168">
        <f>SUM(AN71*10+AO71/AM71)/AL71*10</f>
        <v>0</v>
      </c>
      <c r="AQ71" s="179">
        <v>1</v>
      </c>
      <c r="AR71" s="179"/>
      <c r="AS71" s="153"/>
      <c r="AT71" s="168">
        <f>SUM(AR71*10+AS71)/AQ71*10</f>
        <v>0</v>
      </c>
      <c r="AU71" s="179">
        <v>1</v>
      </c>
      <c r="AV71" s="179"/>
      <c r="AW71" s="153"/>
      <c r="AX71" s="180">
        <f>SUM(AV71*10+AW71)/AU71*10</f>
        <v>0</v>
      </c>
      <c r="AY71" s="179">
        <v>1</v>
      </c>
      <c r="AZ71" s="179"/>
      <c r="BA71" s="153"/>
      <c r="BB71" s="168">
        <f>SUM(AZ71*10+BA71)/AY71*10</f>
        <v>0</v>
      </c>
      <c r="BC71" s="153">
        <f>IF(H71&lt;250,0,IF(H71&lt;500,250,IF(H71&lt;750,"500",IF(H71&lt;1000,750,IF(H71&lt;1500,1000,IF(H71&lt;2000,1500,IF(H71&lt;2500,2000,IF(H71&lt;3000,2500,3000))))))))</f>
        <v>0</v>
      </c>
      <c r="BD71" s="181">
        <v>0</v>
      </c>
      <c r="BE71" s="153">
        <f>BC71-BD71</f>
        <v>0</v>
      </c>
      <c r="BF71" s="153" t="str">
        <f>IF(BE71=0,"geen actie",CONCATENATE("diploma uitschrijven: ",BC71," punten"))</f>
        <v>geen actie</v>
      </c>
      <c r="BG71" s="149">
        <v>87</v>
      </c>
      <c r="BH71" s="182"/>
      <c r="BI71" s="182"/>
      <c r="BJ71" s="182"/>
      <c r="BK71" s="182"/>
      <c r="BL71" s="182"/>
      <c r="BM71" s="182"/>
      <c r="BN71" s="182"/>
      <c r="BO71" s="182"/>
    </row>
    <row r="72" spans="1:67" x14ac:dyDescent="0.3">
      <c r="A72" s="149">
        <v>88</v>
      </c>
      <c r="B72" s="149" t="str">
        <f>IF(A72=BG72,"v","x")</f>
        <v>v</v>
      </c>
      <c r="C72" s="149"/>
      <c r="D72" s="199"/>
      <c r="E72" s="174"/>
      <c r="F72" s="190"/>
      <c r="G72" s="186"/>
      <c r="H72" s="176">
        <f>SUM(M72+Q72+U72+Y72+AC72+AG72+AK72+AP72+AT72+AX72+BB72)</f>
        <v>0</v>
      </c>
      <c r="I72" s="153"/>
      <c r="J72" s="153">
        <v>2021</v>
      </c>
      <c r="K72" s="455">
        <f>J72-I72</f>
        <v>2021</v>
      </c>
      <c r="L72" s="178">
        <f>H72-M72</f>
        <v>0</v>
      </c>
      <c r="M72" s="164"/>
      <c r="N72" s="179">
        <v>1</v>
      </c>
      <c r="O72" s="179"/>
      <c r="P72" s="179"/>
      <c r="Q72" s="168">
        <f>SUM(O72*10+P72)/N72*10</f>
        <v>0</v>
      </c>
      <c r="R72" s="179">
        <v>1</v>
      </c>
      <c r="S72" s="179"/>
      <c r="T72" s="179"/>
      <c r="U72" s="168">
        <f>SUM(S72*10+T72)/R72*10</f>
        <v>0</v>
      </c>
      <c r="V72" s="179">
        <v>1</v>
      </c>
      <c r="W72" s="179"/>
      <c r="X72" s="179"/>
      <c r="Y72" s="168">
        <f>SUM(W72*10+X72)/V72*10</f>
        <v>0</v>
      </c>
      <c r="Z72" s="179">
        <v>1</v>
      </c>
      <c r="AA72" s="179"/>
      <c r="AB72" s="179"/>
      <c r="AC72" s="168">
        <f>SUM(AA72*10+AB72)/Z72*10</f>
        <v>0</v>
      </c>
      <c r="AD72" s="179">
        <v>1</v>
      </c>
      <c r="AE72" s="179"/>
      <c r="AF72" s="179"/>
      <c r="AG72" s="168">
        <f>SUM(AE72*10+AF72)/AD72*10</f>
        <v>0</v>
      </c>
      <c r="AH72" s="179">
        <v>1</v>
      </c>
      <c r="AI72" s="179"/>
      <c r="AJ72" s="179"/>
      <c r="AK72" s="168">
        <f>SUM(AI72*10+AJ72)/AH72*10</f>
        <v>0</v>
      </c>
      <c r="AL72" s="179">
        <v>1</v>
      </c>
      <c r="AM72" s="179">
        <v>1</v>
      </c>
      <c r="AN72" s="179"/>
      <c r="AO72" s="179"/>
      <c r="AP72" s="168">
        <f>SUM(AN72*10+AO72/AM72)/AL72*10</f>
        <v>0</v>
      </c>
      <c r="AQ72" s="179">
        <v>1</v>
      </c>
      <c r="AR72" s="179"/>
      <c r="AS72" s="179"/>
      <c r="AT72" s="168">
        <f>SUM(AR72*10+AS72)/AQ72*10</f>
        <v>0</v>
      </c>
      <c r="AU72" s="179">
        <v>1</v>
      </c>
      <c r="AV72" s="179"/>
      <c r="AW72" s="179"/>
      <c r="AX72" s="180">
        <f>SUM(AV72*10+AW72)/AU72*10</f>
        <v>0</v>
      </c>
      <c r="AY72" s="179">
        <v>1</v>
      </c>
      <c r="AZ72" s="179"/>
      <c r="BA72" s="179"/>
      <c r="BB72" s="168">
        <f>SUM(AZ72*10+BA72)/AY72*10</f>
        <v>0</v>
      </c>
      <c r="BC72" s="153">
        <f>IF(H72&lt;250,0,IF(H72&lt;500,250,IF(H72&lt;750,"500",IF(H72&lt;1000,750,IF(H72&lt;1500,1000,IF(H72&lt;2000,1500,IF(H72&lt;2500,2000,IF(H72&lt;3000,2500,3000))))))))</f>
        <v>0</v>
      </c>
      <c r="BD72" s="181">
        <v>0</v>
      </c>
      <c r="BE72" s="153">
        <f>BC72-BD72</f>
        <v>0</v>
      </c>
      <c r="BF72" s="153" t="str">
        <f>IF(BE72=0,"geen actie",CONCATENATE("diploma uitschrijven: ",BC72," punten"))</f>
        <v>geen actie</v>
      </c>
      <c r="BG72" s="149">
        <v>88</v>
      </c>
      <c r="BH72" s="182"/>
      <c r="BI72" s="182"/>
      <c r="BJ72" s="182"/>
      <c r="BK72" s="182"/>
      <c r="BL72" s="182"/>
      <c r="BM72" s="182"/>
      <c r="BN72" s="182"/>
      <c r="BO72" s="182"/>
    </row>
    <row r="73" spans="1:67" ht="18" customHeight="1" x14ac:dyDescent="0.3">
      <c r="A73" s="149">
        <v>89</v>
      </c>
      <c r="B73" s="149" t="str">
        <f>IF(A73=BG73,"v","x")</f>
        <v>v</v>
      </c>
      <c r="C73" s="149"/>
      <c r="D73" s="199"/>
      <c r="E73" s="174"/>
      <c r="F73" s="190"/>
      <c r="G73" s="186"/>
      <c r="H73" s="176">
        <f>SUM(M73+Q73+U73+Y73+AC73+AG73+AK73+AP73+AT73+AX73+BB73)</f>
        <v>0</v>
      </c>
      <c r="I73" s="153"/>
      <c r="J73" s="153">
        <v>2021</v>
      </c>
      <c r="K73" s="455">
        <f>J73-I73</f>
        <v>2021</v>
      </c>
      <c r="L73" s="178">
        <f>H73-M73</f>
        <v>0</v>
      </c>
      <c r="M73" s="164"/>
      <c r="N73" s="179">
        <v>1</v>
      </c>
      <c r="O73" s="179"/>
      <c r="P73" s="179"/>
      <c r="Q73" s="168">
        <f>SUM(O73*10+P73)/N73*10</f>
        <v>0</v>
      </c>
      <c r="R73" s="179">
        <v>1</v>
      </c>
      <c r="S73" s="179"/>
      <c r="T73" s="179"/>
      <c r="U73" s="168">
        <f>SUM(S73*10+T73)/R73*10</f>
        <v>0</v>
      </c>
      <c r="V73" s="179">
        <v>1</v>
      </c>
      <c r="W73" s="179"/>
      <c r="X73" s="179"/>
      <c r="Y73" s="168">
        <f>SUM(W73*10+X73)/V73*10</f>
        <v>0</v>
      </c>
      <c r="Z73" s="179">
        <v>1</v>
      </c>
      <c r="AA73" s="179"/>
      <c r="AB73" s="179"/>
      <c r="AC73" s="168">
        <f>SUM(AA73*10+AB73)/Z73*10</f>
        <v>0</v>
      </c>
      <c r="AD73" s="179">
        <v>1</v>
      </c>
      <c r="AE73" s="179"/>
      <c r="AF73" s="179"/>
      <c r="AG73" s="168">
        <f>SUM(AE73*10+AF73)/AD73*10</f>
        <v>0</v>
      </c>
      <c r="AH73" s="179">
        <v>1</v>
      </c>
      <c r="AI73" s="179"/>
      <c r="AJ73" s="179"/>
      <c r="AK73" s="168">
        <f>SUM(AI73*10+AJ73)/AH73*10</f>
        <v>0</v>
      </c>
      <c r="AL73" s="179">
        <v>1</v>
      </c>
      <c r="AM73" s="179">
        <v>1</v>
      </c>
      <c r="AN73" s="179"/>
      <c r="AO73" s="179"/>
      <c r="AP73" s="168">
        <f>SUM(AN73*10+AO73/AM73)/AL73*10</f>
        <v>0</v>
      </c>
      <c r="AQ73" s="179">
        <v>1</v>
      </c>
      <c r="AR73" s="179"/>
      <c r="AS73" s="179"/>
      <c r="AT73" s="168">
        <f>SUM(AR73*10+AS73)/AQ73*10</f>
        <v>0</v>
      </c>
      <c r="AU73" s="179">
        <v>1</v>
      </c>
      <c r="AV73" s="179"/>
      <c r="AW73" s="179"/>
      <c r="AX73" s="180">
        <f>SUM(AV73*10+AW73)/AU73*10</f>
        <v>0</v>
      </c>
      <c r="AY73" s="179">
        <v>1</v>
      </c>
      <c r="AZ73" s="179"/>
      <c r="BA73" s="179"/>
      <c r="BB73" s="168">
        <f>SUM(AZ73*10+BA73)/AY73*10</f>
        <v>0</v>
      </c>
      <c r="BC73" s="153">
        <f>IF(H73&lt;250,0,IF(H73&lt;500,250,IF(H73&lt;750,"500",IF(H73&lt;1000,750,IF(H73&lt;1500,1000,IF(H73&lt;2000,1500,IF(H73&lt;2500,2000,IF(H73&lt;3000,2500,3000))))))))</f>
        <v>0</v>
      </c>
      <c r="BD73" s="181">
        <v>0</v>
      </c>
      <c r="BE73" s="153">
        <f>BC73-BD73</f>
        <v>0</v>
      </c>
      <c r="BF73" s="153" t="str">
        <f>IF(BE73=0,"geen actie",CONCATENATE("diploma uitschrijven: ",BC73," punten"))</f>
        <v>geen actie</v>
      </c>
      <c r="BG73" s="149">
        <v>89</v>
      </c>
      <c r="BH73" s="182"/>
      <c r="BI73" s="182"/>
      <c r="BJ73" s="182"/>
      <c r="BK73" s="182"/>
      <c r="BL73" s="182"/>
      <c r="BM73" s="182"/>
      <c r="BN73" s="182"/>
      <c r="BO73" s="182"/>
    </row>
    <row r="74" spans="1:67" ht="20.25" customHeight="1" x14ac:dyDescent="0.3">
      <c r="A74" s="149">
        <v>90</v>
      </c>
      <c r="B74" s="149" t="str">
        <f>IF(A74=BG74,"v","x")</f>
        <v>v</v>
      </c>
      <c r="C74" s="149"/>
      <c r="D74" s="183"/>
      <c r="E74" s="174"/>
      <c r="F74" s="149"/>
      <c r="G74" s="177"/>
      <c r="H74" s="176">
        <f>SUM(M74+Q74+U74+Y74+AC74+AG74+AK74+AP74+AT74+AX74+BB74)</f>
        <v>0</v>
      </c>
      <c r="I74" s="186"/>
      <c r="J74" s="153">
        <v>2021</v>
      </c>
      <c r="K74" s="455">
        <f>J74-I74</f>
        <v>2021</v>
      </c>
      <c r="L74" s="178">
        <f>H74-M74</f>
        <v>0</v>
      </c>
      <c r="M74" s="164"/>
      <c r="N74" s="179">
        <v>1</v>
      </c>
      <c r="O74" s="179"/>
      <c r="P74" s="179"/>
      <c r="Q74" s="168">
        <f>SUM(O74*10+P74)/N74*10</f>
        <v>0</v>
      </c>
      <c r="R74" s="179">
        <v>1</v>
      </c>
      <c r="S74" s="179"/>
      <c r="T74" s="179"/>
      <c r="U74" s="168">
        <f>SUM(S74*10+T74)/R74*10</f>
        <v>0</v>
      </c>
      <c r="V74" s="179">
        <v>1</v>
      </c>
      <c r="W74" s="179"/>
      <c r="X74" s="179"/>
      <c r="Y74" s="168">
        <f>SUM(W74*10+X74)/V74*10</f>
        <v>0</v>
      </c>
      <c r="Z74" s="179">
        <v>1</v>
      </c>
      <c r="AA74" s="179"/>
      <c r="AB74" s="179"/>
      <c r="AC74" s="168">
        <f>SUM(AA74*10+AB74)/Z74*10</f>
        <v>0</v>
      </c>
      <c r="AD74" s="179">
        <v>1</v>
      </c>
      <c r="AE74" s="179"/>
      <c r="AF74" s="179"/>
      <c r="AG74" s="168">
        <f>SUM(AE74*10+AF74)/AD74*10</f>
        <v>0</v>
      </c>
      <c r="AH74" s="179">
        <v>1</v>
      </c>
      <c r="AI74" s="179"/>
      <c r="AJ74" s="179"/>
      <c r="AK74" s="168">
        <f>SUM(AI74*10+AJ74)/AH74*10</f>
        <v>0</v>
      </c>
      <c r="AL74" s="179">
        <v>1</v>
      </c>
      <c r="AM74" s="179">
        <v>1</v>
      </c>
      <c r="AN74" s="179"/>
      <c r="AO74" s="179"/>
      <c r="AP74" s="168">
        <f>SUM(AN74*10+AO74/AM74)/AL74*10</f>
        <v>0</v>
      </c>
      <c r="AQ74" s="179">
        <v>1</v>
      </c>
      <c r="AR74" s="179"/>
      <c r="AS74" s="179"/>
      <c r="AT74" s="168">
        <f>SUM(AR74*10+AS74)/AQ74*10</f>
        <v>0</v>
      </c>
      <c r="AU74" s="179">
        <v>1</v>
      </c>
      <c r="AV74" s="179"/>
      <c r="AW74" s="179"/>
      <c r="AX74" s="180">
        <f>SUM(AV74*10+AW74)/AU74*10</f>
        <v>0</v>
      </c>
      <c r="AY74" s="179">
        <v>1</v>
      </c>
      <c r="AZ74" s="179"/>
      <c r="BA74" s="179"/>
      <c r="BB74" s="168">
        <f>SUM(AZ74*10+BA74)/AY74*10</f>
        <v>0</v>
      </c>
      <c r="BC74" s="153">
        <f>IF(H74&lt;250,0,IF(H74&lt;500,250,IF(H74&lt;750,"500",IF(H74&lt;1000,750,IF(H74&lt;1500,1000,IF(H74&lt;2000,1500,IF(H74&lt;2500,2000,IF(H74&lt;3000,2500,3000))))))))</f>
        <v>0</v>
      </c>
      <c r="BD74" s="181">
        <v>0</v>
      </c>
      <c r="BE74" s="153">
        <f>BC74-BD74</f>
        <v>0</v>
      </c>
      <c r="BF74" s="153" t="str">
        <f>IF(BE74=0,"geen actie",CONCATENATE("diploma uitschrijven: ",BC74," punten"))</f>
        <v>geen actie</v>
      </c>
      <c r="BG74" s="149">
        <v>90</v>
      </c>
      <c r="BH74" s="182"/>
      <c r="BI74" s="182"/>
      <c r="BJ74" s="182"/>
      <c r="BK74" s="182"/>
      <c r="BL74" s="182"/>
      <c r="BM74" s="182"/>
      <c r="BN74" s="182"/>
      <c r="BO74" s="182"/>
    </row>
    <row r="75" spans="1:67" ht="18" customHeight="1" x14ac:dyDescent="0.3">
      <c r="A75" s="149">
        <v>91</v>
      </c>
      <c r="B75" s="149" t="str">
        <f>IF(A75=BG75,"v","x")</f>
        <v>v</v>
      </c>
      <c r="C75" s="149"/>
      <c r="D75" s="183"/>
      <c r="E75" s="174"/>
      <c r="F75" s="184"/>
      <c r="G75" s="185"/>
      <c r="H75" s="176">
        <f>SUM(M75+Q75+U75+Y75+AC75+AG75+AK75+AP75+AT75+AX75+BB75)</f>
        <v>0</v>
      </c>
      <c r="I75" s="186"/>
      <c r="J75" s="153">
        <v>2021</v>
      </c>
      <c r="K75" s="455">
        <f>J75-I75</f>
        <v>2021</v>
      </c>
      <c r="L75" s="178">
        <f>H75-M75</f>
        <v>0</v>
      </c>
      <c r="M75" s="164"/>
      <c r="N75" s="179">
        <v>1</v>
      </c>
      <c r="O75" s="179"/>
      <c r="P75" s="179"/>
      <c r="Q75" s="168">
        <f>SUM(O75*10+P75)/N75*10</f>
        <v>0</v>
      </c>
      <c r="R75" s="179">
        <v>1</v>
      </c>
      <c r="S75" s="179"/>
      <c r="T75" s="179"/>
      <c r="U75" s="168">
        <f>SUM(S75*10+T75)/R75*10</f>
        <v>0</v>
      </c>
      <c r="V75" s="179">
        <v>1</v>
      </c>
      <c r="W75" s="179"/>
      <c r="X75" s="179"/>
      <c r="Y75" s="168">
        <f>SUM(W75*10+X75)/V75*10</f>
        <v>0</v>
      </c>
      <c r="Z75" s="179">
        <v>1</v>
      </c>
      <c r="AA75" s="179"/>
      <c r="AB75" s="179"/>
      <c r="AC75" s="168">
        <f>SUM(AA75*10+AB75)/Z75*10</f>
        <v>0</v>
      </c>
      <c r="AD75" s="179">
        <v>1</v>
      </c>
      <c r="AE75" s="179"/>
      <c r="AF75" s="179"/>
      <c r="AG75" s="168">
        <f>SUM(AE75*10+AF75)/AD75*10</f>
        <v>0</v>
      </c>
      <c r="AH75" s="179">
        <v>1</v>
      </c>
      <c r="AI75" s="179"/>
      <c r="AJ75" s="179"/>
      <c r="AK75" s="168">
        <f>SUM(AI75*10+AJ75)/AH75*10</f>
        <v>0</v>
      </c>
      <c r="AL75" s="179">
        <v>1</v>
      </c>
      <c r="AM75" s="179">
        <v>1</v>
      </c>
      <c r="AN75" s="179"/>
      <c r="AO75" s="179"/>
      <c r="AP75" s="168">
        <f>SUM(AN75*10+AO75/AM75)/AL75*10</f>
        <v>0</v>
      </c>
      <c r="AQ75" s="179">
        <v>1</v>
      </c>
      <c r="AR75" s="179"/>
      <c r="AS75" s="179"/>
      <c r="AT75" s="180">
        <f>SUM(AR75*10+AS75)/AQ75*10</f>
        <v>0</v>
      </c>
      <c r="AU75" s="179">
        <v>1</v>
      </c>
      <c r="AV75" s="179"/>
      <c r="AW75" s="179"/>
      <c r="AX75" s="168">
        <f>SUM(AV75*10+AW75)/AU75*10</f>
        <v>0</v>
      </c>
      <c r="AY75" s="179">
        <v>1</v>
      </c>
      <c r="AZ75" s="179"/>
      <c r="BA75" s="179"/>
      <c r="BB75" s="168">
        <f>SUM(AZ75*10+BA75)/AY75*10</f>
        <v>0</v>
      </c>
      <c r="BC75" s="153">
        <f>IF(H75&lt;250,0,IF(H75&lt;500,250,IF(H75&lt;750,"500",IF(H75&lt;1000,750,IF(H75&lt;1500,1000,IF(H75&lt;2000,1500,IF(H75&lt;2500,2000,IF(H75&lt;3000,2500,3000))))))))</f>
        <v>0</v>
      </c>
      <c r="BD75" s="181">
        <v>0</v>
      </c>
      <c r="BE75" s="153">
        <f>BC75-BD75</f>
        <v>0</v>
      </c>
      <c r="BF75" s="153" t="str">
        <f>IF(BE75=0,"geen actie",CONCATENATE("diploma uitschrijven: ",BC75," punten"))</f>
        <v>geen actie</v>
      </c>
      <c r="BG75" s="149">
        <v>91</v>
      </c>
      <c r="BH75" s="182"/>
      <c r="BI75" s="182"/>
      <c r="BJ75" s="182"/>
      <c r="BK75" s="182"/>
      <c r="BL75" s="182"/>
      <c r="BM75" s="182"/>
      <c r="BN75" s="182"/>
      <c r="BO75" s="182"/>
    </row>
    <row r="76" spans="1:67" ht="20.25" customHeight="1" x14ac:dyDescent="0.3">
      <c r="A76" s="149">
        <v>92</v>
      </c>
      <c r="B76" s="149" t="str">
        <f>IF(A76=BG76,"v","x")</f>
        <v>v</v>
      </c>
      <c r="C76" s="149"/>
      <c r="D76" s="183"/>
      <c r="E76" s="198"/>
      <c r="F76" s="190"/>
      <c r="G76" s="186"/>
      <c r="H76" s="176">
        <f>SUM(M76+Q76+U76+Y76+AC76+AG76+AK76+AP76+AT76+AX76+BB76)</f>
        <v>0</v>
      </c>
      <c r="I76" s="153"/>
      <c r="J76" s="153">
        <v>2021</v>
      </c>
      <c r="K76" s="455">
        <f>J76-I76</f>
        <v>2021</v>
      </c>
      <c r="L76" s="178">
        <f>H76-M76</f>
        <v>0</v>
      </c>
      <c r="M76" s="164"/>
      <c r="N76" s="179">
        <v>1</v>
      </c>
      <c r="O76" s="179"/>
      <c r="P76" s="179"/>
      <c r="Q76" s="168">
        <f>SUM(O76*10+P76)/N76*10</f>
        <v>0</v>
      </c>
      <c r="R76" s="179">
        <v>1</v>
      </c>
      <c r="S76" s="179"/>
      <c r="T76" s="179"/>
      <c r="U76" s="168">
        <f>SUM(S76*10+T76)/R76*10</f>
        <v>0</v>
      </c>
      <c r="V76" s="179">
        <v>1</v>
      </c>
      <c r="W76" s="179"/>
      <c r="X76" s="179"/>
      <c r="Y76" s="168">
        <f>SUM(W76*10+X76)/V76*10</f>
        <v>0</v>
      </c>
      <c r="Z76" s="179">
        <v>1</v>
      </c>
      <c r="AA76" s="179"/>
      <c r="AB76" s="179"/>
      <c r="AC76" s="168">
        <f>SUM(AA76*10+AB76)/Z76*10</f>
        <v>0</v>
      </c>
      <c r="AD76" s="179">
        <v>1</v>
      </c>
      <c r="AE76" s="179"/>
      <c r="AF76" s="179"/>
      <c r="AG76" s="168">
        <f>SUM(AE76*10+AF76)/AD76*10</f>
        <v>0</v>
      </c>
      <c r="AH76" s="179">
        <v>1</v>
      </c>
      <c r="AI76" s="179"/>
      <c r="AJ76" s="179"/>
      <c r="AK76" s="168">
        <f>SUM(AI76*10+AJ76)/AH76*10</f>
        <v>0</v>
      </c>
      <c r="AL76" s="179">
        <v>1</v>
      </c>
      <c r="AM76" s="179">
        <v>1</v>
      </c>
      <c r="AN76" s="179"/>
      <c r="AO76" s="179"/>
      <c r="AP76" s="168">
        <f>SUM(AN76*10+AO76/AM76)/AL76*10</f>
        <v>0</v>
      </c>
      <c r="AQ76" s="179">
        <v>1</v>
      </c>
      <c r="AR76" s="179"/>
      <c r="AS76" s="179"/>
      <c r="AT76" s="180">
        <f>SUM(AR76*10+AS76)/AQ76*10</f>
        <v>0</v>
      </c>
      <c r="AU76" s="179">
        <v>1</v>
      </c>
      <c r="AV76" s="179"/>
      <c r="AW76" s="179"/>
      <c r="AX76" s="168">
        <f>SUM(AV76*10+AW76)/AU76*10</f>
        <v>0</v>
      </c>
      <c r="AY76" s="179">
        <v>1</v>
      </c>
      <c r="AZ76" s="179"/>
      <c r="BA76" s="179"/>
      <c r="BB76" s="168">
        <f>SUM(AZ76*10+BA76)/AY76*10</f>
        <v>0</v>
      </c>
      <c r="BC76" s="153">
        <f>IF(H76&lt;250,0,IF(H76&lt;500,250,IF(H76&lt;750,"500",IF(H76&lt;1000,750,IF(H76&lt;1500,1000,IF(H76&lt;2000,1500,IF(H76&lt;2500,2000,IF(H76&lt;3000,2500,3000))))))))</f>
        <v>0</v>
      </c>
      <c r="BD76" s="181">
        <v>0</v>
      </c>
      <c r="BE76" s="153">
        <f>BC76-BD76</f>
        <v>0</v>
      </c>
      <c r="BF76" s="153" t="str">
        <f>IF(BE76=0,"geen actie",CONCATENATE("diploma uitschrijven: ",BC76," punten"))</f>
        <v>geen actie</v>
      </c>
      <c r="BG76" s="149">
        <v>92</v>
      </c>
      <c r="BH76" s="182"/>
      <c r="BI76" s="182"/>
      <c r="BJ76" s="182"/>
      <c r="BK76" s="182"/>
      <c r="BL76" s="182"/>
      <c r="BM76" s="182"/>
      <c r="BN76" s="182"/>
      <c r="BO76" s="182"/>
    </row>
    <row r="77" spans="1:67" ht="20.25" customHeight="1" x14ac:dyDescent="0.3">
      <c r="A77" s="149">
        <v>93</v>
      </c>
      <c r="B77" s="149" t="str">
        <f>IF(A77=BG77,"v","x")</f>
        <v>v</v>
      </c>
      <c r="C77" s="149"/>
      <c r="D77" s="215"/>
      <c r="E77" s="174"/>
      <c r="F77" s="190"/>
      <c r="G77" s="186"/>
      <c r="H77" s="176">
        <f>SUM(M77+Q77+U77+Y77+AC77+AG77+AK77+AP77+AT77+AX77+BB77)</f>
        <v>0</v>
      </c>
      <c r="I77" s="153"/>
      <c r="J77" s="153">
        <v>2021</v>
      </c>
      <c r="K77" s="455">
        <f>J77-I77</f>
        <v>2021</v>
      </c>
      <c r="L77" s="178">
        <f>H77-M77</f>
        <v>0</v>
      </c>
      <c r="M77" s="164"/>
      <c r="N77" s="179">
        <v>1</v>
      </c>
      <c r="O77" s="179"/>
      <c r="P77" s="179"/>
      <c r="Q77" s="168">
        <f>SUM(O77*10+P77)/N77*10</f>
        <v>0</v>
      </c>
      <c r="R77" s="179">
        <v>1</v>
      </c>
      <c r="S77" s="179"/>
      <c r="T77" s="179"/>
      <c r="U77" s="168">
        <f>SUM(S77*10+T77)/R77*10</f>
        <v>0</v>
      </c>
      <c r="V77" s="179">
        <v>1</v>
      </c>
      <c r="W77" s="179"/>
      <c r="X77" s="179"/>
      <c r="Y77" s="168">
        <f>SUM(W77*10+X77)/V77*10</f>
        <v>0</v>
      </c>
      <c r="Z77" s="179">
        <v>1</v>
      </c>
      <c r="AA77" s="179"/>
      <c r="AB77" s="179"/>
      <c r="AC77" s="168">
        <f>SUM(AA77*10+AB77)/Z77*10</f>
        <v>0</v>
      </c>
      <c r="AD77" s="179">
        <v>1</v>
      </c>
      <c r="AE77" s="179"/>
      <c r="AF77" s="179"/>
      <c r="AG77" s="168">
        <f>SUM(AE77*10+AF77)/AD77*10</f>
        <v>0</v>
      </c>
      <c r="AH77" s="179">
        <v>1</v>
      </c>
      <c r="AI77" s="179"/>
      <c r="AJ77" s="179"/>
      <c r="AK77" s="168">
        <f>SUM(AI77*10+AJ77)/AH77*10</f>
        <v>0</v>
      </c>
      <c r="AL77" s="179">
        <v>1</v>
      </c>
      <c r="AM77" s="179">
        <v>1</v>
      </c>
      <c r="AN77" s="179"/>
      <c r="AO77" s="179"/>
      <c r="AP77" s="168">
        <f>SUM(AN77*10+AO77/AM77)/AL77*10</f>
        <v>0</v>
      </c>
      <c r="AQ77" s="179">
        <v>1</v>
      </c>
      <c r="AR77" s="179"/>
      <c r="AS77" s="179"/>
      <c r="AT77" s="168">
        <f>SUM(AR77*10+AS77)/AQ77*10</f>
        <v>0</v>
      </c>
      <c r="AU77" s="179">
        <v>1</v>
      </c>
      <c r="AV77" s="179"/>
      <c r="AW77" s="179"/>
      <c r="AX77" s="168">
        <f>SUM(AV77*10+AW77)/AU77*10</f>
        <v>0</v>
      </c>
      <c r="AY77" s="179">
        <v>1</v>
      </c>
      <c r="AZ77" s="179"/>
      <c r="BA77" s="179"/>
      <c r="BB77" s="168">
        <f>SUM(AZ77*10+BA77)/AY77*10</f>
        <v>0</v>
      </c>
      <c r="BC77" s="153">
        <f>IF(H77&lt;250,0,IF(H77&lt;500,250,IF(H77&lt;750,"500",IF(H77&lt;1000,750,IF(H77&lt;1500,1000,IF(H77&lt;2000,1500,IF(H77&lt;2500,2000,IF(H77&lt;3000,2500,3000))))))))</f>
        <v>0</v>
      </c>
      <c r="BD77" s="181">
        <v>0</v>
      </c>
      <c r="BE77" s="153">
        <f>BC77-BD77</f>
        <v>0</v>
      </c>
      <c r="BF77" s="153" t="str">
        <f>IF(BE77=0,"geen actie",CONCATENATE("diploma uitschrijven: ",BC77," punten"))</f>
        <v>geen actie</v>
      </c>
      <c r="BG77" s="149">
        <v>93</v>
      </c>
      <c r="BH77" s="182"/>
      <c r="BI77" s="182"/>
      <c r="BJ77" s="182"/>
      <c r="BK77" s="182"/>
      <c r="BL77" s="182"/>
      <c r="BM77" s="182"/>
      <c r="BN77" s="182"/>
      <c r="BO77" s="182"/>
    </row>
    <row r="78" spans="1:67" ht="20.25" customHeight="1" x14ac:dyDescent="0.3">
      <c r="A78" s="149">
        <v>97</v>
      </c>
      <c r="B78" s="149" t="str">
        <f>IF(A78=BG78,"v","x")</f>
        <v>v</v>
      </c>
      <c r="C78" s="149"/>
      <c r="D78" s="187"/>
      <c r="E78" s="174"/>
      <c r="F78" s="153"/>
      <c r="G78" s="175"/>
      <c r="H78" s="176">
        <f>SUM(M78+Q78+U78+Y78+AC78+AG78+AK78+AP78+AT78+AX78+BB78)</f>
        <v>0</v>
      </c>
      <c r="I78" s="186"/>
      <c r="J78" s="153">
        <v>2021</v>
      </c>
      <c r="K78" s="455">
        <f>J78-I78</f>
        <v>2021</v>
      </c>
      <c r="L78" s="178">
        <f>H78-M78</f>
        <v>0</v>
      </c>
      <c r="M78" s="164"/>
      <c r="N78" s="179">
        <v>1</v>
      </c>
      <c r="O78" s="179"/>
      <c r="P78" s="179"/>
      <c r="Q78" s="168">
        <f>SUM(O78*10+P78)/N78*10</f>
        <v>0</v>
      </c>
      <c r="R78" s="179">
        <v>1</v>
      </c>
      <c r="S78" s="179"/>
      <c r="T78" s="179"/>
      <c r="U78" s="168">
        <f>SUM(S78*10+T78)/R78*10</f>
        <v>0</v>
      </c>
      <c r="V78" s="179">
        <v>1</v>
      </c>
      <c r="W78" s="179"/>
      <c r="X78" s="179"/>
      <c r="Y78" s="168">
        <f>SUM(W78*10+X78)/V78*10</f>
        <v>0</v>
      </c>
      <c r="Z78" s="179">
        <v>1</v>
      </c>
      <c r="AA78" s="179"/>
      <c r="AB78" s="179"/>
      <c r="AC78" s="168">
        <f>SUM(AA78*10+AB78)/Z78*10</f>
        <v>0</v>
      </c>
      <c r="AD78" s="179">
        <v>1</v>
      </c>
      <c r="AE78" s="179"/>
      <c r="AF78" s="179"/>
      <c r="AG78" s="168">
        <f>SUM(AE78*10+AF78)/AD78*10</f>
        <v>0</v>
      </c>
      <c r="AH78" s="179">
        <v>1</v>
      </c>
      <c r="AI78" s="179"/>
      <c r="AJ78" s="179"/>
      <c r="AK78" s="168">
        <f>SUM(AI78*10+AJ78)/AH78*10</f>
        <v>0</v>
      </c>
      <c r="AL78" s="179">
        <v>1</v>
      </c>
      <c r="AM78" s="179">
        <v>1</v>
      </c>
      <c r="AN78" s="179"/>
      <c r="AO78" s="179"/>
      <c r="AP78" s="168">
        <f>SUM(AN78*10+AO78/AM78)/AL78*10</f>
        <v>0</v>
      </c>
      <c r="AQ78" s="179">
        <v>1</v>
      </c>
      <c r="AR78" s="179"/>
      <c r="AS78" s="179"/>
      <c r="AT78" s="168">
        <f>SUM(AR78*10+AS78)/AQ78*10</f>
        <v>0</v>
      </c>
      <c r="AU78" s="179">
        <v>1</v>
      </c>
      <c r="AV78" s="179"/>
      <c r="AW78" s="179"/>
      <c r="AX78" s="168">
        <f>SUM(AV78*10+AW78)/AU78*10</f>
        <v>0</v>
      </c>
      <c r="AY78" s="179">
        <v>1</v>
      </c>
      <c r="AZ78" s="179"/>
      <c r="BA78" s="179"/>
      <c r="BB78" s="168">
        <f>SUM(AZ78*10+BA78)/AY78*10</f>
        <v>0</v>
      </c>
      <c r="BC78" s="153">
        <f>IF(H78&lt;250,0,IF(H78&lt;500,250,IF(H78&lt;750,"500",IF(H78&lt;1000,750,IF(H78&lt;1500,1000,IF(H78&lt;2000,1500,IF(H78&lt;2500,2000,IF(H78&lt;3000,2500,3000))))))))</f>
        <v>0</v>
      </c>
      <c r="BD78" s="181">
        <v>0</v>
      </c>
      <c r="BE78" s="153">
        <f>BC78-BD78</f>
        <v>0</v>
      </c>
      <c r="BF78" s="153" t="str">
        <f>IF(BE78=0,"geen actie",CONCATENATE("diploma uitschrijven: ",BC78," punten"))</f>
        <v>geen actie</v>
      </c>
      <c r="BG78" s="149">
        <v>97</v>
      </c>
      <c r="BH78" s="182"/>
      <c r="BI78" s="182"/>
      <c r="BJ78" s="182"/>
      <c r="BK78" s="182"/>
      <c r="BL78" s="182"/>
      <c r="BM78" s="182"/>
      <c r="BN78" s="182"/>
      <c r="BO78" s="182"/>
    </row>
    <row r="79" spans="1:67" x14ac:dyDescent="0.3">
      <c r="A79" s="149">
        <v>100</v>
      </c>
      <c r="B79" s="149" t="str">
        <f>IF(A79=BG79,"v","x")</f>
        <v>v</v>
      </c>
      <c r="C79" s="149"/>
      <c r="D79" s="183"/>
      <c r="E79" s="174"/>
      <c r="F79" s="193"/>
      <c r="G79" s="177"/>
      <c r="H79" s="176">
        <f>SUM(M79+Q79+U79+Y79+AC79+AG79+AK79+AP79+AT79+AX79+BB79)</f>
        <v>0</v>
      </c>
      <c r="I79" s="153"/>
      <c r="J79" s="153">
        <v>2021</v>
      </c>
      <c r="K79" s="455">
        <f>J79-I79</f>
        <v>2021</v>
      </c>
      <c r="L79" s="178">
        <f>H79-M79</f>
        <v>0</v>
      </c>
      <c r="M79" s="164"/>
      <c r="N79" s="179">
        <v>1</v>
      </c>
      <c r="O79" s="179"/>
      <c r="P79" s="179"/>
      <c r="Q79" s="168">
        <f>SUM(O79*10+P79)/N79*10</f>
        <v>0</v>
      </c>
      <c r="R79" s="179">
        <v>1</v>
      </c>
      <c r="S79" s="179"/>
      <c r="T79" s="179"/>
      <c r="U79" s="168">
        <f>SUM(S79*10+T79)/R79*10</f>
        <v>0</v>
      </c>
      <c r="V79" s="179">
        <v>1</v>
      </c>
      <c r="W79" s="179"/>
      <c r="X79" s="179"/>
      <c r="Y79" s="168">
        <f>SUM(W79*10+X79)/V79*10</f>
        <v>0</v>
      </c>
      <c r="Z79" s="179">
        <v>1</v>
      </c>
      <c r="AA79" s="179"/>
      <c r="AB79" s="179"/>
      <c r="AC79" s="168">
        <f>SUM(AA79*10+AB79)/Z79*10</f>
        <v>0</v>
      </c>
      <c r="AD79" s="179">
        <v>1</v>
      </c>
      <c r="AE79" s="179"/>
      <c r="AF79" s="179"/>
      <c r="AG79" s="168">
        <f>SUM(AE79*10+AF79)/AD79*10</f>
        <v>0</v>
      </c>
      <c r="AH79" s="179">
        <v>1</v>
      </c>
      <c r="AI79" s="179"/>
      <c r="AJ79" s="179"/>
      <c r="AK79" s="168">
        <f>SUM(AI79*10+AJ79)/AH79*10</f>
        <v>0</v>
      </c>
      <c r="AL79" s="179">
        <v>1</v>
      </c>
      <c r="AM79" s="179">
        <v>1</v>
      </c>
      <c r="AN79" s="179"/>
      <c r="AO79" s="179"/>
      <c r="AP79" s="168">
        <f>SUM(AN79*10+AO79/AM79)/AL79*10</f>
        <v>0</v>
      </c>
      <c r="AQ79" s="179">
        <v>1</v>
      </c>
      <c r="AR79" s="179"/>
      <c r="AS79" s="179"/>
      <c r="AT79" s="168">
        <f>SUM(AR79*10+AS79)/AQ79*10</f>
        <v>0</v>
      </c>
      <c r="AU79" s="179">
        <v>1</v>
      </c>
      <c r="AV79" s="179"/>
      <c r="AW79" s="179"/>
      <c r="AX79" s="168">
        <f>SUM(AV79*10+AW79)/AU79*10</f>
        <v>0</v>
      </c>
      <c r="AY79" s="179">
        <v>1</v>
      </c>
      <c r="AZ79" s="179"/>
      <c r="BA79" s="179"/>
      <c r="BB79" s="168">
        <f>SUM(AZ79*10+BA79)/AY79*10</f>
        <v>0</v>
      </c>
      <c r="BC79" s="153">
        <f>IF(H79&lt;250,0,IF(H79&lt;500,250,IF(H79&lt;750,"500",IF(H79&lt;1000,750,IF(H79&lt;1500,1000,IF(H79&lt;2000,1500,IF(H79&lt;2500,2000,IF(H79&lt;3000,2500,3000))))))))</f>
        <v>0</v>
      </c>
      <c r="BD79" s="181">
        <v>0</v>
      </c>
      <c r="BE79" s="153">
        <f>BC79-BD79</f>
        <v>0</v>
      </c>
      <c r="BF79" s="153" t="str">
        <f>IF(BE79=0,"geen actie",CONCATENATE("diploma uitschrijven: ",BC79," punten"))</f>
        <v>geen actie</v>
      </c>
      <c r="BG79" s="149">
        <v>100</v>
      </c>
      <c r="BH79" s="182"/>
      <c r="BI79" s="182"/>
      <c r="BJ79" s="182"/>
      <c r="BK79" s="182"/>
      <c r="BL79" s="182"/>
      <c r="BM79" s="182"/>
      <c r="BN79" s="182"/>
      <c r="BO79" s="182"/>
    </row>
    <row r="80" spans="1:67" ht="20.25" customHeight="1" x14ac:dyDescent="0.3">
      <c r="A80" s="149">
        <v>111</v>
      </c>
      <c r="B80" s="149" t="str">
        <f>IF(A80=BG80,"v","x")</f>
        <v>v</v>
      </c>
      <c r="C80" s="149"/>
      <c r="D80" s="199"/>
      <c r="E80" s="174"/>
      <c r="F80" s="184"/>
      <c r="G80" s="175"/>
      <c r="H80" s="176">
        <f>SUM(M80+Q80+U80+Y80+AC80+AG80+AK80+AP80+AT80+AX80+BB80)</f>
        <v>0</v>
      </c>
      <c r="I80" s="186"/>
      <c r="J80" s="153">
        <v>2021</v>
      </c>
      <c r="K80" s="455">
        <f>J80-I80</f>
        <v>2021</v>
      </c>
      <c r="L80" s="178">
        <f>H80-M80</f>
        <v>0</v>
      </c>
      <c r="M80" s="164"/>
      <c r="N80" s="179">
        <v>1</v>
      </c>
      <c r="O80" s="179"/>
      <c r="P80" s="179"/>
      <c r="Q80" s="168">
        <f>SUM(O80*10+P80)/N80*10</f>
        <v>0</v>
      </c>
      <c r="R80" s="179">
        <v>1</v>
      </c>
      <c r="S80" s="179"/>
      <c r="T80" s="179"/>
      <c r="U80" s="168">
        <f>SUM(S80*10+T80)/R80*10</f>
        <v>0</v>
      </c>
      <c r="V80" s="179">
        <v>1</v>
      </c>
      <c r="W80" s="179"/>
      <c r="X80" s="179"/>
      <c r="Y80" s="168">
        <f>SUM(W80*10+X80)/V80*10</f>
        <v>0</v>
      </c>
      <c r="Z80" s="179">
        <v>1</v>
      </c>
      <c r="AA80" s="179"/>
      <c r="AB80" s="179"/>
      <c r="AC80" s="168">
        <f>SUM(AA80*10+AB80)/Z80*10</f>
        <v>0</v>
      </c>
      <c r="AD80" s="179">
        <v>1</v>
      </c>
      <c r="AE80" s="179"/>
      <c r="AF80" s="179"/>
      <c r="AG80" s="168">
        <f>SUM(AE80*10+AF80)/AD80*10</f>
        <v>0</v>
      </c>
      <c r="AH80" s="179">
        <v>1</v>
      </c>
      <c r="AI80" s="179"/>
      <c r="AJ80" s="179"/>
      <c r="AK80" s="168">
        <f>SUM(AI80*10+AJ80)/AH80*10</f>
        <v>0</v>
      </c>
      <c r="AL80" s="179">
        <v>1</v>
      </c>
      <c r="AM80" s="179">
        <v>1</v>
      </c>
      <c r="AN80" s="179"/>
      <c r="AO80" s="179"/>
      <c r="AP80" s="168">
        <f>SUM(AN80*10+AO80/AM80)/AL80*10</f>
        <v>0</v>
      </c>
      <c r="AQ80" s="179">
        <v>1</v>
      </c>
      <c r="AR80" s="179"/>
      <c r="AS80" s="179"/>
      <c r="AT80" s="168">
        <f>SUM(AR80*10+AS80)/AQ80*10</f>
        <v>0</v>
      </c>
      <c r="AU80" s="179">
        <v>1</v>
      </c>
      <c r="AV80" s="179"/>
      <c r="AW80" s="179"/>
      <c r="AX80" s="168">
        <f>SUM(AV80*10+AW80)/AU80*10</f>
        <v>0</v>
      </c>
      <c r="AY80" s="179">
        <v>1</v>
      </c>
      <c r="AZ80" s="179"/>
      <c r="BA80" s="179"/>
      <c r="BB80" s="168">
        <f>SUM(AZ80*10+BA80)/AY80*10</f>
        <v>0</v>
      </c>
      <c r="BC80" s="153">
        <f>IF(H80&lt;250,0,IF(H80&lt;500,250,IF(H80&lt;750,"500",IF(H80&lt;1000,750,IF(H80&lt;1500,1000,IF(H80&lt;2000,1500,IF(H80&lt;2500,2000,IF(H80&lt;3000,2500,3000))))))))</f>
        <v>0</v>
      </c>
      <c r="BD80" s="181">
        <v>0</v>
      </c>
      <c r="BE80" s="153">
        <f>BC80-BD80</f>
        <v>0</v>
      </c>
      <c r="BF80" s="153" t="str">
        <f>IF(BE80=0,"geen actie",CONCATENATE("diploma uitschrijven: ",BC80," punten"))</f>
        <v>geen actie</v>
      </c>
      <c r="BG80" s="149">
        <v>111</v>
      </c>
      <c r="BH80" s="182"/>
      <c r="BI80" s="182"/>
      <c r="BJ80" s="182"/>
      <c r="BK80" s="182"/>
      <c r="BL80" s="182"/>
      <c r="BM80" s="182"/>
      <c r="BN80" s="182"/>
      <c r="BO80" s="182"/>
    </row>
    <row r="81" spans="1:67" ht="18" customHeight="1" x14ac:dyDescent="0.3">
      <c r="A81" s="149">
        <v>113</v>
      </c>
      <c r="B81" s="149" t="str">
        <f>IF(A81=BG81,"v","x")</f>
        <v>v</v>
      </c>
      <c r="C81" s="149"/>
      <c r="D81" s="199"/>
      <c r="E81" s="174"/>
      <c r="F81" s="184"/>
      <c r="G81" s="185"/>
      <c r="H81" s="176">
        <f>SUM(M81+Q81+U81+Y81+AC81+AG81+AK81+AP81+AT81+AX81+BB81)</f>
        <v>0</v>
      </c>
      <c r="I81" s="186"/>
      <c r="J81" s="153">
        <v>2021</v>
      </c>
      <c r="K81" s="455">
        <f>J81-I81</f>
        <v>2021</v>
      </c>
      <c r="L81" s="178">
        <f>H81-M81</f>
        <v>0</v>
      </c>
      <c r="M81" s="164"/>
      <c r="N81" s="179">
        <v>1</v>
      </c>
      <c r="O81" s="179"/>
      <c r="P81" s="179"/>
      <c r="Q81" s="168">
        <f>SUM(O81*10+P81)/N81*10</f>
        <v>0</v>
      </c>
      <c r="R81" s="179">
        <v>1</v>
      </c>
      <c r="S81" s="179"/>
      <c r="T81" s="179"/>
      <c r="U81" s="168">
        <f>SUM(S81*10+T81)/R81*10</f>
        <v>0</v>
      </c>
      <c r="V81" s="179">
        <v>1</v>
      </c>
      <c r="W81" s="179"/>
      <c r="X81" s="179"/>
      <c r="Y81" s="168">
        <f>SUM(W81*10+X81)/V81*10</f>
        <v>0</v>
      </c>
      <c r="Z81" s="179">
        <v>1</v>
      </c>
      <c r="AA81" s="179"/>
      <c r="AB81" s="179"/>
      <c r="AC81" s="168">
        <f>SUM(AA81*10+AB81)/Z81*10</f>
        <v>0</v>
      </c>
      <c r="AD81" s="179">
        <v>1</v>
      </c>
      <c r="AE81" s="179"/>
      <c r="AF81" s="179"/>
      <c r="AG81" s="168">
        <f>SUM(AE81*10+AF81)/AD81*10</f>
        <v>0</v>
      </c>
      <c r="AH81" s="179">
        <v>1</v>
      </c>
      <c r="AI81" s="179"/>
      <c r="AJ81" s="179"/>
      <c r="AK81" s="168">
        <f>SUM(AI81*10+AJ81)/AH81*10</f>
        <v>0</v>
      </c>
      <c r="AL81" s="179">
        <v>1</v>
      </c>
      <c r="AM81" s="179">
        <v>1</v>
      </c>
      <c r="AN81" s="179"/>
      <c r="AO81" s="179"/>
      <c r="AP81" s="168">
        <f>SUM(AN81*10+AO81/AM81)/AL81*10</f>
        <v>0</v>
      </c>
      <c r="AQ81" s="179">
        <v>1</v>
      </c>
      <c r="AR81" s="179"/>
      <c r="AS81" s="179"/>
      <c r="AT81" s="168">
        <f>SUM(AR81*10+AS81)/AQ81*10</f>
        <v>0</v>
      </c>
      <c r="AU81" s="179">
        <v>1</v>
      </c>
      <c r="AV81" s="179"/>
      <c r="AW81" s="179"/>
      <c r="AX81" s="168">
        <f>SUM(AV81*10+AW81)/AU81*10</f>
        <v>0</v>
      </c>
      <c r="AY81" s="179">
        <v>1</v>
      </c>
      <c r="AZ81" s="179"/>
      <c r="BA81" s="179"/>
      <c r="BB81" s="168">
        <f>SUM(AZ81*10+BA81)/AY81*10</f>
        <v>0</v>
      </c>
      <c r="BC81" s="153">
        <f>IF(H81&lt;250,0,IF(H81&lt;500,250,IF(H81&lt;750,"500",IF(H81&lt;1000,750,IF(H81&lt;1500,1000,IF(H81&lt;2000,1500,IF(H81&lt;2500,2000,IF(H81&lt;3000,2500,3000))))))))</f>
        <v>0</v>
      </c>
      <c r="BD81" s="181">
        <v>0</v>
      </c>
      <c r="BE81" s="153">
        <f>BC81-BD81</f>
        <v>0</v>
      </c>
      <c r="BF81" s="153" t="str">
        <f>IF(BE81=0,"geen actie",CONCATENATE("diploma uitschrijven: ",BC81," punten"))</f>
        <v>geen actie</v>
      </c>
      <c r="BG81" s="149">
        <v>113</v>
      </c>
      <c r="BH81" s="182"/>
      <c r="BI81" s="182"/>
      <c r="BJ81" s="182"/>
      <c r="BK81" s="182"/>
      <c r="BL81" s="182"/>
      <c r="BM81" s="182"/>
      <c r="BN81" s="182"/>
      <c r="BO81" s="182"/>
    </row>
    <row r="82" spans="1:67" ht="18" customHeight="1" x14ac:dyDescent="0.3">
      <c r="A82" s="149">
        <v>118</v>
      </c>
      <c r="B82" s="149" t="str">
        <f>IF(A82=BG82,"v","x")</f>
        <v>v</v>
      </c>
      <c r="C82" s="149"/>
      <c r="D82" s="173"/>
      <c r="E82" s="174"/>
      <c r="F82" s="184"/>
      <c r="G82" s="185"/>
      <c r="H82" s="176">
        <f>SUM(M82+Q82+U82+Y82+AC82+AG82+AK82+AP82+AT82+AX82+BB82)</f>
        <v>0</v>
      </c>
      <c r="I82" s="186"/>
      <c r="J82" s="153">
        <v>2021</v>
      </c>
      <c r="K82" s="455">
        <f>J82-I82</f>
        <v>2021</v>
      </c>
      <c r="L82" s="178">
        <f>H82-M82</f>
        <v>0</v>
      </c>
      <c r="M82" s="164"/>
      <c r="N82" s="179">
        <v>1</v>
      </c>
      <c r="O82" s="179"/>
      <c r="P82" s="179"/>
      <c r="Q82" s="168">
        <f>SUM(O82*10+P82)/N82*10</f>
        <v>0</v>
      </c>
      <c r="R82" s="179">
        <v>1</v>
      </c>
      <c r="S82" s="179"/>
      <c r="T82" s="179"/>
      <c r="U82" s="168">
        <f>SUM(S82*10+T82)/R82*10</f>
        <v>0</v>
      </c>
      <c r="V82" s="179">
        <v>1</v>
      </c>
      <c r="W82" s="179"/>
      <c r="X82" s="179"/>
      <c r="Y82" s="168">
        <f>SUM(W82*10+X82)/V82*10</f>
        <v>0</v>
      </c>
      <c r="Z82" s="179">
        <v>1</v>
      </c>
      <c r="AA82" s="179"/>
      <c r="AB82" s="179"/>
      <c r="AC82" s="168">
        <f>SUM(AA82*10+AB82)/Z82*10</f>
        <v>0</v>
      </c>
      <c r="AD82" s="179">
        <v>1</v>
      </c>
      <c r="AE82" s="179"/>
      <c r="AF82" s="179"/>
      <c r="AG82" s="168">
        <f>SUM(AE82*10+AF82)/AD82*10</f>
        <v>0</v>
      </c>
      <c r="AH82" s="179">
        <v>1</v>
      </c>
      <c r="AI82" s="179"/>
      <c r="AJ82" s="179"/>
      <c r="AK82" s="168">
        <f>SUM(AI82*10+AJ82)/AH82*10</f>
        <v>0</v>
      </c>
      <c r="AL82" s="179">
        <v>1</v>
      </c>
      <c r="AM82" s="179">
        <v>1</v>
      </c>
      <c r="AN82" s="179"/>
      <c r="AO82" s="179"/>
      <c r="AP82" s="168">
        <f>SUM(AN82*10+AO82/AM82)/AL82*10</f>
        <v>0</v>
      </c>
      <c r="AQ82" s="179">
        <v>1</v>
      </c>
      <c r="AR82" s="179"/>
      <c r="AS82" s="179"/>
      <c r="AT82" s="168">
        <f>SUM(AR82*10+AS82)/AQ82*10</f>
        <v>0</v>
      </c>
      <c r="AU82" s="179">
        <v>1</v>
      </c>
      <c r="AV82" s="179"/>
      <c r="AW82" s="179"/>
      <c r="AX82" s="168">
        <f>SUM(AV82*10+AW82)/AU82*10</f>
        <v>0</v>
      </c>
      <c r="AY82" s="179">
        <v>1</v>
      </c>
      <c r="AZ82" s="179"/>
      <c r="BA82" s="179"/>
      <c r="BB82" s="168">
        <f>SUM(AZ82*10+BA82)/AY82*10</f>
        <v>0</v>
      </c>
      <c r="BC82" s="153">
        <f>IF(H82&lt;250,0,IF(H82&lt;500,250,IF(H82&lt;750,"500",IF(H82&lt;1000,750,IF(H82&lt;1500,1000,IF(H82&lt;2000,1500,IF(H82&lt;2500,2000,IF(H82&lt;3000,2500,3000))))))))</f>
        <v>0</v>
      </c>
      <c r="BD82" s="181">
        <v>0</v>
      </c>
      <c r="BE82" s="153">
        <f>BC82-BD82</f>
        <v>0</v>
      </c>
      <c r="BF82" s="153" t="str">
        <f>IF(BE82=0,"geen actie",CONCATENATE("diploma uitschrijven: ",BC82," punten"))</f>
        <v>geen actie</v>
      </c>
      <c r="BG82" s="149">
        <v>118</v>
      </c>
      <c r="BH82" s="182"/>
      <c r="BI82" s="182"/>
      <c r="BJ82" s="182"/>
      <c r="BK82" s="182"/>
      <c r="BL82" s="182"/>
      <c r="BM82" s="182"/>
      <c r="BN82" s="182"/>
      <c r="BO82" s="182"/>
    </row>
    <row r="83" spans="1:67" ht="20.25" customHeight="1" x14ac:dyDescent="0.3">
      <c r="A83" s="149">
        <v>122</v>
      </c>
      <c r="B83" s="149" t="str">
        <f>IF(A83=BG83,"v","x")</f>
        <v>v</v>
      </c>
      <c r="C83" s="149"/>
      <c r="D83" s="173"/>
      <c r="E83" s="174"/>
      <c r="F83" s="184"/>
      <c r="G83" s="185"/>
      <c r="H83" s="176">
        <f>SUM(M83+Q83+U83+Y83+AC83+AG83+AK83+AP83+AT83+AX83+BB83)</f>
        <v>0</v>
      </c>
      <c r="I83" s="186"/>
      <c r="J83" s="153">
        <v>2021</v>
      </c>
      <c r="K83" s="455">
        <f>J83-I83</f>
        <v>2021</v>
      </c>
      <c r="L83" s="178">
        <f>H83-M83</f>
        <v>0</v>
      </c>
      <c r="M83" s="164"/>
      <c r="N83" s="179">
        <v>1</v>
      </c>
      <c r="O83" s="179"/>
      <c r="P83" s="179"/>
      <c r="Q83" s="168">
        <f>SUM(O83*10+P83)/N83*10</f>
        <v>0</v>
      </c>
      <c r="R83" s="179">
        <v>1</v>
      </c>
      <c r="S83" s="179"/>
      <c r="T83" s="179"/>
      <c r="U83" s="168">
        <f>SUM(S83*10+T83)/R83*10</f>
        <v>0</v>
      </c>
      <c r="V83" s="179">
        <v>1</v>
      </c>
      <c r="W83" s="179"/>
      <c r="X83" s="179"/>
      <c r="Y83" s="168">
        <f>SUM(W83*10+X83)/V83*10</f>
        <v>0</v>
      </c>
      <c r="Z83" s="179">
        <v>1</v>
      </c>
      <c r="AA83" s="179"/>
      <c r="AB83" s="179"/>
      <c r="AC83" s="168">
        <f>SUM(AA83*10+AB83)/Z83*10</f>
        <v>0</v>
      </c>
      <c r="AD83" s="179">
        <v>1</v>
      </c>
      <c r="AE83" s="179"/>
      <c r="AF83" s="179"/>
      <c r="AG83" s="168">
        <f>SUM(AE83*10+AF83)/AD83*10</f>
        <v>0</v>
      </c>
      <c r="AH83" s="179">
        <v>1</v>
      </c>
      <c r="AI83" s="179"/>
      <c r="AJ83" s="179"/>
      <c r="AK83" s="168">
        <f>SUM(AI83*10+AJ83)/AH83*10</f>
        <v>0</v>
      </c>
      <c r="AL83" s="179">
        <v>1</v>
      </c>
      <c r="AM83" s="179">
        <v>1</v>
      </c>
      <c r="AN83" s="179"/>
      <c r="AO83" s="179"/>
      <c r="AP83" s="168">
        <f>SUM(AN83*10+AO83/AM83)/AL83*10</f>
        <v>0</v>
      </c>
      <c r="AQ83" s="179">
        <v>1</v>
      </c>
      <c r="AR83" s="179"/>
      <c r="AS83" s="179"/>
      <c r="AT83" s="168">
        <f>SUM(AR83*10+AS83)/AQ83*10</f>
        <v>0</v>
      </c>
      <c r="AU83" s="179">
        <v>1</v>
      </c>
      <c r="AV83" s="179"/>
      <c r="AW83" s="179"/>
      <c r="AX83" s="168">
        <f>SUM(AV83*10+AW83)/AU83*10</f>
        <v>0</v>
      </c>
      <c r="AY83" s="179">
        <v>1</v>
      </c>
      <c r="AZ83" s="179"/>
      <c r="BA83" s="179"/>
      <c r="BB83" s="168">
        <f>SUM(AZ83*10+BA83)/AY83*10</f>
        <v>0</v>
      </c>
      <c r="BC83" s="153">
        <f>IF(H83&lt;250,0,IF(H83&lt;500,250,IF(H83&lt;750,"500",IF(H83&lt;1000,750,IF(H83&lt;1500,1000,IF(H83&lt;2000,1500,IF(H83&lt;2500,2000,IF(H83&lt;3000,2500,3000))))))))</f>
        <v>0</v>
      </c>
      <c r="BD83" s="181">
        <v>0</v>
      </c>
      <c r="BE83" s="153">
        <f>BC83-BD83</f>
        <v>0</v>
      </c>
      <c r="BF83" s="153" t="str">
        <f>IF(BE83=0,"geen actie",CONCATENATE("diploma uitschrijven: ",BC83," punten"))</f>
        <v>geen actie</v>
      </c>
      <c r="BG83" s="149">
        <v>122</v>
      </c>
      <c r="BH83" s="182"/>
      <c r="BI83" s="182"/>
      <c r="BJ83" s="182"/>
      <c r="BK83" s="182"/>
      <c r="BL83" s="182"/>
      <c r="BM83" s="182"/>
      <c r="BN83" s="182"/>
      <c r="BO83" s="182"/>
    </row>
    <row r="84" spans="1:67" ht="20.25" customHeight="1" x14ac:dyDescent="0.3">
      <c r="A84" s="149">
        <v>109</v>
      </c>
      <c r="B84" s="149" t="str">
        <f>IF(A84=BG84,"v","x")</f>
        <v>v</v>
      </c>
      <c r="C84" s="149"/>
      <c r="D84" s="199"/>
      <c r="E84" s="174"/>
      <c r="F84" s="153"/>
      <c r="G84" s="175"/>
      <c r="H84" s="176">
        <f>SUM(M84+Q84+U84+Y84+AC84+AG84+AK84+AP84+AT84+AX84+BB84)</f>
        <v>0</v>
      </c>
      <c r="I84" s="186"/>
      <c r="J84" s="153">
        <v>2021</v>
      </c>
      <c r="K84" s="455">
        <f>J84-I84</f>
        <v>2021</v>
      </c>
      <c r="L84" s="178">
        <f>H84-M84</f>
        <v>0</v>
      </c>
      <c r="M84" s="164"/>
      <c r="N84" s="179">
        <v>1</v>
      </c>
      <c r="O84" s="179"/>
      <c r="P84" s="179"/>
      <c r="Q84" s="168">
        <f>SUM(O84*10+P84)/N84*10</f>
        <v>0</v>
      </c>
      <c r="R84" s="179">
        <v>1</v>
      </c>
      <c r="S84" s="179"/>
      <c r="T84" s="179"/>
      <c r="U84" s="168">
        <f>SUM(S84*10+T84)/R84*10</f>
        <v>0</v>
      </c>
      <c r="V84" s="179">
        <v>1</v>
      </c>
      <c r="W84" s="179"/>
      <c r="X84" s="179"/>
      <c r="Y84" s="168">
        <f>SUM(W84*10+X84)/V84*10</f>
        <v>0</v>
      </c>
      <c r="Z84" s="179">
        <v>1</v>
      </c>
      <c r="AA84" s="179"/>
      <c r="AB84" s="179"/>
      <c r="AC84" s="168">
        <f>SUM(AA84*10+AB84)/Z84*10</f>
        <v>0</v>
      </c>
      <c r="AD84" s="179">
        <v>1</v>
      </c>
      <c r="AE84" s="179"/>
      <c r="AF84" s="179"/>
      <c r="AG84" s="168">
        <f>SUM(AE84*10+AF84)/AD84*10</f>
        <v>0</v>
      </c>
      <c r="AH84" s="179">
        <v>1</v>
      </c>
      <c r="AI84" s="179"/>
      <c r="AJ84" s="179"/>
      <c r="AK84" s="168">
        <f>SUM(AI84*10+AJ84)/AH84*10</f>
        <v>0</v>
      </c>
      <c r="AL84" s="179">
        <v>1</v>
      </c>
      <c r="AM84" s="179">
        <v>1</v>
      </c>
      <c r="AN84" s="179"/>
      <c r="AO84" s="179"/>
      <c r="AP84" s="168">
        <f>SUM(AN84*10+AO84/AM84)/AL84*10</f>
        <v>0</v>
      </c>
      <c r="AQ84" s="179">
        <v>1</v>
      </c>
      <c r="AR84" s="179"/>
      <c r="AS84" s="179"/>
      <c r="AT84" s="168">
        <f>SUM(AR84*10+AS84)/AQ84*10</f>
        <v>0</v>
      </c>
      <c r="AU84" s="179">
        <v>1</v>
      </c>
      <c r="AV84" s="179"/>
      <c r="AW84" s="179"/>
      <c r="AX84" s="168">
        <f>SUM(AV84*10+AW84)/AU84*10</f>
        <v>0</v>
      </c>
      <c r="AY84" s="179">
        <v>1</v>
      </c>
      <c r="AZ84" s="179"/>
      <c r="BA84" s="179"/>
      <c r="BB84" s="168">
        <f>SUM(AZ84*10+BA84)/AY84*10</f>
        <v>0</v>
      </c>
      <c r="BC84" s="153">
        <f>IF(H84&lt;250,0,IF(H84&lt;500,250,IF(H84&lt;750,"500",IF(H84&lt;1000,750,IF(H84&lt;1500,1000,IF(H84&lt;2000,1500,IF(H84&lt;2500,2000,IF(H84&lt;3000,2500,3000))))))))</f>
        <v>0</v>
      </c>
      <c r="BD84" s="181">
        <v>0</v>
      </c>
      <c r="BE84" s="153">
        <f>BC84-BD84</f>
        <v>0</v>
      </c>
      <c r="BF84" s="153" t="str">
        <f>IF(BE84=0,"geen actie",CONCATENATE("diploma uitschrijven: ",BC84," punten"))</f>
        <v>geen actie</v>
      </c>
      <c r="BG84" s="149">
        <v>109</v>
      </c>
      <c r="BH84" s="182"/>
      <c r="BI84" s="182"/>
      <c r="BJ84" s="182"/>
      <c r="BK84" s="182"/>
      <c r="BL84" s="182"/>
      <c r="BM84" s="182"/>
      <c r="BN84" s="182"/>
      <c r="BO84" s="182"/>
    </row>
    <row r="85" spans="1:67" ht="20.25" customHeight="1" x14ac:dyDescent="0.3">
      <c r="A85" s="149">
        <v>116</v>
      </c>
      <c r="B85" s="149" t="str">
        <f>IF(A85=BG85,"v","x")</f>
        <v>v</v>
      </c>
      <c r="C85" s="149"/>
      <c r="D85" s="201"/>
      <c r="E85" s="174"/>
      <c r="F85" s="153"/>
      <c r="G85" s="175"/>
      <c r="H85" s="176">
        <f>SUM(M85+Q85+U85+Y85+AC85+AG85+AK85+AP85+AT85+AX85+BB85)</f>
        <v>0</v>
      </c>
      <c r="I85" s="186"/>
      <c r="J85" s="153">
        <v>2021</v>
      </c>
      <c r="K85" s="455">
        <f>J85-I85</f>
        <v>2021</v>
      </c>
      <c r="L85" s="178">
        <f>H85-M85</f>
        <v>0</v>
      </c>
      <c r="M85" s="164"/>
      <c r="N85" s="179">
        <v>1</v>
      </c>
      <c r="O85" s="179"/>
      <c r="P85" s="179"/>
      <c r="Q85" s="168">
        <f>SUM(O85*10+P85)/N85*10</f>
        <v>0</v>
      </c>
      <c r="R85" s="179">
        <v>1</v>
      </c>
      <c r="S85" s="179"/>
      <c r="T85" s="179"/>
      <c r="U85" s="168">
        <f>SUM(S85*10+T85)/R85*10</f>
        <v>0</v>
      </c>
      <c r="V85" s="179">
        <v>1</v>
      </c>
      <c r="W85" s="179"/>
      <c r="X85" s="179"/>
      <c r="Y85" s="168"/>
      <c r="Z85" s="179">
        <v>1</v>
      </c>
      <c r="AA85" s="179"/>
      <c r="AB85" s="179"/>
      <c r="AC85" s="168"/>
      <c r="AD85" s="179">
        <v>1</v>
      </c>
      <c r="AE85" s="179"/>
      <c r="AF85" s="179"/>
      <c r="AG85" s="168"/>
      <c r="AH85" s="179">
        <v>1</v>
      </c>
      <c r="AI85" s="179"/>
      <c r="AJ85" s="179"/>
      <c r="AK85" s="168"/>
      <c r="AL85" s="179">
        <v>1</v>
      </c>
      <c r="AM85" s="179">
        <v>1</v>
      </c>
      <c r="AN85" s="179"/>
      <c r="AO85" s="179"/>
      <c r="AP85" s="168">
        <f>SUM(AN85*10+AO85/AM85)/AL85*10</f>
        <v>0</v>
      </c>
      <c r="AQ85" s="179">
        <v>1</v>
      </c>
      <c r="AR85" s="179"/>
      <c r="AS85" s="179"/>
      <c r="AT85" s="168"/>
      <c r="AU85" s="179">
        <v>1</v>
      </c>
      <c r="AV85" s="179"/>
      <c r="AW85" s="179"/>
      <c r="AX85" s="168">
        <f>SUM(AV85*10+AW85)/AU85*10</f>
        <v>0</v>
      </c>
      <c r="AY85" s="179">
        <v>1</v>
      </c>
      <c r="AZ85" s="179"/>
      <c r="BA85" s="179"/>
      <c r="BB85" s="168">
        <f>SUM(AZ85*10+BA85)/AY85*10</f>
        <v>0</v>
      </c>
      <c r="BC85" s="153">
        <f>IF(H85&lt;250,0,IF(H85&lt;500,250,IF(H85&lt;750,"500",IF(H85&lt;1000,750,IF(H85&lt;1500,1000,IF(H85&lt;2000,1500,IF(H85&lt;2500,2000,IF(H85&lt;3000,2500,3000))))))))</f>
        <v>0</v>
      </c>
      <c r="BD85" s="181">
        <v>0</v>
      </c>
      <c r="BE85" s="153">
        <f>BC85-BD85</f>
        <v>0</v>
      </c>
      <c r="BF85" s="153" t="str">
        <f>IF(BE85=0,"geen actie",CONCATENATE("diploma uitschrijven: ",BC85," punten"))</f>
        <v>geen actie</v>
      </c>
      <c r="BG85" s="149">
        <v>116</v>
      </c>
      <c r="BH85" s="182"/>
      <c r="BI85" s="182"/>
      <c r="BJ85" s="182"/>
      <c r="BK85" s="182"/>
      <c r="BL85" s="182"/>
      <c r="BM85" s="182"/>
      <c r="BN85" s="182"/>
      <c r="BO85" s="182"/>
    </row>
    <row r="86" spans="1:67" ht="20.25" customHeight="1" x14ac:dyDescent="0.3">
      <c r="A86" s="149">
        <v>107</v>
      </c>
      <c r="B86" s="149" t="str">
        <f>IF(A86=BG86,"v","x")</f>
        <v>v</v>
      </c>
      <c r="C86" s="149"/>
      <c r="D86" s="199"/>
      <c r="E86" s="174"/>
      <c r="F86" s="153"/>
      <c r="G86" s="175"/>
      <c r="H86" s="176">
        <f>SUM(M86+Q86+U86+Y86+AC86+AG86+AK86+AP86+AT86+AX86+BB86)</f>
        <v>0</v>
      </c>
      <c r="I86" s="186"/>
      <c r="J86" s="153">
        <v>2021</v>
      </c>
      <c r="K86" s="455">
        <f>J86-I86</f>
        <v>2021</v>
      </c>
      <c r="L86" s="178">
        <f>H86-M86</f>
        <v>0</v>
      </c>
      <c r="M86" s="164"/>
      <c r="N86" s="179">
        <v>1</v>
      </c>
      <c r="O86" s="179"/>
      <c r="P86" s="179"/>
      <c r="Q86" s="168"/>
      <c r="R86" s="179">
        <v>1</v>
      </c>
      <c r="S86" s="179"/>
      <c r="T86" s="179"/>
      <c r="U86" s="168"/>
      <c r="V86" s="179">
        <v>1</v>
      </c>
      <c r="W86" s="179"/>
      <c r="X86" s="179"/>
      <c r="Y86" s="168">
        <f>SUM(W86*10+X86)/V86*10</f>
        <v>0</v>
      </c>
      <c r="Z86" s="179">
        <v>1</v>
      </c>
      <c r="AA86" s="179"/>
      <c r="AB86" s="179"/>
      <c r="AC86" s="168"/>
      <c r="AD86" s="179">
        <v>1</v>
      </c>
      <c r="AE86" s="179"/>
      <c r="AF86" s="179"/>
      <c r="AG86" s="168">
        <f>SUM(AE86*10+AF86)/AD86*10</f>
        <v>0</v>
      </c>
      <c r="AH86" s="179">
        <v>1</v>
      </c>
      <c r="AI86" s="179"/>
      <c r="AJ86" s="179"/>
      <c r="AK86" s="168"/>
      <c r="AL86" s="179">
        <v>1</v>
      </c>
      <c r="AM86" s="179">
        <v>1</v>
      </c>
      <c r="AN86" s="179"/>
      <c r="AO86" s="179"/>
      <c r="AP86" s="168">
        <f>SUM(AN86*10+AO86/AM86)/AL86*10</f>
        <v>0</v>
      </c>
      <c r="AQ86" s="179">
        <v>1</v>
      </c>
      <c r="AR86" s="179"/>
      <c r="AS86" s="179"/>
      <c r="AT86" s="168"/>
      <c r="AU86" s="179">
        <v>1</v>
      </c>
      <c r="AV86" s="179"/>
      <c r="AW86" s="179"/>
      <c r="AX86" s="168">
        <f>SUM(AV86*10+AW86)/AU86*10</f>
        <v>0</v>
      </c>
      <c r="AY86" s="179">
        <v>1</v>
      </c>
      <c r="AZ86" s="179"/>
      <c r="BA86" s="179"/>
      <c r="BB86" s="168">
        <f>SUM(AZ86*10+BA86)/AY86*10</f>
        <v>0</v>
      </c>
      <c r="BC86" s="153">
        <f>IF(H86&lt;250,0,IF(H86&lt;500,250,IF(H86&lt;750,"500",IF(H86&lt;1000,750,IF(H86&lt;1500,1000,IF(H86&lt;2000,1500,IF(H86&lt;2500,2000,IF(H86&lt;3000,2500,3000))))))))</f>
        <v>0</v>
      </c>
      <c r="BD86" s="181">
        <v>0</v>
      </c>
      <c r="BE86" s="153">
        <f>BC86-BD86</f>
        <v>0</v>
      </c>
      <c r="BF86" s="153" t="str">
        <f>IF(BE86=0,"geen actie",CONCATENATE("diploma uitschrijven: ",BC86," punten"))</f>
        <v>geen actie</v>
      </c>
      <c r="BG86" s="149">
        <v>107</v>
      </c>
      <c r="BH86" s="182"/>
      <c r="BI86" s="182"/>
      <c r="BJ86" s="182"/>
      <c r="BK86" s="182"/>
      <c r="BL86" s="182"/>
      <c r="BM86" s="182"/>
      <c r="BN86" s="182"/>
      <c r="BO86" s="182"/>
    </row>
    <row r="87" spans="1:67" x14ac:dyDescent="0.3">
      <c r="A87" s="149">
        <v>94</v>
      </c>
      <c r="B87" s="149" t="str">
        <f>IF(A87=BG87,"v","x")</f>
        <v>v</v>
      </c>
      <c r="C87" s="149"/>
      <c r="D87" s="183"/>
      <c r="E87" s="174"/>
      <c r="F87" s="184"/>
      <c r="G87" s="175"/>
      <c r="H87" s="176">
        <f>SUM(M87+Q87+U87+Y87+AC87+AG87+AK87+AP87+AT87+AX87+BB87)</f>
        <v>0</v>
      </c>
      <c r="I87" s="186"/>
      <c r="J87" s="153">
        <v>2021</v>
      </c>
      <c r="K87" s="455">
        <f>J87-I87</f>
        <v>2021</v>
      </c>
      <c r="L87" s="178">
        <f>H87-M87</f>
        <v>0</v>
      </c>
      <c r="M87" s="164"/>
      <c r="N87" s="179">
        <v>1</v>
      </c>
      <c r="O87" s="179"/>
      <c r="P87" s="179"/>
      <c r="Q87" s="168">
        <f>SUM(O87*10+P87)/N87*10</f>
        <v>0</v>
      </c>
      <c r="R87" s="179">
        <v>1</v>
      </c>
      <c r="S87" s="179"/>
      <c r="T87" s="179"/>
      <c r="U87" s="168">
        <f>SUM(S87*10+T87)/R87*10</f>
        <v>0</v>
      </c>
      <c r="V87" s="179">
        <v>1</v>
      </c>
      <c r="W87" s="179"/>
      <c r="X87" s="179"/>
      <c r="Y87" s="168">
        <f>SUM(W87*10+X87)/V87*10</f>
        <v>0</v>
      </c>
      <c r="Z87" s="179">
        <v>1</v>
      </c>
      <c r="AA87" s="179"/>
      <c r="AB87" s="179"/>
      <c r="AC87" s="168">
        <f>SUM(AA87*10+AB87)/Z87*10</f>
        <v>0</v>
      </c>
      <c r="AD87" s="179">
        <v>1</v>
      </c>
      <c r="AE87" s="179"/>
      <c r="AF87" s="179"/>
      <c r="AG87" s="168">
        <f>SUM(AE87*10+AF87)/AD87*10</f>
        <v>0</v>
      </c>
      <c r="AH87" s="179">
        <v>1</v>
      </c>
      <c r="AI87" s="179"/>
      <c r="AJ87" s="179"/>
      <c r="AK87" s="168">
        <f>SUM(AI87*10+AJ87)/AH87*10</f>
        <v>0</v>
      </c>
      <c r="AL87" s="179">
        <v>1</v>
      </c>
      <c r="AM87" s="179">
        <v>1</v>
      </c>
      <c r="AN87" s="179"/>
      <c r="AO87" s="179"/>
      <c r="AP87" s="168">
        <f>SUM(AN87*10+AO87/AM87)/AL87*10</f>
        <v>0</v>
      </c>
      <c r="AQ87" s="179">
        <v>1</v>
      </c>
      <c r="AR87" s="179"/>
      <c r="AS87" s="179"/>
      <c r="AT87" s="168">
        <f>SUM(AR87*10+AS87)/AQ87*10</f>
        <v>0</v>
      </c>
      <c r="AU87" s="179">
        <v>1</v>
      </c>
      <c r="AV87" s="179"/>
      <c r="AW87" s="179"/>
      <c r="AX87" s="168">
        <f>SUM(AV87*10+AW87)/AU87*10</f>
        <v>0</v>
      </c>
      <c r="AY87" s="179">
        <v>1</v>
      </c>
      <c r="AZ87" s="179"/>
      <c r="BA87" s="179"/>
      <c r="BB87" s="168">
        <f>SUM(AZ87*10+BA87)/AY87*10</f>
        <v>0</v>
      </c>
      <c r="BC87" s="153">
        <f>IF(H87&lt;250,0,IF(H87&lt;500,250,IF(H87&lt;750,"500",IF(H87&lt;1000,750,IF(H87&lt;1500,1000,IF(H87&lt;2000,1500,IF(H87&lt;2500,2000,IF(H87&lt;3000,2500,3000))))))))</f>
        <v>0</v>
      </c>
      <c r="BD87" s="181">
        <v>0</v>
      </c>
      <c r="BE87" s="153">
        <f>BC87-BD87</f>
        <v>0</v>
      </c>
      <c r="BF87" s="153" t="str">
        <f>IF(BE87=0,"geen actie",CONCATENATE("diploma uitschrijven: ",BC87," punten"))</f>
        <v>geen actie</v>
      </c>
      <c r="BG87" s="149">
        <v>94</v>
      </c>
      <c r="BH87" s="182"/>
      <c r="BI87" s="182"/>
      <c r="BJ87" s="182"/>
      <c r="BK87" s="182"/>
      <c r="BL87" s="182"/>
      <c r="BM87" s="182"/>
      <c r="BN87" s="182"/>
      <c r="BO87" s="182"/>
    </row>
    <row r="88" spans="1:67" ht="20.25" customHeight="1" x14ac:dyDescent="0.3">
      <c r="A88" s="149">
        <v>101</v>
      </c>
      <c r="B88" s="149" t="str">
        <f>IF(A88=BG88,"v","x")</f>
        <v>v</v>
      </c>
      <c r="C88" s="149"/>
      <c r="D88" s="183"/>
      <c r="E88" s="174"/>
      <c r="F88" s="184"/>
      <c r="G88" s="185"/>
      <c r="H88" s="176">
        <f>SUM(M88+Q88+U88+Y88+AC88+AG88+AK88+AP88+AT88+AX88+BB88)</f>
        <v>0</v>
      </c>
      <c r="I88" s="186"/>
      <c r="J88" s="153">
        <v>2021</v>
      </c>
      <c r="K88" s="455">
        <f>J88-I88</f>
        <v>2021</v>
      </c>
      <c r="L88" s="178">
        <f>H88-M88</f>
        <v>0</v>
      </c>
      <c r="M88" s="164"/>
      <c r="N88" s="179">
        <v>1</v>
      </c>
      <c r="O88" s="179"/>
      <c r="P88" s="179"/>
      <c r="Q88" s="168">
        <f>SUM(O88*10+P88)/N88*10</f>
        <v>0</v>
      </c>
      <c r="R88" s="179">
        <v>1</v>
      </c>
      <c r="S88" s="179"/>
      <c r="T88" s="179"/>
      <c r="U88" s="168">
        <f>SUM(S88*10+T88)/R88*10</f>
        <v>0</v>
      </c>
      <c r="V88" s="179">
        <v>1</v>
      </c>
      <c r="W88" s="179"/>
      <c r="X88" s="179"/>
      <c r="Y88" s="168">
        <f>SUM(W88*10+X88)/V88*10</f>
        <v>0</v>
      </c>
      <c r="Z88" s="179">
        <v>1</v>
      </c>
      <c r="AA88" s="179"/>
      <c r="AB88" s="179"/>
      <c r="AC88" s="168">
        <f>SUM(AA88*10+AB88)/Z88*10</f>
        <v>0</v>
      </c>
      <c r="AD88" s="179">
        <v>1</v>
      </c>
      <c r="AE88" s="179"/>
      <c r="AF88" s="179"/>
      <c r="AG88" s="168">
        <f>SUM(AE88*10+AF88)/AD88*10</f>
        <v>0</v>
      </c>
      <c r="AH88" s="179">
        <v>1</v>
      </c>
      <c r="AI88" s="179"/>
      <c r="AJ88" s="179"/>
      <c r="AK88" s="168">
        <f>SUM(AI88*10+AJ88)/AH88*10</f>
        <v>0</v>
      </c>
      <c r="AL88" s="179">
        <v>1</v>
      </c>
      <c r="AM88" s="179">
        <v>1</v>
      </c>
      <c r="AN88" s="179"/>
      <c r="AO88" s="179"/>
      <c r="AP88" s="168">
        <f>SUM(AN88*10+AO88/AM88)/AL88*10</f>
        <v>0</v>
      </c>
      <c r="AQ88" s="179">
        <v>1</v>
      </c>
      <c r="AR88" s="179"/>
      <c r="AS88" s="179"/>
      <c r="AT88" s="168">
        <f>SUM(AR88*10+AS88)/AQ88*10</f>
        <v>0</v>
      </c>
      <c r="AU88" s="179">
        <v>1</v>
      </c>
      <c r="AV88" s="179"/>
      <c r="AW88" s="179"/>
      <c r="AX88" s="168">
        <f>SUM(AV88*10+AW88)/AU88*10</f>
        <v>0</v>
      </c>
      <c r="AY88" s="179">
        <v>1</v>
      </c>
      <c r="AZ88" s="179"/>
      <c r="BA88" s="179"/>
      <c r="BB88" s="168">
        <f>SUM(AZ88*10+BA88)/AY88*10</f>
        <v>0</v>
      </c>
      <c r="BC88" s="153">
        <f>IF(H88&lt;250,0,IF(H88&lt;500,250,IF(H88&lt;750,"500",IF(H88&lt;1000,750,IF(H88&lt;1500,1000,IF(H88&lt;2000,1500,IF(H88&lt;2500,2000,IF(H88&lt;3000,2500,3000))))))))</f>
        <v>0</v>
      </c>
      <c r="BD88" s="181">
        <v>0</v>
      </c>
      <c r="BE88" s="153">
        <f>BC88-BD88</f>
        <v>0</v>
      </c>
      <c r="BF88" s="153" t="str">
        <f>IF(BE88=0,"geen actie",CONCATENATE("diploma uitschrijven: ",BC88," punten"))</f>
        <v>geen actie</v>
      </c>
      <c r="BG88" s="149">
        <v>101</v>
      </c>
      <c r="BH88" s="182"/>
      <c r="BI88" s="182"/>
      <c r="BJ88" s="182"/>
      <c r="BK88" s="182"/>
      <c r="BL88" s="182"/>
      <c r="BM88" s="182"/>
      <c r="BN88" s="182"/>
      <c r="BO88" s="182"/>
    </row>
    <row r="89" spans="1:67" x14ac:dyDescent="0.3">
      <c r="A89" s="149">
        <v>110</v>
      </c>
      <c r="B89" s="149" t="str">
        <f>IF(A89=BG89,"v","x")</f>
        <v>v</v>
      </c>
      <c r="C89" s="149"/>
      <c r="D89" s="199"/>
      <c r="E89" s="174"/>
      <c r="F89" s="153"/>
      <c r="G89" s="175"/>
      <c r="H89" s="176">
        <f>SUM(M89+Q89+U89+Y89+AC89+AG89+AK89+AP89+AT89+AX89+BB89)</f>
        <v>0</v>
      </c>
      <c r="I89" s="186"/>
      <c r="J89" s="153">
        <v>2021</v>
      </c>
      <c r="K89" s="455">
        <f>J89-I89</f>
        <v>2021</v>
      </c>
      <c r="L89" s="178">
        <f>H89-M89</f>
        <v>0</v>
      </c>
      <c r="M89" s="164"/>
      <c r="N89" s="179">
        <v>1</v>
      </c>
      <c r="O89" s="179"/>
      <c r="P89" s="179"/>
      <c r="Q89" s="168">
        <f>SUM(O89*10+P89)/N89*10</f>
        <v>0</v>
      </c>
      <c r="R89" s="179">
        <v>1</v>
      </c>
      <c r="S89" s="179"/>
      <c r="T89" s="179"/>
      <c r="U89" s="168">
        <f>SUM(S89*10+T89)/R89*10</f>
        <v>0</v>
      </c>
      <c r="V89" s="179">
        <v>1</v>
      </c>
      <c r="W89" s="179"/>
      <c r="X89" s="179"/>
      <c r="Y89" s="168">
        <f>SUM(W89*10+X89)/V89*10</f>
        <v>0</v>
      </c>
      <c r="Z89" s="179">
        <v>1</v>
      </c>
      <c r="AA89" s="179"/>
      <c r="AB89" s="179"/>
      <c r="AC89" s="168">
        <f>SUM(AA89*10+AB89)/Z89*10</f>
        <v>0</v>
      </c>
      <c r="AD89" s="179">
        <v>1</v>
      </c>
      <c r="AE89" s="179"/>
      <c r="AF89" s="179"/>
      <c r="AG89" s="168">
        <f>SUM(AE89*10+AF89)/AD89*10</f>
        <v>0</v>
      </c>
      <c r="AH89" s="179">
        <v>1</v>
      </c>
      <c r="AI89" s="179"/>
      <c r="AJ89" s="179"/>
      <c r="AK89" s="168">
        <f>SUM(AI89*10+AJ89)/AH89*10</f>
        <v>0</v>
      </c>
      <c r="AL89" s="179">
        <v>1</v>
      </c>
      <c r="AM89" s="179">
        <v>1</v>
      </c>
      <c r="AN89" s="179"/>
      <c r="AO89" s="179"/>
      <c r="AP89" s="168">
        <f>SUM(AN89*10+AO89/AM89)/AL89*10</f>
        <v>0</v>
      </c>
      <c r="AQ89" s="179">
        <v>1</v>
      </c>
      <c r="AR89" s="179"/>
      <c r="AS89" s="179"/>
      <c r="AT89" s="168"/>
      <c r="AU89" s="179">
        <v>1</v>
      </c>
      <c r="AV89" s="179"/>
      <c r="AW89" s="179"/>
      <c r="AX89" s="168">
        <f>SUM(AV89*10+AW89)/AU89*10</f>
        <v>0</v>
      </c>
      <c r="AY89" s="179">
        <v>1</v>
      </c>
      <c r="AZ89" s="179"/>
      <c r="BA89" s="179"/>
      <c r="BB89" s="168">
        <f>SUM(AZ89*10+BA89)/AY89*10</f>
        <v>0</v>
      </c>
      <c r="BC89" s="153">
        <f>IF(H89&lt;250,0,IF(H89&lt;500,250,IF(H89&lt;750,"500",IF(H89&lt;1000,750,IF(H89&lt;1500,1000,IF(H89&lt;2000,1500,IF(H89&lt;2500,2000,IF(H89&lt;3000,2500,3000))))))))</f>
        <v>0</v>
      </c>
      <c r="BD89" s="181">
        <v>0</v>
      </c>
      <c r="BE89" s="153">
        <f>BC89-BD89</f>
        <v>0</v>
      </c>
      <c r="BF89" s="153" t="str">
        <f>IF(BE89=0,"geen actie",CONCATENATE("diploma uitschrijven: ",BC89," punten"))</f>
        <v>geen actie</v>
      </c>
      <c r="BG89" s="149">
        <v>110</v>
      </c>
      <c r="BH89" s="182"/>
      <c r="BI89" s="182"/>
      <c r="BJ89" s="182"/>
      <c r="BK89" s="182"/>
      <c r="BL89" s="182"/>
      <c r="BM89" s="182"/>
      <c r="BN89" s="182"/>
      <c r="BO89" s="182"/>
    </row>
    <row r="90" spans="1:67" ht="20.25" customHeight="1" x14ac:dyDescent="0.3">
      <c r="A90" s="149">
        <v>95</v>
      </c>
      <c r="B90" s="149" t="str">
        <f>IF(A90=BG90,"v","x")</f>
        <v>v</v>
      </c>
      <c r="C90" s="149"/>
      <c r="D90" s="173"/>
      <c r="E90" s="174"/>
      <c r="F90" s="192"/>
      <c r="G90" s="149"/>
      <c r="H90" s="176">
        <f>SUM(M90+Q90+U90+Y90+AC90+AG90+AK90+AP90+AT90+AX90+BB90)</f>
        <v>0</v>
      </c>
      <c r="I90" s="177"/>
      <c r="J90" s="153">
        <v>2021</v>
      </c>
      <c r="K90" s="455">
        <f>J90-I90</f>
        <v>2021</v>
      </c>
      <c r="L90" s="178">
        <f>H90-M90</f>
        <v>0</v>
      </c>
      <c r="M90" s="164"/>
      <c r="N90" s="179">
        <v>1</v>
      </c>
      <c r="O90" s="179"/>
      <c r="P90" s="179"/>
      <c r="Q90" s="168">
        <f>SUM(O90*10+P90)/N90*10</f>
        <v>0</v>
      </c>
      <c r="R90" s="179">
        <v>1</v>
      </c>
      <c r="S90" s="179"/>
      <c r="T90" s="179"/>
      <c r="U90" s="168">
        <f>SUM(S90*10+T90)/R90*10</f>
        <v>0</v>
      </c>
      <c r="V90" s="179">
        <v>1</v>
      </c>
      <c r="W90" s="179"/>
      <c r="X90" s="179"/>
      <c r="Y90" s="168">
        <f>SUM(W90*10+X90)/V90*10</f>
        <v>0</v>
      </c>
      <c r="Z90" s="179">
        <v>1</v>
      </c>
      <c r="AA90" s="179"/>
      <c r="AB90" s="179"/>
      <c r="AC90" s="168">
        <f>SUM(AA90*10+AB90)/Z90*10</f>
        <v>0</v>
      </c>
      <c r="AD90" s="179">
        <v>1</v>
      </c>
      <c r="AE90" s="179"/>
      <c r="AF90" s="179"/>
      <c r="AG90" s="168">
        <f>SUM(AE90*10+AF90)/AD90*10</f>
        <v>0</v>
      </c>
      <c r="AH90" s="179">
        <v>1</v>
      </c>
      <c r="AI90" s="179"/>
      <c r="AJ90" s="179"/>
      <c r="AK90" s="168">
        <f>SUM(AI90*10+AJ90)/AH90*10</f>
        <v>0</v>
      </c>
      <c r="AL90" s="179">
        <v>1</v>
      </c>
      <c r="AM90" s="179">
        <v>1</v>
      </c>
      <c r="AN90" s="179"/>
      <c r="AO90" s="179"/>
      <c r="AP90" s="168">
        <f>SUM(AN90*10+AO90/AM90)/AL90*10</f>
        <v>0</v>
      </c>
      <c r="AQ90" s="179">
        <v>1</v>
      </c>
      <c r="AR90" s="179"/>
      <c r="AS90" s="179"/>
      <c r="AT90" s="180">
        <f>SUM(AR90*10+AS90)/AQ90*10</f>
        <v>0</v>
      </c>
      <c r="AU90" s="179">
        <v>1</v>
      </c>
      <c r="AV90" s="179"/>
      <c r="AW90" s="179"/>
      <c r="AX90" s="168">
        <f>SUM(AV90*10+AW90)/AU90*10</f>
        <v>0</v>
      </c>
      <c r="AY90" s="179">
        <v>1</v>
      </c>
      <c r="AZ90" s="179"/>
      <c r="BA90" s="179"/>
      <c r="BB90" s="168">
        <f>SUM(AZ90*10+BA90)/AY90*10</f>
        <v>0</v>
      </c>
      <c r="BC90" s="153">
        <f>IF(H90&lt;250,0,IF(H90&lt;500,250,IF(H90&lt;750,"500",IF(H90&lt;1000,750,IF(H90&lt;1500,1000,IF(H90&lt;2000,1500,IF(H90&lt;2500,2000,IF(H90&lt;3000,2500,3000))))))))</f>
        <v>0</v>
      </c>
      <c r="BD90" s="181">
        <v>0</v>
      </c>
      <c r="BE90" s="153">
        <f>BC90-BD90</f>
        <v>0</v>
      </c>
      <c r="BF90" s="153" t="str">
        <f>IF(BE90=0,"geen actie",CONCATENATE("diploma uitschrijven: ",BC90," punten"))</f>
        <v>geen actie</v>
      </c>
      <c r="BG90" s="149">
        <v>95</v>
      </c>
      <c r="BH90" s="182"/>
      <c r="BI90" s="182"/>
      <c r="BJ90" s="182"/>
      <c r="BK90" s="182"/>
      <c r="BL90" s="182"/>
      <c r="BM90" s="182"/>
      <c r="BN90" s="182"/>
      <c r="BO90" s="182"/>
    </row>
    <row r="91" spans="1:67" ht="20.25" customHeight="1" x14ac:dyDescent="0.3">
      <c r="A91" s="149">
        <v>98</v>
      </c>
      <c r="B91" s="149" t="str">
        <f>IF(A91=BG91,"v","x")</f>
        <v>v</v>
      </c>
      <c r="C91" s="149"/>
      <c r="D91" s="199"/>
      <c r="E91" s="497"/>
      <c r="F91" s="497"/>
      <c r="G91" s="196"/>
      <c r="H91" s="176">
        <f>SUM(M91+Q91+U91+Y91+AC91+AG91+AK91+AP91+AT91+AX91+BB91)</f>
        <v>0</v>
      </c>
      <c r="I91" s="197"/>
      <c r="J91" s="153">
        <v>2021</v>
      </c>
      <c r="K91" s="455">
        <f>J91-I91</f>
        <v>2021</v>
      </c>
      <c r="L91" s="178">
        <f>H91-M91</f>
        <v>0</v>
      </c>
      <c r="M91" s="164"/>
      <c r="N91" s="179">
        <v>1</v>
      </c>
      <c r="O91" s="179"/>
      <c r="P91" s="179"/>
      <c r="Q91" s="168"/>
      <c r="R91" s="179">
        <v>1</v>
      </c>
      <c r="S91" s="179"/>
      <c r="T91" s="179"/>
      <c r="U91" s="168"/>
      <c r="V91" s="179">
        <v>1</v>
      </c>
      <c r="W91" s="179"/>
      <c r="X91" s="179"/>
      <c r="Y91" s="168">
        <f>SUM(W91*10+X91)/V91*10</f>
        <v>0</v>
      </c>
      <c r="Z91" s="179">
        <v>1</v>
      </c>
      <c r="AA91" s="179"/>
      <c r="AB91" s="179"/>
      <c r="AC91" s="168"/>
      <c r="AD91" s="179">
        <v>1</v>
      </c>
      <c r="AE91" s="179"/>
      <c r="AF91" s="179"/>
      <c r="AG91" s="168">
        <f>SUM(AE91*10+AF91)/AD91*10</f>
        <v>0</v>
      </c>
      <c r="AH91" s="179">
        <v>1</v>
      </c>
      <c r="AI91" s="179"/>
      <c r="AJ91" s="179"/>
      <c r="AK91" s="168"/>
      <c r="AL91" s="179">
        <v>1</v>
      </c>
      <c r="AM91" s="179">
        <v>1</v>
      </c>
      <c r="AN91" s="179"/>
      <c r="AO91" s="179"/>
      <c r="AP91" s="168">
        <f>SUM(AN91*10+AO91/AM91)/AL91*10</f>
        <v>0</v>
      </c>
      <c r="AQ91" s="179">
        <v>1</v>
      </c>
      <c r="AR91" s="179"/>
      <c r="AS91" s="179"/>
      <c r="AT91" s="180"/>
      <c r="AU91" s="179">
        <v>1</v>
      </c>
      <c r="AV91" s="179"/>
      <c r="AW91" s="179"/>
      <c r="AX91" s="168">
        <f>SUM(AV91*10+AW91)/AU91*10</f>
        <v>0</v>
      </c>
      <c r="AY91" s="179">
        <v>1</v>
      </c>
      <c r="AZ91" s="179"/>
      <c r="BA91" s="179"/>
      <c r="BB91" s="168">
        <f>SUM(AZ91*10+BA91)/AY91*10</f>
        <v>0</v>
      </c>
      <c r="BC91" s="153">
        <f>IF(H91&lt;250,0,IF(H91&lt;500,250,IF(H91&lt;750,"500",IF(H91&lt;1000,750,IF(H91&lt;1500,1000,IF(H91&lt;2000,1500,IF(H91&lt;2500,2000,IF(H91&lt;3000,2500,3000))))))))</f>
        <v>0</v>
      </c>
      <c r="BD91" s="181">
        <v>0</v>
      </c>
      <c r="BE91" s="153">
        <f>BC91-BD91</f>
        <v>0</v>
      </c>
      <c r="BF91" s="153" t="str">
        <f>IF(BE91=0,"geen actie",CONCATENATE("diploma uitschrijven: ",BC91," punten"))</f>
        <v>geen actie</v>
      </c>
      <c r="BG91" s="149">
        <v>98</v>
      </c>
      <c r="BH91" s="182"/>
      <c r="BI91" s="182"/>
      <c r="BJ91" s="182"/>
      <c r="BK91" s="182"/>
      <c r="BL91" s="182"/>
      <c r="BM91" s="182"/>
      <c r="BN91" s="182"/>
      <c r="BO91" s="182"/>
    </row>
    <row r="92" spans="1:67" x14ac:dyDescent="0.3">
      <c r="A92" s="149">
        <v>108</v>
      </c>
      <c r="B92" s="149" t="str">
        <f>IF(A92=BG92,"v","x")</f>
        <v>v</v>
      </c>
      <c r="C92" s="149"/>
      <c r="D92" s="199"/>
      <c r="E92" s="174"/>
      <c r="F92" s="153"/>
      <c r="G92" s="175"/>
      <c r="H92" s="176">
        <f>SUM(M92+Q92+U92+Y92+AC92+AG92+AK92+AP92+AT92+AX92+BB92)</f>
        <v>0</v>
      </c>
      <c r="I92" s="186"/>
      <c r="J92" s="153">
        <v>2021</v>
      </c>
      <c r="K92" s="455">
        <f>J92-I92</f>
        <v>2021</v>
      </c>
      <c r="L92" s="178">
        <f>H92-M92</f>
        <v>0</v>
      </c>
      <c r="M92" s="164"/>
      <c r="N92" s="179">
        <v>1</v>
      </c>
      <c r="O92" s="179"/>
      <c r="P92" s="179"/>
      <c r="Q92" s="168"/>
      <c r="R92" s="179">
        <v>1</v>
      </c>
      <c r="S92" s="179"/>
      <c r="T92" s="179"/>
      <c r="U92" s="168"/>
      <c r="V92" s="179">
        <v>1</v>
      </c>
      <c r="W92" s="179"/>
      <c r="X92" s="179"/>
      <c r="Y92" s="168">
        <f>SUM(W92*10+X92)/V92*10</f>
        <v>0</v>
      </c>
      <c r="Z92" s="179">
        <v>1</v>
      </c>
      <c r="AA92" s="179"/>
      <c r="AB92" s="179"/>
      <c r="AC92" s="168"/>
      <c r="AD92" s="179">
        <v>1</v>
      </c>
      <c r="AE92" s="179"/>
      <c r="AF92" s="179"/>
      <c r="AG92" s="168">
        <f>SUM(AE92*10+AF92)/AD92*10</f>
        <v>0</v>
      </c>
      <c r="AH92" s="179">
        <v>1</v>
      </c>
      <c r="AI92" s="179"/>
      <c r="AJ92" s="179"/>
      <c r="AK92" s="168"/>
      <c r="AL92" s="179">
        <v>1</v>
      </c>
      <c r="AM92" s="179">
        <v>1</v>
      </c>
      <c r="AN92" s="179"/>
      <c r="AO92" s="179"/>
      <c r="AP92" s="168">
        <f>SUM(AN92*10+AO92/AM92)/AL92*10</f>
        <v>0</v>
      </c>
      <c r="AQ92" s="179">
        <v>1</v>
      </c>
      <c r="AR92" s="179"/>
      <c r="AS92" s="179"/>
      <c r="AT92" s="180"/>
      <c r="AU92" s="179">
        <v>1</v>
      </c>
      <c r="AV92" s="179"/>
      <c r="AW92" s="179"/>
      <c r="AX92" s="168">
        <f>SUM(AV92*10+AW92)/AU92*10</f>
        <v>0</v>
      </c>
      <c r="AY92" s="179">
        <v>1</v>
      </c>
      <c r="AZ92" s="179"/>
      <c r="BA92" s="179"/>
      <c r="BB92" s="168">
        <f>SUM(AZ92*10+BA92)/AY92*10</f>
        <v>0</v>
      </c>
      <c r="BC92" s="153">
        <f>IF(H92&lt;250,0,IF(H92&lt;500,250,IF(H92&lt;750,"500",IF(H92&lt;1000,750,IF(H92&lt;1500,1000,IF(H92&lt;2000,1500,IF(H92&lt;2500,2000,IF(H92&lt;3000,2500,3000))))))))</f>
        <v>0</v>
      </c>
      <c r="BD92" s="181">
        <v>0</v>
      </c>
      <c r="BE92" s="153">
        <f>BC92-BD92</f>
        <v>0</v>
      </c>
      <c r="BF92" s="153" t="str">
        <f>IF(BE92=0,"geen actie",CONCATENATE("diploma uitschrijven: ",BC92," punten"))</f>
        <v>geen actie</v>
      </c>
      <c r="BG92" s="149">
        <v>108</v>
      </c>
      <c r="BH92" s="182"/>
      <c r="BI92" s="182"/>
      <c r="BJ92" s="182"/>
      <c r="BK92" s="182"/>
      <c r="BL92" s="182"/>
      <c r="BM92" s="182"/>
      <c r="BN92" s="182"/>
      <c r="BO92" s="182"/>
    </row>
    <row r="93" spans="1:67" x14ac:dyDescent="0.3">
      <c r="A93" s="149">
        <v>115</v>
      </c>
      <c r="B93" s="149" t="str">
        <f>IF(A93=BG93,"v","x")</f>
        <v>v</v>
      </c>
      <c r="C93" s="149"/>
      <c r="D93" s="201"/>
      <c r="E93" s="174"/>
      <c r="F93" s="184"/>
      <c r="G93" s="185"/>
      <c r="H93" s="176">
        <f>SUM(M93+Q93+U93+Y93+AC93+AG93+AK93+AP93+AT93+AX93+BB93)</f>
        <v>0</v>
      </c>
      <c r="I93" s="195"/>
      <c r="J93" s="153">
        <v>2021</v>
      </c>
      <c r="K93" s="455">
        <f>J93-I93</f>
        <v>2021</v>
      </c>
      <c r="L93" s="178">
        <f>H93-M93</f>
        <v>0</v>
      </c>
      <c r="M93" s="164"/>
      <c r="N93" s="179">
        <v>1</v>
      </c>
      <c r="O93" s="179"/>
      <c r="P93" s="179"/>
      <c r="Q93" s="168">
        <f>SUM(O93*10+P93)/N93*10</f>
        <v>0</v>
      </c>
      <c r="R93" s="179">
        <v>1</v>
      </c>
      <c r="S93" s="179"/>
      <c r="T93" s="179"/>
      <c r="U93" s="168">
        <f>SUM(S93*10+T93)/R93*10</f>
        <v>0</v>
      </c>
      <c r="V93" s="179">
        <v>1</v>
      </c>
      <c r="W93" s="179"/>
      <c r="X93" s="179"/>
      <c r="Y93" s="168">
        <f>SUM(W93*10+X93)/V93*10</f>
        <v>0</v>
      </c>
      <c r="Z93" s="179">
        <v>1</v>
      </c>
      <c r="AA93" s="179"/>
      <c r="AB93" s="179"/>
      <c r="AC93" s="168">
        <f>SUM(AA93*10+AB93)/Z93*10</f>
        <v>0</v>
      </c>
      <c r="AD93" s="179">
        <v>1</v>
      </c>
      <c r="AE93" s="179"/>
      <c r="AF93" s="179"/>
      <c r="AG93" s="168">
        <f>SUM(AE93*10+AF93)/AD93*10</f>
        <v>0</v>
      </c>
      <c r="AH93" s="179">
        <v>1</v>
      </c>
      <c r="AI93" s="179"/>
      <c r="AJ93" s="179"/>
      <c r="AK93" s="168">
        <f>SUM(AI93*10+AJ93)/AH93*10</f>
        <v>0</v>
      </c>
      <c r="AL93" s="179">
        <v>1</v>
      </c>
      <c r="AM93" s="179">
        <v>1</v>
      </c>
      <c r="AN93" s="179"/>
      <c r="AO93" s="179"/>
      <c r="AP93" s="168">
        <f>SUM(AN93*10+AO93/AM93)/AL93*10</f>
        <v>0</v>
      </c>
      <c r="AQ93" s="179">
        <v>1</v>
      </c>
      <c r="AR93" s="179"/>
      <c r="AS93" s="179"/>
      <c r="AT93" s="180">
        <f>SUM(AR93*10+AS93)/AQ93*10</f>
        <v>0</v>
      </c>
      <c r="AU93" s="179">
        <v>1</v>
      </c>
      <c r="AV93" s="179"/>
      <c r="AW93" s="179"/>
      <c r="AX93" s="168">
        <f>SUM(AV93*10+AW93)/AU93*10</f>
        <v>0</v>
      </c>
      <c r="AY93" s="179">
        <v>1</v>
      </c>
      <c r="AZ93" s="179"/>
      <c r="BA93" s="179"/>
      <c r="BB93" s="168">
        <f>SUM(AZ93*10+BA93)/AY93*10</f>
        <v>0</v>
      </c>
      <c r="BC93" s="153">
        <f>IF(H93&lt;250,0,IF(H93&lt;500,250,IF(H93&lt;750,"500",IF(H93&lt;1000,750,IF(H93&lt;1500,1000,IF(H93&lt;2000,1500,IF(H93&lt;2500,2000,IF(H93&lt;3000,2500,3000))))))))</f>
        <v>0</v>
      </c>
      <c r="BD93" s="181">
        <v>0</v>
      </c>
      <c r="BE93" s="153">
        <f>BC93-BD93</f>
        <v>0</v>
      </c>
      <c r="BF93" s="153" t="str">
        <f>IF(BE93=0,"geen actie",CONCATENATE("diploma uitschrijven: ",BC93," punten"))</f>
        <v>geen actie</v>
      </c>
      <c r="BG93" s="149">
        <v>115</v>
      </c>
      <c r="BH93" s="182"/>
      <c r="BI93" s="182"/>
      <c r="BJ93" s="182"/>
      <c r="BK93" s="182"/>
      <c r="BL93" s="182"/>
      <c r="BM93" s="182"/>
      <c r="BN93" s="182"/>
      <c r="BO93" s="182"/>
    </row>
    <row r="94" spans="1:67" x14ac:dyDescent="0.3">
      <c r="A94" s="149">
        <v>102</v>
      </c>
      <c r="B94" s="149" t="str">
        <f>IF(A94=BG94,"v","x")</f>
        <v>v</v>
      </c>
      <c r="C94" s="149"/>
      <c r="D94" s="199"/>
      <c r="E94" s="174"/>
      <c r="F94" s="190"/>
      <c r="G94" s="186"/>
      <c r="H94" s="176">
        <f>SUM(M94+Q94+U94+Y94+AC94+AG94+AK94+AP94+AT94+AX94+BB94)</f>
        <v>0</v>
      </c>
      <c r="I94" s="197"/>
      <c r="J94" s="153">
        <v>2021</v>
      </c>
      <c r="K94" s="455">
        <f>J94-I94</f>
        <v>2021</v>
      </c>
      <c r="L94" s="178">
        <f>H94-M94</f>
        <v>0</v>
      </c>
      <c r="M94" s="164"/>
      <c r="N94" s="179">
        <v>1</v>
      </c>
      <c r="O94" s="179"/>
      <c r="P94" s="179"/>
      <c r="Q94" s="168"/>
      <c r="R94" s="179">
        <v>1</v>
      </c>
      <c r="S94" s="179"/>
      <c r="T94" s="179"/>
      <c r="U94" s="168"/>
      <c r="V94" s="179">
        <v>1</v>
      </c>
      <c r="W94" s="179"/>
      <c r="X94" s="179"/>
      <c r="Y94" s="168">
        <f>SUM(W94*10+X94)/V94*10</f>
        <v>0</v>
      </c>
      <c r="Z94" s="179">
        <v>1</v>
      </c>
      <c r="AA94" s="179"/>
      <c r="AB94" s="179"/>
      <c r="AC94" s="168"/>
      <c r="AD94" s="179">
        <v>1</v>
      </c>
      <c r="AE94" s="179"/>
      <c r="AF94" s="179"/>
      <c r="AG94" s="168">
        <f>SUM(AE94*10+AF94)/AD94*10</f>
        <v>0</v>
      </c>
      <c r="AH94" s="179">
        <v>1</v>
      </c>
      <c r="AI94" s="179"/>
      <c r="AJ94" s="179"/>
      <c r="AK94" s="168"/>
      <c r="AL94" s="179">
        <v>1</v>
      </c>
      <c r="AM94" s="179">
        <v>1</v>
      </c>
      <c r="AN94" s="179"/>
      <c r="AO94" s="179"/>
      <c r="AP94" s="168">
        <f>SUM(AN94*10+AO94/AM94)/AL94*10</f>
        <v>0</v>
      </c>
      <c r="AQ94" s="179">
        <v>1</v>
      </c>
      <c r="AR94" s="179"/>
      <c r="AS94" s="179"/>
      <c r="AT94" s="180"/>
      <c r="AU94" s="179">
        <v>1</v>
      </c>
      <c r="AV94" s="179"/>
      <c r="AW94" s="179"/>
      <c r="AX94" s="168">
        <f>SUM(AV94*10+AW94)/AU94*10</f>
        <v>0</v>
      </c>
      <c r="AY94" s="179">
        <v>1</v>
      </c>
      <c r="AZ94" s="179"/>
      <c r="BA94" s="179"/>
      <c r="BB94" s="168">
        <f>SUM(AZ94*10+BA94)/AY94*10</f>
        <v>0</v>
      </c>
      <c r="BC94" s="153">
        <f>IF(H94&lt;250,0,IF(H94&lt;500,250,IF(H94&lt;750,"500",IF(H94&lt;1000,750,IF(H94&lt;1500,1000,IF(H94&lt;2000,1500,IF(H94&lt;2500,2000,IF(H94&lt;3000,2500,3000))))))))</f>
        <v>0</v>
      </c>
      <c r="BD94" s="181">
        <v>0</v>
      </c>
      <c r="BE94" s="153">
        <f>BC94-BD94</f>
        <v>0</v>
      </c>
      <c r="BF94" s="153" t="str">
        <f>IF(BE94=0,"geen actie",CONCATENATE("diploma uitschrijven: ",BC94," punten"))</f>
        <v>geen actie</v>
      </c>
      <c r="BG94" s="149">
        <v>102</v>
      </c>
      <c r="BH94" s="182"/>
      <c r="BI94" s="182"/>
      <c r="BJ94" s="182"/>
      <c r="BK94" s="182"/>
      <c r="BL94" s="182"/>
      <c r="BM94" s="182"/>
      <c r="BN94" s="182"/>
      <c r="BO94" s="182"/>
    </row>
    <row r="95" spans="1:67" x14ac:dyDescent="0.3">
      <c r="A95" s="149">
        <v>114</v>
      </c>
      <c r="B95" s="149" t="str">
        <f>IF(A95=BG95,"v","x")</f>
        <v>v</v>
      </c>
      <c r="C95" s="149"/>
      <c r="D95" s="201"/>
      <c r="E95" s="174"/>
      <c r="F95" s="153"/>
      <c r="G95" s="175"/>
      <c r="H95" s="176">
        <f>SUM(M95+Q95+U95+Y95+AC95+AG95+AK95+AP95+AT95+AX95+BB95)</f>
        <v>0</v>
      </c>
      <c r="I95" s="195"/>
      <c r="J95" s="153">
        <v>2021</v>
      </c>
      <c r="K95" s="455">
        <f>J95-I95</f>
        <v>2021</v>
      </c>
      <c r="L95" s="178">
        <f>H95-M95</f>
        <v>0</v>
      </c>
      <c r="M95" s="164"/>
      <c r="N95" s="179">
        <v>1</v>
      </c>
      <c r="O95" s="179"/>
      <c r="P95" s="179"/>
      <c r="Q95" s="168">
        <f>SUM(O95*10+P95)/N95*10</f>
        <v>0</v>
      </c>
      <c r="R95" s="179">
        <v>1</v>
      </c>
      <c r="S95" s="179"/>
      <c r="T95" s="179"/>
      <c r="U95" s="168">
        <f>SUM(S95*10+T95)/R95*10</f>
        <v>0</v>
      </c>
      <c r="V95" s="179">
        <v>1</v>
      </c>
      <c r="W95" s="179"/>
      <c r="X95" s="179"/>
      <c r="Y95" s="168">
        <f>SUM(W95*10+X95)/V95*10</f>
        <v>0</v>
      </c>
      <c r="Z95" s="179">
        <v>1</v>
      </c>
      <c r="AA95" s="179"/>
      <c r="AB95" s="179"/>
      <c r="AC95" s="168">
        <f>SUM(AA95*10+AB95)/Z95*10</f>
        <v>0</v>
      </c>
      <c r="AD95" s="179">
        <v>1</v>
      </c>
      <c r="AE95" s="179"/>
      <c r="AF95" s="179"/>
      <c r="AG95" s="168">
        <f>SUM(AE95*10+AF95)/AD95*10</f>
        <v>0</v>
      </c>
      <c r="AH95" s="179">
        <v>1</v>
      </c>
      <c r="AI95" s="179"/>
      <c r="AJ95" s="179"/>
      <c r="AK95" s="168">
        <f>SUM(AI95*10+AJ95)/AH95*10</f>
        <v>0</v>
      </c>
      <c r="AL95" s="179">
        <v>1</v>
      </c>
      <c r="AM95" s="179">
        <v>1</v>
      </c>
      <c r="AN95" s="179"/>
      <c r="AO95" s="179"/>
      <c r="AP95" s="168">
        <f>SUM(AN95*10+AO95/AM95)/AL95*10</f>
        <v>0</v>
      </c>
      <c r="AQ95" s="179">
        <v>1</v>
      </c>
      <c r="AR95" s="179"/>
      <c r="AS95" s="179"/>
      <c r="AT95" s="180">
        <f>SUM(AR95*10+AS95)/AQ95*10</f>
        <v>0</v>
      </c>
      <c r="AU95" s="179">
        <v>1</v>
      </c>
      <c r="AV95" s="179"/>
      <c r="AW95" s="179"/>
      <c r="AX95" s="168">
        <f>SUM(AV95*10+AW95)/AU95*10</f>
        <v>0</v>
      </c>
      <c r="AY95" s="179">
        <v>1</v>
      </c>
      <c r="AZ95" s="179"/>
      <c r="BA95" s="179"/>
      <c r="BB95" s="168">
        <f>SUM(AZ95*10+BA95)/AY95*10</f>
        <v>0</v>
      </c>
      <c r="BC95" s="153">
        <f>IF(H95&lt;250,0,IF(H95&lt;500,250,IF(H95&lt;750,"500",IF(H95&lt;1000,750,IF(H95&lt;1500,1000,IF(H95&lt;2000,1500,IF(H95&lt;2500,2000,IF(H95&lt;3000,2500,3000))))))))</f>
        <v>0</v>
      </c>
      <c r="BD95" s="181">
        <v>0</v>
      </c>
      <c r="BE95" s="153">
        <f>BC95-BD95</f>
        <v>0</v>
      </c>
      <c r="BF95" s="153" t="str">
        <f>IF(BE95=0,"geen actie",CONCATENATE("diploma uitschrijven: ",BC95," punten"))</f>
        <v>geen actie</v>
      </c>
      <c r="BG95" s="149">
        <v>114</v>
      </c>
      <c r="BH95" s="182"/>
      <c r="BI95" s="182"/>
      <c r="BJ95" s="182"/>
      <c r="BK95" s="182"/>
      <c r="BL95" s="182"/>
      <c r="BM95" s="182"/>
      <c r="BN95" s="182"/>
      <c r="BO95" s="182"/>
    </row>
    <row r="96" spans="1:67" x14ac:dyDescent="0.3">
      <c r="A96" s="149">
        <v>104</v>
      </c>
      <c r="B96" s="149" t="str">
        <f>IF(A96=BG96,"v","x")</f>
        <v>v</v>
      </c>
      <c r="C96" s="149"/>
      <c r="D96" s="183"/>
      <c r="E96" s="174"/>
      <c r="F96" s="184"/>
      <c r="G96" s="185"/>
      <c r="H96" s="176">
        <f>SUM(M96+Q96+U96+Y96+AC96+AG96+AK96+AP96+AT96+AX96+BB96)</f>
        <v>0</v>
      </c>
      <c r="I96" s="195"/>
      <c r="J96" s="153">
        <v>2021</v>
      </c>
      <c r="K96" s="455">
        <f>J96-I96</f>
        <v>2021</v>
      </c>
      <c r="L96" s="178">
        <f>H96-M96</f>
        <v>0</v>
      </c>
      <c r="M96" s="164"/>
      <c r="N96" s="179">
        <v>1</v>
      </c>
      <c r="O96" s="179"/>
      <c r="P96" s="179"/>
      <c r="Q96" s="168">
        <f>SUM(O96*10+P96)/N96*10</f>
        <v>0</v>
      </c>
      <c r="R96" s="179">
        <v>1</v>
      </c>
      <c r="S96" s="179"/>
      <c r="T96" s="179"/>
      <c r="U96" s="168">
        <f>SUM(S96*10+T96)/R96*10</f>
        <v>0</v>
      </c>
      <c r="V96" s="179">
        <v>1</v>
      </c>
      <c r="W96" s="179"/>
      <c r="X96" s="179"/>
      <c r="Y96" s="168">
        <f>SUM(W96*10+X96)/V96*10</f>
        <v>0</v>
      </c>
      <c r="Z96" s="179">
        <v>1</v>
      </c>
      <c r="AA96" s="179"/>
      <c r="AB96" s="179"/>
      <c r="AC96" s="168">
        <f>SUM(AA96*10+AB96)/Z96*10</f>
        <v>0</v>
      </c>
      <c r="AD96" s="179">
        <v>1</v>
      </c>
      <c r="AE96" s="179"/>
      <c r="AF96" s="179"/>
      <c r="AG96" s="168">
        <f>SUM(AE96*10+AF96)/AD96*10</f>
        <v>0</v>
      </c>
      <c r="AH96" s="179">
        <v>1</v>
      </c>
      <c r="AI96" s="179"/>
      <c r="AJ96" s="179"/>
      <c r="AK96" s="168">
        <f>SUM(AI96*10+AJ96)/AH96*10</f>
        <v>0</v>
      </c>
      <c r="AL96" s="179">
        <v>1</v>
      </c>
      <c r="AM96" s="179">
        <v>1</v>
      </c>
      <c r="AN96" s="179"/>
      <c r="AO96" s="179"/>
      <c r="AP96" s="168">
        <f>SUM(AN96*10+AO96/AM96)/AL96*10</f>
        <v>0</v>
      </c>
      <c r="AQ96" s="179">
        <v>1</v>
      </c>
      <c r="AR96" s="179"/>
      <c r="AS96" s="179"/>
      <c r="AT96" s="180">
        <f>SUM(AR96*10+AS96)/AQ96*10</f>
        <v>0</v>
      </c>
      <c r="AU96" s="179">
        <v>1</v>
      </c>
      <c r="AV96" s="179"/>
      <c r="AW96" s="179"/>
      <c r="AX96" s="168">
        <f>SUM(AV96*10+AW96)/AU96*10</f>
        <v>0</v>
      </c>
      <c r="AY96" s="179">
        <v>1</v>
      </c>
      <c r="AZ96" s="179"/>
      <c r="BA96" s="179"/>
      <c r="BB96" s="168">
        <f>SUM(AZ96*10+BA96)/AY96*10</f>
        <v>0</v>
      </c>
      <c r="BC96" s="153">
        <f>IF(H96&lt;250,0,IF(H96&lt;500,250,IF(H96&lt;750,"500",IF(H96&lt;1000,750,IF(H96&lt;1500,1000,IF(H96&lt;2000,1500,IF(H96&lt;2500,2000,IF(H96&lt;3000,2500,3000))))))))</f>
        <v>0</v>
      </c>
      <c r="BD96" s="181">
        <v>0</v>
      </c>
      <c r="BE96" s="153">
        <f>BC96-BD96</f>
        <v>0</v>
      </c>
      <c r="BF96" s="153" t="str">
        <f>IF(BE96=0,"geen actie",CONCATENATE("diploma uitschrijven: ",BC96," punten"))</f>
        <v>geen actie</v>
      </c>
      <c r="BG96" s="149">
        <v>104</v>
      </c>
      <c r="BH96" s="182"/>
      <c r="BI96" s="182"/>
      <c r="BJ96" s="182"/>
      <c r="BK96" s="182"/>
      <c r="BL96" s="182"/>
      <c r="BM96" s="182"/>
      <c r="BN96" s="182"/>
      <c r="BO96" s="182"/>
    </row>
    <row r="97" spans="1:67" x14ac:dyDescent="0.3">
      <c r="A97" s="149">
        <v>120</v>
      </c>
      <c r="B97" s="149" t="str">
        <f>IF(A97=BG97,"v","x")</f>
        <v>v</v>
      </c>
      <c r="C97" s="149"/>
      <c r="D97" s="173"/>
      <c r="E97" s="174"/>
      <c r="F97" s="184"/>
      <c r="G97" s="185"/>
      <c r="H97" s="176">
        <f>SUM(M97+Q97+U97+Y97+AC97+AG97+AK97+AP97+AT97+AX97+BB97)</f>
        <v>0</v>
      </c>
      <c r="I97" s="195"/>
      <c r="J97" s="153">
        <v>2021</v>
      </c>
      <c r="K97" s="455">
        <f>J97-I97</f>
        <v>2021</v>
      </c>
      <c r="L97" s="178">
        <f>H97-M97</f>
        <v>0</v>
      </c>
      <c r="M97" s="164"/>
      <c r="N97" s="179">
        <v>1</v>
      </c>
      <c r="O97" s="179"/>
      <c r="P97" s="179"/>
      <c r="Q97" s="168">
        <f>SUM(O97*10+P97)/N97*10</f>
        <v>0</v>
      </c>
      <c r="R97" s="179">
        <v>1</v>
      </c>
      <c r="S97" s="179"/>
      <c r="T97" s="179"/>
      <c r="U97" s="168">
        <f>SUM(S97*10+T97)/R97*10</f>
        <v>0</v>
      </c>
      <c r="V97" s="179">
        <v>1</v>
      </c>
      <c r="W97" s="179"/>
      <c r="X97" s="179"/>
      <c r="Y97" s="168">
        <f>SUM(W97*10+X97)/V97*10</f>
        <v>0</v>
      </c>
      <c r="Z97" s="179">
        <v>1</v>
      </c>
      <c r="AA97" s="179"/>
      <c r="AB97" s="179"/>
      <c r="AC97" s="168">
        <f>SUM(AA97*10+AB97)/Z97*10</f>
        <v>0</v>
      </c>
      <c r="AD97" s="179">
        <v>1</v>
      </c>
      <c r="AE97" s="179"/>
      <c r="AF97" s="179"/>
      <c r="AG97" s="168">
        <f>SUM(AE97*10+AF97)/AD97*10</f>
        <v>0</v>
      </c>
      <c r="AH97" s="179">
        <v>1</v>
      </c>
      <c r="AI97" s="179"/>
      <c r="AJ97" s="179"/>
      <c r="AK97" s="168">
        <f>SUM(AI97*10+AJ97)/AH97*10</f>
        <v>0</v>
      </c>
      <c r="AL97" s="179">
        <v>1</v>
      </c>
      <c r="AM97" s="179">
        <v>1</v>
      </c>
      <c r="AN97" s="179"/>
      <c r="AO97" s="179"/>
      <c r="AP97" s="168">
        <f>SUM(AN97*10+AO97/AM97)/AL97*10</f>
        <v>0</v>
      </c>
      <c r="AQ97" s="179">
        <v>1</v>
      </c>
      <c r="AR97" s="179"/>
      <c r="AS97" s="179"/>
      <c r="AT97" s="180">
        <f>SUM(AR97*10+AS97)/AQ97*10</f>
        <v>0</v>
      </c>
      <c r="AU97" s="179">
        <v>1</v>
      </c>
      <c r="AV97" s="179"/>
      <c r="AW97" s="179"/>
      <c r="AX97" s="168">
        <f>SUM(AV97*10+AW97)/AU97*10</f>
        <v>0</v>
      </c>
      <c r="AY97" s="179">
        <v>1</v>
      </c>
      <c r="AZ97" s="179"/>
      <c r="BA97" s="179"/>
      <c r="BB97" s="168">
        <f>SUM(AZ97*10+BA97)/AY97*10</f>
        <v>0</v>
      </c>
      <c r="BC97" s="153">
        <f>IF(H97&lt;250,0,IF(H97&lt;500,250,IF(H97&lt;750,"500",IF(H97&lt;1000,750,IF(H97&lt;1500,1000,IF(H97&lt;2000,1500,IF(H97&lt;2500,2000,IF(H97&lt;3000,2500,3000))))))))</f>
        <v>0</v>
      </c>
      <c r="BD97" s="181">
        <v>0</v>
      </c>
      <c r="BE97" s="153">
        <f>BC97-BD97</f>
        <v>0</v>
      </c>
      <c r="BF97" s="153" t="str">
        <f>IF(BE97=0,"geen actie",CONCATENATE("diploma uitschrijven: ",BC97," punten"))</f>
        <v>geen actie</v>
      </c>
      <c r="BG97" s="149">
        <v>120</v>
      </c>
      <c r="BH97" s="182"/>
      <c r="BI97" s="182"/>
      <c r="BJ97" s="182"/>
      <c r="BK97" s="182"/>
      <c r="BL97" s="182"/>
      <c r="BM97" s="182"/>
      <c r="BN97" s="182"/>
      <c r="BO97" s="182"/>
    </row>
    <row r="98" spans="1:67" x14ac:dyDescent="0.3">
      <c r="A98" s="149">
        <v>105</v>
      </c>
      <c r="B98" s="149" t="str">
        <f>IF(A98=BG98,"v","x")</f>
        <v>v</v>
      </c>
      <c r="C98" s="149"/>
      <c r="D98" s="183"/>
      <c r="E98" s="174"/>
      <c r="F98" s="149"/>
      <c r="G98" s="153"/>
      <c r="H98" s="176">
        <f>SUM(M98+Q98+U98+Y98+AC98+AG98+AK98+AP98+AT98+AX98+BB98)</f>
        <v>0</v>
      </c>
      <c r="I98" s="448"/>
      <c r="J98" s="153">
        <v>2021</v>
      </c>
      <c r="K98" s="455">
        <f>J98-I98</f>
        <v>2021</v>
      </c>
      <c r="L98" s="178">
        <f>H98-M98</f>
        <v>0</v>
      </c>
      <c r="M98" s="164"/>
      <c r="N98" s="179">
        <v>1</v>
      </c>
      <c r="O98" s="179"/>
      <c r="P98" s="179"/>
      <c r="Q98" s="168">
        <f>SUM(O98*10+P98)/N98*10</f>
        <v>0</v>
      </c>
      <c r="R98" s="179">
        <v>1</v>
      </c>
      <c r="S98" s="179"/>
      <c r="T98" s="179"/>
      <c r="U98" s="168">
        <f>SUM(S98*10+T98)/R98*10</f>
        <v>0</v>
      </c>
      <c r="V98" s="179">
        <v>1</v>
      </c>
      <c r="W98" s="179"/>
      <c r="X98" s="179"/>
      <c r="Y98" s="168">
        <f>SUM(W98*10+X98)/V98*10</f>
        <v>0</v>
      </c>
      <c r="Z98" s="179">
        <v>1</v>
      </c>
      <c r="AA98" s="179"/>
      <c r="AB98" s="179"/>
      <c r="AC98" s="168">
        <f>SUM(AA98*10+AB98)/Z98*10</f>
        <v>0</v>
      </c>
      <c r="AD98" s="179">
        <v>1</v>
      </c>
      <c r="AE98" s="179"/>
      <c r="AF98" s="179"/>
      <c r="AG98" s="168">
        <f>SUM(AE98*10+AF98)/AD98*10</f>
        <v>0</v>
      </c>
      <c r="AH98" s="179">
        <v>1</v>
      </c>
      <c r="AI98" s="179"/>
      <c r="AJ98" s="179"/>
      <c r="AK98" s="168">
        <f>SUM(AI98*10+AJ98)/AH98*10</f>
        <v>0</v>
      </c>
      <c r="AL98" s="179">
        <v>1</v>
      </c>
      <c r="AM98" s="179">
        <v>1</v>
      </c>
      <c r="AN98" s="179"/>
      <c r="AO98" s="179"/>
      <c r="AP98" s="168">
        <f>SUM(AN98*10+AO98/AM98)/AL98*10</f>
        <v>0</v>
      </c>
      <c r="AQ98" s="179">
        <v>1</v>
      </c>
      <c r="AR98" s="179"/>
      <c r="AS98" s="179"/>
      <c r="AT98" s="180">
        <f>SUM(AR98*10+AS98)/AQ98*10</f>
        <v>0</v>
      </c>
      <c r="AU98" s="179">
        <v>1</v>
      </c>
      <c r="AV98" s="179"/>
      <c r="AW98" s="179"/>
      <c r="AX98" s="168">
        <f>SUM(AV98*10+AW98)/AU98*10</f>
        <v>0</v>
      </c>
      <c r="AY98" s="179">
        <v>1</v>
      </c>
      <c r="AZ98" s="179"/>
      <c r="BA98" s="179"/>
      <c r="BB98" s="168">
        <f>SUM(AZ98*10+BA98)/AY98*10</f>
        <v>0</v>
      </c>
      <c r="BC98" s="153">
        <f>IF(H98&lt;250,0,IF(H98&lt;500,250,IF(H98&lt;750,"500",IF(H98&lt;1000,750,IF(H98&lt;1500,1000,IF(H98&lt;2000,1500,IF(H98&lt;2500,2000,IF(H98&lt;3000,2500,3000))))))))</f>
        <v>0</v>
      </c>
      <c r="BD98" s="181">
        <v>0</v>
      </c>
      <c r="BE98" s="153">
        <f>BC98-BD98</f>
        <v>0</v>
      </c>
      <c r="BF98" s="153" t="str">
        <f>IF(BE98=0,"geen actie",CONCATENATE("diploma uitschrijven: ",BC98," punten"))</f>
        <v>geen actie</v>
      </c>
      <c r="BG98" s="149">
        <v>105</v>
      </c>
      <c r="BH98" s="182"/>
      <c r="BI98" s="182"/>
      <c r="BJ98" s="182"/>
      <c r="BK98" s="182"/>
      <c r="BL98" s="182"/>
      <c r="BM98" s="182"/>
      <c r="BN98" s="182"/>
      <c r="BO98" s="182"/>
    </row>
    <row r="99" spans="1:67" x14ac:dyDescent="0.3">
      <c r="A99" s="149">
        <v>119</v>
      </c>
      <c r="B99" s="149" t="str">
        <f>IF(A99=BG99,"v","x")</f>
        <v>v</v>
      </c>
      <c r="C99" s="149"/>
      <c r="D99" s="173"/>
      <c r="E99" s="174"/>
      <c r="F99" s="149"/>
      <c r="G99" s="175"/>
      <c r="H99" s="176">
        <f>SUM(M99+Q99+U99+Y99+AC99+AG99+AK99+AP99+AT99+AX99+BB99)</f>
        <v>0</v>
      </c>
      <c r="I99" s="195"/>
      <c r="J99" s="153">
        <v>2021</v>
      </c>
      <c r="K99" s="455">
        <f>J99-I99</f>
        <v>2021</v>
      </c>
      <c r="L99" s="178">
        <f>H99-M99</f>
        <v>0</v>
      </c>
      <c r="M99" s="164"/>
      <c r="N99" s="179">
        <v>1</v>
      </c>
      <c r="O99" s="179"/>
      <c r="P99" s="179"/>
      <c r="Q99" s="168">
        <f>SUM(O99*10+P99)/N99*10</f>
        <v>0</v>
      </c>
      <c r="R99" s="179">
        <v>1</v>
      </c>
      <c r="S99" s="179"/>
      <c r="T99" s="179"/>
      <c r="U99" s="168">
        <f>SUM(S99*10+T99)/R99*10</f>
        <v>0</v>
      </c>
      <c r="V99" s="179">
        <v>1</v>
      </c>
      <c r="W99" s="179"/>
      <c r="X99" s="179"/>
      <c r="Y99" s="168">
        <f>SUM(W99*10+X99)/V99*10</f>
        <v>0</v>
      </c>
      <c r="Z99" s="179">
        <v>1</v>
      </c>
      <c r="AA99" s="179"/>
      <c r="AB99" s="179"/>
      <c r="AC99" s="168">
        <f>SUM(AA99*10+AB99)/Z99*10</f>
        <v>0</v>
      </c>
      <c r="AD99" s="179">
        <v>1</v>
      </c>
      <c r="AE99" s="179"/>
      <c r="AF99" s="179"/>
      <c r="AG99" s="168">
        <f>SUM(AE99*10+AF99)/AD99*10</f>
        <v>0</v>
      </c>
      <c r="AH99" s="179">
        <v>1</v>
      </c>
      <c r="AI99" s="179"/>
      <c r="AJ99" s="179"/>
      <c r="AK99" s="168">
        <f>SUM(AI99*10+AJ99)/AH99*10</f>
        <v>0</v>
      </c>
      <c r="AL99" s="179">
        <v>1</v>
      </c>
      <c r="AM99" s="179">
        <v>1</v>
      </c>
      <c r="AN99" s="179"/>
      <c r="AO99" s="179"/>
      <c r="AP99" s="168">
        <f>SUM(AN99*10+AO99/AM99)/AL99*10</f>
        <v>0</v>
      </c>
      <c r="AQ99" s="179">
        <v>1</v>
      </c>
      <c r="AR99" s="179"/>
      <c r="AS99" s="179"/>
      <c r="AT99" s="180">
        <f>SUM(AR99*10+AS99)/AQ99*10</f>
        <v>0</v>
      </c>
      <c r="AU99" s="179">
        <v>1</v>
      </c>
      <c r="AV99" s="179"/>
      <c r="AW99" s="179"/>
      <c r="AX99" s="168">
        <f>SUM(AV99*10+AW99)/AU99*10</f>
        <v>0</v>
      </c>
      <c r="AY99" s="179">
        <v>1</v>
      </c>
      <c r="AZ99" s="179"/>
      <c r="BA99" s="179"/>
      <c r="BB99" s="168">
        <f>SUM(AZ99*10+BA99)/AY99*10</f>
        <v>0</v>
      </c>
      <c r="BC99" s="153">
        <f>IF(H99&lt;250,0,IF(H99&lt;500,250,IF(H99&lt;750,"500",IF(H99&lt;1000,750,IF(H99&lt;1500,1000,IF(H99&lt;2000,1500,IF(H99&lt;2500,2000,IF(H99&lt;3000,2500,3000))))))))</f>
        <v>0</v>
      </c>
      <c r="BD99" s="181">
        <v>0</v>
      </c>
      <c r="BE99" s="153">
        <f>BC99-BD99</f>
        <v>0</v>
      </c>
      <c r="BF99" s="153" t="str">
        <f>IF(BE99=0,"geen actie",CONCATENATE("diploma uitschrijven: ",BC99," punten"))</f>
        <v>geen actie</v>
      </c>
      <c r="BG99" s="149">
        <v>119</v>
      </c>
      <c r="BH99" s="182"/>
      <c r="BI99" s="182"/>
      <c r="BJ99" s="182"/>
      <c r="BK99" s="182"/>
      <c r="BL99" s="182"/>
      <c r="BM99" s="182"/>
      <c r="BN99" s="182"/>
      <c r="BO99" s="182"/>
    </row>
    <row r="100" spans="1:67" x14ac:dyDescent="0.3">
      <c r="A100" s="149">
        <v>103</v>
      </c>
      <c r="B100" s="149" t="str">
        <f>IF(A100=BG100,"v","x")</f>
        <v>v</v>
      </c>
      <c r="C100" s="149"/>
      <c r="D100" s="173"/>
      <c r="E100" s="174"/>
      <c r="F100" s="153"/>
      <c r="G100" s="175"/>
      <c r="H100" s="176">
        <f>SUM(M100+Q100+U100+Y100+AC100+AG100+AK100+AP100+AT100+AX100+BB100)</f>
        <v>0</v>
      </c>
      <c r="I100" s="195"/>
      <c r="J100" s="153">
        <v>2021</v>
      </c>
      <c r="K100" s="455">
        <f>J100-I100</f>
        <v>2021</v>
      </c>
      <c r="L100" s="178">
        <f>H100-M100</f>
        <v>0</v>
      </c>
      <c r="M100" s="164"/>
      <c r="N100" s="179">
        <v>1</v>
      </c>
      <c r="O100" s="179"/>
      <c r="P100" s="179"/>
      <c r="Q100" s="168">
        <f>SUM(O100*10+P100)/N100*10</f>
        <v>0</v>
      </c>
      <c r="R100" s="179">
        <v>1</v>
      </c>
      <c r="S100" s="179"/>
      <c r="T100" s="179"/>
      <c r="U100" s="168">
        <f>SUM(S100*10+T100)/R100*10</f>
        <v>0</v>
      </c>
      <c r="V100" s="179">
        <v>1</v>
      </c>
      <c r="W100" s="179"/>
      <c r="X100" s="179"/>
      <c r="Y100" s="168">
        <f>SUM(W100*10+X100)/V100*10</f>
        <v>0</v>
      </c>
      <c r="Z100" s="179">
        <v>1</v>
      </c>
      <c r="AA100" s="179"/>
      <c r="AB100" s="179"/>
      <c r="AC100" s="168">
        <f>SUM(AA100*10+AB100)/Z100*10</f>
        <v>0</v>
      </c>
      <c r="AD100" s="179">
        <v>1</v>
      </c>
      <c r="AE100" s="179"/>
      <c r="AF100" s="179"/>
      <c r="AG100" s="168">
        <f>SUM(AE100*10+AF100)/AD100*10</f>
        <v>0</v>
      </c>
      <c r="AH100" s="179">
        <v>1</v>
      </c>
      <c r="AI100" s="179"/>
      <c r="AJ100" s="179"/>
      <c r="AK100" s="168">
        <f>SUM(AI100*10+AJ100)/AH100*10</f>
        <v>0</v>
      </c>
      <c r="AL100" s="179">
        <v>1</v>
      </c>
      <c r="AM100" s="179">
        <v>1</v>
      </c>
      <c r="AN100" s="179"/>
      <c r="AO100" s="179"/>
      <c r="AP100" s="168">
        <f>SUM(AN100*10+AO100/AM100)/AL100*10</f>
        <v>0</v>
      </c>
      <c r="AQ100" s="179">
        <v>1</v>
      </c>
      <c r="AR100" s="179"/>
      <c r="AS100" s="179"/>
      <c r="AT100" s="180">
        <f>SUM(AR100*10+AS100)/AQ100*10</f>
        <v>0</v>
      </c>
      <c r="AU100" s="179">
        <v>1</v>
      </c>
      <c r="AV100" s="179"/>
      <c r="AW100" s="179"/>
      <c r="AX100" s="168">
        <f>SUM(AV100*10+AW100)/AU100*10</f>
        <v>0</v>
      </c>
      <c r="AY100" s="179">
        <v>1</v>
      </c>
      <c r="AZ100" s="179"/>
      <c r="BA100" s="179"/>
      <c r="BB100" s="168">
        <f>SUM(AZ100*10+BA100)/AY100*10</f>
        <v>0</v>
      </c>
      <c r="BC100" s="153">
        <f>IF(H100&lt;250,0,IF(H100&lt;500,250,IF(H100&lt;750,"500",IF(H100&lt;1000,750,IF(H100&lt;1500,1000,IF(H100&lt;2000,1500,IF(H100&lt;2500,2000,IF(H100&lt;3000,2500,3000))))))))</f>
        <v>0</v>
      </c>
      <c r="BD100" s="181">
        <v>0</v>
      </c>
      <c r="BE100" s="153">
        <f>BC100-BD100</f>
        <v>0</v>
      </c>
      <c r="BF100" s="153" t="str">
        <f>IF(BE100=0,"geen actie",CONCATENATE("diploma uitschrijven: ",BC100," punten"))</f>
        <v>geen actie</v>
      </c>
      <c r="BG100" s="149">
        <v>103</v>
      </c>
      <c r="BH100" s="182"/>
      <c r="BI100" s="182"/>
      <c r="BJ100" s="182"/>
      <c r="BK100" s="182"/>
      <c r="BL100" s="182"/>
      <c r="BM100" s="182"/>
      <c r="BN100" s="182"/>
      <c r="BO100" s="182"/>
    </row>
    <row r="101" spans="1:67" ht="18" customHeight="1" x14ac:dyDescent="0.3">
      <c r="A101" s="149">
        <v>106</v>
      </c>
      <c r="B101" s="149" t="str">
        <f>IF(A101=BG101,"v","x")</f>
        <v>v</v>
      </c>
      <c r="C101" s="149"/>
      <c r="D101" s="173"/>
      <c r="E101" s="174"/>
      <c r="F101" s="149"/>
      <c r="G101" s="175"/>
      <c r="H101" s="176">
        <f>SUM(M101+Q101+U101+Y101+AC101+AG101+AK101+AP101+AT101+AX101+BB101)</f>
        <v>0</v>
      </c>
      <c r="I101" s="195"/>
      <c r="J101" s="153">
        <v>2021</v>
      </c>
      <c r="K101" s="455">
        <f>J101-I101</f>
        <v>2021</v>
      </c>
      <c r="L101" s="178">
        <f>H101-M101</f>
        <v>0</v>
      </c>
      <c r="M101" s="164"/>
      <c r="N101" s="179">
        <v>1</v>
      </c>
      <c r="O101" s="179"/>
      <c r="P101" s="179"/>
      <c r="Q101" s="168">
        <f>SUM(O101*10+P101)/N101*10</f>
        <v>0</v>
      </c>
      <c r="R101" s="179">
        <v>1</v>
      </c>
      <c r="S101" s="179"/>
      <c r="T101" s="179"/>
      <c r="U101" s="168">
        <f>SUM(S101*10+T101)/R101*10</f>
        <v>0</v>
      </c>
      <c r="V101" s="179">
        <v>1</v>
      </c>
      <c r="W101" s="179"/>
      <c r="X101" s="179"/>
      <c r="Y101" s="168">
        <f>SUM(W101*10+X101)/V101*10</f>
        <v>0</v>
      </c>
      <c r="Z101" s="179">
        <v>1</v>
      </c>
      <c r="AA101" s="179"/>
      <c r="AB101" s="179"/>
      <c r="AC101" s="168">
        <f>SUM(AA101*10+AB101)/Z101*10</f>
        <v>0</v>
      </c>
      <c r="AD101" s="179">
        <v>1</v>
      </c>
      <c r="AE101" s="179"/>
      <c r="AF101" s="179"/>
      <c r="AG101" s="168">
        <f>SUM(AE101*10+AF101)/AD101*10</f>
        <v>0</v>
      </c>
      <c r="AH101" s="179">
        <v>1</v>
      </c>
      <c r="AI101" s="179"/>
      <c r="AJ101" s="179"/>
      <c r="AK101" s="168">
        <f>SUM(AI101*10+AJ101)/AH101*10</f>
        <v>0</v>
      </c>
      <c r="AL101" s="179">
        <v>1</v>
      </c>
      <c r="AM101" s="179">
        <v>1</v>
      </c>
      <c r="AN101" s="179"/>
      <c r="AO101" s="179"/>
      <c r="AP101" s="168">
        <f>SUM(AN101*10+AO101/AM101)/AL101*10</f>
        <v>0</v>
      </c>
      <c r="AQ101" s="179">
        <v>1</v>
      </c>
      <c r="AR101" s="179"/>
      <c r="AS101" s="179"/>
      <c r="AT101" s="180">
        <f>SUM(AR101*10+AS101)/AQ101*10</f>
        <v>0</v>
      </c>
      <c r="AU101" s="179">
        <v>1</v>
      </c>
      <c r="AV101" s="179"/>
      <c r="AW101" s="179"/>
      <c r="AX101" s="168">
        <f>SUM(AV101*10+AW101)/AU101*10</f>
        <v>0</v>
      </c>
      <c r="AY101" s="179">
        <v>1</v>
      </c>
      <c r="AZ101" s="179"/>
      <c r="BA101" s="179"/>
      <c r="BB101" s="168">
        <f>SUM(AZ101*10+BA101)/AY101*10</f>
        <v>0</v>
      </c>
      <c r="BC101" s="153">
        <f>IF(H101&lt;250,0,IF(H101&lt;500,250,IF(H101&lt;750,"500",IF(H101&lt;1000,750,IF(H101&lt;1500,1000,IF(H101&lt;2000,1500,IF(H101&lt;2500,2000,IF(H101&lt;3000,2500,3000))))))))</f>
        <v>0</v>
      </c>
      <c r="BD101" s="181">
        <v>0</v>
      </c>
      <c r="BE101" s="153">
        <f>BC101-BD101</f>
        <v>0</v>
      </c>
      <c r="BF101" s="153" t="str">
        <f>IF(BE101=0,"geen actie",CONCATENATE("diploma uitschrijven: ",BC101," punten"))</f>
        <v>geen actie</v>
      </c>
      <c r="BG101" s="149">
        <v>106</v>
      </c>
      <c r="BH101" s="182"/>
      <c r="BI101" s="182"/>
      <c r="BJ101" s="182"/>
      <c r="BK101" s="182"/>
      <c r="BL101" s="182"/>
      <c r="BM101" s="182"/>
      <c r="BN101" s="182"/>
      <c r="BO101" s="182"/>
    </row>
    <row r="102" spans="1:67" x14ac:dyDescent="0.3">
      <c r="A102" s="149">
        <v>112</v>
      </c>
      <c r="B102" s="149" t="str">
        <f>IF(A102=BG102,"v","x")</f>
        <v>v</v>
      </c>
      <c r="C102" s="149"/>
      <c r="D102" s="199"/>
      <c r="E102" s="149"/>
      <c r="F102" s="153"/>
      <c r="G102" s="175"/>
      <c r="H102" s="176">
        <f>SUM(M102+Q102+U102+Y102+AC102+AG102+AK102+AP102+AT102+AX102+BB102)</f>
        <v>0</v>
      </c>
      <c r="I102" s="196"/>
      <c r="J102" s="153">
        <v>2021</v>
      </c>
      <c r="K102" s="455">
        <f>J102-I102</f>
        <v>2021</v>
      </c>
      <c r="L102" s="178">
        <f>H102-M102</f>
        <v>0</v>
      </c>
      <c r="M102" s="164"/>
      <c r="N102" s="179">
        <v>1</v>
      </c>
      <c r="O102" s="179"/>
      <c r="P102" s="179"/>
      <c r="Q102" s="168">
        <f>SUM(O102*10+P102)/N102*10</f>
        <v>0</v>
      </c>
      <c r="R102" s="179">
        <v>1</v>
      </c>
      <c r="S102" s="179"/>
      <c r="T102" s="179"/>
      <c r="U102" s="168">
        <f>SUM(S102*10+T102)/R102*10</f>
        <v>0</v>
      </c>
      <c r="V102" s="179">
        <v>1</v>
      </c>
      <c r="W102" s="179"/>
      <c r="X102" s="179"/>
      <c r="Y102" s="168">
        <f>SUM(W102*10+X102)/V102*10</f>
        <v>0</v>
      </c>
      <c r="Z102" s="179">
        <v>1</v>
      </c>
      <c r="AA102" s="179"/>
      <c r="AB102" s="179"/>
      <c r="AC102" s="168">
        <f>SUM(AA102*10+AB102)/Z102*10</f>
        <v>0</v>
      </c>
      <c r="AD102" s="179">
        <v>1</v>
      </c>
      <c r="AE102" s="179"/>
      <c r="AF102" s="179"/>
      <c r="AG102" s="168">
        <f>SUM(AE102*10+AF102)/AD102*10</f>
        <v>0</v>
      </c>
      <c r="AH102" s="179">
        <v>1</v>
      </c>
      <c r="AI102" s="179"/>
      <c r="AJ102" s="179"/>
      <c r="AK102" s="168">
        <f>SUM(AI102*10+AJ102)/AH102*10</f>
        <v>0</v>
      </c>
      <c r="AL102" s="179">
        <v>1</v>
      </c>
      <c r="AM102" s="179">
        <v>1</v>
      </c>
      <c r="AN102" s="179"/>
      <c r="AO102" s="179"/>
      <c r="AP102" s="168">
        <f>SUM(AN102*10+AO102/AM102)/AL102*10</f>
        <v>0</v>
      </c>
      <c r="AQ102" s="179">
        <v>1</v>
      </c>
      <c r="AR102" s="179"/>
      <c r="AS102" s="179"/>
      <c r="AT102" s="180">
        <f>SUM(AR102*10+AS102)/AQ102*10</f>
        <v>0</v>
      </c>
      <c r="AU102" s="179">
        <v>1</v>
      </c>
      <c r="AV102" s="179"/>
      <c r="AW102" s="179"/>
      <c r="AX102" s="168">
        <f>SUM(AV102*10+AW102)/AU102*10</f>
        <v>0</v>
      </c>
      <c r="AY102" s="179">
        <v>1</v>
      </c>
      <c r="AZ102" s="179"/>
      <c r="BA102" s="179"/>
      <c r="BB102" s="168">
        <f>SUM(AZ102*10+BA102)/AY102*10</f>
        <v>0</v>
      </c>
      <c r="BC102" s="153">
        <f>IF(H102&lt;250,0,IF(H102&lt;500,250,IF(H102&lt;750,"500",IF(H102&lt;1000,750,IF(H102&lt;1500,1000,IF(H102&lt;2000,1500,IF(H102&lt;2500,2000,IF(H102&lt;3000,2500,3000))))))))</f>
        <v>0</v>
      </c>
      <c r="BD102" s="181">
        <v>0</v>
      </c>
      <c r="BE102" s="153">
        <f>BC102-BD102</f>
        <v>0</v>
      </c>
      <c r="BF102" s="153" t="str">
        <f>IF(BE102=0,"geen actie",CONCATENATE("diploma uitschrijven: ",BC102," punten"))</f>
        <v>geen actie</v>
      </c>
      <c r="BG102" s="149">
        <v>112</v>
      </c>
      <c r="BH102" s="182"/>
      <c r="BI102" s="182"/>
      <c r="BJ102" s="182"/>
      <c r="BK102" s="182"/>
      <c r="BL102" s="182"/>
      <c r="BM102" s="182"/>
      <c r="BN102" s="182"/>
      <c r="BO102" s="182"/>
    </row>
    <row r="103" spans="1:67" ht="18" customHeight="1" x14ac:dyDescent="0.3">
      <c r="A103" s="149">
        <v>117</v>
      </c>
      <c r="B103" s="149" t="str">
        <f>IF(A103=BG103,"v","x")</f>
        <v>v</v>
      </c>
      <c r="C103" s="149"/>
      <c r="D103" s="201"/>
      <c r="E103" s="174"/>
      <c r="F103" s="153"/>
      <c r="G103" s="175"/>
      <c r="H103" s="176">
        <f>SUM(M103+Q103+U103+Y103+AC103+AG103+AK103+AP103+AT103+AX103+BB103)</f>
        <v>0</v>
      </c>
      <c r="I103" s="196"/>
      <c r="J103" s="153">
        <v>2021</v>
      </c>
      <c r="K103" s="455">
        <f>J103-I103</f>
        <v>2021</v>
      </c>
      <c r="L103" s="178">
        <f>H103-M103</f>
        <v>0</v>
      </c>
      <c r="M103" s="164"/>
      <c r="N103" s="179">
        <v>1</v>
      </c>
      <c r="O103" s="179"/>
      <c r="P103" s="179"/>
      <c r="Q103" s="168">
        <f>SUM(O103*10+P103)/N103*10</f>
        <v>0</v>
      </c>
      <c r="R103" s="179">
        <v>1</v>
      </c>
      <c r="S103" s="179"/>
      <c r="T103" s="179"/>
      <c r="U103" s="168">
        <f>SUM(S103*10+T103)/R103*10</f>
        <v>0</v>
      </c>
      <c r="V103" s="179">
        <v>1</v>
      </c>
      <c r="W103" s="179"/>
      <c r="X103" s="179"/>
      <c r="Y103" s="168">
        <f>SUM(W103*10+X103)/V103*10</f>
        <v>0</v>
      </c>
      <c r="Z103" s="179">
        <v>1</v>
      </c>
      <c r="AA103" s="179"/>
      <c r="AB103" s="179"/>
      <c r="AC103" s="168">
        <f>SUM(AA103*10+AB103)/Z103*10</f>
        <v>0</v>
      </c>
      <c r="AD103" s="179">
        <v>1</v>
      </c>
      <c r="AE103" s="179"/>
      <c r="AF103" s="179"/>
      <c r="AG103" s="168">
        <f>SUM(AE103*10+AF103)/AD103*10</f>
        <v>0</v>
      </c>
      <c r="AH103" s="179">
        <v>1</v>
      </c>
      <c r="AI103" s="179"/>
      <c r="AJ103" s="179"/>
      <c r="AK103" s="168">
        <f>SUM(AI103*10+AJ103)/AH103*10</f>
        <v>0</v>
      </c>
      <c r="AL103" s="179">
        <v>1</v>
      </c>
      <c r="AM103" s="179">
        <v>1</v>
      </c>
      <c r="AN103" s="179"/>
      <c r="AO103" s="179"/>
      <c r="AP103" s="168">
        <f>SUM(AN103*10+AO103/AM103)/AL103*10</f>
        <v>0</v>
      </c>
      <c r="AQ103" s="179">
        <v>1</v>
      </c>
      <c r="AR103" s="179"/>
      <c r="AS103" s="179"/>
      <c r="AT103" s="168">
        <f>SUM(AR103*10+AS103)/AQ103*10</f>
        <v>0</v>
      </c>
      <c r="AU103" s="179">
        <v>1</v>
      </c>
      <c r="AV103" s="179"/>
      <c r="AW103" s="179"/>
      <c r="AX103" s="168">
        <f>SUM(AV103*10+AW103)/AU103*10</f>
        <v>0</v>
      </c>
      <c r="AY103" s="179">
        <v>1</v>
      </c>
      <c r="AZ103" s="179"/>
      <c r="BA103" s="179"/>
      <c r="BB103" s="168">
        <f>SUM(AZ103*10+BA103)/AY103*10</f>
        <v>0</v>
      </c>
      <c r="BC103" s="153">
        <f>IF(H103&lt;250,0,IF(H103&lt;500,250,IF(H103&lt;750,"500",IF(H103&lt;1000,750,IF(H103&lt;1500,1000,IF(H103&lt;2000,1500,IF(H103&lt;2500,2000,IF(H103&lt;3000,2500,3000))))))))</f>
        <v>0</v>
      </c>
      <c r="BD103" s="181">
        <v>0</v>
      </c>
      <c r="BE103" s="153">
        <f>BC103-BD103</f>
        <v>0</v>
      </c>
      <c r="BF103" s="153" t="str">
        <f>IF(BE103=0,"geen actie",CONCATENATE("diploma uitschrijven: ",BC103," punten"))</f>
        <v>geen actie</v>
      </c>
      <c r="BG103" s="149">
        <v>117</v>
      </c>
      <c r="BH103" s="182"/>
      <c r="BI103" s="182"/>
      <c r="BJ103" s="182"/>
      <c r="BK103" s="182"/>
      <c r="BL103" s="182"/>
      <c r="BM103" s="182"/>
      <c r="BN103" s="182"/>
      <c r="BO103" s="182"/>
    </row>
    <row r="104" spans="1:67" ht="18" customHeight="1" x14ac:dyDescent="0.3">
      <c r="A104" s="149">
        <v>121</v>
      </c>
      <c r="B104" s="149" t="str">
        <f>IF(A104=BG104,"v","x")</f>
        <v>v</v>
      </c>
      <c r="C104" s="149"/>
      <c r="D104" s="508"/>
      <c r="E104" s="174"/>
      <c r="F104" s="184"/>
      <c r="G104" s="185"/>
      <c r="H104" s="176">
        <f>SUM(M104+Q104+U104+Y104+AC104+AG104+AK104+AP104+AT104+AX104+BB104)</f>
        <v>0</v>
      </c>
      <c r="I104" s="195"/>
      <c r="J104" s="153">
        <v>2021</v>
      </c>
      <c r="K104" s="455">
        <f>J104-I104</f>
        <v>2021</v>
      </c>
      <c r="L104" s="178">
        <f>H104-M104</f>
        <v>0</v>
      </c>
      <c r="M104" s="164"/>
      <c r="N104" s="179">
        <v>1</v>
      </c>
      <c r="O104" s="179"/>
      <c r="P104" s="179"/>
      <c r="Q104" s="168">
        <f>SUM(O104*10+P104)/N104*10</f>
        <v>0</v>
      </c>
      <c r="R104" s="179">
        <v>1</v>
      </c>
      <c r="S104" s="179"/>
      <c r="T104" s="179"/>
      <c r="U104" s="168">
        <f>SUM(S104*10+T104)/R104*10</f>
        <v>0</v>
      </c>
      <c r="V104" s="179">
        <v>1</v>
      </c>
      <c r="W104" s="179"/>
      <c r="X104" s="179"/>
      <c r="Y104" s="168">
        <f>SUM(W104*10+X104)/V104*10</f>
        <v>0</v>
      </c>
      <c r="Z104" s="179">
        <v>1</v>
      </c>
      <c r="AA104" s="179"/>
      <c r="AB104" s="179"/>
      <c r="AC104" s="168">
        <f>SUM(AA104*10+AB104)/Z104*10</f>
        <v>0</v>
      </c>
      <c r="AD104" s="179">
        <v>1</v>
      </c>
      <c r="AE104" s="179"/>
      <c r="AF104" s="179"/>
      <c r="AG104" s="168">
        <f>SUM(AE104*10+AF104)/AD104*10</f>
        <v>0</v>
      </c>
      <c r="AH104" s="179">
        <v>1</v>
      </c>
      <c r="AI104" s="179"/>
      <c r="AJ104" s="179"/>
      <c r="AK104" s="168">
        <f>SUM(AI104*10+AJ104)/AH104*10</f>
        <v>0</v>
      </c>
      <c r="AL104" s="179">
        <v>1</v>
      </c>
      <c r="AM104" s="179">
        <v>1</v>
      </c>
      <c r="AN104" s="179"/>
      <c r="AO104" s="179"/>
      <c r="AP104" s="168">
        <f>SUM(AN104*10+AO104/AM104)/AL104*10</f>
        <v>0</v>
      </c>
      <c r="AQ104" s="179">
        <v>1</v>
      </c>
      <c r="AR104" s="179"/>
      <c r="AS104" s="179"/>
      <c r="AT104" s="168">
        <f>SUM(AR104*10+AS104)/AQ104*10</f>
        <v>0</v>
      </c>
      <c r="AU104" s="179">
        <v>1</v>
      </c>
      <c r="AV104" s="179"/>
      <c r="AW104" s="179"/>
      <c r="AX104" s="168">
        <f>SUM(AV104*10+AW104)/AU104*10</f>
        <v>0</v>
      </c>
      <c r="AY104" s="179">
        <v>1</v>
      </c>
      <c r="AZ104" s="179"/>
      <c r="BA104" s="179"/>
      <c r="BB104" s="168">
        <f>SUM(AZ104*10+BA104)/AY104*10</f>
        <v>0</v>
      </c>
      <c r="BC104" s="153">
        <f>IF(H104&lt;250,0,IF(H104&lt;500,250,IF(H104&lt;750,"500",IF(H104&lt;1000,750,IF(H104&lt;1500,1000,IF(H104&lt;2000,1500,IF(H104&lt;2500,2000,IF(H104&lt;3000,2500,3000))))))))</f>
        <v>0</v>
      </c>
      <c r="BD104" s="181">
        <v>0</v>
      </c>
      <c r="BE104" s="153">
        <f>BC104-BD104</f>
        <v>0</v>
      </c>
      <c r="BF104" s="153" t="str">
        <f>IF(BE104=0,"geen actie",CONCATENATE("diploma uitschrijven: ",BC104," punten"))</f>
        <v>geen actie</v>
      </c>
      <c r="BG104" s="149">
        <v>121</v>
      </c>
      <c r="BH104" s="182"/>
      <c r="BI104" s="182"/>
      <c r="BJ104" s="182"/>
      <c r="BK104" s="182"/>
      <c r="BL104" s="182"/>
      <c r="BM104" s="182"/>
      <c r="BN104" s="182"/>
      <c r="BO104" s="182"/>
    </row>
    <row r="105" spans="1:67" ht="18" customHeight="1" x14ac:dyDescent="0.3">
      <c r="A105" s="149">
        <v>123</v>
      </c>
      <c r="B105" s="149" t="str">
        <f>IF(A105=BG105,"v","x")</f>
        <v>v</v>
      </c>
      <c r="C105" s="149"/>
      <c r="D105" s="173"/>
      <c r="E105" s="174"/>
      <c r="F105" s="153"/>
      <c r="G105" s="175"/>
      <c r="H105" s="176">
        <f>SUM(M105+Q105+U105+Y105+AC105+AG105+AK105+AP105+AT105+AX105+BB105)</f>
        <v>0</v>
      </c>
      <c r="I105" s="177"/>
      <c r="J105" s="153">
        <v>2021</v>
      </c>
      <c r="K105" s="455">
        <f>J105-I105</f>
        <v>2021</v>
      </c>
      <c r="L105" s="178">
        <f>H105-M105</f>
        <v>0</v>
      </c>
      <c r="M105" s="164"/>
      <c r="N105" s="179">
        <v>1</v>
      </c>
      <c r="O105" s="179"/>
      <c r="P105" s="179"/>
      <c r="Q105" s="168">
        <f>SUM(O105*10+P105)/N105*10</f>
        <v>0</v>
      </c>
      <c r="R105" s="179">
        <v>1</v>
      </c>
      <c r="S105" s="179"/>
      <c r="T105" s="179"/>
      <c r="U105" s="168">
        <f>SUM(S105*10+T105)/R105*10</f>
        <v>0</v>
      </c>
      <c r="V105" s="179">
        <v>1</v>
      </c>
      <c r="W105" s="179"/>
      <c r="X105" s="179"/>
      <c r="Y105" s="168">
        <f>SUM(W105*10+X105)/V105*10</f>
        <v>0</v>
      </c>
      <c r="Z105" s="179">
        <v>1</v>
      </c>
      <c r="AA105" s="179"/>
      <c r="AB105" s="179"/>
      <c r="AC105" s="168">
        <f>SUM(AA105*10+AB105)/Z105*10</f>
        <v>0</v>
      </c>
      <c r="AD105" s="179">
        <v>1</v>
      </c>
      <c r="AE105" s="179"/>
      <c r="AF105" s="179"/>
      <c r="AG105" s="168">
        <f>SUM(AE105*10+AF105)/AD105*10</f>
        <v>0</v>
      </c>
      <c r="AH105" s="179">
        <v>1</v>
      </c>
      <c r="AI105" s="179"/>
      <c r="AJ105" s="179"/>
      <c r="AK105" s="168">
        <f>SUM(AI105*10+AJ105)/AH105*10</f>
        <v>0</v>
      </c>
      <c r="AL105" s="179">
        <v>1</v>
      </c>
      <c r="AM105" s="179">
        <v>1</v>
      </c>
      <c r="AN105" s="179"/>
      <c r="AO105" s="179"/>
      <c r="AP105" s="168">
        <f>SUM(AN105*10+AO105/AM105)/AL105*10</f>
        <v>0</v>
      </c>
      <c r="AQ105" s="179">
        <v>1</v>
      </c>
      <c r="AR105" s="179"/>
      <c r="AS105" s="179"/>
      <c r="AT105" s="168">
        <f>SUM(AR105*10+AS105)/AQ105*10</f>
        <v>0</v>
      </c>
      <c r="AU105" s="179">
        <v>1</v>
      </c>
      <c r="AV105" s="179"/>
      <c r="AW105" s="179"/>
      <c r="AX105" s="168">
        <f>SUM(AV105*10+AW105)/AU105*10</f>
        <v>0</v>
      </c>
      <c r="AY105" s="179">
        <v>1</v>
      </c>
      <c r="AZ105" s="179"/>
      <c r="BA105" s="179"/>
      <c r="BB105" s="168">
        <f>SUM(AZ105*10+BA105)/AY105*10</f>
        <v>0</v>
      </c>
      <c r="BC105" s="153">
        <f>IF(H105&lt;250,0,IF(H105&lt;500,250,IF(H105&lt;750,"500",IF(H105&lt;1000,750,IF(H105&lt;1500,1000,IF(H105&lt;2000,1500,IF(H105&lt;2500,2000,IF(H105&lt;3000,2500,3000))))))))</f>
        <v>0</v>
      </c>
      <c r="BD105" s="181">
        <v>0</v>
      </c>
      <c r="BE105" s="153">
        <f>BC105-BD105</f>
        <v>0</v>
      </c>
      <c r="BF105" s="153" t="str">
        <f>IF(BE105=0,"geen actie",CONCATENATE("diploma uitschrijven: ",BC105," punten"))</f>
        <v>geen actie</v>
      </c>
      <c r="BG105" s="149">
        <v>123</v>
      </c>
      <c r="BH105" s="182"/>
      <c r="BI105" s="182"/>
      <c r="BJ105" s="182"/>
      <c r="BK105" s="182"/>
      <c r="BL105" s="182"/>
      <c r="BM105" s="182"/>
      <c r="BN105" s="182"/>
      <c r="BO105" s="182"/>
    </row>
    <row r="106" spans="1:67" x14ac:dyDescent="0.3">
      <c r="A106" s="149">
        <v>96</v>
      </c>
      <c r="B106" s="149" t="str">
        <f>IF(A106=BG106,"v","x")</f>
        <v>v</v>
      </c>
      <c r="C106" s="149"/>
      <c r="D106" s="183"/>
      <c r="E106" s="174"/>
      <c r="F106" s="184"/>
      <c r="G106" s="185"/>
      <c r="H106" s="176">
        <f>SUM(M106+Q106+U106+Y106+AC106+AG106+AK106+AP106+AT106+AX106+BB106)</f>
        <v>0</v>
      </c>
      <c r="I106" s="186"/>
      <c r="J106" s="153">
        <v>2021</v>
      </c>
      <c r="K106" s="455">
        <f>J106-I106</f>
        <v>2021</v>
      </c>
      <c r="L106" s="178">
        <f>H106-M106</f>
        <v>0</v>
      </c>
      <c r="M106" s="164"/>
      <c r="N106" s="179">
        <v>1</v>
      </c>
      <c r="O106" s="179"/>
      <c r="P106" s="179"/>
      <c r="Q106" s="168">
        <f>SUM(O106*10+P106)/N106*10</f>
        <v>0</v>
      </c>
      <c r="R106" s="179">
        <v>1</v>
      </c>
      <c r="S106" s="179"/>
      <c r="T106" s="179"/>
      <c r="U106" s="168">
        <f>SUM(S106*10+T106)/R106*10</f>
        <v>0</v>
      </c>
      <c r="V106" s="179">
        <v>1</v>
      </c>
      <c r="W106" s="179"/>
      <c r="X106" s="179"/>
      <c r="Y106" s="168">
        <f>SUM(W106*10+X106)/V106*10</f>
        <v>0</v>
      </c>
      <c r="Z106" s="179">
        <v>1</v>
      </c>
      <c r="AA106" s="179"/>
      <c r="AB106" s="179"/>
      <c r="AC106" s="168">
        <f>SUM(AA106*10+AB106)/Z106*10</f>
        <v>0</v>
      </c>
      <c r="AD106" s="179">
        <v>1</v>
      </c>
      <c r="AE106" s="179"/>
      <c r="AF106" s="179"/>
      <c r="AG106" s="168">
        <f>SUM(AE106*10+AF106)/AD106*10</f>
        <v>0</v>
      </c>
      <c r="AH106" s="179">
        <v>1</v>
      </c>
      <c r="AI106" s="179"/>
      <c r="AJ106" s="179"/>
      <c r="AK106" s="168">
        <f>SUM(AI106*10+AJ106)/AH106*10</f>
        <v>0</v>
      </c>
      <c r="AL106" s="179">
        <v>1</v>
      </c>
      <c r="AM106" s="179">
        <v>1</v>
      </c>
      <c r="AN106" s="179"/>
      <c r="AO106" s="179"/>
      <c r="AP106" s="168">
        <f>SUM(AN106*10+AO106/AM106)/AL106*10</f>
        <v>0</v>
      </c>
      <c r="AQ106" s="179">
        <v>1</v>
      </c>
      <c r="AR106" s="179"/>
      <c r="AS106" s="179"/>
      <c r="AT106" s="168">
        <f>SUM(AR106*10+AS106)/AQ106*10</f>
        <v>0</v>
      </c>
      <c r="AU106" s="179">
        <v>1</v>
      </c>
      <c r="AV106" s="179"/>
      <c r="AW106" s="179"/>
      <c r="AX106" s="168">
        <f>SUM(AV106*10+AW106)/AU106*10</f>
        <v>0</v>
      </c>
      <c r="AY106" s="179">
        <v>1</v>
      </c>
      <c r="AZ106" s="179"/>
      <c r="BA106" s="179"/>
      <c r="BB106" s="168">
        <f>SUM(AZ106*10+BA106)/AY106*10</f>
        <v>0</v>
      </c>
      <c r="BC106" s="153">
        <f>IF(H106&lt;250,0,IF(H106&lt;500,250,IF(H106&lt;750,"500",IF(H106&lt;1000,750,IF(H106&lt;1500,1000,IF(H106&lt;2000,1500,IF(H106&lt;2500,2000,IF(H106&lt;3000,2500,3000))))))))</f>
        <v>0</v>
      </c>
      <c r="BD106" s="181">
        <v>0</v>
      </c>
      <c r="BE106" s="153">
        <f>BC106-BD106</f>
        <v>0</v>
      </c>
      <c r="BF106" s="153" t="str">
        <f>IF(BE106=0,"geen actie",CONCATENATE("diploma uitschrijven: ",BC106," punten"))</f>
        <v>geen actie</v>
      </c>
      <c r="BG106" s="149">
        <v>96</v>
      </c>
      <c r="BH106" s="182"/>
      <c r="BI106" s="182"/>
      <c r="BJ106" s="182"/>
      <c r="BK106" s="182"/>
      <c r="BL106" s="182"/>
      <c r="BM106" s="182"/>
      <c r="BN106" s="182"/>
      <c r="BO106" s="182"/>
    </row>
    <row r="107" spans="1:67" ht="18" customHeight="1" x14ac:dyDescent="0.3">
      <c r="A107" s="149">
        <v>99</v>
      </c>
      <c r="B107" s="149" t="str">
        <f>IF(A107=BG107,"v","x")</f>
        <v>v</v>
      </c>
      <c r="C107" s="149"/>
      <c r="D107" s="199"/>
      <c r="E107" s="174"/>
      <c r="F107" s="149"/>
      <c r="G107" s="177"/>
      <c r="H107" s="176">
        <f>SUM(M107+Q107+U107+Y107+AC107+AG107+AK107+AP107+AT107+AX107+BB107)</f>
        <v>0</v>
      </c>
      <c r="I107" s="153"/>
      <c r="J107" s="153">
        <v>2021</v>
      </c>
      <c r="K107" s="455">
        <f>J107-I107</f>
        <v>2021</v>
      </c>
      <c r="L107" s="178">
        <f>H107-M107</f>
        <v>0</v>
      </c>
      <c r="M107" s="164"/>
      <c r="N107" s="179">
        <v>1</v>
      </c>
      <c r="O107" s="179"/>
      <c r="P107" s="179"/>
      <c r="Q107" s="168"/>
      <c r="R107" s="179">
        <v>1</v>
      </c>
      <c r="S107" s="179"/>
      <c r="T107" s="179"/>
      <c r="U107" s="168"/>
      <c r="V107" s="179">
        <v>1</v>
      </c>
      <c r="W107" s="179"/>
      <c r="X107" s="179"/>
      <c r="Y107" s="168">
        <f>SUM(W107*10+X107)/V107*10</f>
        <v>0</v>
      </c>
      <c r="Z107" s="179">
        <v>1</v>
      </c>
      <c r="AA107" s="179"/>
      <c r="AB107" s="179"/>
      <c r="AC107" s="168"/>
      <c r="AD107" s="179">
        <v>1</v>
      </c>
      <c r="AE107" s="179"/>
      <c r="AF107" s="179"/>
      <c r="AG107" s="168">
        <f>SUM(AE107*10+AF107)/AD107*10</f>
        <v>0</v>
      </c>
      <c r="AH107" s="179">
        <v>1</v>
      </c>
      <c r="AI107" s="179"/>
      <c r="AJ107" s="179"/>
      <c r="AK107" s="168"/>
      <c r="AL107" s="179">
        <v>1</v>
      </c>
      <c r="AM107" s="179">
        <v>1</v>
      </c>
      <c r="AN107" s="179"/>
      <c r="AO107" s="179"/>
      <c r="AP107" s="168">
        <f>SUM(AN107*10+AO107/AM107)/AL107*10</f>
        <v>0</v>
      </c>
      <c r="AQ107" s="179">
        <v>1</v>
      </c>
      <c r="AR107" s="179"/>
      <c r="AS107" s="179"/>
      <c r="AT107" s="168"/>
      <c r="AU107" s="179">
        <v>1</v>
      </c>
      <c r="AV107" s="179"/>
      <c r="AW107" s="179"/>
      <c r="AX107" s="168">
        <f>SUM(AV107*10+AW107)/AU107*10</f>
        <v>0</v>
      </c>
      <c r="AY107" s="179">
        <v>1</v>
      </c>
      <c r="AZ107" s="179"/>
      <c r="BA107" s="179"/>
      <c r="BB107" s="168">
        <f>SUM(AZ107*10+BA107)/AY107*10</f>
        <v>0</v>
      </c>
      <c r="BC107" s="153">
        <f>IF(H107&lt;250,0,IF(H107&lt;500,250,IF(H107&lt;750,"500",IF(H107&lt;1000,750,IF(H107&lt;1500,1000,IF(H107&lt;2000,1500,IF(H107&lt;2500,2000,IF(H107&lt;3000,2500,3000))))))))</f>
        <v>0</v>
      </c>
      <c r="BD107" s="181">
        <v>0</v>
      </c>
      <c r="BE107" s="153">
        <f>BC107-BD107</f>
        <v>0</v>
      </c>
      <c r="BF107" s="153" t="str">
        <f>IF(BE107=0,"geen actie",CONCATENATE("diploma uitschrijven: ",BC107," punten"))</f>
        <v>geen actie</v>
      </c>
      <c r="BG107" s="149">
        <v>99</v>
      </c>
      <c r="BH107" s="182"/>
      <c r="BI107" s="182"/>
      <c r="BJ107" s="182"/>
      <c r="BK107" s="182"/>
      <c r="BL107" s="182"/>
      <c r="BM107" s="182"/>
      <c r="BN107" s="182"/>
      <c r="BO107" s="182"/>
    </row>
    <row r="108" spans="1:67" x14ac:dyDescent="0.3">
      <c r="A108" s="149">
        <v>64</v>
      </c>
      <c r="B108" s="149" t="str">
        <f>IF(A108=BG108,"v","x")</f>
        <v>v</v>
      </c>
      <c r="C108" s="149"/>
      <c r="D108" s="173"/>
      <c r="E108" s="174"/>
      <c r="F108" s="153"/>
      <c r="G108" s="175"/>
      <c r="H108" s="176">
        <f>SUM(M108+Q108+U108+Y108+AC108+AG108+AK108+AP108+AT108+AX108+BB108)</f>
        <v>0</v>
      </c>
      <c r="I108" s="186"/>
      <c r="J108" s="153">
        <v>2021</v>
      </c>
      <c r="K108" s="455">
        <f>J108-I108</f>
        <v>2021</v>
      </c>
      <c r="L108" s="178">
        <f>H108-M108</f>
        <v>0</v>
      </c>
      <c r="M108" s="164"/>
      <c r="N108" s="179">
        <v>1</v>
      </c>
      <c r="O108" s="179"/>
      <c r="P108" s="179"/>
      <c r="Q108" s="168">
        <f>SUM(O108*10+P108)/N108*10</f>
        <v>0</v>
      </c>
      <c r="R108" s="179">
        <v>1</v>
      </c>
      <c r="S108" s="179"/>
      <c r="T108" s="179"/>
      <c r="U108" s="168">
        <f>SUM(S108*10+T108)/R108*10</f>
        <v>0</v>
      </c>
      <c r="V108" s="179">
        <v>1</v>
      </c>
      <c r="W108" s="179"/>
      <c r="X108" s="179"/>
      <c r="Y108" s="168">
        <f>SUM(W108*10+X108)/V108*10</f>
        <v>0</v>
      </c>
      <c r="Z108" s="179">
        <v>1</v>
      </c>
      <c r="AA108" s="179"/>
      <c r="AB108" s="179"/>
      <c r="AC108" s="168">
        <f>SUM(AA108*10+AB108)/Z108*10</f>
        <v>0</v>
      </c>
      <c r="AD108" s="179">
        <v>1</v>
      </c>
      <c r="AE108" s="179"/>
      <c r="AF108" s="179"/>
      <c r="AG108" s="168">
        <f>SUM(AE108*10+AF108)/AD108*10</f>
        <v>0</v>
      </c>
      <c r="AH108" s="179">
        <v>1</v>
      </c>
      <c r="AI108" s="179"/>
      <c r="AJ108" s="179"/>
      <c r="AK108" s="168">
        <f>SUM(AI108*10+AJ108)/AH108*10</f>
        <v>0</v>
      </c>
      <c r="AL108" s="179">
        <v>1</v>
      </c>
      <c r="AM108" s="179">
        <v>1</v>
      </c>
      <c r="AN108" s="179"/>
      <c r="AO108" s="179"/>
      <c r="AP108" s="168">
        <f>SUM(AN108*10+AO108/AM108)/AL108*10</f>
        <v>0</v>
      </c>
      <c r="AQ108" s="179">
        <v>1</v>
      </c>
      <c r="AR108" s="179"/>
      <c r="AS108" s="179"/>
      <c r="AT108" s="168">
        <f>SUM(AR108*10+AS108)/AQ108*10</f>
        <v>0</v>
      </c>
      <c r="AU108" s="179">
        <v>1</v>
      </c>
      <c r="AV108" s="179"/>
      <c r="AW108" s="179"/>
      <c r="AX108" s="168">
        <f>SUM(AV108*10+AW108)/AU108*10</f>
        <v>0</v>
      </c>
      <c r="AY108" s="179">
        <v>1</v>
      </c>
      <c r="AZ108" s="179"/>
      <c r="BA108" s="179"/>
      <c r="BB108" s="168">
        <f>SUM(AZ108*10+BA108)/AY108*10</f>
        <v>0</v>
      </c>
      <c r="BC108" s="153">
        <f>IF(H108&lt;250,0,IF(H108&lt;500,250,IF(H108&lt;750,"500",IF(H108&lt;1000,750,IF(H108&lt;1500,1000,IF(H108&lt;2000,1500,IF(H108&lt;2500,2000,IF(H108&lt;3000,2500,3000))))))))</f>
        <v>0</v>
      </c>
      <c r="BD108" s="181">
        <v>0</v>
      </c>
      <c r="BE108" s="153">
        <f>BC108-BD108</f>
        <v>0</v>
      </c>
      <c r="BF108" s="153" t="str">
        <f>IF(BE108=0,"geen actie",CONCATENATE("diploma uitschrijven: ",BC108," punten"))</f>
        <v>geen actie</v>
      </c>
      <c r="BG108" s="149">
        <v>64</v>
      </c>
      <c r="BH108" s="182"/>
      <c r="BI108" s="182"/>
      <c r="BJ108" s="182"/>
      <c r="BK108" s="182"/>
      <c r="BL108" s="182"/>
      <c r="BM108" s="182"/>
      <c r="BN108" s="182"/>
      <c r="BO108" s="182"/>
    </row>
    <row r="109" spans="1:67" ht="18" customHeight="1" x14ac:dyDescent="0.3">
      <c r="A109" s="149">
        <v>63</v>
      </c>
      <c r="B109" s="149" t="str">
        <f>IF(A109=BG109,"v","x")</f>
        <v>v</v>
      </c>
      <c r="C109" s="149"/>
      <c r="D109" s="173"/>
      <c r="E109" s="174"/>
      <c r="F109" s="153"/>
      <c r="G109" s="175"/>
      <c r="H109" s="176">
        <f>SUM(M109+Q109+U109+Y109+AC109+AG109+AK109+AP109+AT109+AX109+BB109)</f>
        <v>0</v>
      </c>
      <c r="I109" s="186"/>
      <c r="J109" s="153">
        <v>2021</v>
      </c>
      <c r="K109" s="455">
        <f>J109-I109</f>
        <v>2021</v>
      </c>
      <c r="L109" s="178">
        <f>H109-M109</f>
        <v>0</v>
      </c>
      <c r="M109" s="164"/>
      <c r="N109" s="179">
        <v>1</v>
      </c>
      <c r="O109" s="179"/>
      <c r="P109" s="179"/>
      <c r="Q109" s="168">
        <f>SUM(O109*10+P109)/N109*10</f>
        <v>0</v>
      </c>
      <c r="R109" s="179">
        <v>1</v>
      </c>
      <c r="S109" s="179"/>
      <c r="T109" s="179"/>
      <c r="U109" s="168">
        <f>SUM(S109*10+T109)/R109*10</f>
        <v>0</v>
      </c>
      <c r="V109" s="179">
        <v>1</v>
      </c>
      <c r="W109" s="179"/>
      <c r="X109" s="179"/>
      <c r="Y109" s="168">
        <f>SUM(W109*10+X109)/V109*10</f>
        <v>0</v>
      </c>
      <c r="Z109" s="179">
        <v>1</v>
      </c>
      <c r="AA109" s="179"/>
      <c r="AB109" s="179"/>
      <c r="AC109" s="168">
        <f>SUM(AA109*10+AB109)/Z109*10</f>
        <v>0</v>
      </c>
      <c r="AD109" s="179">
        <v>1</v>
      </c>
      <c r="AE109" s="179"/>
      <c r="AF109" s="179"/>
      <c r="AG109" s="168">
        <f>SUM(AE109*10+AF109)/AD109*10</f>
        <v>0</v>
      </c>
      <c r="AH109" s="179">
        <v>1</v>
      </c>
      <c r="AI109" s="179"/>
      <c r="AJ109" s="179"/>
      <c r="AK109" s="168">
        <f>SUM(AI109*10+AJ109)/AH109*10</f>
        <v>0</v>
      </c>
      <c r="AL109" s="179">
        <v>1</v>
      </c>
      <c r="AM109" s="179">
        <v>1</v>
      </c>
      <c r="AN109" s="179"/>
      <c r="AO109" s="179"/>
      <c r="AP109" s="168">
        <f>SUM(AN109*10+AO109/AM109)/AL109*10</f>
        <v>0</v>
      </c>
      <c r="AQ109" s="179">
        <v>1</v>
      </c>
      <c r="AR109" s="179"/>
      <c r="AS109" s="179"/>
      <c r="AT109" s="168">
        <f>SUM(AR109*10+AS109)/AQ109*10</f>
        <v>0</v>
      </c>
      <c r="AU109" s="179">
        <v>1</v>
      </c>
      <c r="AV109" s="179"/>
      <c r="AW109" s="179"/>
      <c r="AX109" s="168">
        <f>SUM(AV109*10+AW109)/AU109*10</f>
        <v>0</v>
      </c>
      <c r="AY109" s="179">
        <v>1</v>
      </c>
      <c r="AZ109" s="179"/>
      <c r="BA109" s="179"/>
      <c r="BB109" s="168">
        <f>SUM(AZ109*10+BA109)/AY109*10</f>
        <v>0</v>
      </c>
      <c r="BC109" s="153">
        <f>IF(H109&lt;250,0,IF(H109&lt;500,250,IF(H109&lt;750,"500",IF(H109&lt;1000,750,IF(H109&lt;1500,1000,IF(H109&lt;2000,1500,IF(H109&lt;2500,2000,IF(H109&lt;3000,2500,3000))))))))</f>
        <v>0</v>
      </c>
      <c r="BD109" s="181">
        <v>0</v>
      </c>
      <c r="BE109" s="153">
        <f>BC109-BD109</f>
        <v>0</v>
      </c>
      <c r="BF109" s="153" t="str">
        <f>IF(BE109=0,"geen actie",CONCATENATE("diploma uitschrijven: ",BC109," punten"))</f>
        <v>geen actie</v>
      </c>
      <c r="BG109" s="149">
        <v>63</v>
      </c>
      <c r="BH109" s="182"/>
      <c r="BI109" s="182"/>
      <c r="BJ109" s="182"/>
      <c r="BK109" s="182"/>
      <c r="BL109" s="182"/>
      <c r="BM109" s="182"/>
      <c r="BN109" s="182"/>
      <c r="BO109" s="182"/>
    </row>
    <row r="110" spans="1:67" ht="18" customHeight="1" x14ac:dyDescent="0.3">
      <c r="A110" s="149">
        <v>62</v>
      </c>
      <c r="B110" s="149" t="str">
        <f>IF(A110=BG110,"v","x")</f>
        <v>v</v>
      </c>
      <c r="C110" s="149"/>
      <c r="D110" s="187"/>
      <c r="E110" s="174"/>
      <c r="F110" s="184"/>
      <c r="G110" s="185"/>
      <c r="H110" s="176">
        <f>SUM(M110+Q110+U110+Y110+AC110+AG110+AK110+AP110+AT110+AX110+BB110)</f>
        <v>0</v>
      </c>
      <c r="I110" s="186"/>
      <c r="J110" s="153">
        <v>2021</v>
      </c>
      <c r="K110" s="455">
        <f>J110-I110</f>
        <v>2021</v>
      </c>
      <c r="L110" s="178">
        <f>H110-M110</f>
        <v>0</v>
      </c>
      <c r="M110" s="164"/>
      <c r="N110" s="179">
        <v>1</v>
      </c>
      <c r="O110" s="179"/>
      <c r="P110" s="179"/>
      <c r="Q110" s="168">
        <f>SUM(O110*10+P110)/N110*10</f>
        <v>0</v>
      </c>
      <c r="R110" s="179">
        <v>1</v>
      </c>
      <c r="S110" s="179"/>
      <c r="T110" s="179"/>
      <c r="U110" s="168">
        <f>SUM(S110*10+T110)/R110*10</f>
        <v>0</v>
      </c>
      <c r="V110" s="179">
        <v>1</v>
      </c>
      <c r="W110" s="179"/>
      <c r="X110" s="179"/>
      <c r="Y110" s="168">
        <f>SUM(W110*10+X110)/V110*10</f>
        <v>0</v>
      </c>
      <c r="Z110" s="179">
        <v>1</v>
      </c>
      <c r="AA110" s="179"/>
      <c r="AB110" s="179"/>
      <c r="AC110" s="168">
        <f>SUM(AA110*10+AB110)/Z110*10</f>
        <v>0</v>
      </c>
      <c r="AD110" s="179">
        <v>1</v>
      </c>
      <c r="AE110" s="179"/>
      <c r="AF110" s="179"/>
      <c r="AG110" s="168">
        <f>SUM(AE110*10+AF110)/AD110*10</f>
        <v>0</v>
      </c>
      <c r="AH110" s="179">
        <v>1</v>
      </c>
      <c r="AI110" s="179"/>
      <c r="AJ110" s="179"/>
      <c r="AK110" s="168">
        <f>SUM(AI110*10+AJ110)/AH110*10</f>
        <v>0</v>
      </c>
      <c r="AL110" s="179">
        <v>1</v>
      </c>
      <c r="AM110" s="179">
        <v>1</v>
      </c>
      <c r="AN110" s="179"/>
      <c r="AO110" s="179"/>
      <c r="AP110" s="168">
        <f>SUM(AN110*10+AO110/AM110)/AL110*10</f>
        <v>0</v>
      </c>
      <c r="AQ110" s="179">
        <v>1</v>
      </c>
      <c r="AR110" s="179"/>
      <c r="AS110" s="179"/>
      <c r="AT110" s="168">
        <f>SUM(AR110*10+AS110)/AQ110*10</f>
        <v>0</v>
      </c>
      <c r="AU110" s="179">
        <v>1</v>
      </c>
      <c r="AV110" s="179"/>
      <c r="AW110" s="179"/>
      <c r="AX110" s="168">
        <f>SUM(AV110*10+AW110)/AU110*10</f>
        <v>0</v>
      </c>
      <c r="AY110" s="179">
        <v>1</v>
      </c>
      <c r="AZ110" s="179"/>
      <c r="BA110" s="179"/>
      <c r="BB110" s="168">
        <f>SUM(AZ110*10+BA110)/AY110*10</f>
        <v>0</v>
      </c>
      <c r="BC110" s="153">
        <f>IF(H110&lt;250,0,IF(H110&lt;500,250,IF(H110&lt;750,"500",IF(H110&lt;1000,750,IF(H110&lt;1500,1000,IF(H110&lt;2000,1500,IF(H110&lt;2500,2000,IF(H110&lt;3000,2500,3000))))))))</f>
        <v>0</v>
      </c>
      <c r="BD110" s="181">
        <v>0</v>
      </c>
      <c r="BE110" s="153">
        <f>BC110-BD110</f>
        <v>0</v>
      </c>
      <c r="BF110" s="153" t="str">
        <f>IF(BE110=0,"geen actie",CONCATENATE("diploma uitschrijven: ",BC110," punten"))</f>
        <v>geen actie</v>
      </c>
      <c r="BG110" s="149">
        <v>62</v>
      </c>
      <c r="BH110" s="182"/>
      <c r="BI110" s="182"/>
      <c r="BJ110" s="182"/>
      <c r="BK110" s="182"/>
      <c r="BL110" s="182"/>
      <c r="BM110" s="182"/>
      <c r="BN110" s="182"/>
      <c r="BO110" s="182"/>
    </row>
    <row r="111" spans="1:67" ht="18" customHeight="1" x14ac:dyDescent="0.3">
      <c r="A111" s="149">
        <v>61</v>
      </c>
      <c r="B111" s="149" t="str">
        <f>IF(A111=BG111,"v","x")</f>
        <v>v</v>
      </c>
      <c r="C111" s="149"/>
      <c r="D111" s="217"/>
      <c r="E111" s="174"/>
      <c r="F111" s="190"/>
      <c r="G111" s="186"/>
      <c r="H111" s="176">
        <f>SUM(M111+Q111+U111+Y111+AC111+AG111+AK111+AP111+AT111+AX111+BB111)</f>
        <v>0</v>
      </c>
      <c r="I111" s="153"/>
      <c r="J111" s="153">
        <v>2021</v>
      </c>
      <c r="K111" s="455">
        <f>J111-I111</f>
        <v>2021</v>
      </c>
      <c r="L111" s="178">
        <f>H111-M111</f>
        <v>0</v>
      </c>
      <c r="M111" s="164"/>
      <c r="N111" s="179">
        <v>1</v>
      </c>
      <c r="O111" s="179"/>
      <c r="P111" s="179"/>
      <c r="Q111" s="168">
        <f>SUM(O111*10+P111)/N111*10</f>
        <v>0</v>
      </c>
      <c r="R111" s="179">
        <v>1</v>
      </c>
      <c r="S111" s="179"/>
      <c r="T111" s="179"/>
      <c r="U111" s="168">
        <f>SUM(S111*10+T111)/R111*10</f>
        <v>0</v>
      </c>
      <c r="V111" s="179">
        <v>1</v>
      </c>
      <c r="W111" s="179"/>
      <c r="X111" s="179"/>
      <c r="Y111" s="168">
        <f>SUM(W111*10+X111)/V111*10</f>
        <v>0</v>
      </c>
      <c r="Z111" s="179">
        <v>1</v>
      </c>
      <c r="AA111" s="179"/>
      <c r="AB111" s="179"/>
      <c r="AC111" s="168">
        <f>SUM(AA111*10+AB111)/Z111*10</f>
        <v>0</v>
      </c>
      <c r="AD111" s="179">
        <v>1</v>
      </c>
      <c r="AE111" s="179"/>
      <c r="AF111" s="179"/>
      <c r="AG111" s="168">
        <f>SUM(AE111*10+AF111)/AD111*10</f>
        <v>0</v>
      </c>
      <c r="AH111" s="179">
        <v>1</v>
      </c>
      <c r="AI111" s="179"/>
      <c r="AJ111" s="179"/>
      <c r="AK111" s="168">
        <f>SUM(AI111*10+AJ111)/AH111*10</f>
        <v>0</v>
      </c>
      <c r="AL111" s="179">
        <v>1</v>
      </c>
      <c r="AM111" s="179">
        <v>1</v>
      </c>
      <c r="AN111" s="179"/>
      <c r="AO111" s="179"/>
      <c r="AP111" s="168">
        <f>SUM(AN111*10+AO111/AM111)/AL111*10</f>
        <v>0</v>
      </c>
      <c r="AQ111" s="179">
        <v>1</v>
      </c>
      <c r="AR111" s="179"/>
      <c r="AS111" s="179"/>
      <c r="AT111" s="168">
        <f>SUM(AR111*10+AS111)/AQ111*10</f>
        <v>0</v>
      </c>
      <c r="AU111" s="179">
        <v>1</v>
      </c>
      <c r="AV111" s="179"/>
      <c r="AW111" s="179"/>
      <c r="AX111" s="168">
        <f>SUM(AV111*10+AW111)/AU111*10</f>
        <v>0</v>
      </c>
      <c r="AY111" s="179">
        <v>1</v>
      </c>
      <c r="AZ111" s="179"/>
      <c r="BA111" s="179"/>
      <c r="BB111" s="168">
        <f>SUM(AZ111*10+BA111)/AY111*10</f>
        <v>0</v>
      </c>
      <c r="BC111" s="153">
        <f>IF(H111&lt;250,0,IF(H111&lt;500,250,IF(H111&lt;750,"500",IF(H111&lt;1000,750,IF(H111&lt;1500,1000,IF(H111&lt;2000,1500,IF(H111&lt;2500,2000,IF(H111&lt;3000,2500,3000))))))))</f>
        <v>0</v>
      </c>
      <c r="BD111" s="181">
        <v>0</v>
      </c>
      <c r="BE111" s="153">
        <f>BC111-BD111</f>
        <v>0</v>
      </c>
      <c r="BF111" s="153" t="str">
        <f>IF(BE111=0,"geen actie",CONCATENATE("diploma uitschrijven: ",BC111," punten"))</f>
        <v>geen actie</v>
      </c>
      <c r="BG111" s="149">
        <v>61</v>
      </c>
      <c r="BH111" s="182"/>
      <c r="BI111" s="182"/>
      <c r="BJ111" s="182"/>
      <c r="BK111" s="182"/>
      <c r="BL111" s="182"/>
      <c r="BM111" s="182"/>
      <c r="BN111" s="182"/>
      <c r="BO111" s="182"/>
    </row>
    <row r="112" spans="1:67" ht="18" customHeight="1" x14ac:dyDescent="0.3">
      <c r="A112" s="149">
        <v>77</v>
      </c>
      <c r="B112" s="149" t="str">
        <f>IF(A112=BG112,"v","x")</f>
        <v>v</v>
      </c>
      <c r="C112" s="149"/>
      <c r="D112" s="199"/>
      <c r="E112" s="174"/>
      <c r="F112" s="193"/>
      <c r="G112" s="177"/>
      <c r="H112" s="176">
        <f>SUM(M112+Q112+U112+Y112+AC112+AG112+AK112+AP112+AT112+AX112+BB112)</f>
        <v>0</v>
      </c>
      <c r="I112" s="153"/>
      <c r="J112" s="153">
        <v>2021</v>
      </c>
      <c r="K112" s="455">
        <f>J112-I112</f>
        <v>2021</v>
      </c>
      <c r="L112" s="178">
        <f>H112-M112</f>
        <v>0</v>
      </c>
      <c r="M112" s="164"/>
      <c r="N112" s="179">
        <v>1</v>
      </c>
      <c r="O112" s="179"/>
      <c r="P112" s="179"/>
      <c r="Q112" s="168">
        <f>SUM(O112*10+P112)/N112*10</f>
        <v>0</v>
      </c>
      <c r="R112" s="179">
        <v>1</v>
      </c>
      <c r="S112" s="179"/>
      <c r="T112" s="179"/>
      <c r="U112" s="168">
        <f>SUM(S112*10+T112)/R112*10</f>
        <v>0</v>
      </c>
      <c r="V112" s="179">
        <v>1</v>
      </c>
      <c r="W112" s="179"/>
      <c r="X112" s="179"/>
      <c r="Y112" s="168">
        <f>SUM(W112*10+X112)/V112*10</f>
        <v>0</v>
      </c>
      <c r="Z112" s="179">
        <v>1</v>
      </c>
      <c r="AA112" s="179"/>
      <c r="AB112" s="179"/>
      <c r="AC112" s="168">
        <f>SUM(AA112*10+AB112)/Z112*10</f>
        <v>0</v>
      </c>
      <c r="AD112" s="179">
        <v>1</v>
      </c>
      <c r="AE112" s="179"/>
      <c r="AF112" s="179"/>
      <c r="AG112" s="168">
        <f>SUM(AE112*10+AF112)/AD112*10</f>
        <v>0</v>
      </c>
      <c r="AH112" s="179">
        <v>1</v>
      </c>
      <c r="AI112" s="179"/>
      <c r="AJ112" s="179"/>
      <c r="AK112" s="168">
        <f>SUM(AI112*10+AJ112)/AH112*10</f>
        <v>0</v>
      </c>
      <c r="AL112" s="179">
        <v>1</v>
      </c>
      <c r="AM112" s="179">
        <v>1</v>
      </c>
      <c r="AN112" s="179"/>
      <c r="AO112" s="179"/>
      <c r="AP112" s="168">
        <f>SUM(AN112*10+AO112/AM112)/AL112*10</f>
        <v>0</v>
      </c>
      <c r="AQ112" s="179">
        <v>1</v>
      </c>
      <c r="AR112" s="179"/>
      <c r="AS112" s="179"/>
      <c r="AT112" s="168">
        <f>SUM(AR112*10+AS112)/AQ112*10</f>
        <v>0</v>
      </c>
      <c r="AU112" s="179">
        <v>1</v>
      </c>
      <c r="AV112" s="179"/>
      <c r="AW112" s="179"/>
      <c r="AX112" s="168">
        <f>SUM(AV112*10+AW112)/AU112*10</f>
        <v>0</v>
      </c>
      <c r="AY112" s="179">
        <v>1</v>
      </c>
      <c r="AZ112" s="179"/>
      <c r="BA112" s="179"/>
      <c r="BB112" s="168">
        <f>SUM(AZ112*10+BA112)/AY112*10</f>
        <v>0</v>
      </c>
      <c r="BC112" s="153">
        <f>IF(H112&lt;250,0,IF(H112&lt;500,250,IF(H112&lt;750,"500",IF(H112&lt;1000,750,IF(H112&lt;1500,1000,IF(H112&lt;2000,1500,IF(H112&lt;2500,2000,IF(H112&lt;3000,2500,3000))))))))</f>
        <v>0</v>
      </c>
      <c r="BD112" s="181">
        <v>0</v>
      </c>
      <c r="BE112" s="153">
        <f>BC112-BD112</f>
        <v>0</v>
      </c>
      <c r="BF112" s="153" t="str">
        <f>IF(BE112=0,"geen actie",CONCATENATE("diploma uitschrijven: ",BC112," punten"))</f>
        <v>geen actie</v>
      </c>
      <c r="BG112" s="149">
        <v>77</v>
      </c>
      <c r="BH112" s="182"/>
      <c r="BI112" s="182"/>
      <c r="BJ112" s="182"/>
      <c r="BK112" s="182"/>
      <c r="BL112" s="182"/>
      <c r="BM112" s="182"/>
      <c r="BN112" s="182"/>
      <c r="BO112" s="182"/>
    </row>
    <row r="113" spans="1:67" ht="18" customHeight="1" x14ac:dyDescent="0.3">
      <c r="A113" s="149">
        <v>71</v>
      </c>
      <c r="B113" s="149" t="str">
        <f>IF(A113=BG113,"v","x")</f>
        <v>v</v>
      </c>
      <c r="C113" s="149"/>
      <c r="D113" s="183"/>
      <c r="E113" s="174"/>
      <c r="F113" s="153"/>
      <c r="G113" s="175"/>
      <c r="H113" s="176">
        <f>SUM(M113+Q113+U113+Y113+AC113+AG113+AK113+AP113+AT113+AX113+BB113)</f>
        <v>0</v>
      </c>
      <c r="I113" s="177"/>
      <c r="J113" s="153">
        <v>2021</v>
      </c>
      <c r="K113" s="455">
        <f>J113-I113</f>
        <v>2021</v>
      </c>
      <c r="L113" s="178">
        <f>H113-M113</f>
        <v>0</v>
      </c>
      <c r="M113" s="164"/>
      <c r="N113" s="179">
        <v>1</v>
      </c>
      <c r="O113" s="179"/>
      <c r="P113" s="179"/>
      <c r="Q113" s="168">
        <f>SUM(O113*10+P113)/N113*10</f>
        <v>0</v>
      </c>
      <c r="R113" s="179">
        <v>1</v>
      </c>
      <c r="S113" s="179"/>
      <c r="T113" s="179"/>
      <c r="U113" s="168">
        <f>SUM(S113*10+T113)/R113*10</f>
        <v>0</v>
      </c>
      <c r="V113" s="179">
        <v>1</v>
      </c>
      <c r="W113" s="179"/>
      <c r="X113" s="179"/>
      <c r="Y113" s="168">
        <f>SUM(W113*10+X113)/V113*10</f>
        <v>0</v>
      </c>
      <c r="Z113" s="179">
        <v>1</v>
      </c>
      <c r="AA113" s="179"/>
      <c r="AB113" s="179"/>
      <c r="AC113" s="168">
        <f>SUM(AA113*10+AB113)/Z113*10</f>
        <v>0</v>
      </c>
      <c r="AD113" s="179">
        <v>1</v>
      </c>
      <c r="AE113" s="179"/>
      <c r="AF113" s="179"/>
      <c r="AG113" s="168">
        <f>SUM(AE113*10+AF113)/AD113*10</f>
        <v>0</v>
      </c>
      <c r="AH113" s="179">
        <v>1</v>
      </c>
      <c r="AI113" s="179"/>
      <c r="AJ113" s="179"/>
      <c r="AK113" s="168">
        <f>SUM(AI113*10+AJ113)/AH113*10</f>
        <v>0</v>
      </c>
      <c r="AL113" s="179">
        <v>1</v>
      </c>
      <c r="AM113" s="179">
        <v>1</v>
      </c>
      <c r="AN113" s="179"/>
      <c r="AO113" s="179"/>
      <c r="AP113" s="168">
        <f>SUM(AN113*10+AO113/AM113)/AL113*10</f>
        <v>0</v>
      </c>
      <c r="AQ113" s="179">
        <v>1</v>
      </c>
      <c r="AR113" s="179"/>
      <c r="AS113" s="179"/>
      <c r="AT113" s="168">
        <f>SUM(AR113*10+AS113)/AQ113*10</f>
        <v>0</v>
      </c>
      <c r="AU113" s="179">
        <v>1</v>
      </c>
      <c r="AV113" s="179"/>
      <c r="AW113" s="179"/>
      <c r="AX113" s="168">
        <f>SUM(AV113*10+AW113)/AU113*10</f>
        <v>0</v>
      </c>
      <c r="AY113" s="179">
        <v>1</v>
      </c>
      <c r="AZ113" s="179"/>
      <c r="BA113" s="179"/>
      <c r="BB113" s="168">
        <f>SUM(AZ113*10+BA113)/AY113*10</f>
        <v>0</v>
      </c>
      <c r="BC113" s="153">
        <f>IF(H113&lt;250,0,IF(H113&lt;500,250,IF(H113&lt;750,"500",IF(H113&lt;1000,750,IF(H113&lt;1500,1000,IF(H113&lt;2000,1500,IF(H113&lt;2500,2000,IF(H113&lt;3000,2500,3000))))))))</f>
        <v>0</v>
      </c>
      <c r="BD113" s="181">
        <v>0</v>
      </c>
      <c r="BE113" s="153">
        <f>BC113-BD113</f>
        <v>0</v>
      </c>
      <c r="BF113" s="153" t="str">
        <f>IF(BE113=0,"geen actie",CONCATENATE("diploma uitschrijven: ",BC113," punten"))</f>
        <v>geen actie</v>
      </c>
      <c r="BG113" s="149">
        <v>71</v>
      </c>
      <c r="BH113" s="182"/>
      <c r="BI113" s="182"/>
      <c r="BJ113" s="182"/>
      <c r="BK113" s="182"/>
      <c r="BL113" s="182"/>
      <c r="BM113" s="182"/>
      <c r="BN113" s="182"/>
      <c r="BO113" s="182"/>
    </row>
    <row r="114" spans="1:67" ht="18" customHeight="1" x14ac:dyDescent="0.3">
      <c r="A114" s="149">
        <v>67</v>
      </c>
      <c r="B114" s="149" t="str">
        <f>IF(A114=BG114,"v","x")</f>
        <v>v</v>
      </c>
      <c r="C114" s="149"/>
      <c r="D114" s="187"/>
      <c r="E114" s="174"/>
      <c r="F114" s="153"/>
      <c r="G114" s="175"/>
      <c r="H114" s="176">
        <f>SUM(M114+Q114+U114+Y114+AC114+AG114+AK114+AP114+AT114+AX114+BB114)</f>
        <v>0</v>
      </c>
      <c r="I114" s="177"/>
      <c r="J114" s="153">
        <v>2021</v>
      </c>
      <c r="K114" s="455">
        <f>J114-I114</f>
        <v>2021</v>
      </c>
      <c r="L114" s="178">
        <f>H114-M114</f>
        <v>0</v>
      </c>
      <c r="M114" s="164"/>
      <c r="N114" s="179">
        <v>1</v>
      </c>
      <c r="O114" s="179"/>
      <c r="P114" s="179"/>
      <c r="Q114" s="168">
        <f>SUM(O114*10+P114)/N114*10</f>
        <v>0</v>
      </c>
      <c r="R114" s="179">
        <v>1</v>
      </c>
      <c r="S114" s="179"/>
      <c r="T114" s="179"/>
      <c r="U114" s="168">
        <f>SUM(S114*10+T114)/R114*10</f>
        <v>0</v>
      </c>
      <c r="V114" s="179">
        <v>1</v>
      </c>
      <c r="W114" s="179"/>
      <c r="X114" s="179"/>
      <c r="Y114" s="168">
        <f>SUM(W114*10+X114)/V115*10</f>
        <v>0</v>
      </c>
      <c r="Z114" s="179">
        <v>1</v>
      </c>
      <c r="AA114" s="179"/>
      <c r="AB114" s="179"/>
      <c r="AC114" s="168">
        <f>SUM(AA114*10+AB114)/Z114*10</f>
        <v>0</v>
      </c>
      <c r="AD114" s="179">
        <v>1</v>
      </c>
      <c r="AE114" s="179"/>
      <c r="AF114" s="179"/>
      <c r="AG114" s="168">
        <f>SUM(AE114*10+AF114)/AD114*10</f>
        <v>0</v>
      </c>
      <c r="AH114" s="179">
        <v>1</v>
      </c>
      <c r="AI114" s="179"/>
      <c r="AJ114" s="179"/>
      <c r="AK114" s="168">
        <f>SUM(AI114*10+AJ114)/AH114*10</f>
        <v>0</v>
      </c>
      <c r="AL114" s="179">
        <v>1</v>
      </c>
      <c r="AM114" s="179">
        <v>1</v>
      </c>
      <c r="AN114" s="179"/>
      <c r="AO114" s="179"/>
      <c r="AP114" s="168">
        <f>SUM(AN114*10+AO114/AM114)/AL114*10</f>
        <v>0</v>
      </c>
      <c r="AQ114" s="179">
        <v>1</v>
      </c>
      <c r="AR114" s="179"/>
      <c r="AS114" s="179"/>
      <c r="AT114" s="168">
        <f>SUM(AR114*10+AS114)/AQ114*10</f>
        <v>0</v>
      </c>
      <c r="AU114" s="179">
        <v>1</v>
      </c>
      <c r="AV114" s="179"/>
      <c r="AW114" s="179"/>
      <c r="AX114" s="168">
        <f>SUM(AV114*10+AW114)/AU114*10</f>
        <v>0</v>
      </c>
      <c r="AY114" s="179">
        <v>1</v>
      </c>
      <c r="AZ114" s="179"/>
      <c r="BA114" s="179"/>
      <c r="BB114" s="168">
        <f>SUM(AZ114*10+BA114)/AY114*10</f>
        <v>0</v>
      </c>
      <c r="BC114" s="153">
        <f>IF(H114&lt;250,0,IF(H114&lt;500,250,IF(H114&lt;750,"500",IF(H114&lt;1000,750,IF(H114&lt;1500,1000,IF(H114&lt;2000,1500,IF(H114&lt;2500,2000,IF(H114&lt;3000,2500,3000))))))))</f>
        <v>0</v>
      </c>
      <c r="BD114" s="181">
        <v>0</v>
      </c>
      <c r="BE114" s="153">
        <f>BC114-BD114</f>
        <v>0</v>
      </c>
      <c r="BF114" s="153" t="str">
        <f>IF(BE114=0,"geen actie",CONCATENATE("diploma uitschrijven: ",BC114," punten"))</f>
        <v>geen actie</v>
      </c>
      <c r="BG114" s="149">
        <v>67</v>
      </c>
      <c r="BH114" s="182"/>
      <c r="BI114" s="182"/>
      <c r="BJ114" s="182"/>
      <c r="BK114" s="182"/>
      <c r="BL114" s="182"/>
      <c r="BM114" s="182"/>
      <c r="BN114" s="182"/>
      <c r="BO114" s="182"/>
    </row>
    <row r="115" spans="1:67" ht="18" customHeight="1" x14ac:dyDescent="0.3">
      <c r="A115" s="149">
        <v>73</v>
      </c>
      <c r="B115" s="149" t="str">
        <f>IF(A115=BG115,"v","x")</f>
        <v>v</v>
      </c>
      <c r="C115" s="149"/>
      <c r="D115" s="199"/>
      <c r="E115" s="155"/>
      <c r="F115" s="155"/>
      <c r="G115" s="177"/>
      <c r="H115" s="176">
        <f>SUM(M115+Q115+U115+Y115+AC115+AG115+AK115+AP115+AT115+AX115+BB115)</f>
        <v>0</v>
      </c>
      <c r="I115" s="153"/>
      <c r="J115" s="153">
        <v>2021</v>
      </c>
      <c r="K115" s="455">
        <f>J115-I115</f>
        <v>2021</v>
      </c>
      <c r="L115" s="178">
        <f>H115-M115</f>
        <v>0</v>
      </c>
      <c r="M115" s="164"/>
      <c r="N115" s="179">
        <v>1</v>
      </c>
      <c r="O115" s="179"/>
      <c r="P115" s="179"/>
      <c r="Q115" s="168">
        <f>SUM(O115*10+P115)/N115*10</f>
        <v>0</v>
      </c>
      <c r="R115" s="179">
        <v>1</v>
      </c>
      <c r="S115" s="179"/>
      <c r="T115" s="179"/>
      <c r="U115" s="168">
        <f>SUM(S115*10+T115)/R115*10</f>
        <v>0</v>
      </c>
      <c r="V115" s="179">
        <v>1</v>
      </c>
      <c r="W115" s="179"/>
      <c r="X115" s="179"/>
      <c r="Y115" s="168">
        <f>SUM(W115*10+X115)/V115*10</f>
        <v>0</v>
      </c>
      <c r="Z115" s="179">
        <v>1</v>
      </c>
      <c r="AA115" s="179"/>
      <c r="AB115" s="179"/>
      <c r="AC115" s="168">
        <f>SUM(AA115*10+AB115)/Z115*10</f>
        <v>0</v>
      </c>
      <c r="AD115" s="179">
        <v>1</v>
      </c>
      <c r="AE115" s="179"/>
      <c r="AF115" s="179"/>
      <c r="AG115" s="168">
        <f>SUM(AE115*10+AF115)/AD115*10</f>
        <v>0</v>
      </c>
      <c r="AH115" s="179">
        <v>1</v>
      </c>
      <c r="AI115" s="179"/>
      <c r="AJ115" s="179"/>
      <c r="AK115" s="168">
        <f>SUM(AI115*10+AJ115)/AH115*10</f>
        <v>0</v>
      </c>
      <c r="AL115" s="179">
        <v>1</v>
      </c>
      <c r="AM115" s="179">
        <v>1</v>
      </c>
      <c r="AN115" s="179"/>
      <c r="AO115" s="179"/>
      <c r="AP115" s="168">
        <f>SUM(AN115*10+AO115/AM115)/AL115*10</f>
        <v>0</v>
      </c>
      <c r="AQ115" s="179">
        <v>1</v>
      </c>
      <c r="AR115" s="179"/>
      <c r="AS115" s="179"/>
      <c r="AT115" s="168">
        <f>SUM(AR115*10+AS115)/AQ115*10</f>
        <v>0</v>
      </c>
      <c r="AU115" s="179">
        <v>1</v>
      </c>
      <c r="AV115" s="179"/>
      <c r="AW115" s="179"/>
      <c r="AX115" s="168">
        <f>SUM(AV115*10+AW115)/AU115*10</f>
        <v>0</v>
      </c>
      <c r="AY115" s="179">
        <v>1</v>
      </c>
      <c r="AZ115" s="179"/>
      <c r="BA115" s="179"/>
      <c r="BB115" s="168">
        <f>SUM(AZ115*10+BA115)/AY115*10</f>
        <v>0</v>
      </c>
      <c r="BC115" s="153">
        <f>IF(H115&lt;250,0,IF(H115&lt;500,250,IF(H115&lt;750,"500",IF(H115&lt;1000,750,IF(H115&lt;1500,1000,IF(H115&lt;2000,1500,IF(H115&lt;2500,2000,IF(H115&lt;3000,2500,3000))))))))</f>
        <v>0</v>
      </c>
      <c r="BD115" s="181">
        <v>0</v>
      </c>
      <c r="BE115" s="153">
        <f>BC115-BD115</f>
        <v>0</v>
      </c>
      <c r="BF115" s="153" t="str">
        <f>IF(BE115=0,"geen actie",CONCATENATE("diploma uitschrijven: ",BC115," punten"))</f>
        <v>geen actie</v>
      </c>
      <c r="BG115" s="149">
        <v>73</v>
      </c>
      <c r="BH115" s="182"/>
      <c r="BI115" s="182"/>
      <c r="BJ115" s="182"/>
      <c r="BK115" s="182"/>
      <c r="BL115" s="182"/>
      <c r="BM115" s="182"/>
      <c r="BN115" s="182"/>
      <c r="BO115" s="182"/>
    </row>
    <row r="116" spans="1:67" ht="18" customHeight="1" x14ac:dyDescent="0.3">
      <c r="A116" s="149">
        <v>76</v>
      </c>
      <c r="B116" s="149" t="str">
        <f>IF(A116=BG116,"v","x")</f>
        <v>v</v>
      </c>
      <c r="C116" s="191"/>
      <c r="D116" s="173"/>
      <c r="E116" s="174"/>
      <c r="F116" s="153"/>
      <c r="G116" s="175"/>
      <c r="H116" s="176">
        <f>SUM(M116+Q116+U116+Y116+AC116+AG116+AK116+AP116+AT116+AX116+BB116)</f>
        <v>0</v>
      </c>
      <c r="I116" s="186"/>
      <c r="J116" s="153">
        <v>2021</v>
      </c>
      <c r="K116" s="455">
        <f>J116-I116</f>
        <v>2021</v>
      </c>
      <c r="L116" s="178">
        <f>H116-M116</f>
        <v>0</v>
      </c>
      <c r="M116" s="164"/>
      <c r="N116" s="179">
        <v>1</v>
      </c>
      <c r="O116" s="179"/>
      <c r="P116" s="179"/>
      <c r="Q116" s="168">
        <f>SUM(O116*10+P116)/N116*10</f>
        <v>0</v>
      </c>
      <c r="R116" s="179">
        <v>1</v>
      </c>
      <c r="S116" s="179"/>
      <c r="T116" s="179"/>
      <c r="U116" s="168">
        <f>SUM(S116*10+T116)/R116*10</f>
        <v>0</v>
      </c>
      <c r="V116" s="179">
        <v>1</v>
      </c>
      <c r="W116" s="179"/>
      <c r="X116" s="179"/>
      <c r="Y116" s="168">
        <f>SUM(W116*10+X116)/V116*10</f>
        <v>0</v>
      </c>
      <c r="Z116" s="179">
        <v>1</v>
      </c>
      <c r="AA116" s="179"/>
      <c r="AB116" s="179"/>
      <c r="AC116" s="168">
        <f>SUM(AA116*10+AB116)/Z116*10</f>
        <v>0</v>
      </c>
      <c r="AD116" s="179">
        <v>1</v>
      </c>
      <c r="AE116" s="179"/>
      <c r="AF116" s="179"/>
      <c r="AG116" s="168">
        <f>SUM(AE116*10+AF116)/AD116*10</f>
        <v>0</v>
      </c>
      <c r="AH116" s="179">
        <v>1</v>
      </c>
      <c r="AI116" s="179"/>
      <c r="AJ116" s="179"/>
      <c r="AK116" s="168">
        <f>SUM(AI116*10+AJ116)/AH116*10</f>
        <v>0</v>
      </c>
      <c r="AL116" s="179">
        <v>1</v>
      </c>
      <c r="AM116" s="179">
        <v>1</v>
      </c>
      <c r="AN116" s="179"/>
      <c r="AO116" s="179"/>
      <c r="AP116" s="168">
        <f>SUM(AN116*10+AO116/AM116)/AL116*10</f>
        <v>0</v>
      </c>
      <c r="AQ116" s="179">
        <v>1</v>
      </c>
      <c r="AR116" s="179"/>
      <c r="AS116" s="179"/>
      <c r="AT116" s="168">
        <f>SUM(AR116*10+AS116)/AQ116*10</f>
        <v>0</v>
      </c>
      <c r="AU116" s="179">
        <v>1</v>
      </c>
      <c r="AV116" s="179"/>
      <c r="AW116" s="179"/>
      <c r="AX116" s="168">
        <f>SUM(AV116*10+AW116)/AU116*10</f>
        <v>0</v>
      </c>
      <c r="AY116" s="179">
        <v>1</v>
      </c>
      <c r="AZ116" s="179"/>
      <c r="BA116" s="179"/>
      <c r="BB116" s="168">
        <f>SUM(AZ116*10+BA116)/AY116*10</f>
        <v>0</v>
      </c>
      <c r="BC116" s="153">
        <f>IF(H116&lt;250,0,IF(H116&lt;500,250,IF(H116&lt;750,"500",IF(H116&lt;1000,750,IF(H116&lt;1500,1000,IF(H116&lt;2000,1500,IF(H116&lt;2500,2000,IF(H116&lt;3000,2500,3000))))))))</f>
        <v>0</v>
      </c>
      <c r="BD116" s="181">
        <v>0</v>
      </c>
      <c r="BE116" s="153">
        <f>BC116-BD116</f>
        <v>0</v>
      </c>
      <c r="BF116" s="153" t="str">
        <f>IF(BE116=0,"geen actie",CONCATENATE("diploma uitschrijven: ",BC116," punten"))</f>
        <v>geen actie</v>
      </c>
      <c r="BG116" s="149">
        <v>76</v>
      </c>
      <c r="BH116" s="182"/>
      <c r="BI116" s="182"/>
      <c r="BJ116" s="182"/>
      <c r="BK116" s="182"/>
      <c r="BL116" s="182"/>
      <c r="BM116" s="182"/>
      <c r="BN116" s="182"/>
      <c r="BO116" s="182"/>
    </row>
    <row r="117" spans="1:67" ht="18" customHeight="1" x14ac:dyDescent="0.3">
      <c r="A117" s="149">
        <v>70</v>
      </c>
      <c r="B117" s="149" t="str">
        <f>IF(A117=BG117,"v","x")</f>
        <v>v</v>
      </c>
      <c r="C117" s="149"/>
      <c r="D117" s="183"/>
      <c r="E117" s="174"/>
      <c r="F117" s="149"/>
      <c r="G117" s="175"/>
      <c r="H117" s="176">
        <f>SUM(M117+Q117+U117+Y117+AC117+AG117+AK117+AP117+AT117+AX117+BB117)</f>
        <v>0</v>
      </c>
      <c r="I117" s="186"/>
      <c r="J117" s="153">
        <v>2021</v>
      </c>
      <c r="K117" s="455">
        <f>J117-I117</f>
        <v>2021</v>
      </c>
      <c r="L117" s="178">
        <f>H117-M117</f>
        <v>0</v>
      </c>
      <c r="M117" s="164"/>
      <c r="N117" s="179">
        <v>1</v>
      </c>
      <c r="O117" s="179"/>
      <c r="P117" s="179"/>
      <c r="Q117" s="168">
        <f>SUM(O117*10+P117)/N117*10</f>
        <v>0</v>
      </c>
      <c r="R117" s="179">
        <v>1</v>
      </c>
      <c r="S117" s="179"/>
      <c r="T117" s="179"/>
      <c r="U117" s="168">
        <f>SUM(S117*10+T117)/R117*10</f>
        <v>0</v>
      </c>
      <c r="V117" s="179">
        <v>1</v>
      </c>
      <c r="W117" s="179"/>
      <c r="X117" s="179"/>
      <c r="Y117" s="168">
        <f>SUM(W117*10+X117)/V117*10</f>
        <v>0</v>
      </c>
      <c r="Z117" s="179">
        <v>1</v>
      </c>
      <c r="AA117" s="179"/>
      <c r="AB117" s="179"/>
      <c r="AC117" s="168">
        <f>SUM(AA117*10+AB117)/Z117*10</f>
        <v>0</v>
      </c>
      <c r="AD117" s="179">
        <v>1</v>
      </c>
      <c r="AE117" s="179"/>
      <c r="AF117" s="179"/>
      <c r="AG117" s="168">
        <f>SUM(AE117*10+AF117)/AD117*10</f>
        <v>0</v>
      </c>
      <c r="AH117" s="179">
        <v>1</v>
      </c>
      <c r="AI117" s="179"/>
      <c r="AJ117" s="179"/>
      <c r="AK117" s="168">
        <f>SUM(AI117*10+AJ117)/AH117*10</f>
        <v>0</v>
      </c>
      <c r="AL117" s="179">
        <v>1</v>
      </c>
      <c r="AM117" s="179">
        <v>1</v>
      </c>
      <c r="AN117" s="179"/>
      <c r="AO117" s="179"/>
      <c r="AP117" s="168">
        <f>SUM(AN117*10+AO117/AM117)/AL117*10</f>
        <v>0</v>
      </c>
      <c r="AQ117" s="179">
        <v>1</v>
      </c>
      <c r="AR117" s="179"/>
      <c r="AS117" s="179"/>
      <c r="AT117" s="168">
        <f>SUM(AR117*10+AS117)/AQ117*10</f>
        <v>0</v>
      </c>
      <c r="AU117" s="179">
        <v>1</v>
      </c>
      <c r="AV117" s="179"/>
      <c r="AW117" s="179"/>
      <c r="AX117" s="168">
        <f>SUM(AV117*10+AW117)/AU117*10</f>
        <v>0</v>
      </c>
      <c r="AY117" s="179">
        <v>1</v>
      </c>
      <c r="AZ117" s="179"/>
      <c r="BA117" s="179"/>
      <c r="BB117" s="168">
        <f>SUM(AZ117*10+BA117)/AY117*10</f>
        <v>0</v>
      </c>
      <c r="BC117" s="153">
        <f>IF(H117&lt;250,0,IF(H117&lt;500,250,IF(H117&lt;750,"500",IF(H117&lt;1000,750,IF(H117&lt;1500,1000,IF(H117&lt;2000,1500,IF(H117&lt;2500,2000,IF(H117&lt;3000,2500,3000))))))))</f>
        <v>0</v>
      </c>
      <c r="BD117" s="181">
        <v>0</v>
      </c>
      <c r="BE117" s="153">
        <f>BC117-BD117</f>
        <v>0</v>
      </c>
      <c r="BF117" s="153" t="str">
        <f>IF(BE117=0,"geen actie",CONCATENATE("diploma uitschrijven: ",BC117," punten"))</f>
        <v>geen actie</v>
      </c>
      <c r="BG117" s="149">
        <v>70</v>
      </c>
      <c r="BH117" s="182"/>
      <c r="BI117" s="182"/>
      <c r="BJ117" s="182"/>
      <c r="BK117" s="182"/>
      <c r="BL117" s="182"/>
      <c r="BM117" s="182"/>
      <c r="BN117" s="182"/>
      <c r="BO117" s="182"/>
    </row>
    <row r="118" spans="1:67" ht="18" customHeight="1" x14ac:dyDescent="0.3">
      <c r="A118" s="149">
        <v>72</v>
      </c>
      <c r="B118" s="149" t="str">
        <f>IF(A118=BG118,"v","x")</f>
        <v>v</v>
      </c>
      <c r="C118" s="149"/>
      <c r="D118" s="189"/>
      <c r="E118" s="155"/>
      <c r="F118" s="155"/>
      <c r="G118" s="177"/>
      <c r="H118" s="176">
        <f>SUM(M118+Q118+U118+Y118+AC118+AG118+AK118+AP118+AT118+AX118+BB118)</f>
        <v>0</v>
      </c>
      <c r="I118" s="153"/>
      <c r="J118" s="153">
        <v>2021</v>
      </c>
      <c r="K118" s="455">
        <f>J118-I118</f>
        <v>2021</v>
      </c>
      <c r="L118" s="178">
        <f>H118-M118</f>
        <v>0</v>
      </c>
      <c r="M118" s="164"/>
      <c r="N118" s="179">
        <v>1</v>
      </c>
      <c r="O118" s="179"/>
      <c r="P118" s="179"/>
      <c r="Q118" s="168">
        <f>SUM(O118*10+P118)/N118*10</f>
        <v>0</v>
      </c>
      <c r="R118" s="179">
        <v>1</v>
      </c>
      <c r="S118" s="179"/>
      <c r="T118" s="179"/>
      <c r="U118" s="168">
        <f>SUM(S118*10+T118)/R118*10</f>
        <v>0</v>
      </c>
      <c r="V118" s="179">
        <v>1</v>
      </c>
      <c r="W118" s="179"/>
      <c r="X118" s="179"/>
      <c r="Y118" s="168">
        <f>SUM(W118*10+X118)/V118*10</f>
        <v>0</v>
      </c>
      <c r="Z118" s="179">
        <v>1</v>
      </c>
      <c r="AA118" s="179"/>
      <c r="AB118" s="179"/>
      <c r="AC118" s="168">
        <f>SUM(AA118*10+AB118)/Z118*10</f>
        <v>0</v>
      </c>
      <c r="AD118" s="179">
        <v>1</v>
      </c>
      <c r="AE118" s="179"/>
      <c r="AF118" s="179"/>
      <c r="AG118" s="168">
        <f>SUM(AE118*10+AF118)/AD118*10</f>
        <v>0</v>
      </c>
      <c r="AH118" s="179">
        <v>1</v>
      </c>
      <c r="AI118" s="179"/>
      <c r="AJ118" s="179"/>
      <c r="AK118" s="168">
        <f>SUM(AI118*10+AJ118)/AH118*10</f>
        <v>0</v>
      </c>
      <c r="AL118" s="179">
        <v>1</v>
      </c>
      <c r="AM118" s="179">
        <v>1</v>
      </c>
      <c r="AN118" s="179"/>
      <c r="AO118" s="179"/>
      <c r="AP118" s="168">
        <f>SUM(AN118*10+AO118/AM118)/AL118*10</f>
        <v>0</v>
      </c>
      <c r="AQ118" s="179">
        <v>1</v>
      </c>
      <c r="AR118" s="179"/>
      <c r="AS118" s="179"/>
      <c r="AT118" s="180">
        <f>SUM(AR118*10+AS118)/AQ118*10</f>
        <v>0</v>
      </c>
      <c r="AU118" s="179">
        <v>1</v>
      </c>
      <c r="AV118" s="179"/>
      <c r="AW118" s="179"/>
      <c r="AX118" s="168">
        <f>SUM(AV118*10+AW118)/AU118*10</f>
        <v>0</v>
      </c>
      <c r="AY118" s="179">
        <v>1</v>
      </c>
      <c r="AZ118" s="179"/>
      <c r="BA118" s="179"/>
      <c r="BB118" s="168">
        <f>SUM(AZ118*10+BA118)/AY118*10</f>
        <v>0</v>
      </c>
      <c r="BC118" s="153">
        <f>IF(H118&lt;250,0,IF(H118&lt;500,250,IF(H118&lt;750,"500",IF(H118&lt;1000,750,IF(H118&lt;1500,1000,IF(H118&lt;2000,1500,IF(H118&lt;2500,2000,IF(H118&lt;3000,2500,3000))))))))</f>
        <v>0</v>
      </c>
      <c r="BD118" s="181">
        <v>0</v>
      </c>
      <c r="BE118" s="153">
        <f>BC118-BD118</f>
        <v>0</v>
      </c>
      <c r="BF118" s="153" t="str">
        <f>IF(BE118=0,"geen actie",CONCATENATE("diploma uitschrijven: ",BC118," punten"))</f>
        <v>geen actie</v>
      </c>
      <c r="BG118" s="149">
        <v>72</v>
      </c>
      <c r="BH118" s="182"/>
      <c r="BI118" s="182"/>
      <c r="BJ118" s="182"/>
      <c r="BK118" s="182"/>
      <c r="BL118" s="182"/>
      <c r="BM118" s="182"/>
      <c r="BN118" s="182"/>
      <c r="BO118" s="182"/>
    </row>
    <row r="119" spans="1:67" ht="18" customHeight="1" x14ac:dyDescent="0.3">
      <c r="A119" s="149">
        <v>65</v>
      </c>
      <c r="B119" s="149" t="str">
        <f>IF(A119=BG119,"v","x")</f>
        <v>v</v>
      </c>
      <c r="C119" s="149"/>
      <c r="D119" s="187"/>
      <c r="E119" s="155"/>
      <c r="F119" s="149"/>
      <c r="G119" s="175"/>
      <c r="H119" s="176">
        <f>SUM(M119+Q119+U119+Y119+AC119+AG119+AK119+AP119+AT119+AX119+BB119)</f>
        <v>0</v>
      </c>
      <c r="I119" s="186"/>
      <c r="J119" s="153">
        <v>2021</v>
      </c>
      <c r="K119" s="455">
        <f>J119-I119</f>
        <v>2021</v>
      </c>
      <c r="L119" s="178">
        <f>H119-M119</f>
        <v>0</v>
      </c>
      <c r="M119" s="164"/>
      <c r="N119" s="179">
        <v>1</v>
      </c>
      <c r="O119" s="179"/>
      <c r="P119" s="179"/>
      <c r="Q119" s="168">
        <f>SUM(O119*10+P119)/N119*10</f>
        <v>0</v>
      </c>
      <c r="R119" s="179">
        <v>1</v>
      </c>
      <c r="S119" s="179"/>
      <c r="T119" s="179"/>
      <c r="U119" s="168">
        <f>SUM(S119*10+T119)/R119*10</f>
        <v>0</v>
      </c>
      <c r="V119" s="179">
        <v>1</v>
      </c>
      <c r="W119" s="179"/>
      <c r="X119" s="179"/>
      <c r="Y119" s="168">
        <f>SUM(W119*10+X119)/V119*10</f>
        <v>0</v>
      </c>
      <c r="Z119" s="179">
        <v>1</v>
      </c>
      <c r="AA119" s="179"/>
      <c r="AB119" s="179"/>
      <c r="AC119" s="168">
        <f>SUM(AA119*10+AB119)/Z119*10</f>
        <v>0</v>
      </c>
      <c r="AD119" s="179">
        <v>1</v>
      </c>
      <c r="AE119" s="179"/>
      <c r="AF119" s="179"/>
      <c r="AG119" s="168">
        <f>SUM(AE119*10+AF119)/AD119*10</f>
        <v>0</v>
      </c>
      <c r="AH119" s="179">
        <v>1</v>
      </c>
      <c r="AI119" s="179"/>
      <c r="AJ119" s="179"/>
      <c r="AK119" s="168">
        <f>SUM(AI119*10+AJ119)/AH119*10</f>
        <v>0</v>
      </c>
      <c r="AL119" s="179">
        <v>1</v>
      </c>
      <c r="AM119" s="179">
        <v>1</v>
      </c>
      <c r="AN119" s="179"/>
      <c r="AO119" s="179"/>
      <c r="AP119" s="168">
        <f>SUM(AN119*10+AO119/AM119)/AL119*10</f>
        <v>0</v>
      </c>
      <c r="AQ119" s="179">
        <v>1</v>
      </c>
      <c r="AR119" s="179"/>
      <c r="AS119" s="179"/>
      <c r="AT119" s="180">
        <f>SUM(AR119*10+AS119)/AQ119*10</f>
        <v>0</v>
      </c>
      <c r="AU119" s="179">
        <v>1</v>
      </c>
      <c r="AV119" s="179"/>
      <c r="AW119" s="179"/>
      <c r="AX119" s="168">
        <f>SUM(AV119*10+AW119)/AU119*10</f>
        <v>0</v>
      </c>
      <c r="AY119" s="179">
        <v>1</v>
      </c>
      <c r="AZ119" s="179"/>
      <c r="BA119" s="179"/>
      <c r="BB119" s="168">
        <f>SUM(AZ119*10+BA119)/AY119*10</f>
        <v>0</v>
      </c>
      <c r="BC119" s="153">
        <f>IF(H119&lt;250,0,IF(H119&lt;500,250,IF(H119&lt;750,"500",IF(H119&lt;1000,750,IF(H119&lt;1500,1000,IF(H119&lt;2000,1500,IF(H119&lt;2500,2000,IF(H119&lt;3000,2500,3000))))))))</f>
        <v>0</v>
      </c>
      <c r="BD119" s="181">
        <v>0</v>
      </c>
      <c r="BE119" s="153">
        <f>BC119-BD119</f>
        <v>0</v>
      </c>
      <c r="BF119" s="153" t="str">
        <f>IF(BE119=0,"geen actie",CONCATENATE("diploma uitschrijven: ",BC119," punten"))</f>
        <v>geen actie</v>
      </c>
      <c r="BG119" s="149">
        <v>65</v>
      </c>
      <c r="BH119" s="182"/>
      <c r="BI119" s="182"/>
      <c r="BJ119" s="182"/>
      <c r="BK119" s="182"/>
      <c r="BL119" s="182"/>
      <c r="BM119" s="182"/>
      <c r="BN119" s="182"/>
      <c r="BO119" s="182"/>
    </row>
    <row r="120" spans="1:67" ht="18" customHeight="1" x14ac:dyDescent="0.3">
      <c r="A120" s="149">
        <v>66</v>
      </c>
      <c r="B120" s="149" t="str">
        <f>IF(A120=BG120,"v","x")</f>
        <v>v</v>
      </c>
      <c r="C120" s="149"/>
      <c r="D120" s="183"/>
      <c r="E120" s="174"/>
      <c r="F120" s="184"/>
      <c r="G120" s="185"/>
      <c r="H120" s="176">
        <f>SUM(M120+Q120+U120+Y120+AC120+AG120+AK120+AP120+AT120+AX120+BB120)</f>
        <v>0</v>
      </c>
      <c r="I120" s="186"/>
      <c r="J120" s="153">
        <v>2021</v>
      </c>
      <c r="K120" s="455">
        <f>J120-I120</f>
        <v>2021</v>
      </c>
      <c r="L120" s="178">
        <f>H120-M120</f>
        <v>0</v>
      </c>
      <c r="M120" s="164"/>
      <c r="N120" s="179">
        <v>1</v>
      </c>
      <c r="O120" s="179"/>
      <c r="P120" s="179"/>
      <c r="Q120" s="168">
        <f>SUM(O120*10+P120)/N120*10</f>
        <v>0</v>
      </c>
      <c r="R120" s="179">
        <v>1</v>
      </c>
      <c r="S120" s="179"/>
      <c r="T120" s="179"/>
      <c r="U120" s="168">
        <f>SUM(S120*10+T120)/R120*10</f>
        <v>0</v>
      </c>
      <c r="V120" s="179">
        <v>1</v>
      </c>
      <c r="W120" s="179"/>
      <c r="X120" s="179"/>
      <c r="Y120" s="168">
        <f>SUM(W120*10+X120)/V120*10</f>
        <v>0</v>
      </c>
      <c r="Z120" s="179">
        <v>1</v>
      </c>
      <c r="AA120" s="179"/>
      <c r="AB120" s="179"/>
      <c r="AC120" s="168">
        <f>SUM(AA120*10+AB120)/Z120*10</f>
        <v>0</v>
      </c>
      <c r="AD120" s="179">
        <v>1</v>
      </c>
      <c r="AE120" s="179"/>
      <c r="AF120" s="179"/>
      <c r="AG120" s="168">
        <f>SUM(AE120*10+AF120)/AD120*10</f>
        <v>0</v>
      </c>
      <c r="AH120" s="179">
        <v>1</v>
      </c>
      <c r="AI120" s="179"/>
      <c r="AJ120" s="179"/>
      <c r="AK120" s="168">
        <f>SUM(AI120*10+AJ120)/AH120*10</f>
        <v>0</v>
      </c>
      <c r="AL120" s="179">
        <v>1</v>
      </c>
      <c r="AM120" s="179">
        <v>1</v>
      </c>
      <c r="AN120" s="179"/>
      <c r="AO120" s="179"/>
      <c r="AP120" s="168">
        <f>SUM(AN120*10+AO120/AM120)/AL120*10</f>
        <v>0</v>
      </c>
      <c r="AQ120" s="179">
        <v>1</v>
      </c>
      <c r="AR120" s="179"/>
      <c r="AS120" s="179"/>
      <c r="AT120" s="180">
        <f>SUM(AR120*10+AS120)/AQ120*10</f>
        <v>0</v>
      </c>
      <c r="AU120" s="179">
        <v>1</v>
      </c>
      <c r="AV120" s="179"/>
      <c r="AW120" s="179"/>
      <c r="AX120" s="168">
        <f>SUM(AV120*10+AW120)/AU120*10</f>
        <v>0</v>
      </c>
      <c r="AY120" s="179">
        <v>1</v>
      </c>
      <c r="AZ120" s="179"/>
      <c r="BA120" s="179"/>
      <c r="BB120" s="168">
        <f>SUM(AZ120*10+BA120)/AY120*10</f>
        <v>0</v>
      </c>
      <c r="BC120" s="153">
        <f>IF(H120&lt;250,0,IF(H120&lt;500,250,IF(H120&lt;750,"500",IF(H120&lt;1000,750,IF(H120&lt;1500,1000,IF(H120&lt;2000,1500,IF(H120&lt;2500,2000,IF(H120&lt;3000,2500,3000))))))))</f>
        <v>0</v>
      </c>
      <c r="BD120" s="181">
        <v>0</v>
      </c>
      <c r="BE120" s="153">
        <f>BC120-BD120</f>
        <v>0</v>
      </c>
      <c r="BF120" s="153" t="str">
        <f>IF(BE120=0,"geen actie",CONCATENATE("diploma uitschrijven: ",BC120," punten"))</f>
        <v>geen actie</v>
      </c>
      <c r="BG120" s="149">
        <v>66</v>
      </c>
      <c r="BH120" s="182"/>
      <c r="BI120" s="182"/>
      <c r="BJ120" s="182"/>
      <c r="BK120" s="182"/>
      <c r="BL120" s="182"/>
      <c r="BM120" s="182"/>
      <c r="BN120" s="182"/>
      <c r="BO120" s="182"/>
    </row>
    <row r="121" spans="1:67" ht="18" customHeight="1" x14ac:dyDescent="0.3">
      <c r="A121" s="149">
        <v>69</v>
      </c>
      <c r="B121" s="149" t="str">
        <f>IF(A121=BG121,"v","x")</f>
        <v>v</v>
      </c>
      <c r="C121" s="149"/>
      <c r="D121" s="199"/>
      <c r="E121" s="174"/>
      <c r="F121" s="190"/>
      <c r="G121" s="186"/>
      <c r="H121" s="176">
        <f>SUM(M121+Q121+U121+Y121+AC121+AG121+AK121+AP121+AT121+AX121+BB121)</f>
        <v>0</v>
      </c>
      <c r="I121" s="153"/>
      <c r="J121" s="153">
        <v>2021</v>
      </c>
      <c r="K121" s="455">
        <f>J121-I121</f>
        <v>2021</v>
      </c>
      <c r="L121" s="178">
        <f>H121-M121</f>
        <v>0</v>
      </c>
      <c r="M121" s="164"/>
      <c r="N121" s="179">
        <v>1</v>
      </c>
      <c r="O121" s="179"/>
      <c r="P121" s="179"/>
      <c r="Q121" s="168"/>
      <c r="R121" s="179">
        <v>1</v>
      </c>
      <c r="S121" s="179"/>
      <c r="T121" s="179"/>
      <c r="U121" s="168"/>
      <c r="V121" s="179">
        <v>1</v>
      </c>
      <c r="W121" s="179"/>
      <c r="X121" s="179"/>
      <c r="Y121" s="168">
        <f>SUM(W121*10+X121)/V121*10</f>
        <v>0</v>
      </c>
      <c r="Z121" s="179">
        <v>1</v>
      </c>
      <c r="AA121" s="179"/>
      <c r="AB121" s="179"/>
      <c r="AC121" s="168">
        <f>SUM(AA121*10+AB121)/Z121*10</f>
        <v>0</v>
      </c>
      <c r="AD121" s="179">
        <v>1</v>
      </c>
      <c r="AE121" s="179"/>
      <c r="AF121" s="179"/>
      <c r="AG121" s="168">
        <f>SUM(AE121*10+AF121)/AD121*10</f>
        <v>0</v>
      </c>
      <c r="AH121" s="179">
        <v>1</v>
      </c>
      <c r="AI121" s="179"/>
      <c r="AJ121" s="179"/>
      <c r="AK121" s="168">
        <f>SUM(AI121*10+AJ121)/AH121*10</f>
        <v>0</v>
      </c>
      <c r="AL121" s="179">
        <v>1</v>
      </c>
      <c r="AM121" s="179">
        <v>1</v>
      </c>
      <c r="AN121" s="179"/>
      <c r="AO121" s="179"/>
      <c r="AP121" s="168">
        <f>SUM(AN121*10+AO121/AM121)/AL121*10</f>
        <v>0</v>
      </c>
      <c r="AQ121" s="179">
        <v>1</v>
      </c>
      <c r="AR121" s="179"/>
      <c r="AS121" s="179"/>
      <c r="AT121" s="180">
        <f>SUM(AR121*10+AS121)/AQ121*10</f>
        <v>0</v>
      </c>
      <c r="AU121" s="179">
        <v>1</v>
      </c>
      <c r="AV121" s="179"/>
      <c r="AW121" s="179"/>
      <c r="AX121" s="168">
        <f>SUM(AV121*10+AW121)/AU121*10</f>
        <v>0</v>
      </c>
      <c r="AY121" s="179">
        <v>1</v>
      </c>
      <c r="AZ121" s="179"/>
      <c r="BA121" s="179"/>
      <c r="BB121" s="168">
        <f>SUM(AZ121*10+BA121)/AY121*10</f>
        <v>0</v>
      </c>
      <c r="BC121" s="153">
        <f>IF(H121&lt;250,0,IF(H121&lt;500,250,IF(H121&lt;750,"500",IF(H121&lt;1000,750,IF(H121&lt;1500,1000,IF(H121&lt;2000,1500,IF(H121&lt;2500,2000,IF(H121&lt;3000,2500,3000))))))))</f>
        <v>0</v>
      </c>
      <c r="BD121" s="181">
        <v>0</v>
      </c>
      <c r="BE121" s="153">
        <f>BC121-BD121</f>
        <v>0</v>
      </c>
      <c r="BF121" s="153" t="str">
        <f>IF(BE121=0,"geen actie",CONCATENATE("diploma uitschrijven: ",BC121," punten"))</f>
        <v>geen actie</v>
      </c>
      <c r="BG121" s="149">
        <v>69</v>
      </c>
      <c r="BH121" s="182"/>
      <c r="BI121" s="182"/>
      <c r="BJ121" s="182"/>
      <c r="BK121" s="182"/>
      <c r="BL121" s="182"/>
      <c r="BM121" s="182"/>
      <c r="BN121" s="182"/>
      <c r="BO121" s="182"/>
    </row>
    <row r="122" spans="1:67" ht="20.25" customHeight="1" x14ac:dyDescent="0.3">
      <c r="A122" s="149">
        <v>74</v>
      </c>
      <c r="B122" s="149" t="str">
        <f>IF(A122=BG122,"v","x")</f>
        <v>v</v>
      </c>
      <c r="C122" s="149"/>
      <c r="D122" s="183"/>
      <c r="E122" s="174"/>
      <c r="F122" s="153"/>
      <c r="G122" s="175"/>
      <c r="H122" s="176">
        <f>SUM(M122+Q122+U122+Y122+AC122+AG122+AK122+AP122+AT122+AX122+BB122)</f>
        <v>0</v>
      </c>
      <c r="I122" s="186"/>
      <c r="J122" s="153">
        <v>2021</v>
      </c>
      <c r="K122" s="455">
        <f>J122-I122</f>
        <v>2021</v>
      </c>
      <c r="L122" s="178">
        <f>H122-M122</f>
        <v>0</v>
      </c>
      <c r="M122" s="164"/>
      <c r="N122" s="179">
        <v>1</v>
      </c>
      <c r="O122" s="179"/>
      <c r="P122" s="179"/>
      <c r="Q122" s="168">
        <f>SUM(O122*10+P122)/N122*10</f>
        <v>0</v>
      </c>
      <c r="R122" s="179">
        <v>1</v>
      </c>
      <c r="S122" s="179"/>
      <c r="T122" s="179"/>
      <c r="U122" s="168">
        <f>SUM(S122*10+T122)/R122*10</f>
        <v>0</v>
      </c>
      <c r="V122" s="179">
        <v>1</v>
      </c>
      <c r="W122" s="179"/>
      <c r="X122" s="179"/>
      <c r="Y122" s="168">
        <f>SUM(W122*10+X122)/V122*10</f>
        <v>0</v>
      </c>
      <c r="Z122" s="179">
        <v>1</v>
      </c>
      <c r="AA122" s="179"/>
      <c r="AB122" s="179"/>
      <c r="AC122" s="168">
        <f>SUM(AA122*10+AB122)/Z122*10</f>
        <v>0</v>
      </c>
      <c r="AD122" s="179">
        <v>1</v>
      </c>
      <c r="AE122" s="179"/>
      <c r="AF122" s="179"/>
      <c r="AG122" s="168">
        <f>SUM(AE122*10+AF122)/AD122*10</f>
        <v>0</v>
      </c>
      <c r="AH122" s="179">
        <v>1</v>
      </c>
      <c r="AI122" s="179"/>
      <c r="AJ122" s="179"/>
      <c r="AK122" s="168">
        <f>SUM(AI122*10+AJ122)/AH122*10</f>
        <v>0</v>
      </c>
      <c r="AL122" s="179">
        <v>1</v>
      </c>
      <c r="AM122" s="179">
        <v>1</v>
      </c>
      <c r="AN122" s="179"/>
      <c r="AO122" s="179"/>
      <c r="AP122" s="168">
        <f>SUM(AN122*10+AO122/AM122)/AL122*10</f>
        <v>0</v>
      </c>
      <c r="AQ122" s="179">
        <v>1</v>
      </c>
      <c r="AR122" s="179"/>
      <c r="AS122" s="179"/>
      <c r="AT122" s="180">
        <f>SUM(AR122*10+AS122)/AQ122*10</f>
        <v>0</v>
      </c>
      <c r="AU122" s="179">
        <v>1</v>
      </c>
      <c r="AV122" s="179"/>
      <c r="AW122" s="179"/>
      <c r="AX122" s="168">
        <f>SUM(AV122*10+AW122)/AU122*10</f>
        <v>0</v>
      </c>
      <c r="AY122" s="179">
        <v>1</v>
      </c>
      <c r="AZ122" s="179"/>
      <c r="BA122" s="179"/>
      <c r="BB122" s="168">
        <f>SUM(AZ122*10+BA122)/AY122*10</f>
        <v>0</v>
      </c>
      <c r="BC122" s="153">
        <f>IF(H122&lt;250,0,IF(H122&lt;500,250,IF(H122&lt;750,"500",IF(H122&lt;1000,750,IF(H122&lt;1500,1000,IF(H122&lt;2000,1500,IF(H122&lt;2500,2000,IF(H122&lt;3000,2500,3000))))))))</f>
        <v>0</v>
      </c>
      <c r="BD122" s="181">
        <v>0</v>
      </c>
      <c r="BE122" s="153">
        <f>BC122-BD122</f>
        <v>0</v>
      </c>
      <c r="BF122" s="153" t="str">
        <f>IF(BE122=0,"geen actie",CONCATENATE("diploma uitschrijven: ",BC122," punten"))</f>
        <v>geen actie</v>
      </c>
      <c r="BG122" s="149">
        <v>74</v>
      </c>
      <c r="BH122" s="182"/>
      <c r="BI122" s="182"/>
      <c r="BJ122" s="182"/>
      <c r="BK122" s="182"/>
      <c r="BL122" s="182"/>
      <c r="BM122" s="182"/>
      <c r="BN122" s="182"/>
      <c r="BO122" s="182"/>
    </row>
    <row r="123" spans="1:67" ht="18" customHeight="1" x14ac:dyDescent="0.3">
      <c r="A123" s="149">
        <v>68</v>
      </c>
      <c r="B123" s="202" t="str">
        <f>IF(A123=BG123,"v","x")</f>
        <v>v</v>
      </c>
      <c r="C123" s="202"/>
      <c r="D123" s="496"/>
      <c r="E123" s="497"/>
      <c r="F123" s="497"/>
      <c r="G123" s="196"/>
      <c r="H123" s="176">
        <f>SUM(M123+Q123+U123+Y123+AC123+AG123+AK123+AP123+AT123+AX123+BB123)</f>
        <v>0</v>
      </c>
      <c r="I123" s="197"/>
      <c r="J123" s="153">
        <v>2021</v>
      </c>
      <c r="K123" s="455">
        <f>J123-I123</f>
        <v>2021</v>
      </c>
      <c r="L123" s="178">
        <f>H123-M123</f>
        <v>0</v>
      </c>
      <c r="M123" s="204"/>
      <c r="N123" s="205">
        <v>1</v>
      </c>
      <c r="O123" s="205"/>
      <c r="P123" s="205"/>
      <c r="Q123" s="180">
        <f>SUM(O123*10+P123)/N123*10</f>
        <v>0</v>
      </c>
      <c r="R123" s="179">
        <v>1</v>
      </c>
      <c r="S123" s="205"/>
      <c r="T123" s="205"/>
      <c r="U123" s="180">
        <f>SUM(S123*10+T123)/R123*10</f>
        <v>0</v>
      </c>
      <c r="V123" s="205">
        <v>1</v>
      </c>
      <c r="W123" s="205"/>
      <c r="X123" s="205"/>
      <c r="Y123" s="180">
        <f>SUM(W123*10+X123)/V123*10</f>
        <v>0</v>
      </c>
      <c r="Z123" s="205">
        <v>1</v>
      </c>
      <c r="AA123" s="205"/>
      <c r="AB123" s="205"/>
      <c r="AC123" s="180">
        <f>SUM(AA123*10+AB123)/Z123*10</f>
        <v>0</v>
      </c>
      <c r="AD123" s="205">
        <v>1</v>
      </c>
      <c r="AE123" s="205"/>
      <c r="AF123" s="205"/>
      <c r="AG123" s="180">
        <f>SUM(AE123*10+AF123)/AD123*10</f>
        <v>0</v>
      </c>
      <c r="AH123" s="205">
        <v>1</v>
      </c>
      <c r="AI123" s="205"/>
      <c r="AJ123" s="205"/>
      <c r="AK123" s="180">
        <f>SUM(AI123*10+AJ123)/AH123*10</f>
        <v>0</v>
      </c>
      <c r="AL123" s="179">
        <v>1</v>
      </c>
      <c r="AM123" s="179">
        <v>1</v>
      </c>
      <c r="AN123" s="205"/>
      <c r="AO123" s="205"/>
      <c r="AP123" s="168">
        <f>SUM(AN123*10+AO123/AM123)/AL123*10</f>
        <v>0</v>
      </c>
      <c r="AQ123" s="205">
        <v>1</v>
      </c>
      <c r="AR123" s="205"/>
      <c r="AS123" s="205"/>
      <c r="AT123" s="180">
        <f>SUM(AR123*10+AS123)/AQ123*10</f>
        <v>0</v>
      </c>
      <c r="AU123" s="205">
        <v>1</v>
      </c>
      <c r="AV123" s="205"/>
      <c r="AW123" s="205"/>
      <c r="AX123" s="180">
        <f>SUM(AV123*10+AW123)/AU123*10</f>
        <v>0</v>
      </c>
      <c r="AY123" s="205">
        <v>1</v>
      </c>
      <c r="AZ123" s="205"/>
      <c r="BA123" s="205"/>
      <c r="BB123" s="180">
        <f>SUM(AZ123*10+BA123)/AY123*10</f>
        <v>0</v>
      </c>
      <c r="BC123" s="153">
        <f>IF(H123&lt;250,0,IF(H123&lt;500,250,IF(H123&lt;750,"500",IF(H123&lt;1000,750,IF(H123&lt;1500,1000,IF(H123&lt;2000,1500,IF(H123&lt;2500,2000,IF(H123&lt;3000,2500,3000))))))))</f>
        <v>0</v>
      </c>
      <c r="BD123" s="181">
        <v>0</v>
      </c>
      <c r="BE123" s="153">
        <f>BC123-BD123</f>
        <v>0</v>
      </c>
      <c r="BF123" s="197" t="str">
        <f>IF(BE123=0,"geen actie",CONCATENATE("diploma uitschrijven: ",BC123," punten"))</f>
        <v>geen actie</v>
      </c>
      <c r="BG123" s="149">
        <v>68</v>
      </c>
      <c r="BH123" s="182"/>
      <c r="BI123" s="182"/>
      <c r="BJ123" s="182"/>
      <c r="BK123" s="182"/>
      <c r="BO123" s="182"/>
    </row>
    <row r="124" spans="1:67" ht="18" customHeight="1" x14ac:dyDescent="0.3">
      <c r="A124" s="149">
        <v>75</v>
      </c>
      <c r="B124" s="202" t="str">
        <f>IF(A124=BG124,"v","x")</f>
        <v>v</v>
      </c>
      <c r="C124" s="149"/>
      <c r="D124" s="199"/>
      <c r="E124" s="174"/>
      <c r="F124" s="193"/>
      <c r="G124" s="177"/>
      <c r="H124" s="176">
        <f>SUM(M124+Q124+U124+Y124+AC124+AG124+AK124+AP124+AT124+AX124+BB124)</f>
        <v>0</v>
      </c>
      <c r="I124" s="153"/>
      <c r="J124" s="153">
        <v>2021</v>
      </c>
      <c r="K124" s="455">
        <f>J124-I124</f>
        <v>2021</v>
      </c>
      <c r="L124" s="178">
        <f>H124-M124</f>
        <v>0</v>
      </c>
      <c r="M124" s="164"/>
      <c r="N124" s="179">
        <v>1</v>
      </c>
      <c r="O124" s="179"/>
      <c r="P124" s="179"/>
      <c r="Q124" s="168">
        <f>SUM(O124*10+P124)/N124*10</f>
        <v>0</v>
      </c>
      <c r="R124" s="179">
        <v>1</v>
      </c>
      <c r="S124" s="179"/>
      <c r="T124" s="179"/>
      <c r="U124" s="168">
        <f>SUM(S124*10+T124)/R124*10</f>
        <v>0</v>
      </c>
      <c r="V124" s="179">
        <v>1</v>
      </c>
      <c r="W124" s="179"/>
      <c r="X124" s="179"/>
      <c r="Y124" s="168">
        <f>SUM(W124*10+X124)/V124*10</f>
        <v>0</v>
      </c>
      <c r="Z124" s="179">
        <v>1</v>
      </c>
      <c r="AA124" s="179"/>
      <c r="AB124" s="179"/>
      <c r="AC124" s="168">
        <f>SUM(AA124*10+AB124)/Z124*10</f>
        <v>0</v>
      </c>
      <c r="AD124" s="179">
        <v>1</v>
      </c>
      <c r="AE124" s="179"/>
      <c r="AF124" s="179"/>
      <c r="AG124" s="168">
        <f>SUM(AE124*10+AF124)/AD124*10</f>
        <v>0</v>
      </c>
      <c r="AH124" s="179">
        <v>1</v>
      </c>
      <c r="AI124" s="179"/>
      <c r="AJ124" s="179"/>
      <c r="AK124" s="168">
        <f>SUM(AI124*10+AJ124)/AH124*10</f>
        <v>0</v>
      </c>
      <c r="AL124" s="179">
        <v>1</v>
      </c>
      <c r="AM124" s="179">
        <v>1</v>
      </c>
      <c r="AN124" s="179"/>
      <c r="AO124" s="179"/>
      <c r="AP124" s="168">
        <f>SUM(AN124*10+AO124/AM124)/AL124*10</f>
        <v>0</v>
      </c>
      <c r="AQ124" s="179">
        <v>1</v>
      </c>
      <c r="AR124" s="179"/>
      <c r="AS124" s="179"/>
      <c r="AT124" s="168">
        <f>SUM(AR124*10+AS124)/AQ124*10</f>
        <v>0</v>
      </c>
      <c r="AU124" s="179">
        <v>1</v>
      </c>
      <c r="AV124" s="179"/>
      <c r="AW124" s="179"/>
      <c r="AX124" s="168">
        <f>SUM(AV124*10+AW124)/AU124*10</f>
        <v>0</v>
      </c>
      <c r="AY124" s="179">
        <v>1</v>
      </c>
      <c r="AZ124" s="179"/>
      <c r="BA124" s="179"/>
      <c r="BB124" s="168">
        <f>SUM(AZ124*10+BA124)/AY124*10</f>
        <v>0</v>
      </c>
      <c r="BC124" s="153">
        <f>IF(H124&lt;250,0,IF(H124&lt;500,250,IF(H124&lt;750,"500",IF(H124&lt;1000,750,IF(H124&lt;1500,1000,IF(H124&lt;2000,1500,IF(H124&lt;2500,2000,IF(H124&lt;3000,2500,3000))))))))</f>
        <v>0</v>
      </c>
      <c r="BD124" s="181">
        <v>0</v>
      </c>
      <c r="BE124" s="153">
        <f>BC124-BD124</f>
        <v>0</v>
      </c>
      <c r="BF124" s="153" t="str">
        <f>IF(BE124=0,"geen actie",CONCATENATE("diploma uitschrijven: ",BC124," punten"))</f>
        <v>geen actie</v>
      </c>
      <c r="BG124" s="149">
        <v>75</v>
      </c>
      <c r="BH124" s="182"/>
      <c r="BI124" s="182"/>
      <c r="BJ124" s="182"/>
      <c r="BK124" s="182"/>
      <c r="BO124" s="182"/>
    </row>
    <row r="126" spans="1:67" x14ac:dyDescent="0.3">
      <c r="D126" s="206"/>
    </row>
  </sheetData>
  <autoFilter ref="A1:BG124" xr:uid="{00000000-0009-0000-0000-000001000000}">
    <sortState xmlns:xlrd2="http://schemas.microsoft.com/office/spreadsheetml/2017/richdata2" ref="A2:BG124">
      <sortCondition ref="E2:E124"/>
    </sortState>
  </autoFilter>
  <conditionalFormatting sqref="K156:L172 K1:L1 Z118:Z124 Y121:Y124 AU118:AU124 N118:N124 Q118:Q124 AD118:AD124 AH118:AH124 AQ118:AQ124 U121:V124 AD96:AD97 AH96:AH97 Z96:Z97 AU96:AU97 U90:U97 Q90:Q97 AQ96:AQ97 AY96:AY124 O2:O66 Y2:AA2 Q2:S2 U2:W2 Q3:Q66 U3:U66 U118:U120 AM75:AM124 AQ2:AR74 AU2:AV74 AD2:AE74 AY2:AZ74 S3:S94 AM2:AN74 R3:R124 Y3:Y66 V3:W120 Z3:AA74 AL2:AL124">
    <cfRule type="cellIs" dxfId="108" priority="25" operator="between">
      <formula>13</formula>
      <formula>20</formula>
    </cfRule>
  </conditionalFormatting>
  <conditionalFormatting sqref="R125:R126 R128:R65534">
    <cfRule type="cellIs" dxfId="107" priority="26" operator="between">
      <formula>0</formula>
      <formula>200</formula>
    </cfRule>
  </conditionalFormatting>
  <conditionalFormatting sqref="X124:X126 X128:X65534">
    <cfRule type="cellIs" dxfId="106" priority="27" operator="between">
      <formula>1</formula>
      <formula>200</formula>
    </cfRule>
  </conditionalFormatting>
  <conditionalFormatting sqref="BF90:BF124 BF2:BF66">
    <cfRule type="expression" dxfId="105" priority="28">
      <formula>NOT(ISERROR(SEARCH("geen actie",BF2)))</formula>
    </cfRule>
    <cfRule type="expression" dxfId="104" priority="29">
      <formula>NOT(ISERROR(SEARCH("diploma uitschrijven",BF2)))</formula>
    </cfRule>
  </conditionalFormatting>
  <conditionalFormatting sqref="H125:H126 H128:H130">
    <cfRule type="cellIs" dxfId="103" priority="30" operator="between">
      <formula>0</formula>
      <formula>250</formula>
    </cfRule>
    <cfRule type="cellIs" dxfId="102" priority="31" operator="between">
      <formula>249</formula>
      <formula>500</formula>
    </cfRule>
    <cfRule type="cellIs" dxfId="101" priority="32" operator="between">
      <formula>499</formula>
      <formula>750</formula>
    </cfRule>
  </conditionalFormatting>
  <conditionalFormatting sqref="AW96:AW97 T96:T97 AS118:AS123 BA96:BA97 AF118:AF123 AO96:AO97 AF96:AF97 AJ96:AJ97 P90:P97 AB118:AB123 AB96:AB97 P128:P130 AS96:AS97 T118:T123 AO118:AO123 AW118:AW123 P118:P126 BA118:BA123 AJ118:AJ123 P2:P66 T2:T94 X2:X123 AB2:AB74 AF2:AF74 AO2:AO74 AS2:AS74 AW2:AW74 BA2:BA74">
    <cfRule type="cellIs" dxfId="100" priority="33" operator="between">
      <formula>0</formula>
      <formula>222</formula>
    </cfRule>
  </conditionalFormatting>
  <conditionalFormatting sqref="BF7">
    <cfRule type="expression" dxfId="99" priority="34">
      <formula>NOT(ISERROR(SEARCH("diploma uitschrijven",BF7)))</formula>
    </cfRule>
  </conditionalFormatting>
  <conditionalFormatting sqref="K125:L338">
    <cfRule type="cellIs" dxfId="98" priority="35" operator="between">
      <formula>13</formula>
      <formula>16</formula>
    </cfRule>
  </conditionalFormatting>
  <conditionalFormatting sqref="BC2:BE2 BC3:BC12 BE3:BE12 BC13:BE124">
    <cfRule type="expression" dxfId="97" priority="36">
      <formula>NOT(ISERROR(SEARCH("diploma",BC2)))</formula>
    </cfRule>
    <cfRule type="expression" dxfId="96" priority="37">
      <formula>NOT(ISERROR(SEARCH("diploma",BC2)))</formula>
    </cfRule>
  </conditionalFormatting>
  <conditionalFormatting sqref="B2:B124">
    <cfRule type="cellIs" dxfId="95" priority="38" operator="equal">
      <formula>"v"</formula>
    </cfRule>
    <cfRule type="cellIs" dxfId="94" priority="39" operator="equal">
      <formula>"x"</formula>
    </cfRule>
  </conditionalFormatting>
  <conditionalFormatting sqref="T95">
    <cfRule type="cellIs" dxfId="93" priority="40" operator="between">
      <formula>0</formula>
      <formula>222</formula>
    </cfRule>
  </conditionalFormatting>
  <conditionalFormatting sqref="Z90:Z95">
    <cfRule type="cellIs" dxfId="92" priority="41" operator="between">
      <formula>13</formula>
      <formula>20</formula>
    </cfRule>
  </conditionalFormatting>
  <conditionalFormatting sqref="AB90:AB95">
    <cfRule type="cellIs" dxfId="91" priority="42" operator="between">
      <formula>0</formula>
      <formula>222</formula>
    </cfRule>
  </conditionalFormatting>
  <conditionalFormatting sqref="AD90:AD95">
    <cfRule type="cellIs" dxfId="90" priority="43" operator="between">
      <formula>13</formula>
      <formula>20</formula>
    </cfRule>
  </conditionalFormatting>
  <conditionalFormatting sqref="AF90:AF95">
    <cfRule type="cellIs" dxfId="89" priority="44" operator="between">
      <formula>0</formula>
      <formula>222</formula>
    </cfRule>
  </conditionalFormatting>
  <conditionalFormatting sqref="AH90:AH95">
    <cfRule type="cellIs" dxfId="88" priority="45" operator="between">
      <formula>13</formula>
      <formula>20</formula>
    </cfRule>
  </conditionalFormatting>
  <conditionalFormatting sqref="AJ90:AJ95">
    <cfRule type="cellIs" dxfId="87" priority="46" operator="between">
      <formula>0</formula>
      <formula>222</formula>
    </cfRule>
  </conditionalFormatting>
  <conditionalFormatting sqref="AM90:AM95">
    <cfRule type="cellIs" dxfId="86" priority="47" operator="between">
      <formula>13</formula>
      <formula>20</formula>
    </cfRule>
  </conditionalFormatting>
  <conditionalFormatting sqref="AO90:AO95">
    <cfRule type="cellIs" dxfId="85" priority="48" operator="between">
      <formula>0</formula>
      <formula>222</formula>
    </cfRule>
  </conditionalFormatting>
  <conditionalFormatting sqref="AQ90:AQ95">
    <cfRule type="cellIs" dxfId="84" priority="49" operator="between">
      <formula>13</formula>
      <formula>20</formula>
    </cfRule>
  </conditionalFormatting>
  <conditionalFormatting sqref="AS90:AS95">
    <cfRule type="cellIs" dxfId="83" priority="50" operator="between">
      <formula>0</formula>
      <formula>222</formula>
    </cfRule>
  </conditionalFormatting>
  <conditionalFormatting sqref="AU90:AU95">
    <cfRule type="cellIs" dxfId="82" priority="51" operator="between">
      <formula>13</formula>
      <formula>20</formula>
    </cfRule>
  </conditionalFormatting>
  <conditionalFormatting sqref="AW90:AW95">
    <cfRule type="cellIs" dxfId="81" priority="52" operator="between">
      <formula>0</formula>
      <formula>222</formula>
    </cfRule>
  </conditionalFormatting>
  <conditionalFormatting sqref="AY90:AY95">
    <cfRule type="cellIs" dxfId="80" priority="53" operator="between">
      <formula>13</formula>
      <formula>20</formula>
    </cfRule>
  </conditionalFormatting>
  <conditionalFormatting sqref="BA90:BA95">
    <cfRule type="cellIs" dxfId="79" priority="54" operator="between">
      <formula>0</formula>
      <formula>222</formula>
    </cfRule>
  </conditionalFormatting>
  <conditionalFormatting sqref="N2:N115">
    <cfRule type="cellIs" dxfId="78" priority="55" operator="between">
      <formula>13</formula>
      <formula>20</formula>
    </cfRule>
  </conditionalFormatting>
  <conditionalFormatting sqref="BF67:BF89">
    <cfRule type="expression" dxfId="77" priority="56">
      <formula>NOT(ISERROR(SEARCH("geen actie",BF67)))</formula>
    </cfRule>
    <cfRule type="expression" dxfId="76" priority="57">
      <formula>NOT(ISERROR(SEARCH("diploma uitschrijven",BF67)))</formula>
    </cfRule>
  </conditionalFormatting>
  <conditionalFormatting sqref="R1">
    <cfRule type="cellIs" dxfId="75" priority="58" operator="between">
      <formula>0</formula>
      <formula>200</formula>
    </cfRule>
  </conditionalFormatting>
  <conditionalFormatting sqref="X1">
    <cfRule type="cellIs" dxfId="74" priority="59" operator="between">
      <formula>1</formula>
      <formula>200</formula>
    </cfRule>
  </conditionalFormatting>
  <conditionalFormatting sqref="V1">
    <cfRule type="cellIs" dxfId="73" priority="60" operator="between">
      <formula>0</formula>
      <formula>200</formula>
    </cfRule>
  </conditionalFormatting>
  <conditionalFormatting sqref="Z1">
    <cfRule type="cellIs" dxfId="72" priority="61" operator="between">
      <formula>0</formula>
      <formula>200</formula>
    </cfRule>
  </conditionalFormatting>
  <conditionalFormatting sqref="AD1">
    <cfRule type="cellIs" dxfId="71" priority="62" operator="between">
      <formula>0</formula>
      <formula>200</formula>
    </cfRule>
  </conditionalFormatting>
  <conditionalFormatting sqref="AH1">
    <cfRule type="cellIs" dxfId="70" priority="63" operator="between">
      <formula>0</formula>
      <formula>200</formula>
    </cfRule>
  </conditionalFormatting>
  <conditionalFormatting sqref="AL1:AM1">
    <cfRule type="cellIs" dxfId="69" priority="64" operator="between">
      <formula>0</formula>
      <formula>200</formula>
    </cfRule>
  </conditionalFormatting>
  <conditionalFormatting sqref="AQ1">
    <cfRule type="cellIs" dxfId="68" priority="65" operator="between">
      <formula>0</formula>
      <formula>200</formula>
    </cfRule>
  </conditionalFormatting>
  <conditionalFormatting sqref="AU1">
    <cfRule type="cellIs" dxfId="67" priority="66" operator="between">
      <formula>0</formula>
      <formula>200</formula>
    </cfRule>
  </conditionalFormatting>
  <conditionalFormatting sqref="AY1">
    <cfRule type="cellIs" dxfId="66" priority="67" operator="between">
      <formula>0</formula>
      <formula>200</formula>
    </cfRule>
  </conditionalFormatting>
  <conditionalFormatting sqref="N1:BB1 N125:BB1048576 N2:AG2 Y75:AK120 AK2:AL2 AK3:AK74 AM2:BB7 S121:AK124 N3:R124 S3:X120 Y3:AG74 AL8:BB124 AL3:AL7">
    <cfRule type="cellIs" dxfId="65" priority="68" operator="greaterThan">
      <formula>150</formula>
    </cfRule>
  </conditionalFormatting>
  <conditionalFormatting sqref="K2:K124">
    <cfRule type="cellIs" dxfId="64" priority="19" operator="equal">
      <formula>12</formula>
    </cfRule>
    <cfRule type="cellIs" dxfId="63" priority="23" operator="lessThan">
      <formula>19</formula>
    </cfRule>
    <cfRule type="cellIs" dxfId="62" priority="24" operator="greaterThan">
      <formula>19</formula>
    </cfRule>
  </conditionalFormatting>
  <conditionalFormatting sqref="I41:I51">
    <cfRule type="cellIs" dxfId="61" priority="20" operator="greaterThan">
      <formula>1900</formula>
    </cfRule>
  </conditionalFormatting>
  <conditionalFormatting sqref="I41">
    <cfRule type="cellIs" dxfId="60" priority="21" operator="greaterThan">
      <formula>1950</formula>
    </cfRule>
  </conditionalFormatting>
  <conditionalFormatting sqref="I41">
    <cfRule type="cellIs" dxfId="59" priority="22" operator="greaterThan">
      <formula>1900</formula>
    </cfRule>
  </conditionalFormatting>
  <conditionalFormatting sqref="BD6:BD12">
    <cfRule type="expression" dxfId="58" priority="17">
      <formula>NOT(ISERROR(SEARCH("diploma",BD6)))</formula>
    </cfRule>
    <cfRule type="expression" dxfId="57" priority="18">
      <formula>NOT(ISERROR(SEARCH("diploma",BD6)))</formula>
    </cfRule>
  </conditionalFormatting>
  <conditionalFormatting sqref="F2:F52 F55:F56 F77:F79 F108:F124">
    <cfRule type="cellIs" dxfId="56" priority="16" operator="lessThan">
      <formula>1000</formula>
    </cfRule>
  </conditionalFormatting>
  <conditionalFormatting sqref="F53">
    <cfRule type="cellIs" dxfId="55" priority="15" operator="lessThan">
      <formula>1000</formula>
    </cfRule>
  </conditionalFormatting>
  <conditionalFormatting sqref="I53">
    <cfRule type="cellIs" dxfId="54" priority="14" operator="greaterThan">
      <formula>1900</formula>
    </cfRule>
  </conditionalFormatting>
  <conditionalFormatting sqref="AH2:AI74">
    <cfRule type="cellIs" dxfId="53" priority="11" operator="between">
      <formula>13</formula>
      <formula>20</formula>
    </cfRule>
  </conditionalFormatting>
  <conditionalFormatting sqref="AJ2:AJ74">
    <cfRule type="cellIs" dxfId="52" priority="12" operator="between">
      <formula>0</formula>
      <formula>222</formula>
    </cfRule>
  </conditionalFormatting>
  <conditionalFormatting sqref="AH2:AJ74">
    <cfRule type="cellIs" dxfId="51" priority="13" operator="greaterThan">
      <formula>150</formula>
    </cfRule>
  </conditionalFormatting>
  <conditionalFormatting sqref="I57">
    <cfRule type="cellIs" dxfId="50" priority="10" operator="greaterThan">
      <formula>1900</formula>
    </cfRule>
  </conditionalFormatting>
  <conditionalFormatting sqref="F57">
    <cfRule type="cellIs" dxfId="49" priority="9" operator="lessThan">
      <formula>1000</formula>
    </cfRule>
  </conditionalFormatting>
  <conditionalFormatting sqref="I58:I76">
    <cfRule type="cellIs" dxfId="48" priority="8" operator="greaterThan">
      <formula>1900</formula>
    </cfRule>
  </conditionalFormatting>
  <conditionalFormatting sqref="F58:F76">
    <cfRule type="cellIs" dxfId="47" priority="7" operator="lessThan">
      <formula>1000</formula>
    </cfRule>
  </conditionalFormatting>
  <conditionalFormatting sqref="I107 I93:I104 I80:I91">
    <cfRule type="cellIs" dxfId="46" priority="6" operator="greaterThan">
      <formula>1900</formula>
    </cfRule>
  </conditionalFormatting>
  <conditionalFormatting sqref="F106:F107 F80:F103">
    <cfRule type="cellIs" dxfId="45" priority="5" operator="lessThan">
      <formula>1000</formula>
    </cfRule>
  </conditionalFormatting>
  <conditionalFormatting sqref="I105:I106">
    <cfRule type="cellIs" dxfId="44" priority="4" operator="greaterThan">
      <formula>1900</formula>
    </cfRule>
  </conditionalFormatting>
  <conditionalFormatting sqref="I106">
    <cfRule type="cellIs" dxfId="43" priority="2" operator="greaterThan">
      <formula>1950</formula>
    </cfRule>
  </conditionalFormatting>
  <conditionalFormatting sqref="I106">
    <cfRule type="cellIs" dxfId="42" priority="3" operator="greaterThan">
      <formula>1900</formula>
    </cfRule>
  </conditionalFormatting>
  <conditionalFormatting sqref="AN62">
    <cfRule type="cellIs" dxfId="41" priority="1" operator="between">
      <formula>0</formula>
      <formula>222</formula>
    </cfRule>
  </conditionalFormatting>
  <pageMargins left="0.196527777777778" right="0.196527777777778" top="0.39374999999999999" bottom="0.39374999999999999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2246-23A1-4269-BF9F-2611AD593143}">
  <sheetPr codeName="Blad5"/>
  <dimension ref="A1:AMM127"/>
  <sheetViews>
    <sheetView zoomScaleNormal="100" workbookViewId="0">
      <pane xSplit="11" ySplit="1" topLeftCell="BA26" activePane="bottomRight" state="frozen"/>
      <selection activeCell="E7" sqref="E7:E11"/>
      <selection pane="topRight" activeCell="E7" sqref="E7:E11"/>
      <selection pane="bottomLeft" activeCell="E7" sqref="E7:E11"/>
      <selection pane="bottomRight" activeCell="BB42" sqref="BB42"/>
    </sheetView>
  </sheetViews>
  <sheetFormatPr defaultColWidth="8.88671875" defaultRowHeight="14.4" x14ac:dyDescent="0.3"/>
  <cols>
    <col min="1" max="1" width="4.33203125" style="148" customWidth="1"/>
    <col min="2" max="2" width="6.44140625" style="148" customWidth="1"/>
    <col min="3" max="3" width="7.33203125" style="148" customWidth="1"/>
    <col min="4" max="4" width="7.44140625" style="200" customWidth="1"/>
    <col min="5" max="5" width="26.44140625" style="207" bestFit="1" customWidth="1"/>
    <col min="6" max="6" width="11.88671875" style="223" bestFit="1" customWidth="1"/>
    <col min="7" max="7" width="19.6640625" style="209" customWidth="1"/>
    <col min="8" max="8" width="9.44140625" style="182" customWidth="1"/>
    <col min="9" max="9" width="7.44140625" style="148" customWidth="1"/>
    <col min="10" max="10" width="7.44140625" style="148" hidden="1" customWidth="1"/>
    <col min="11" max="11" width="8.44140625" style="148" customWidth="1"/>
    <col min="12" max="12" width="9.6640625" style="148" customWidth="1"/>
    <col min="13" max="13" width="8.5546875" style="182" customWidth="1"/>
    <col min="14" max="14" width="7.44140625" style="182" customWidth="1"/>
    <col min="15" max="15" width="4.109375" style="182" customWidth="1"/>
    <col min="16" max="16" width="5" style="182" customWidth="1"/>
    <col min="17" max="17" width="5" style="150" customWidth="1"/>
    <col min="18" max="18" width="6.6640625" style="150" customWidth="1"/>
    <col min="19" max="19" width="5.44140625" style="150" customWidth="1"/>
    <col min="20" max="21" width="5" style="150" customWidth="1"/>
    <col min="22" max="22" width="7.33203125" style="150" customWidth="1"/>
    <col min="23" max="23" width="3.6640625" style="150" customWidth="1"/>
    <col min="24" max="24" width="4" style="150" customWidth="1"/>
    <col min="25" max="25" width="10.44140625" style="182" customWidth="1"/>
    <col min="26" max="26" width="7" style="150" customWidth="1"/>
    <col min="27" max="27" width="4.44140625" style="150" customWidth="1"/>
    <col min="28" max="28" width="5" style="150" customWidth="1"/>
    <col min="29" max="29" width="4.33203125" style="182" customWidth="1"/>
    <col min="30" max="30" width="7" style="150" customWidth="1"/>
    <col min="31" max="31" width="4.109375" style="150" customWidth="1"/>
    <col min="32" max="32" width="4.33203125" style="150" customWidth="1"/>
    <col min="33" max="33" width="5" style="182" customWidth="1"/>
    <col min="34" max="34" width="6.6640625" style="182" customWidth="1"/>
    <col min="35" max="35" width="4.109375" style="182" customWidth="1"/>
    <col min="36" max="36" width="5" style="182" customWidth="1"/>
    <col min="37" max="37" width="6.44140625" style="182" customWidth="1"/>
    <col min="38" max="38" width="6.6640625" style="182" customWidth="1"/>
    <col min="39" max="39" width="4.109375" style="182" customWidth="1"/>
    <col min="40" max="40" width="5.44140625" style="182" customWidth="1"/>
    <col min="41" max="42" width="7" style="182" customWidth="1"/>
    <col min="43" max="45" width="5.44140625" style="182" customWidth="1"/>
    <col min="46" max="46" width="8.6640625" style="182" customWidth="1"/>
    <col min="47" max="49" width="5.44140625" style="182" customWidth="1"/>
    <col min="50" max="50" width="6.44140625" style="182" customWidth="1"/>
    <col min="51" max="51" width="5.6640625" style="182" customWidth="1"/>
    <col min="52" max="52" width="6" style="182" customWidth="1"/>
    <col min="53" max="53" width="6.33203125" style="182" customWidth="1"/>
    <col min="54" max="54" width="7.6640625" style="182" customWidth="1"/>
    <col min="55" max="55" width="7.6640625" style="211" customWidth="1"/>
    <col min="56" max="56" width="7.6640625" style="182" customWidth="1"/>
    <col min="57" max="57" width="21" style="182" customWidth="1"/>
    <col min="58" max="58" width="4.44140625" style="210" customWidth="1"/>
    <col min="59" max="60" width="7.6640625" style="150" customWidth="1"/>
    <col min="61" max="258" width="11.44140625" style="150" customWidth="1"/>
    <col min="259" max="259" width="4.33203125" style="150" customWidth="1"/>
    <col min="260" max="260" width="6.44140625" style="150" customWidth="1"/>
    <col min="261" max="261" width="7.33203125" style="150" customWidth="1"/>
    <col min="262" max="262" width="7.44140625" style="150" customWidth="1"/>
    <col min="263" max="263" width="21.6640625" style="150" customWidth="1"/>
    <col min="264" max="264" width="8" style="150" customWidth="1"/>
    <col min="265" max="265" width="19.6640625" style="150" customWidth="1"/>
    <col min="266" max="266" width="9.44140625" style="150" customWidth="1"/>
    <col min="267" max="267" width="7.44140625" style="150" customWidth="1"/>
    <col min="268" max="268" width="8.44140625" style="150" customWidth="1"/>
    <col min="269" max="305" width="11.44140625" style="150" customWidth="1"/>
    <col min="306" max="306" width="6.44140625" style="150" customWidth="1"/>
    <col min="307" max="307" width="5.6640625" style="150" customWidth="1"/>
    <col min="308" max="308" width="6" style="150" customWidth="1"/>
    <col min="309" max="309" width="6.33203125" style="150" customWidth="1"/>
    <col min="310" max="312" width="7.6640625" style="150" customWidth="1"/>
    <col min="313" max="313" width="21" style="150" customWidth="1"/>
    <col min="314" max="314" width="4.44140625" style="150" customWidth="1"/>
    <col min="315" max="316" width="7.6640625" style="150" customWidth="1"/>
    <col min="317" max="514" width="11.44140625" style="150" customWidth="1"/>
    <col min="515" max="515" width="4.33203125" style="150" customWidth="1"/>
    <col min="516" max="516" width="6.44140625" style="150" customWidth="1"/>
    <col min="517" max="517" width="7.33203125" style="150" customWidth="1"/>
    <col min="518" max="518" width="7.44140625" style="150" customWidth="1"/>
    <col min="519" max="519" width="21.6640625" style="150" customWidth="1"/>
    <col min="520" max="520" width="8" style="150" customWidth="1"/>
    <col min="521" max="521" width="19.6640625" style="150" customWidth="1"/>
    <col min="522" max="522" width="9.44140625" style="150" customWidth="1"/>
    <col min="523" max="523" width="7.44140625" style="150" customWidth="1"/>
    <col min="524" max="524" width="8.44140625" style="150" customWidth="1"/>
    <col min="525" max="561" width="11.44140625" style="150" customWidth="1"/>
    <col min="562" max="562" width="6.44140625" style="150" customWidth="1"/>
    <col min="563" max="563" width="5.6640625" style="150" customWidth="1"/>
    <col min="564" max="564" width="6" style="150" customWidth="1"/>
    <col min="565" max="565" width="6.33203125" style="150" customWidth="1"/>
    <col min="566" max="568" width="7.6640625" style="150" customWidth="1"/>
    <col min="569" max="569" width="21" style="150" customWidth="1"/>
    <col min="570" max="570" width="4.44140625" style="150" customWidth="1"/>
    <col min="571" max="572" width="7.6640625" style="150" customWidth="1"/>
    <col min="573" max="770" width="11.44140625" style="150" customWidth="1"/>
    <col min="771" max="771" width="4.33203125" style="150" customWidth="1"/>
    <col min="772" max="772" width="6.44140625" style="150" customWidth="1"/>
    <col min="773" max="773" width="7.33203125" style="150" customWidth="1"/>
    <col min="774" max="774" width="7.44140625" style="150" customWidth="1"/>
    <col min="775" max="775" width="21.6640625" style="150" customWidth="1"/>
    <col min="776" max="776" width="8" style="150" customWidth="1"/>
    <col min="777" max="777" width="19.6640625" style="150" customWidth="1"/>
    <col min="778" max="778" width="9.44140625" style="150" customWidth="1"/>
    <col min="779" max="779" width="7.44140625" style="150" customWidth="1"/>
    <col min="780" max="780" width="8.44140625" style="150" customWidth="1"/>
    <col min="781" max="817" width="11.44140625" style="150" customWidth="1"/>
    <col min="818" max="818" width="6.44140625" style="150" customWidth="1"/>
    <col min="819" max="819" width="5.6640625" style="150" customWidth="1"/>
    <col min="820" max="820" width="6" style="150" customWidth="1"/>
    <col min="821" max="821" width="6.33203125" style="150" customWidth="1"/>
    <col min="822" max="824" width="7.6640625" style="150" customWidth="1"/>
    <col min="825" max="825" width="21" style="150" customWidth="1"/>
    <col min="826" max="826" width="4.44140625" style="150" customWidth="1"/>
    <col min="827" max="828" width="7.6640625" style="150" customWidth="1"/>
    <col min="829" max="1027" width="11.44140625" style="150" customWidth="1"/>
    <col min="1028" max="16384" width="8.88671875" style="156"/>
  </cols>
  <sheetData>
    <row r="1" spans="1:66" s="150" customFormat="1" ht="79.95" customHeight="1" x14ac:dyDescent="0.3">
      <c r="A1" s="149" t="s">
        <v>207</v>
      </c>
      <c r="B1" s="157" t="s">
        <v>208</v>
      </c>
      <c r="C1" s="158" t="s">
        <v>209</v>
      </c>
      <c r="D1" s="159">
        <f>COUNTIF(D2:D123,"1")</f>
        <v>0</v>
      </c>
      <c r="E1" s="212" t="s">
        <v>210</v>
      </c>
      <c r="F1" s="213" t="s">
        <v>211</v>
      </c>
      <c r="G1" s="162" t="s">
        <v>212</v>
      </c>
      <c r="H1" s="163" t="s">
        <v>275</v>
      </c>
      <c r="I1" s="160" t="s">
        <v>214</v>
      </c>
      <c r="J1" s="160" t="s">
        <v>688</v>
      </c>
      <c r="K1" s="160" t="s">
        <v>215</v>
      </c>
      <c r="L1" s="458" t="s">
        <v>570</v>
      </c>
      <c r="M1" s="226" t="s">
        <v>569</v>
      </c>
      <c r="N1" s="165" t="s">
        <v>216</v>
      </c>
      <c r="O1" s="165" t="s">
        <v>99</v>
      </c>
      <c r="P1" s="165" t="s">
        <v>217</v>
      </c>
      <c r="Q1" s="166" t="s">
        <v>218</v>
      </c>
      <c r="R1" s="165" t="s">
        <v>219</v>
      </c>
      <c r="S1" s="165" t="s">
        <v>99</v>
      </c>
      <c r="T1" s="167" t="s">
        <v>220</v>
      </c>
      <c r="U1" s="166" t="s">
        <v>221</v>
      </c>
      <c r="V1" s="165" t="s">
        <v>219</v>
      </c>
      <c r="W1" s="165" t="s">
        <v>99</v>
      </c>
      <c r="X1" s="167" t="s">
        <v>220</v>
      </c>
      <c r="Y1" s="168" t="s">
        <v>222</v>
      </c>
      <c r="Z1" s="165" t="s">
        <v>219</v>
      </c>
      <c r="AA1" s="165" t="s">
        <v>99</v>
      </c>
      <c r="AB1" s="167" t="s">
        <v>220</v>
      </c>
      <c r="AC1" s="166" t="s">
        <v>223</v>
      </c>
      <c r="AD1" s="165" t="s">
        <v>219</v>
      </c>
      <c r="AE1" s="165" t="s">
        <v>99</v>
      </c>
      <c r="AF1" s="169" t="s">
        <v>224</v>
      </c>
      <c r="AG1" s="168" t="s">
        <v>225</v>
      </c>
      <c r="AH1" s="165" t="s">
        <v>219</v>
      </c>
      <c r="AI1" s="165" t="s">
        <v>99</v>
      </c>
      <c r="AJ1" s="169" t="s">
        <v>224</v>
      </c>
      <c r="AK1" s="168" t="s">
        <v>226</v>
      </c>
      <c r="AL1" s="165" t="s">
        <v>219</v>
      </c>
      <c r="AM1" s="165" t="s">
        <v>99</v>
      </c>
      <c r="AN1" s="169" t="s">
        <v>224</v>
      </c>
      <c r="AO1" s="168" t="s">
        <v>228</v>
      </c>
      <c r="AP1" s="165" t="s">
        <v>219</v>
      </c>
      <c r="AQ1" s="165" t="s">
        <v>99</v>
      </c>
      <c r="AR1" s="169" t="s">
        <v>224</v>
      </c>
      <c r="AS1" s="168" t="s">
        <v>229</v>
      </c>
      <c r="AT1" s="165" t="s">
        <v>219</v>
      </c>
      <c r="AU1" s="165" t="s">
        <v>99</v>
      </c>
      <c r="AV1" s="169" t="s">
        <v>224</v>
      </c>
      <c r="AW1" s="168" t="s">
        <v>230</v>
      </c>
      <c r="AX1" s="165" t="s">
        <v>219</v>
      </c>
      <c r="AY1" s="165" t="s">
        <v>99</v>
      </c>
      <c r="AZ1" s="169" t="s">
        <v>224</v>
      </c>
      <c r="BA1" s="168" t="s">
        <v>231</v>
      </c>
      <c r="BB1" s="182"/>
      <c r="BC1" s="171" t="s">
        <v>233</v>
      </c>
      <c r="BD1" s="170" t="s">
        <v>234</v>
      </c>
      <c r="BE1" s="172" t="s">
        <v>235</v>
      </c>
      <c r="BF1" s="172" t="s">
        <v>276</v>
      </c>
    </row>
    <row r="2" spans="1:66" x14ac:dyDescent="0.3">
      <c r="A2" s="149">
        <v>1</v>
      </c>
      <c r="B2" s="149" t="str">
        <f>IF(A2=BF2,"v","x")</f>
        <v>v</v>
      </c>
      <c r="C2" s="149" t="s">
        <v>237</v>
      </c>
      <c r="D2" s="153"/>
      <c r="E2" s="174" t="s">
        <v>277</v>
      </c>
      <c r="F2" s="190">
        <v>118947</v>
      </c>
      <c r="G2" s="186" t="s">
        <v>242</v>
      </c>
      <c r="H2" s="176">
        <f>SUM(M2+Q2+U2+Y2+AC2+AG2+AK2+AO2+AS2+AW2+BA2)</f>
        <v>474.89185814185817</v>
      </c>
      <c r="I2" s="153">
        <v>2012</v>
      </c>
      <c r="J2" s="153">
        <v>2021</v>
      </c>
      <c r="K2" s="455">
        <f>J2-I2</f>
        <v>9</v>
      </c>
      <c r="L2" s="184">
        <f>H2-M2</f>
        <v>416.19055944055947</v>
      </c>
      <c r="M2" s="164">
        <v>58.701298701298704</v>
      </c>
      <c r="N2" s="205">
        <v>10</v>
      </c>
      <c r="O2" s="205">
        <v>2</v>
      </c>
      <c r="P2" s="205">
        <v>16</v>
      </c>
      <c r="Q2" s="180">
        <f>SUM(O2*10+P2)/N2*10</f>
        <v>36</v>
      </c>
      <c r="R2" s="205">
        <v>13</v>
      </c>
      <c r="S2" s="205">
        <v>6</v>
      </c>
      <c r="T2" s="205">
        <v>48</v>
      </c>
      <c r="U2" s="180">
        <f>SUM(S2*10+T2)/R2*10</f>
        <v>83.07692307692308</v>
      </c>
      <c r="V2" s="205">
        <v>8</v>
      </c>
      <c r="W2" s="205">
        <v>3</v>
      </c>
      <c r="X2" s="205">
        <v>27</v>
      </c>
      <c r="Y2" s="180">
        <f>SUM(W2*10+X2)/V2*10</f>
        <v>71.25</v>
      </c>
      <c r="Z2" s="205">
        <v>11</v>
      </c>
      <c r="AA2" s="205">
        <v>5</v>
      </c>
      <c r="AB2" s="205">
        <v>45</v>
      </c>
      <c r="AC2" s="180">
        <f>SUM(AA2*10+AB2)/Z2*10</f>
        <v>86.363636363636374</v>
      </c>
      <c r="AD2" s="205">
        <v>1</v>
      </c>
      <c r="AE2" s="205"/>
      <c r="AF2" s="205"/>
      <c r="AG2" s="180">
        <f>SUM(AE2*10+AF2)/AD2*10</f>
        <v>0</v>
      </c>
      <c r="AH2" s="205">
        <v>15</v>
      </c>
      <c r="AI2" s="205">
        <v>4</v>
      </c>
      <c r="AJ2" s="205">
        <v>38</v>
      </c>
      <c r="AK2" s="180">
        <f>SUM(AI2*10+AJ2)/AH2*10</f>
        <v>52</v>
      </c>
      <c r="AL2" s="205">
        <v>8</v>
      </c>
      <c r="AM2" s="205">
        <v>0</v>
      </c>
      <c r="AN2" s="205">
        <v>14</v>
      </c>
      <c r="AO2" s="180">
        <f>SUM(AM2*10+AN2)/AL2*10</f>
        <v>17.5</v>
      </c>
      <c r="AP2" s="179">
        <v>7</v>
      </c>
      <c r="AQ2" s="205">
        <v>3</v>
      </c>
      <c r="AR2" s="205">
        <v>19</v>
      </c>
      <c r="AS2" s="180">
        <f>SUM(AQ2*10+AR2)/AP2*10</f>
        <v>70</v>
      </c>
      <c r="AT2" s="179">
        <v>1</v>
      </c>
      <c r="AU2" s="205"/>
      <c r="AV2" s="205"/>
      <c r="AW2" s="180">
        <f>SUM(AU2*10+AV2)/AT2*10</f>
        <v>0</v>
      </c>
      <c r="AX2" s="179">
        <v>1</v>
      </c>
      <c r="AY2" s="205"/>
      <c r="AZ2" s="205"/>
      <c r="BA2" s="180">
        <f>SUM(AY2*10+AZ2)/AX2*10</f>
        <v>0</v>
      </c>
      <c r="BB2" s="153">
        <f>IF(H2&lt;250,0,IF(H2&lt;500,250,IF(H2&lt;750,"500",IF(H2&lt;1000,750,IF(H2&lt;1500,1000,IF(H2&lt;2000,1500,IF(H2&lt;2500,2000,IF(H2&lt;3000,2500,3000))))))))</f>
        <v>250</v>
      </c>
      <c r="BC2" s="181">
        <v>250</v>
      </c>
      <c r="BD2" s="153">
        <f>BB2-BC2</f>
        <v>0</v>
      </c>
      <c r="BE2" s="153" t="str">
        <f>IF(BD2=0,"geen actie",CONCATENATE("diploma uitschrijven: ",BB2," punten"))</f>
        <v>geen actie</v>
      </c>
      <c r="BF2" s="182">
        <v>1</v>
      </c>
      <c r="BG2" s="182"/>
      <c r="BH2" s="182"/>
      <c r="BI2" s="182"/>
      <c r="BJ2" s="182"/>
      <c r="BK2" s="182"/>
      <c r="BL2" s="182"/>
      <c r="BM2" s="182"/>
      <c r="BN2" s="182"/>
    </row>
    <row r="3" spans="1:66" x14ac:dyDescent="0.3">
      <c r="A3" s="149">
        <v>2</v>
      </c>
      <c r="B3" s="149" t="str">
        <f>IF(A3=BF3,"v","x")</f>
        <v>v</v>
      </c>
      <c r="C3" s="149" t="s">
        <v>237</v>
      </c>
      <c r="D3" s="153"/>
      <c r="E3" s="174" t="s">
        <v>660</v>
      </c>
      <c r="F3" s="190"/>
      <c r="G3" s="186" t="s">
        <v>242</v>
      </c>
      <c r="H3" s="176">
        <f>SUM(M3+Q3+U3+Y3+AC3+AG3+AK3+AO3+AS3+AW3+BA3)</f>
        <v>899</v>
      </c>
      <c r="I3" s="153">
        <v>2009</v>
      </c>
      <c r="J3" s="153">
        <v>2021</v>
      </c>
      <c r="K3" s="455">
        <f>J3-I3</f>
        <v>12</v>
      </c>
      <c r="L3" s="184">
        <f>H3-M3</f>
        <v>0</v>
      </c>
      <c r="M3" s="164">
        <v>899</v>
      </c>
      <c r="N3" s="205">
        <v>1</v>
      </c>
      <c r="O3" s="205"/>
      <c r="P3" s="205"/>
      <c r="Q3" s="180">
        <f>SUM(O3*10+P3)/N3*10</f>
        <v>0</v>
      </c>
      <c r="R3" s="205">
        <v>1</v>
      </c>
      <c r="S3" s="205"/>
      <c r="T3" s="205"/>
      <c r="U3" s="180">
        <f>SUM(S3*10+T3)/R3*10</f>
        <v>0</v>
      </c>
      <c r="V3" s="205">
        <v>1</v>
      </c>
      <c r="W3" s="205"/>
      <c r="X3" s="205"/>
      <c r="Y3" s="180">
        <f>SUM(W3*10+X3)/V3*10</f>
        <v>0</v>
      </c>
      <c r="Z3" s="205">
        <v>1</v>
      </c>
      <c r="AA3" s="205"/>
      <c r="AB3" s="205"/>
      <c r="AC3" s="180">
        <f>SUM(AA3*10+AB3)/Z3*10</f>
        <v>0</v>
      </c>
      <c r="AD3" s="205">
        <v>1</v>
      </c>
      <c r="AE3" s="205"/>
      <c r="AF3" s="205"/>
      <c r="AG3" s="180">
        <f>SUM(AE3*10+AF3)/AD3*10</f>
        <v>0</v>
      </c>
      <c r="AH3" s="205">
        <v>1</v>
      </c>
      <c r="AI3" s="205"/>
      <c r="AJ3" s="205"/>
      <c r="AK3" s="180">
        <f>SUM(AI3*10+AJ3)/AH3*10</f>
        <v>0</v>
      </c>
      <c r="AL3" s="205">
        <v>1</v>
      </c>
      <c r="AM3" s="205"/>
      <c r="AN3" s="205"/>
      <c r="AO3" s="180">
        <f>SUM(AM3*10+AN3)/AL3*10</f>
        <v>0</v>
      </c>
      <c r="AP3" s="179">
        <v>1</v>
      </c>
      <c r="AQ3" s="205"/>
      <c r="AR3" s="205"/>
      <c r="AS3" s="180">
        <f>SUM(AQ3*10+AR3)/AP3*10</f>
        <v>0</v>
      </c>
      <c r="AT3" s="179">
        <v>1</v>
      </c>
      <c r="AU3" s="205"/>
      <c r="AV3" s="205"/>
      <c r="AW3" s="180">
        <f>SUM(AU3*10+AV3)/AT3*10</f>
        <v>0</v>
      </c>
      <c r="AX3" s="179">
        <v>1</v>
      </c>
      <c r="AY3" s="205"/>
      <c r="AZ3" s="205"/>
      <c r="BA3" s="180">
        <f>SUM(AY3*10+AZ3)/AX3*10</f>
        <v>0</v>
      </c>
      <c r="BB3" s="153">
        <f>IF(H3&lt;250,0,IF(H3&lt;500,250,IF(H3&lt;750,"500",IF(H3&lt;1000,750,IF(H3&lt;1500,1000,IF(H3&lt;2000,1500,IF(H3&lt;2500,2000,IF(H3&lt;3000,2500,3000))))))))</f>
        <v>750</v>
      </c>
      <c r="BC3" s="181">
        <v>750</v>
      </c>
      <c r="BD3" s="153">
        <f>BB3-BC3</f>
        <v>0</v>
      </c>
      <c r="BE3" s="153" t="str">
        <f>IF(BD3=0,"geen actie",CONCATENATE("diploma uitschrijven: ",BB3," punten"))</f>
        <v>geen actie</v>
      </c>
      <c r="BF3" s="182">
        <v>2</v>
      </c>
      <c r="BG3" s="182"/>
      <c r="BH3" s="182"/>
      <c r="BI3" s="182"/>
      <c r="BJ3" s="182"/>
      <c r="BN3" s="182"/>
    </row>
    <row r="4" spans="1:66" x14ac:dyDescent="0.3">
      <c r="A4" s="149">
        <v>51</v>
      </c>
      <c r="B4" s="149" t="str">
        <f>IF(A4=BF4,"v","x")</f>
        <v>v</v>
      </c>
      <c r="C4" s="149" t="s">
        <v>237</v>
      </c>
      <c r="D4" s="153"/>
      <c r="E4" s="155" t="s">
        <v>644</v>
      </c>
      <c r="F4" s="155"/>
      <c r="G4" s="177" t="s">
        <v>242</v>
      </c>
      <c r="H4" s="176">
        <f>SUM(M4+Q4+U4+Y4+AC4+AG4+AK4+AO4+AS4+AW4+BA4)</f>
        <v>18.035714285714285</v>
      </c>
      <c r="I4" s="153">
        <v>2014</v>
      </c>
      <c r="J4" s="153">
        <v>2021</v>
      </c>
      <c r="K4" s="455">
        <f>J4-I4</f>
        <v>7</v>
      </c>
      <c r="L4" s="184">
        <f>H4-M4</f>
        <v>18.035714285714285</v>
      </c>
      <c r="M4" s="164"/>
      <c r="N4" s="205">
        <v>1</v>
      </c>
      <c r="O4" s="205"/>
      <c r="P4" s="205"/>
      <c r="Q4" s="180">
        <f>SUM(O4*10+P4)/N4*10</f>
        <v>0</v>
      </c>
      <c r="R4" s="205">
        <v>1</v>
      </c>
      <c r="S4" s="205"/>
      <c r="T4" s="205"/>
      <c r="U4" s="180">
        <f>SUM(S4*10+T4)/R4*10</f>
        <v>0</v>
      </c>
      <c r="V4" s="205">
        <v>8</v>
      </c>
      <c r="W4" s="205">
        <v>0</v>
      </c>
      <c r="X4" s="205">
        <v>11</v>
      </c>
      <c r="Y4" s="180">
        <f>SUM(W4*10+X4)/V4*10</f>
        <v>13.75</v>
      </c>
      <c r="Z4" s="205">
        <v>1</v>
      </c>
      <c r="AA4" s="205"/>
      <c r="AB4" s="205"/>
      <c r="AC4" s="180">
        <f>SUM(AA4*10+AB4)/Z4*10</f>
        <v>0</v>
      </c>
      <c r="AD4" s="205">
        <v>1</v>
      </c>
      <c r="AE4" s="205"/>
      <c r="AF4" s="205"/>
      <c r="AG4" s="180">
        <f>SUM(AE4*10+AF4)/AD4*10</f>
        <v>0</v>
      </c>
      <c r="AH4" s="205">
        <v>1</v>
      </c>
      <c r="AI4" s="205"/>
      <c r="AJ4" s="205"/>
      <c r="AK4" s="180">
        <f>SUM(AI4*10+AJ4)/AH4*10</f>
        <v>0</v>
      </c>
      <c r="AL4" s="205">
        <v>1</v>
      </c>
      <c r="AM4" s="205"/>
      <c r="AN4" s="205"/>
      <c r="AO4" s="180">
        <f>SUM(AM4*10+AN4)/AL4*10</f>
        <v>0</v>
      </c>
      <c r="AP4" s="179">
        <v>7</v>
      </c>
      <c r="AQ4" s="205">
        <v>0</v>
      </c>
      <c r="AR4" s="205">
        <v>3</v>
      </c>
      <c r="AS4" s="180">
        <f>SUM(AQ4*10+AR4)/AP4*10</f>
        <v>4.2857142857142856</v>
      </c>
      <c r="AT4" s="179">
        <v>1</v>
      </c>
      <c r="AU4" s="205"/>
      <c r="AV4" s="205"/>
      <c r="AW4" s="180">
        <f>SUM(AU4*10+AV4)/AT4*10</f>
        <v>0</v>
      </c>
      <c r="AX4" s="179">
        <v>1</v>
      </c>
      <c r="AY4" s="205"/>
      <c r="AZ4" s="205"/>
      <c r="BA4" s="180">
        <f>SUM(AY4*10+AZ4)/AX4*10</f>
        <v>0</v>
      </c>
      <c r="BB4" s="153">
        <f>IF(H4&lt;250,0,IF(H4&lt;500,250,IF(H4&lt;750,"500",IF(H4&lt;1000,750,IF(H4&lt;1500,1000,IF(H4&lt;2000,1500,IF(H4&lt;2500,2000,IF(H4&lt;3000,2500,3000))))))))</f>
        <v>0</v>
      </c>
      <c r="BC4" s="181">
        <v>0</v>
      </c>
      <c r="BD4" s="153">
        <f>BB4-BC4</f>
        <v>0</v>
      </c>
      <c r="BE4" s="153" t="str">
        <f>IF(BD4=0,"geen actie",CONCATENATE("diploma uitschrijven: ",BB4," punten"))</f>
        <v>geen actie</v>
      </c>
      <c r="BF4" s="182">
        <v>51</v>
      </c>
      <c r="BG4" s="182"/>
      <c r="BH4" s="182"/>
      <c r="BI4" s="182"/>
      <c r="BJ4" s="182"/>
      <c r="BK4" s="182"/>
      <c r="BL4" s="182"/>
      <c r="BM4" s="182"/>
      <c r="BN4" s="182"/>
    </row>
    <row r="5" spans="1:66" x14ac:dyDescent="0.3">
      <c r="A5" s="149">
        <v>3</v>
      </c>
      <c r="B5" s="149" t="str">
        <f>IF(A5=BF5,"v","x")</f>
        <v>v</v>
      </c>
      <c r="C5" s="149"/>
      <c r="D5" s="183"/>
      <c r="E5" s="174" t="s">
        <v>279</v>
      </c>
      <c r="F5" s="190"/>
      <c r="G5" s="186" t="s">
        <v>238</v>
      </c>
      <c r="H5" s="176">
        <f>SUM(M5+Q5+U5+Y5+AC5+AG5+AK5+AO5+AS5+AW5+BA5)</f>
        <v>78.571428571428569</v>
      </c>
      <c r="I5" s="153">
        <v>2010</v>
      </c>
      <c r="J5" s="153">
        <v>2021</v>
      </c>
      <c r="K5" s="455">
        <f>J5-I5</f>
        <v>11</v>
      </c>
      <c r="L5" s="184">
        <f>H5-M5</f>
        <v>0</v>
      </c>
      <c r="M5" s="164">
        <v>78.571428571428569</v>
      </c>
      <c r="N5" s="205">
        <v>1</v>
      </c>
      <c r="O5" s="205"/>
      <c r="P5" s="205"/>
      <c r="Q5" s="180">
        <f>SUM(O5*10+P5)/N5*10</f>
        <v>0</v>
      </c>
      <c r="R5" s="205">
        <v>1</v>
      </c>
      <c r="S5" s="205"/>
      <c r="T5" s="205"/>
      <c r="U5" s="180">
        <f>SUM(S5*10+T5)/R5*10</f>
        <v>0</v>
      </c>
      <c r="V5" s="205">
        <v>1</v>
      </c>
      <c r="W5" s="205"/>
      <c r="X5" s="205"/>
      <c r="Y5" s="180">
        <f>SUM(W5*10+X5)/V5*10</f>
        <v>0</v>
      </c>
      <c r="Z5" s="205">
        <v>1</v>
      </c>
      <c r="AA5" s="205"/>
      <c r="AB5" s="205"/>
      <c r="AC5" s="180">
        <f>SUM(AA5*10+AB5)/Z5*10</f>
        <v>0</v>
      </c>
      <c r="AD5" s="205">
        <v>1</v>
      </c>
      <c r="AE5" s="205"/>
      <c r="AF5" s="205"/>
      <c r="AG5" s="180">
        <f>SUM(AE5*10+AF5)/AD5*10</f>
        <v>0</v>
      </c>
      <c r="AH5" s="205">
        <v>1</v>
      </c>
      <c r="AI5" s="205"/>
      <c r="AJ5" s="205"/>
      <c r="AK5" s="180">
        <f>SUM(AI5*10+AJ5)/AH5*10</f>
        <v>0</v>
      </c>
      <c r="AL5" s="205">
        <v>1</v>
      </c>
      <c r="AM5" s="205"/>
      <c r="AN5" s="205"/>
      <c r="AO5" s="180">
        <f>SUM(AM5*10+AN5)/AL5*10</f>
        <v>0</v>
      </c>
      <c r="AP5" s="179">
        <v>1</v>
      </c>
      <c r="AQ5" s="205"/>
      <c r="AR5" s="205"/>
      <c r="AS5" s="180">
        <f>SUM(AQ5*10+AR5)/AP5*10</f>
        <v>0</v>
      </c>
      <c r="AT5" s="179">
        <v>1</v>
      </c>
      <c r="AU5" s="205"/>
      <c r="AV5" s="205"/>
      <c r="AW5" s="180">
        <f>SUM(AU5*10+AV5)/AT5*10</f>
        <v>0</v>
      </c>
      <c r="AX5" s="179">
        <v>1</v>
      </c>
      <c r="AY5" s="205"/>
      <c r="AZ5" s="205"/>
      <c r="BA5" s="180">
        <f>SUM(AY5*10+AZ5)/AX5*10</f>
        <v>0</v>
      </c>
      <c r="BB5" s="153">
        <f>IF(H5&lt;250,0,IF(H5&lt;500,250,IF(H5&lt;750,"500",IF(H5&lt;1000,750,IF(H5&lt;1500,1000,IF(H5&lt;2000,1500,IF(H5&lt;2500,2000,IF(H5&lt;3000,2500,3000))))))))</f>
        <v>0</v>
      </c>
      <c r="BC5" s="181">
        <v>0</v>
      </c>
      <c r="BD5" s="153">
        <f>BB5-BC5</f>
        <v>0</v>
      </c>
      <c r="BE5" s="153" t="str">
        <f>IF(BD5=0,"geen actie",CONCATENATE("diploma uitschrijven: ",BB5," punten"))</f>
        <v>geen actie</v>
      </c>
      <c r="BF5" s="182">
        <v>3</v>
      </c>
      <c r="BG5" s="182"/>
      <c r="BH5" s="182"/>
      <c r="BI5" s="182"/>
      <c r="BJ5" s="182"/>
      <c r="BK5" s="182"/>
      <c r="BL5" s="182"/>
      <c r="BM5" s="182"/>
      <c r="BN5" s="182"/>
    </row>
    <row r="6" spans="1:66" ht="21" customHeight="1" x14ac:dyDescent="0.3">
      <c r="A6" s="149">
        <v>4</v>
      </c>
      <c r="B6" s="149" t="str">
        <f>IF(A6=BF6,"v","x")</f>
        <v>v</v>
      </c>
      <c r="C6" s="149" t="s">
        <v>237</v>
      </c>
      <c r="D6" s="183"/>
      <c r="E6" s="174" t="s">
        <v>540</v>
      </c>
      <c r="F6" s="153"/>
      <c r="G6" s="186" t="s">
        <v>239</v>
      </c>
      <c r="H6" s="176">
        <f>SUM(M6+Q6+U6+Y6+AC6+AG6+AK6+AO6+AS6+AW6+BA6)</f>
        <v>213</v>
      </c>
      <c r="I6" s="153">
        <v>2010</v>
      </c>
      <c r="J6" s="153">
        <v>2021</v>
      </c>
      <c r="K6" s="455">
        <f>J6-I6</f>
        <v>11</v>
      </c>
      <c r="L6" s="184">
        <f>H6-M6</f>
        <v>0</v>
      </c>
      <c r="M6" s="164">
        <v>213</v>
      </c>
      <c r="N6" s="205">
        <v>1</v>
      </c>
      <c r="O6" s="205"/>
      <c r="P6" s="205"/>
      <c r="Q6" s="180">
        <f>SUM(O6*10+P6)/N6*10</f>
        <v>0</v>
      </c>
      <c r="R6" s="205">
        <v>1</v>
      </c>
      <c r="S6" s="205"/>
      <c r="T6" s="205"/>
      <c r="U6" s="180">
        <f>SUM(S6*10+T6)/R6*10</f>
        <v>0</v>
      </c>
      <c r="V6" s="205">
        <v>1</v>
      </c>
      <c r="W6" s="205"/>
      <c r="X6" s="205"/>
      <c r="Y6" s="180">
        <f>SUM(W6*10+X6)/V6*10</f>
        <v>0</v>
      </c>
      <c r="Z6" s="205">
        <v>1</v>
      </c>
      <c r="AA6" s="205"/>
      <c r="AB6" s="205"/>
      <c r="AC6" s="180">
        <f>SUM(AA6*10+AB6)/Z6*10</f>
        <v>0</v>
      </c>
      <c r="AD6" s="205">
        <v>1</v>
      </c>
      <c r="AE6" s="205"/>
      <c r="AF6" s="205"/>
      <c r="AG6" s="180">
        <f>SUM(AE6*10+AF6)/AD6*10</f>
        <v>0</v>
      </c>
      <c r="AH6" s="205">
        <v>1</v>
      </c>
      <c r="AI6" s="205"/>
      <c r="AJ6" s="205"/>
      <c r="AK6" s="180">
        <f>SUM(AI6*10+AJ6)/AH6*10</f>
        <v>0</v>
      </c>
      <c r="AL6" s="205">
        <v>1</v>
      </c>
      <c r="AM6" s="205"/>
      <c r="AN6" s="205"/>
      <c r="AO6" s="180">
        <f>SUM(AM6*10+AN6)/AL6*10</f>
        <v>0</v>
      </c>
      <c r="AP6" s="179">
        <v>1</v>
      </c>
      <c r="AQ6" s="205"/>
      <c r="AR6" s="205"/>
      <c r="AS6" s="180">
        <f>SUM(AQ6*10+AR6)/AP6*10</f>
        <v>0</v>
      </c>
      <c r="AT6" s="179">
        <v>1</v>
      </c>
      <c r="AU6" s="205"/>
      <c r="AV6" s="205"/>
      <c r="AW6" s="180">
        <f>SUM(AU6*10+AV6)/AT6*10</f>
        <v>0</v>
      </c>
      <c r="AX6" s="179">
        <v>1</v>
      </c>
      <c r="AY6" s="205"/>
      <c r="AZ6" s="205"/>
      <c r="BA6" s="180">
        <f>SUM(AY6*10+AZ6)/AX6*10</f>
        <v>0</v>
      </c>
      <c r="BB6" s="153">
        <f>IF(H6&lt;250,0,IF(H6&lt;500,250,IF(H6&lt;750,"500",IF(H6&lt;1000,750,IF(H6&lt;1500,1000,IF(H6&lt;2000,1500,IF(H6&lt;2500,2000,IF(H6&lt;3000,2500,3000))))))))</f>
        <v>0</v>
      </c>
      <c r="BC6" s="181">
        <v>0</v>
      </c>
      <c r="BD6" s="153">
        <f>BB6-BC6</f>
        <v>0</v>
      </c>
      <c r="BE6" s="153" t="str">
        <f>IF(BD6=0,"geen actie",CONCATENATE("diploma uitschrijven: ",BB6," punten"))</f>
        <v>geen actie</v>
      </c>
      <c r="BF6" s="182">
        <v>4</v>
      </c>
      <c r="BG6" s="182"/>
      <c r="BH6" s="182"/>
      <c r="BI6" s="182"/>
      <c r="BJ6" s="182"/>
      <c r="BK6" s="182"/>
      <c r="BL6" s="182"/>
      <c r="BM6" s="182"/>
      <c r="BN6" s="182"/>
    </row>
    <row r="7" spans="1:66" x14ac:dyDescent="0.3">
      <c r="A7" s="149">
        <v>55</v>
      </c>
      <c r="B7" s="149" t="str">
        <f>IF(A7=BF7,"v","x")</f>
        <v>v</v>
      </c>
      <c r="C7" s="149"/>
      <c r="D7" s="153"/>
      <c r="E7" s="174" t="s">
        <v>676</v>
      </c>
      <c r="F7" s="499">
        <v>119270</v>
      </c>
      <c r="G7" s="177" t="s">
        <v>238</v>
      </c>
      <c r="H7" s="176">
        <f>SUM(M7+Q7+U7+Y7+AC7+AG7+AK7+AO7+AS7+AW7+BA7)</f>
        <v>260</v>
      </c>
      <c r="I7" s="153">
        <v>2011</v>
      </c>
      <c r="J7" s="153">
        <v>2021</v>
      </c>
      <c r="K7" s="455">
        <f>J7-I7</f>
        <v>10</v>
      </c>
      <c r="L7" s="184">
        <f>H7-M7</f>
        <v>260</v>
      </c>
      <c r="M7" s="164"/>
      <c r="N7" s="205">
        <v>1</v>
      </c>
      <c r="O7" s="205"/>
      <c r="P7" s="205"/>
      <c r="Q7" s="180">
        <f>SUM(O7*10+P7)/N7*10</f>
        <v>0</v>
      </c>
      <c r="R7" s="205">
        <v>1</v>
      </c>
      <c r="S7" s="205"/>
      <c r="T7" s="205"/>
      <c r="U7" s="180">
        <f>SUM(S7*10+T7)/R7*10</f>
        <v>0</v>
      </c>
      <c r="V7" s="205">
        <v>1</v>
      </c>
      <c r="W7" s="205"/>
      <c r="X7" s="205"/>
      <c r="Y7" s="180">
        <f>SUM(W7*10+X7)/V7*10</f>
        <v>0</v>
      </c>
      <c r="Z7" s="205">
        <v>1</v>
      </c>
      <c r="AA7" s="205"/>
      <c r="AB7" s="205"/>
      <c r="AC7" s="180">
        <f>SUM(AA7*10+AB7)/Z7*10</f>
        <v>0</v>
      </c>
      <c r="AD7" s="205">
        <v>1</v>
      </c>
      <c r="AE7" s="205"/>
      <c r="AF7" s="205"/>
      <c r="AG7" s="180">
        <f>SUM(AE7*10+AF7)/AD7*10</f>
        <v>0</v>
      </c>
      <c r="AH7" s="205">
        <v>15</v>
      </c>
      <c r="AI7" s="205">
        <v>12</v>
      </c>
      <c r="AJ7" s="205">
        <v>69</v>
      </c>
      <c r="AK7" s="180">
        <f>SUM(AI7*10+AJ7)/AH7*10</f>
        <v>126</v>
      </c>
      <c r="AL7" s="205">
        <v>1</v>
      </c>
      <c r="AM7" s="205"/>
      <c r="AN7" s="205"/>
      <c r="AO7" s="180">
        <f>SUM(AM7*10+AN7)/AL7*10</f>
        <v>0</v>
      </c>
      <c r="AP7" s="179">
        <v>10</v>
      </c>
      <c r="AQ7" s="205">
        <v>9</v>
      </c>
      <c r="AR7" s="205">
        <v>44</v>
      </c>
      <c r="AS7" s="180">
        <f>SUM(AQ7*10+AR7)/AP7*10</f>
        <v>134</v>
      </c>
      <c r="AT7" s="179">
        <v>1</v>
      </c>
      <c r="AU7" s="205"/>
      <c r="AV7" s="205"/>
      <c r="AW7" s="180">
        <f>SUM(AU7*10+AV7)/AT7*10</f>
        <v>0</v>
      </c>
      <c r="AX7" s="179">
        <v>1</v>
      </c>
      <c r="AY7" s="205"/>
      <c r="AZ7" s="205"/>
      <c r="BA7" s="180">
        <f>SUM(AY7*10+AZ7)/AX7*10</f>
        <v>0</v>
      </c>
      <c r="BB7" s="153">
        <f>IF(H7&lt;250,0,IF(H7&lt;500,250,IF(H7&lt;750,"500",IF(H7&lt;1000,750,IF(H7&lt;1500,1000,IF(H7&lt;2000,1500,IF(H7&lt;2500,2000,IF(H7&lt;3000,2500,3000))))))))</f>
        <v>250</v>
      </c>
      <c r="BC7" s="181">
        <v>0</v>
      </c>
      <c r="BD7" s="153">
        <f>BB7-BC7</f>
        <v>250</v>
      </c>
      <c r="BE7" s="153" t="str">
        <f>IF(BD7=0,"geen actie",CONCATENATE("diploma uitschrijven: ",BB7," punten"))</f>
        <v>diploma uitschrijven: 250 punten</v>
      </c>
      <c r="BF7" s="182">
        <v>55</v>
      </c>
      <c r="BG7" s="182"/>
      <c r="BH7" s="182"/>
      <c r="BI7" s="182"/>
      <c r="BJ7" s="182"/>
      <c r="BK7" s="182"/>
      <c r="BL7" s="182"/>
      <c r="BM7" s="182"/>
      <c r="BN7" s="182"/>
    </row>
    <row r="8" spans="1:66" ht="20.7" customHeight="1" x14ac:dyDescent="0.3">
      <c r="A8" s="149">
        <v>5</v>
      </c>
      <c r="B8" s="149" t="str">
        <f>IF(A8=BF8,"v","x")</f>
        <v>v</v>
      </c>
      <c r="C8" s="149"/>
      <c r="D8" s="183"/>
      <c r="E8" s="174" t="s">
        <v>538</v>
      </c>
      <c r="F8" s="149"/>
      <c r="G8" s="177" t="s">
        <v>241</v>
      </c>
      <c r="H8" s="176">
        <f>SUM(M8+Q8+U8+Y8+AC8+AG8+AK8+AO8+AS8+AW8+BA8)</f>
        <v>121.81818181818181</v>
      </c>
      <c r="I8" s="153">
        <v>2010</v>
      </c>
      <c r="J8" s="153">
        <v>2021</v>
      </c>
      <c r="K8" s="455">
        <f>J8-I8</f>
        <v>11</v>
      </c>
      <c r="L8" s="184">
        <f>H8-M8</f>
        <v>0</v>
      </c>
      <c r="M8" s="164">
        <v>121.81818181818181</v>
      </c>
      <c r="N8" s="205">
        <v>1</v>
      </c>
      <c r="O8" s="205"/>
      <c r="P8" s="205"/>
      <c r="Q8" s="180">
        <f>SUM(O8*10+P8)/N8*10</f>
        <v>0</v>
      </c>
      <c r="R8" s="205">
        <v>1</v>
      </c>
      <c r="S8" s="205"/>
      <c r="T8" s="205"/>
      <c r="U8" s="180">
        <f>SUM(S8*10+T8)/R8*10</f>
        <v>0</v>
      </c>
      <c r="V8" s="205">
        <v>1</v>
      </c>
      <c r="W8" s="205"/>
      <c r="X8" s="205"/>
      <c r="Y8" s="180">
        <f>SUM(W8*10+X8)/V8*10</f>
        <v>0</v>
      </c>
      <c r="Z8" s="205">
        <v>1</v>
      </c>
      <c r="AA8" s="205"/>
      <c r="AB8" s="205"/>
      <c r="AC8" s="180">
        <f>SUM(AA8*10+AB8)/Z8*10</f>
        <v>0</v>
      </c>
      <c r="AD8" s="205">
        <v>1</v>
      </c>
      <c r="AE8" s="205"/>
      <c r="AF8" s="205"/>
      <c r="AG8" s="180">
        <f>SUM(AE8*10+AF8)/AD8*10</f>
        <v>0</v>
      </c>
      <c r="AH8" s="205">
        <v>1</v>
      </c>
      <c r="AI8" s="205"/>
      <c r="AJ8" s="205"/>
      <c r="AK8" s="180">
        <f>SUM(AI8*10+AJ8)/AH8*10</f>
        <v>0</v>
      </c>
      <c r="AL8" s="179">
        <v>1</v>
      </c>
      <c r="AM8" s="205"/>
      <c r="AN8" s="205"/>
      <c r="AO8" s="180">
        <f>SUM(AM8*10+AN8)/AL8*10</f>
        <v>0</v>
      </c>
      <c r="AP8" s="179">
        <v>1</v>
      </c>
      <c r="AQ8" s="205"/>
      <c r="AR8" s="205"/>
      <c r="AS8" s="180">
        <f>SUM(AQ8*10+AR8)/AP8*10</f>
        <v>0</v>
      </c>
      <c r="AT8" s="179">
        <v>1</v>
      </c>
      <c r="AU8" s="205"/>
      <c r="AV8" s="205"/>
      <c r="AW8" s="180">
        <f>SUM(AU8*10+AV8)/AT8*10</f>
        <v>0</v>
      </c>
      <c r="AX8" s="179">
        <v>1</v>
      </c>
      <c r="AY8" s="205"/>
      <c r="AZ8" s="205"/>
      <c r="BA8" s="180">
        <f>SUM(AY8*10+AZ8)/AX8*10</f>
        <v>0</v>
      </c>
      <c r="BB8" s="153">
        <f>IF(H8&lt;250,0,IF(H8&lt;500,250,IF(H8&lt;750,"500",IF(H8&lt;1000,750,IF(H8&lt;1500,1000,IF(H8&lt;2000,1500,IF(H8&lt;2500,2000,IF(H8&lt;3000,2500,3000))))))))</f>
        <v>0</v>
      </c>
      <c r="BC8" s="181">
        <v>0</v>
      </c>
      <c r="BD8" s="153">
        <f>BB8-BC8</f>
        <v>0</v>
      </c>
      <c r="BE8" s="153" t="str">
        <f>IF(BD8=0,"geen actie",CONCATENATE("diploma uitschrijven: ",BB8," punten"))</f>
        <v>geen actie</v>
      </c>
      <c r="BF8" s="182">
        <v>5</v>
      </c>
      <c r="BG8" s="182"/>
      <c r="BH8" s="182"/>
      <c r="BI8" s="182"/>
      <c r="BJ8" s="182"/>
      <c r="BK8" s="182"/>
      <c r="BL8" s="182"/>
      <c r="BM8" s="182"/>
      <c r="BN8" s="182"/>
    </row>
    <row r="9" spans="1:66" ht="21" customHeight="1" x14ac:dyDescent="0.3">
      <c r="A9" s="149">
        <v>63</v>
      </c>
      <c r="B9" s="149" t="str">
        <f>IF(A9=BF9,"v","x")</f>
        <v>v</v>
      </c>
      <c r="C9" s="149" t="s">
        <v>237</v>
      </c>
      <c r="D9" s="469"/>
      <c r="E9" s="174" t="s">
        <v>696</v>
      </c>
      <c r="F9" s="507">
        <v>118811</v>
      </c>
      <c r="G9" s="186" t="s">
        <v>239</v>
      </c>
      <c r="H9" s="176">
        <f>SUM(M9+Q9+U9+Y9+AC9+AG9+AK9+AO9+AS9+AW9+BA9)</f>
        <v>100</v>
      </c>
      <c r="I9" s="153">
        <v>2010</v>
      </c>
      <c r="J9" s="153">
        <v>2021</v>
      </c>
      <c r="K9" s="455">
        <f>J9-I9</f>
        <v>11</v>
      </c>
      <c r="L9" s="184">
        <f>H9-M9</f>
        <v>100</v>
      </c>
      <c r="M9" s="164"/>
      <c r="N9" s="205">
        <v>1</v>
      </c>
      <c r="O9" s="205"/>
      <c r="P9" s="205"/>
      <c r="Q9" s="180">
        <f>SUM(O9*10+P9)/N9*10</f>
        <v>0</v>
      </c>
      <c r="R9" s="205">
        <v>1</v>
      </c>
      <c r="S9" s="205"/>
      <c r="T9" s="205"/>
      <c r="U9" s="180">
        <f>SUM(S9*10+T9)/R9*10</f>
        <v>0</v>
      </c>
      <c r="V9" s="205">
        <v>1</v>
      </c>
      <c r="W9" s="205"/>
      <c r="X9" s="205"/>
      <c r="Y9" s="180">
        <f>SUM(W9*10+X9)/V9*10</f>
        <v>0</v>
      </c>
      <c r="Z9" s="205">
        <v>1</v>
      </c>
      <c r="AA9" s="205"/>
      <c r="AB9" s="205"/>
      <c r="AC9" s="180">
        <f>SUM(AA9*10+AB9)/Z9*10</f>
        <v>0</v>
      </c>
      <c r="AD9" s="205">
        <v>1</v>
      </c>
      <c r="AE9" s="205"/>
      <c r="AF9" s="205"/>
      <c r="AG9" s="180">
        <f>SUM(AE9*10+AF9)/AD9*10</f>
        <v>0</v>
      </c>
      <c r="AH9" s="205">
        <v>1</v>
      </c>
      <c r="AI9" s="205"/>
      <c r="AJ9" s="205"/>
      <c r="AK9" s="180">
        <f>SUM(AI9*10+AJ9)/AH9*10</f>
        <v>0</v>
      </c>
      <c r="AL9" s="179">
        <v>8</v>
      </c>
      <c r="AM9" s="205">
        <v>5</v>
      </c>
      <c r="AN9" s="205">
        <v>30</v>
      </c>
      <c r="AO9" s="180">
        <f>SUM(AM9*10+AN9)/AL9*10</f>
        <v>100</v>
      </c>
      <c r="AP9" s="179">
        <v>1</v>
      </c>
      <c r="AQ9" s="205"/>
      <c r="AR9" s="205"/>
      <c r="AS9" s="180">
        <f>SUM(AQ9*10+AR9)/AP9*10</f>
        <v>0</v>
      </c>
      <c r="AT9" s="179">
        <v>1</v>
      </c>
      <c r="AU9" s="205"/>
      <c r="AV9" s="205"/>
      <c r="AW9" s="180">
        <f>SUM(AU9*10+AV9)/AT9*10</f>
        <v>0</v>
      </c>
      <c r="AX9" s="179">
        <v>1</v>
      </c>
      <c r="AY9" s="205"/>
      <c r="AZ9" s="205"/>
      <c r="BA9" s="180">
        <f>SUM(AY9*10+AZ9)/AX9*10</f>
        <v>0</v>
      </c>
      <c r="BB9" s="153">
        <f>IF(H9&lt;250,0,IF(H9&lt;500,250,IF(H9&lt;750,"500",IF(H9&lt;1000,750,IF(H9&lt;1500,1000,IF(H9&lt;2000,1500,IF(H9&lt;2500,2000,IF(H9&lt;3000,2500,3000))))))))</f>
        <v>0</v>
      </c>
      <c r="BC9" s="181">
        <v>0</v>
      </c>
      <c r="BD9" s="153">
        <f>BB9-BC9</f>
        <v>0</v>
      </c>
      <c r="BE9" s="153" t="str">
        <f>IF(BD9=0,"geen actie",CONCATENATE("diploma uitschrijven: ",BB9," punten"))</f>
        <v>geen actie</v>
      </c>
      <c r="BF9" s="182">
        <v>63</v>
      </c>
      <c r="BG9" s="182"/>
      <c r="BH9" s="182"/>
      <c r="BI9" s="182"/>
      <c r="BJ9" s="182"/>
      <c r="BK9" s="182"/>
      <c r="BL9" s="182"/>
      <c r="BM9" s="182"/>
      <c r="BN9" s="182"/>
    </row>
    <row r="10" spans="1:66" x14ac:dyDescent="0.3">
      <c r="A10" s="149">
        <v>59</v>
      </c>
      <c r="B10" s="149" t="str">
        <f>IF(A10=BF10,"v","x")</f>
        <v>v</v>
      </c>
      <c r="C10" s="149"/>
      <c r="D10" s="149"/>
      <c r="E10" s="577" t="s">
        <v>697</v>
      </c>
      <c r="F10" s="190">
        <v>119755</v>
      </c>
      <c r="G10" s="153" t="s">
        <v>248</v>
      </c>
      <c r="H10" s="176">
        <f>SUM(M10+Q10+U10+Y10+AC10+AG10+AK10+AO10+AS10+AW10+BA10)</f>
        <v>41</v>
      </c>
      <c r="I10" s="186">
        <v>2011</v>
      </c>
      <c r="J10" s="153">
        <v>2021</v>
      </c>
      <c r="K10" s="455">
        <f>J10-I10</f>
        <v>10</v>
      </c>
      <c r="L10" s="184">
        <f>H10-M10</f>
        <v>41</v>
      </c>
      <c r="M10" s="164"/>
      <c r="N10" s="205">
        <v>1</v>
      </c>
      <c r="O10" s="205"/>
      <c r="P10" s="205"/>
      <c r="Q10" s="180">
        <f>SUM(O10*10+P10)/N10*10</f>
        <v>0</v>
      </c>
      <c r="R10" s="205">
        <v>1</v>
      </c>
      <c r="S10" s="205"/>
      <c r="T10" s="205"/>
      <c r="U10" s="180">
        <f>SUM(S10*10+T10)/R10*10</f>
        <v>0</v>
      </c>
      <c r="V10" s="205">
        <v>1</v>
      </c>
      <c r="W10" s="205"/>
      <c r="X10" s="205"/>
      <c r="Y10" s="180">
        <f>SUM(W10*10+X10)/V10*10</f>
        <v>0</v>
      </c>
      <c r="Z10" s="205">
        <v>1</v>
      </c>
      <c r="AA10" s="205"/>
      <c r="AB10" s="205"/>
      <c r="AC10" s="180">
        <f>SUM(AA10*10+AB10)/Z10*10</f>
        <v>0</v>
      </c>
      <c r="AD10" s="205">
        <v>1</v>
      </c>
      <c r="AE10" s="205"/>
      <c r="AF10" s="205"/>
      <c r="AG10" s="180">
        <f>SUM(AE10*10+AF10)/AD10*10</f>
        <v>0</v>
      </c>
      <c r="AH10" s="205">
        <v>1</v>
      </c>
      <c r="AI10" s="205"/>
      <c r="AJ10" s="205"/>
      <c r="AK10" s="180">
        <f>SUM(AI10*10+AJ10)/AH10*10</f>
        <v>0</v>
      </c>
      <c r="AL10" s="179">
        <v>12</v>
      </c>
      <c r="AM10" s="205">
        <v>0</v>
      </c>
      <c r="AN10" s="205">
        <v>18</v>
      </c>
      <c r="AO10" s="180">
        <f>SUM(AM10*10+AN10)/AL10*10</f>
        <v>15</v>
      </c>
      <c r="AP10" s="179">
        <v>10</v>
      </c>
      <c r="AQ10" s="205">
        <v>1</v>
      </c>
      <c r="AR10" s="205">
        <v>16</v>
      </c>
      <c r="AS10" s="180">
        <f>SUM(AQ10*10+AR10)/AP10*10</f>
        <v>26</v>
      </c>
      <c r="AT10" s="179">
        <v>1</v>
      </c>
      <c r="AU10" s="205"/>
      <c r="AV10" s="205"/>
      <c r="AW10" s="180">
        <f>SUM(AU10*10+AV10)/AT10*10</f>
        <v>0</v>
      </c>
      <c r="AX10" s="179">
        <v>1</v>
      </c>
      <c r="AY10" s="205"/>
      <c r="AZ10" s="205"/>
      <c r="BA10" s="180">
        <f>SUM(AY10*10+AZ10)/AX10*10</f>
        <v>0</v>
      </c>
      <c r="BB10" s="153">
        <f>IF(H10&lt;250,0,IF(H10&lt;500,250,IF(H10&lt;750,"500",IF(H10&lt;1000,750,IF(H10&lt;1500,1000,IF(H10&lt;2000,1500,IF(H10&lt;2500,2000,IF(H10&lt;3000,2500,3000))))))))</f>
        <v>0</v>
      </c>
      <c r="BC10" s="181">
        <v>0</v>
      </c>
      <c r="BD10" s="153">
        <f>BB10-BC10</f>
        <v>0</v>
      </c>
      <c r="BE10" s="153" t="str">
        <f>IF(BD10=0,"geen actie",CONCATENATE("diploma uitschrijven: ",BB10," punten"))</f>
        <v>geen actie</v>
      </c>
      <c r="BF10" s="182">
        <v>59</v>
      </c>
      <c r="BG10" s="182"/>
      <c r="BH10" s="182"/>
      <c r="BI10" s="182"/>
      <c r="BJ10" s="182"/>
      <c r="BK10" s="182"/>
      <c r="BL10" s="182"/>
      <c r="BM10" s="182"/>
      <c r="BN10" s="182"/>
    </row>
    <row r="11" spans="1:66" x14ac:dyDescent="0.3">
      <c r="A11" s="149">
        <v>57</v>
      </c>
      <c r="B11" s="149" t="str">
        <f>IF(A11=BF11,"v","x")</f>
        <v>v</v>
      </c>
      <c r="C11" s="149"/>
      <c r="D11" s="217"/>
      <c r="E11" s="174" t="s">
        <v>682</v>
      </c>
      <c r="F11" s="190">
        <v>119706</v>
      </c>
      <c r="G11" s="186" t="s">
        <v>242</v>
      </c>
      <c r="H11" s="176">
        <f>SUM(M11+Q11+U11+Y11+AC11+AG11+AK11+AO11+AS11+AW11+BA11)</f>
        <v>64.285714285714292</v>
      </c>
      <c r="I11" s="153">
        <v>2012</v>
      </c>
      <c r="J11" s="153">
        <v>2021</v>
      </c>
      <c r="K11" s="455">
        <f>J11-I11</f>
        <v>9</v>
      </c>
      <c r="L11" s="184">
        <f>H11-M11</f>
        <v>64.285714285714292</v>
      </c>
      <c r="M11" s="164"/>
      <c r="N11" s="205">
        <v>1</v>
      </c>
      <c r="O11" s="205"/>
      <c r="P11" s="205"/>
      <c r="Q11" s="180">
        <f>SUM(O11*10+P11)/N11*10</f>
        <v>0</v>
      </c>
      <c r="R11" s="205">
        <v>1</v>
      </c>
      <c r="S11" s="205"/>
      <c r="T11" s="205"/>
      <c r="U11" s="180">
        <f>SUM(S11*10+T11)/R11*10</f>
        <v>0</v>
      </c>
      <c r="V11" s="205">
        <v>1</v>
      </c>
      <c r="W11" s="205"/>
      <c r="X11" s="205"/>
      <c r="Y11" s="180">
        <f>SUM(W11*10+X11)/V11*10</f>
        <v>0</v>
      </c>
      <c r="Z11" s="205">
        <v>1</v>
      </c>
      <c r="AA11" s="205"/>
      <c r="AB11" s="205"/>
      <c r="AC11" s="180">
        <f>SUM(AA11*10+AB11)/Z11*10</f>
        <v>0</v>
      </c>
      <c r="AD11" s="205">
        <v>1</v>
      </c>
      <c r="AE11" s="205"/>
      <c r="AF11" s="205"/>
      <c r="AG11" s="180">
        <f>SUM(AE11*10+AF11)/AD11*10</f>
        <v>0</v>
      </c>
      <c r="AH11" s="205">
        <v>14</v>
      </c>
      <c r="AI11" s="205">
        <v>4</v>
      </c>
      <c r="AJ11" s="205">
        <v>50</v>
      </c>
      <c r="AK11" s="180">
        <f>SUM(AI11*10+AJ11)/AH11*10</f>
        <v>64.285714285714292</v>
      </c>
      <c r="AL11" s="179">
        <v>1</v>
      </c>
      <c r="AM11" s="205"/>
      <c r="AN11" s="205"/>
      <c r="AO11" s="180">
        <f>SUM(AM11*10+AN11)/AL11*10</f>
        <v>0</v>
      </c>
      <c r="AP11" s="179">
        <v>1</v>
      </c>
      <c r="AQ11" s="205"/>
      <c r="AR11" s="205"/>
      <c r="AS11" s="180">
        <f>SUM(AQ11*10+AR11)/AP11*10</f>
        <v>0</v>
      </c>
      <c r="AT11" s="179">
        <v>1</v>
      </c>
      <c r="AU11" s="205"/>
      <c r="AV11" s="205"/>
      <c r="AW11" s="180">
        <f>SUM(AU11*10+AV11)/AT11*10</f>
        <v>0</v>
      </c>
      <c r="AX11" s="179">
        <v>1</v>
      </c>
      <c r="AY11" s="205"/>
      <c r="AZ11" s="205"/>
      <c r="BA11" s="180">
        <f>SUM(AY11*10+AZ11)/AX11*10</f>
        <v>0</v>
      </c>
      <c r="BB11" s="153">
        <f>IF(H11&lt;250,0,IF(H11&lt;500,250,IF(H11&lt;750,"500",IF(H11&lt;1000,750,IF(H11&lt;1500,1000,IF(H11&lt;2000,1500,IF(H11&lt;2500,2000,IF(H11&lt;3000,2500,3000))))))))</f>
        <v>0</v>
      </c>
      <c r="BC11" s="181">
        <v>0</v>
      </c>
      <c r="BD11" s="153">
        <f>BB11-BC11</f>
        <v>0</v>
      </c>
      <c r="BE11" s="153" t="str">
        <f>IF(BD11=0,"geen actie",CONCATENATE("diploma uitschrijven: ",BB11," punten"))</f>
        <v>geen actie</v>
      </c>
      <c r="BF11" s="182">
        <v>57</v>
      </c>
      <c r="BG11" s="182"/>
      <c r="BH11" s="182"/>
      <c r="BI11" s="182"/>
      <c r="BJ11" s="182"/>
      <c r="BK11" s="182"/>
      <c r="BL11" s="182"/>
      <c r="BM11" s="182"/>
      <c r="BN11" s="182"/>
    </row>
    <row r="12" spans="1:66" x14ac:dyDescent="0.3">
      <c r="A12" s="149">
        <v>60</v>
      </c>
      <c r="B12" s="149" t="str">
        <f>IF(A12=BF12,"v","x")</f>
        <v>v</v>
      </c>
      <c r="C12" s="149"/>
      <c r="D12" s="215"/>
      <c r="E12" s="174" t="s">
        <v>698</v>
      </c>
      <c r="F12" s="190" t="s">
        <v>700</v>
      </c>
      <c r="G12" s="186" t="s">
        <v>239</v>
      </c>
      <c r="H12" s="176">
        <f>SUM(M12+Q12+U12+Y12+AC12+AG12+AK12+AO12+AS12+AW12+BA12)</f>
        <v>0</v>
      </c>
      <c r="I12" s="153">
        <v>2011</v>
      </c>
      <c r="J12" s="153">
        <v>2021</v>
      </c>
      <c r="K12" s="455">
        <f>J12-I12</f>
        <v>10</v>
      </c>
      <c r="L12" s="184">
        <f>H12-M12</f>
        <v>0</v>
      </c>
      <c r="M12" s="164"/>
      <c r="N12" s="205">
        <v>1</v>
      </c>
      <c r="O12" s="205"/>
      <c r="P12" s="205"/>
      <c r="Q12" s="180">
        <f>SUM(O12*10+P12)/N12*10</f>
        <v>0</v>
      </c>
      <c r="R12" s="205">
        <v>1</v>
      </c>
      <c r="S12" s="205"/>
      <c r="T12" s="205"/>
      <c r="U12" s="180">
        <f>SUM(S12*10+T12)/R12*10</f>
        <v>0</v>
      </c>
      <c r="V12" s="205">
        <v>1</v>
      </c>
      <c r="W12" s="205"/>
      <c r="X12" s="205"/>
      <c r="Y12" s="180">
        <f>SUM(W12*10+X12)/V12*10</f>
        <v>0</v>
      </c>
      <c r="Z12" s="205">
        <v>1</v>
      </c>
      <c r="AA12" s="205"/>
      <c r="AB12" s="205"/>
      <c r="AC12" s="180">
        <f>SUM(AA12*10+AB12)/Z12*10</f>
        <v>0</v>
      </c>
      <c r="AD12" s="205">
        <v>1</v>
      </c>
      <c r="AE12" s="205"/>
      <c r="AF12" s="205"/>
      <c r="AG12" s="180">
        <f>SUM(AE12*10+AF12)/AD12*10</f>
        <v>0</v>
      </c>
      <c r="AH12" s="205">
        <v>1</v>
      </c>
      <c r="AI12" s="205"/>
      <c r="AJ12" s="205"/>
      <c r="AK12" s="180">
        <f>SUM(AI12*10+AJ12)/AH12*10</f>
        <v>0</v>
      </c>
      <c r="AL12" s="205">
        <v>1</v>
      </c>
      <c r="AM12" s="205"/>
      <c r="AN12" s="205"/>
      <c r="AO12" s="180">
        <f>SUM(AM12*10+AN12)/AL12*10</f>
        <v>0</v>
      </c>
      <c r="AP12" s="179">
        <v>1</v>
      </c>
      <c r="AQ12" s="205"/>
      <c r="AR12" s="205"/>
      <c r="AS12" s="180">
        <f>SUM(AQ12*10+AR12)/AP12*10</f>
        <v>0</v>
      </c>
      <c r="AT12" s="179">
        <v>1</v>
      </c>
      <c r="AU12" s="205"/>
      <c r="AV12" s="205"/>
      <c r="AW12" s="180">
        <f>SUM(AU12*10+AV12)/AT12*10</f>
        <v>0</v>
      </c>
      <c r="AX12" s="179">
        <v>1</v>
      </c>
      <c r="AY12" s="205"/>
      <c r="AZ12" s="205"/>
      <c r="BA12" s="180">
        <f>SUM(AY12*10+AZ12)/AX12*10</f>
        <v>0</v>
      </c>
      <c r="BB12" s="153">
        <f>IF(H12&lt;250,0,IF(H12&lt;500,250,IF(H12&lt;750,"500",IF(H12&lt;1000,750,IF(H12&lt;1500,1000,IF(H12&lt;2000,1500,IF(H12&lt;2500,2000,IF(H12&lt;3000,2500,3000))))))))</f>
        <v>0</v>
      </c>
      <c r="BC12" s="181">
        <v>0</v>
      </c>
      <c r="BD12" s="153">
        <f>BB12-BC12</f>
        <v>0</v>
      </c>
      <c r="BE12" s="153" t="str">
        <f>IF(BD12=0,"geen actie",CONCATENATE("diploma uitschrijven: ",BB12," punten"))</f>
        <v>geen actie</v>
      </c>
      <c r="BF12" s="182">
        <v>60</v>
      </c>
      <c r="BG12" s="182"/>
      <c r="BH12" s="182"/>
      <c r="BI12" s="182"/>
      <c r="BJ12" s="182"/>
      <c r="BK12" s="182"/>
      <c r="BL12" s="182"/>
      <c r="BM12" s="182"/>
      <c r="BN12" s="182"/>
    </row>
    <row r="13" spans="1:66" x14ac:dyDescent="0.3">
      <c r="A13" s="149">
        <v>6</v>
      </c>
      <c r="B13" s="149" t="str">
        <f>IF(A13=BF13,"v","x")</f>
        <v>v</v>
      </c>
      <c r="C13" s="149" t="s">
        <v>237</v>
      </c>
      <c r="D13" s="149"/>
      <c r="E13" s="174" t="s">
        <v>281</v>
      </c>
      <c r="F13" s="190">
        <v>118706</v>
      </c>
      <c r="G13" s="186" t="s">
        <v>242</v>
      </c>
      <c r="H13" s="176">
        <f>SUM(M13+Q13+U13+Y13+AC13+AG13+AK13+AO13+AS13+AW13+BA13)</f>
        <v>713.2900432900434</v>
      </c>
      <c r="I13" s="153">
        <v>2012</v>
      </c>
      <c r="J13" s="153">
        <v>2021</v>
      </c>
      <c r="K13" s="455">
        <f>J13-I13</f>
        <v>9</v>
      </c>
      <c r="L13" s="184">
        <f>H13-M13</f>
        <v>500.95238095238108</v>
      </c>
      <c r="M13" s="164">
        <v>212.33766233766235</v>
      </c>
      <c r="N13" s="205">
        <v>7</v>
      </c>
      <c r="O13" s="205">
        <v>6</v>
      </c>
      <c r="P13" s="205">
        <v>34</v>
      </c>
      <c r="Q13" s="180">
        <f>SUM(O13*10+P13)/N13*10</f>
        <v>134.28571428571428</v>
      </c>
      <c r="R13" s="205">
        <v>7</v>
      </c>
      <c r="S13" s="205">
        <v>0</v>
      </c>
      <c r="T13" s="205">
        <v>8</v>
      </c>
      <c r="U13" s="180">
        <f>SUM(S13*10+T13)/R13*10</f>
        <v>11.428571428571427</v>
      </c>
      <c r="V13" s="205">
        <v>8</v>
      </c>
      <c r="W13" s="205">
        <v>2</v>
      </c>
      <c r="X13" s="205">
        <v>28</v>
      </c>
      <c r="Y13" s="180">
        <f>SUM(W13*10+X13)/V13*10</f>
        <v>60</v>
      </c>
      <c r="Z13" s="205">
        <v>12</v>
      </c>
      <c r="AA13" s="205">
        <v>6</v>
      </c>
      <c r="AB13" s="205">
        <v>40</v>
      </c>
      <c r="AC13" s="180">
        <f>SUM(AA13*10+AB13)/Z13*10</f>
        <v>83.333333333333343</v>
      </c>
      <c r="AD13" s="205">
        <v>1</v>
      </c>
      <c r="AE13" s="205"/>
      <c r="AF13" s="205"/>
      <c r="AG13" s="180">
        <f>SUM(AE13*10+AF13)/AD13*10</f>
        <v>0</v>
      </c>
      <c r="AH13" s="205">
        <v>6</v>
      </c>
      <c r="AI13" s="205">
        <v>2</v>
      </c>
      <c r="AJ13" s="205">
        <v>18</v>
      </c>
      <c r="AK13" s="180">
        <f>SUM(AI13*10+AJ13)/AH13*10</f>
        <v>63.333333333333329</v>
      </c>
      <c r="AL13" s="205">
        <v>8</v>
      </c>
      <c r="AM13" s="205">
        <v>3</v>
      </c>
      <c r="AN13" s="205">
        <v>18</v>
      </c>
      <c r="AO13" s="180">
        <f>SUM(AM13*10+AN13)/AL13*10</f>
        <v>60</v>
      </c>
      <c r="AP13" s="179">
        <v>7</v>
      </c>
      <c r="AQ13" s="205">
        <v>4</v>
      </c>
      <c r="AR13" s="205">
        <v>22</v>
      </c>
      <c r="AS13" s="180">
        <f>SUM(AQ13*10+AR13)/AP13*10</f>
        <v>88.571428571428584</v>
      </c>
      <c r="AT13" s="179">
        <v>1</v>
      </c>
      <c r="AU13" s="205"/>
      <c r="AV13" s="205"/>
      <c r="AW13" s="180">
        <f>SUM(AU13*10+AV13)/AT13*10</f>
        <v>0</v>
      </c>
      <c r="AX13" s="179">
        <v>1</v>
      </c>
      <c r="AY13" s="205"/>
      <c r="AZ13" s="205"/>
      <c r="BA13" s="180">
        <f>SUM(AY13*10+AZ13)/AX13*10</f>
        <v>0</v>
      </c>
      <c r="BB13" s="153" t="str">
        <f>IF(H13&lt;250,0,IF(H13&lt;500,250,IF(H13&lt;750,"500",IF(H13&lt;1000,750,IF(H13&lt;1500,1000,IF(H13&lt;2000,1500,IF(H13&lt;2500,2000,IF(H13&lt;3000,2500,3000))))))))</f>
        <v>500</v>
      </c>
      <c r="BC13" s="181">
        <v>500</v>
      </c>
      <c r="BD13" s="153">
        <f>BB13-BC13</f>
        <v>0</v>
      </c>
      <c r="BE13" s="153" t="str">
        <f>IF(BD13=0,"geen actie",CONCATENATE("diploma uitschrijven: ",BB13," punten"))</f>
        <v>geen actie</v>
      </c>
      <c r="BF13" s="182">
        <v>6</v>
      </c>
      <c r="BG13" s="182"/>
      <c r="BH13" s="182"/>
      <c r="BI13" s="182"/>
      <c r="BJ13" s="182"/>
      <c r="BK13" s="182"/>
      <c r="BL13" s="182"/>
      <c r="BM13" s="182"/>
      <c r="BN13" s="182"/>
    </row>
    <row r="14" spans="1:66" ht="20.7" customHeight="1" x14ac:dyDescent="0.3">
      <c r="A14" s="149">
        <v>7</v>
      </c>
      <c r="B14" s="149" t="str">
        <f>IF(A14=BF14,"v","x")</f>
        <v>v</v>
      </c>
      <c r="C14" s="149" t="s">
        <v>237</v>
      </c>
      <c r="D14" s="183"/>
      <c r="E14" s="174" t="s">
        <v>282</v>
      </c>
      <c r="F14" s="190">
        <v>118283</v>
      </c>
      <c r="G14" s="186" t="s">
        <v>242</v>
      </c>
      <c r="H14" s="176">
        <f>SUM(M14+Q14+U14+Y14+AC14+AG14+AK14+AO14+AS14+AW14+BA14)</f>
        <v>552</v>
      </c>
      <c r="I14" s="153">
        <v>2009</v>
      </c>
      <c r="J14" s="153">
        <v>2021</v>
      </c>
      <c r="K14" s="455">
        <f>J14-I14</f>
        <v>12</v>
      </c>
      <c r="L14" s="184">
        <f>H14-M14</f>
        <v>0</v>
      </c>
      <c r="M14" s="164">
        <v>552</v>
      </c>
      <c r="N14" s="205">
        <v>1</v>
      </c>
      <c r="O14" s="205"/>
      <c r="P14" s="205"/>
      <c r="Q14" s="180">
        <f>SUM(O14*10+P14)/N14*10</f>
        <v>0</v>
      </c>
      <c r="R14" s="205">
        <v>1</v>
      </c>
      <c r="S14" s="205"/>
      <c r="T14" s="205"/>
      <c r="U14" s="180">
        <f>SUM(S14*10+T14)/R14*10</f>
        <v>0</v>
      </c>
      <c r="V14" s="205">
        <v>1</v>
      </c>
      <c r="W14" s="205"/>
      <c r="X14" s="205"/>
      <c r="Y14" s="180">
        <f>SUM(W14*10+X14)/V14*10</f>
        <v>0</v>
      </c>
      <c r="Z14" s="205">
        <v>1</v>
      </c>
      <c r="AA14" s="205"/>
      <c r="AB14" s="205"/>
      <c r="AC14" s="180">
        <f>SUM(AA14*10+AB14)/Z14*10</f>
        <v>0</v>
      </c>
      <c r="AD14" s="205">
        <v>1</v>
      </c>
      <c r="AE14" s="205"/>
      <c r="AF14" s="205"/>
      <c r="AG14" s="180">
        <f>SUM(AE14*10+AF14)/AD14*10</f>
        <v>0</v>
      </c>
      <c r="AH14" s="205">
        <v>1</v>
      </c>
      <c r="AI14" s="205"/>
      <c r="AJ14" s="205"/>
      <c r="AK14" s="180">
        <f>SUM(AI14*10+AJ14)/AH14*10</f>
        <v>0</v>
      </c>
      <c r="AL14" s="205">
        <v>1</v>
      </c>
      <c r="AM14" s="205"/>
      <c r="AN14" s="205"/>
      <c r="AO14" s="180">
        <f>SUM(AM14*10+AN14)/AL14*10</f>
        <v>0</v>
      </c>
      <c r="AP14" s="179">
        <v>1</v>
      </c>
      <c r="AQ14" s="205"/>
      <c r="AR14" s="205"/>
      <c r="AS14" s="180">
        <f>SUM(AQ14*10+AR14)/AP14*10</f>
        <v>0</v>
      </c>
      <c r="AT14" s="179">
        <v>1</v>
      </c>
      <c r="AU14" s="205"/>
      <c r="AV14" s="205"/>
      <c r="AW14" s="180">
        <f>SUM(AU14*10+AV14)/AT14*10</f>
        <v>0</v>
      </c>
      <c r="AX14" s="179">
        <v>1</v>
      </c>
      <c r="AY14" s="205"/>
      <c r="AZ14" s="205"/>
      <c r="BA14" s="180">
        <f>SUM(AY14*10+AZ14)/AX14*10</f>
        <v>0</v>
      </c>
      <c r="BB14" s="153" t="str">
        <f>IF(H14&lt;250,0,IF(H14&lt;500,250,IF(H14&lt;750,"500",IF(H14&lt;1000,750,IF(H14&lt;1500,1000,IF(H14&lt;2000,1500,IF(H14&lt;2500,2000,IF(H14&lt;3000,2500,3000))))))))</f>
        <v>500</v>
      </c>
      <c r="BC14" s="181">
        <v>500</v>
      </c>
      <c r="BD14" s="153">
        <f>BB14-BC14</f>
        <v>0</v>
      </c>
      <c r="BE14" s="153" t="str">
        <f>IF(BD14=0,"geen actie",CONCATENATE("diploma uitschrijven: ",BB14," punten"))</f>
        <v>geen actie</v>
      </c>
      <c r="BF14" s="182">
        <v>7</v>
      </c>
      <c r="BG14" s="182"/>
      <c r="BH14" s="182"/>
      <c r="BI14" s="182"/>
      <c r="BJ14" s="182"/>
      <c r="BK14" s="182"/>
      <c r="BL14" s="182"/>
      <c r="BM14" s="182"/>
      <c r="BN14" s="182"/>
    </row>
    <row r="15" spans="1:66" x14ac:dyDescent="0.3">
      <c r="A15" s="149">
        <v>8</v>
      </c>
      <c r="B15" s="149" t="str">
        <f>IF(A15=BF15,"v","x")</f>
        <v>v</v>
      </c>
      <c r="C15" s="149" t="s">
        <v>237</v>
      </c>
      <c r="D15" s="149"/>
      <c r="E15" s="174" t="s">
        <v>578</v>
      </c>
      <c r="F15" s="190"/>
      <c r="G15" s="186"/>
      <c r="H15" s="176">
        <f>SUM(M15+Q15+U15+Y15+AC15+AG15+AK15+AO15+AS15+AW15+BA15)</f>
        <v>291</v>
      </c>
      <c r="I15" s="153">
        <v>2009</v>
      </c>
      <c r="J15" s="153">
        <v>2021</v>
      </c>
      <c r="K15" s="455">
        <f>J15-I15</f>
        <v>12</v>
      </c>
      <c r="L15" s="184">
        <f>H15-M15</f>
        <v>0</v>
      </c>
      <c r="M15" s="164">
        <v>291</v>
      </c>
      <c r="N15" s="205">
        <v>1</v>
      </c>
      <c r="O15" s="205"/>
      <c r="P15" s="205"/>
      <c r="Q15" s="180">
        <f>SUM(O15*10+P15)/N15*10</f>
        <v>0</v>
      </c>
      <c r="R15" s="205">
        <v>1</v>
      </c>
      <c r="S15" s="205"/>
      <c r="T15" s="205"/>
      <c r="U15" s="180">
        <f>SUM(S15*10+T15)/R15*10</f>
        <v>0</v>
      </c>
      <c r="V15" s="205">
        <v>1</v>
      </c>
      <c r="W15" s="205"/>
      <c r="X15" s="205"/>
      <c r="Y15" s="180">
        <f>SUM(W15*10+X15)/V15*10</f>
        <v>0</v>
      </c>
      <c r="Z15" s="205">
        <v>1</v>
      </c>
      <c r="AA15" s="205"/>
      <c r="AB15" s="205"/>
      <c r="AC15" s="180">
        <f>SUM(AA15*10+AB15)/Z15*10</f>
        <v>0</v>
      </c>
      <c r="AD15" s="205">
        <v>1</v>
      </c>
      <c r="AE15" s="205"/>
      <c r="AF15" s="205"/>
      <c r="AG15" s="180">
        <f>SUM(AE15*10+AF15)/AD15*10</f>
        <v>0</v>
      </c>
      <c r="AH15" s="205">
        <v>1</v>
      </c>
      <c r="AI15" s="205"/>
      <c r="AJ15" s="205"/>
      <c r="AK15" s="180">
        <f>SUM(AI15*10+AJ15)/AH15*10</f>
        <v>0</v>
      </c>
      <c r="AL15" s="205">
        <v>1</v>
      </c>
      <c r="AM15" s="205"/>
      <c r="AN15" s="205"/>
      <c r="AO15" s="180">
        <f>SUM(AM15*10+AN15)/AL15*10</f>
        <v>0</v>
      </c>
      <c r="AP15" s="179">
        <v>1</v>
      </c>
      <c r="AQ15" s="205"/>
      <c r="AR15" s="205"/>
      <c r="AS15" s="180">
        <f>SUM(AQ15*10+AR15)/AP15*10</f>
        <v>0</v>
      </c>
      <c r="AT15" s="179">
        <v>1</v>
      </c>
      <c r="AU15" s="205"/>
      <c r="AV15" s="205"/>
      <c r="AW15" s="180">
        <f>SUM(AU15*10+AV15)/AT15*10</f>
        <v>0</v>
      </c>
      <c r="AX15" s="179">
        <v>1</v>
      </c>
      <c r="AY15" s="205"/>
      <c r="AZ15" s="205"/>
      <c r="BA15" s="180">
        <f>SUM(AY15*10+AZ15)/AX15*10</f>
        <v>0</v>
      </c>
      <c r="BB15" s="153">
        <f>IF(H15&lt;250,0,IF(H15&lt;500,250,IF(H15&lt;750,"500",IF(H15&lt;1000,750,IF(H15&lt;1500,1000,IF(H15&lt;2000,1500,IF(H15&lt;2500,2000,IF(H15&lt;3000,2500,3000))))))))</f>
        <v>250</v>
      </c>
      <c r="BC15" s="181">
        <v>250</v>
      </c>
      <c r="BD15" s="153">
        <f>BB15-BC15</f>
        <v>0</v>
      </c>
      <c r="BE15" s="153" t="str">
        <f>IF(BD15=0,"geen actie",CONCATENATE("diploma uitschrijven: ",BB15," punten"))</f>
        <v>geen actie</v>
      </c>
      <c r="BF15" s="182">
        <v>8</v>
      </c>
      <c r="BG15" s="182"/>
      <c r="BH15" s="182"/>
      <c r="BI15" s="182"/>
      <c r="BJ15" s="182"/>
      <c r="BK15" s="182"/>
      <c r="BL15" s="182"/>
      <c r="BM15" s="182"/>
      <c r="BN15" s="182"/>
    </row>
    <row r="16" spans="1:66" x14ac:dyDescent="0.3">
      <c r="A16" s="149">
        <v>49</v>
      </c>
      <c r="B16" s="149" t="str">
        <f>IF(A16=BF16,"v","x")</f>
        <v>v</v>
      </c>
      <c r="C16" s="149" t="s">
        <v>237</v>
      </c>
      <c r="D16" s="192"/>
      <c r="E16" s="488" t="s">
        <v>640</v>
      </c>
      <c r="F16" s="190"/>
      <c r="G16" s="186" t="s">
        <v>641</v>
      </c>
      <c r="H16" s="176">
        <f>SUM(M16+Q16+U16+Y16+AC16+AG16+AK16+AO16+AS16+AW16+BA16)</f>
        <v>263.88888888888891</v>
      </c>
      <c r="I16" s="153">
        <v>2009</v>
      </c>
      <c r="J16" s="153">
        <v>2021</v>
      </c>
      <c r="K16" s="455">
        <f>J16-I16</f>
        <v>12</v>
      </c>
      <c r="L16" s="184">
        <f>H16-M16</f>
        <v>263.88888888888891</v>
      </c>
      <c r="M16" s="164"/>
      <c r="N16" s="205">
        <v>1</v>
      </c>
      <c r="O16" s="205"/>
      <c r="P16" s="205"/>
      <c r="Q16" s="180">
        <f>SUM(O16*10+P16)/N16*10</f>
        <v>0</v>
      </c>
      <c r="R16" s="205">
        <v>1</v>
      </c>
      <c r="S16" s="205"/>
      <c r="T16" s="205"/>
      <c r="U16" s="180">
        <f>SUM(S16*10+T16)/R16*10</f>
        <v>0</v>
      </c>
      <c r="V16" s="205">
        <v>9</v>
      </c>
      <c r="W16" s="205">
        <v>8</v>
      </c>
      <c r="X16" s="205">
        <v>42</v>
      </c>
      <c r="Y16" s="180">
        <f>SUM(W16*10+X16)/V16*10</f>
        <v>135.55555555555554</v>
      </c>
      <c r="Z16" s="205">
        <v>1</v>
      </c>
      <c r="AA16" s="205"/>
      <c r="AB16" s="205"/>
      <c r="AC16" s="180">
        <f>SUM(AA16*10+AB16)/Z16*10</f>
        <v>0</v>
      </c>
      <c r="AD16" s="205">
        <v>1</v>
      </c>
      <c r="AE16" s="205"/>
      <c r="AF16" s="205"/>
      <c r="AG16" s="180">
        <f>SUM(AE16*10+AF16)/AD16*10</f>
        <v>0</v>
      </c>
      <c r="AH16" s="205">
        <v>6</v>
      </c>
      <c r="AI16" s="205">
        <v>5</v>
      </c>
      <c r="AJ16" s="205">
        <v>27</v>
      </c>
      <c r="AK16" s="180">
        <f>SUM(AI16*10+AJ16)/AH16*10</f>
        <v>128.33333333333334</v>
      </c>
      <c r="AL16" s="205">
        <v>1</v>
      </c>
      <c r="AM16" s="205"/>
      <c r="AN16" s="205"/>
      <c r="AO16" s="180">
        <f>SUM(AM16*10+AN16)/AL16*10</f>
        <v>0</v>
      </c>
      <c r="AP16" s="179">
        <v>1</v>
      </c>
      <c r="AQ16" s="205"/>
      <c r="AR16" s="205"/>
      <c r="AS16" s="180">
        <f>SUM(AQ16*10+AR16)/AP16*10</f>
        <v>0</v>
      </c>
      <c r="AT16" s="179">
        <v>1</v>
      </c>
      <c r="AU16" s="205"/>
      <c r="AV16" s="205"/>
      <c r="AW16" s="180">
        <f>SUM(AU16*10+AV16)/AT16*10</f>
        <v>0</v>
      </c>
      <c r="AX16" s="179">
        <v>1</v>
      </c>
      <c r="AY16" s="205"/>
      <c r="AZ16" s="205"/>
      <c r="BA16" s="180">
        <f>SUM(AY16*10+AZ16)/AX16*10</f>
        <v>0</v>
      </c>
      <c r="BB16" s="153">
        <f>IF(H16&lt;250,0,IF(H16&lt;500,250,IF(H16&lt;750,"500",IF(H16&lt;1000,750,IF(H16&lt;1500,1000,IF(H16&lt;2000,1500,IF(H16&lt;2500,2000,IF(H16&lt;3000,2500,3000))))))))</f>
        <v>250</v>
      </c>
      <c r="BC16" s="181">
        <v>250</v>
      </c>
      <c r="BD16" s="153">
        <f>BB16-BC16</f>
        <v>0</v>
      </c>
      <c r="BE16" s="153" t="str">
        <f>IF(BD16=0,"geen actie",CONCATENATE("diploma uitschrijven: ",BB16," punten"))</f>
        <v>geen actie</v>
      </c>
      <c r="BF16" s="182">
        <v>49</v>
      </c>
      <c r="BG16" s="182"/>
      <c r="BH16" s="182"/>
      <c r="BI16" s="182"/>
      <c r="BJ16" s="182"/>
      <c r="BK16" s="182"/>
      <c r="BL16" s="182"/>
      <c r="BM16" s="182"/>
      <c r="BN16" s="182"/>
    </row>
    <row r="17" spans="1:66" ht="21" customHeight="1" x14ac:dyDescent="0.3">
      <c r="A17" s="149">
        <v>9</v>
      </c>
      <c r="B17" s="149" t="str">
        <f>IF(A17=BF17,"v","x")</f>
        <v>v</v>
      </c>
      <c r="C17" s="149" t="s">
        <v>237</v>
      </c>
      <c r="D17" s="217"/>
      <c r="E17" s="174" t="s">
        <v>284</v>
      </c>
      <c r="F17" s="149">
        <v>117853</v>
      </c>
      <c r="G17" s="177" t="s">
        <v>285</v>
      </c>
      <c r="H17" s="176">
        <f>SUM(M17+Q17+U17+Y17+AC17+AG17+AK17+AO17+AS17+AW17+BA17)</f>
        <v>920</v>
      </c>
      <c r="I17" s="153">
        <v>2009</v>
      </c>
      <c r="J17" s="153">
        <v>2021</v>
      </c>
      <c r="K17" s="455">
        <f>J17-I17</f>
        <v>12</v>
      </c>
      <c r="L17" s="184">
        <f>H17-M17</f>
        <v>0</v>
      </c>
      <c r="M17" s="164">
        <v>920</v>
      </c>
      <c r="N17" s="205">
        <v>1</v>
      </c>
      <c r="O17" s="205"/>
      <c r="P17" s="205"/>
      <c r="Q17" s="180">
        <f>SUM(O17*10+P17)/N17*10</f>
        <v>0</v>
      </c>
      <c r="R17" s="205">
        <v>1</v>
      </c>
      <c r="S17" s="205"/>
      <c r="T17" s="205"/>
      <c r="U17" s="180">
        <f>SUM(S17*10+T17)/R17*10</f>
        <v>0</v>
      </c>
      <c r="V17" s="205">
        <v>1</v>
      </c>
      <c r="W17" s="205"/>
      <c r="X17" s="205"/>
      <c r="Y17" s="180">
        <f>SUM(W17*10+X17)/V17*10</f>
        <v>0</v>
      </c>
      <c r="Z17" s="205">
        <v>1</v>
      </c>
      <c r="AA17" s="205"/>
      <c r="AB17" s="205"/>
      <c r="AC17" s="180">
        <f>SUM(AA17*10+AB17)/Z17*10</f>
        <v>0</v>
      </c>
      <c r="AD17" s="205">
        <v>1</v>
      </c>
      <c r="AE17" s="205"/>
      <c r="AF17" s="205"/>
      <c r="AG17" s="180">
        <f>SUM(AE17*10+AF17)/AD17*10</f>
        <v>0</v>
      </c>
      <c r="AH17" s="205">
        <v>1</v>
      </c>
      <c r="AI17" s="205"/>
      <c r="AJ17" s="205"/>
      <c r="AK17" s="180">
        <f>SUM(AI17*10+AJ17)/AH17*10</f>
        <v>0</v>
      </c>
      <c r="AL17" s="205">
        <v>1</v>
      </c>
      <c r="AM17" s="205"/>
      <c r="AN17" s="205"/>
      <c r="AO17" s="180">
        <f>SUM(AM17*10+AN17)/AL17*10</f>
        <v>0</v>
      </c>
      <c r="AP17" s="179">
        <v>1</v>
      </c>
      <c r="AQ17" s="205"/>
      <c r="AR17" s="205"/>
      <c r="AS17" s="180">
        <f>SUM(AQ17*10+AR17)/AP17*10</f>
        <v>0</v>
      </c>
      <c r="AT17" s="179">
        <v>1</v>
      </c>
      <c r="AU17" s="205"/>
      <c r="AV17" s="205"/>
      <c r="AW17" s="180">
        <f>SUM(AU17*10+AV17)/AT17*10</f>
        <v>0</v>
      </c>
      <c r="AX17" s="179">
        <v>1</v>
      </c>
      <c r="AY17" s="205"/>
      <c r="AZ17" s="205"/>
      <c r="BA17" s="180">
        <f>SUM(AY17*10+AZ17)/AX17*10</f>
        <v>0</v>
      </c>
      <c r="BB17" s="153">
        <f>IF(H17&lt;250,0,IF(H17&lt;500,250,IF(H17&lt;750,"500",IF(H17&lt;1000,750,IF(H17&lt;1500,1000,IF(H17&lt;2000,1500,IF(H17&lt;2500,2000,IF(H17&lt;3000,2500,3000))))))))</f>
        <v>750</v>
      </c>
      <c r="BC17" s="181">
        <v>750</v>
      </c>
      <c r="BD17" s="153">
        <f>BB17-BC17</f>
        <v>0</v>
      </c>
      <c r="BE17" s="153" t="str">
        <f>IF(BD17=0,"geen actie",CONCATENATE("diploma uitschrijven: ",BB17," punten"))</f>
        <v>geen actie</v>
      </c>
      <c r="BF17" s="182">
        <v>9</v>
      </c>
      <c r="BG17" s="182"/>
      <c r="BH17" s="182"/>
      <c r="BI17" s="182"/>
      <c r="BJ17" s="182"/>
      <c r="BK17" s="182"/>
      <c r="BL17" s="182"/>
      <c r="BM17" s="182"/>
      <c r="BN17" s="182"/>
    </row>
    <row r="18" spans="1:66" ht="20.7" customHeight="1" x14ac:dyDescent="0.3">
      <c r="A18" s="149">
        <v>56</v>
      </c>
      <c r="B18" s="149" t="str">
        <f>IF(A18=BF18,"v","x")</f>
        <v>v</v>
      </c>
      <c r="C18" s="149"/>
      <c r="D18" s="149"/>
      <c r="E18" s="174" t="s">
        <v>678</v>
      </c>
      <c r="F18" s="155">
        <v>118713</v>
      </c>
      <c r="G18" s="186" t="s">
        <v>553</v>
      </c>
      <c r="H18" s="176">
        <f>SUM(M18+Q18+U18+Y18+AC18+AG18+AK18+AO18+AS18+AW18+BA18)</f>
        <v>40</v>
      </c>
      <c r="I18" s="153">
        <v>2011</v>
      </c>
      <c r="J18" s="153">
        <v>2021</v>
      </c>
      <c r="K18" s="455">
        <f>J18-I18</f>
        <v>10</v>
      </c>
      <c r="L18" s="184">
        <f>H18-M18</f>
        <v>40</v>
      </c>
      <c r="M18" s="164"/>
      <c r="N18" s="205">
        <v>1</v>
      </c>
      <c r="O18" s="205"/>
      <c r="P18" s="205"/>
      <c r="Q18" s="180">
        <f>SUM(O18*10+P18)/N18*10</f>
        <v>0</v>
      </c>
      <c r="R18" s="205">
        <v>1</v>
      </c>
      <c r="S18" s="205"/>
      <c r="T18" s="205"/>
      <c r="U18" s="180">
        <f>SUM(S18*10+T18)/R18*10</f>
        <v>0</v>
      </c>
      <c r="V18" s="205">
        <v>1</v>
      </c>
      <c r="W18" s="205"/>
      <c r="X18" s="205"/>
      <c r="Y18" s="180">
        <f>SUM(W18*10+X18)/V18*10</f>
        <v>0</v>
      </c>
      <c r="Z18" s="205">
        <v>1</v>
      </c>
      <c r="AA18" s="205"/>
      <c r="AB18" s="205"/>
      <c r="AC18" s="180">
        <f>SUM(AA18*10+AB18)/Z18*10</f>
        <v>0</v>
      </c>
      <c r="AD18" s="205">
        <v>1</v>
      </c>
      <c r="AE18" s="205"/>
      <c r="AF18" s="205"/>
      <c r="AG18" s="180">
        <f>SUM(AE18*10+AF18)/AD18*10</f>
        <v>0</v>
      </c>
      <c r="AH18" s="205">
        <v>14</v>
      </c>
      <c r="AI18" s="205">
        <v>2</v>
      </c>
      <c r="AJ18" s="205">
        <v>36</v>
      </c>
      <c r="AK18" s="180">
        <f>SUM(AI18*10+AJ18)/AH18*10</f>
        <v>40</v>
      </c>
      <c r="AL18" s="205">
        <v>1</v>
      </c>
      <c r="AM18" s="205"/>
      <c r="AN18" s="205"/>
      <c r="AO18" s="180">
        <f>SUM(AM18*10+AN18)/AL18*10</f>
        <v>0</v>
      </c>
      <c r="AP18" s="179">
        <v>1</v>
      </c>
      <c r="AQ18" s="205"/>
      <c r="AR18" s="205"/>
      <c r="AS18" s="180">
        <f>SUM(AQ18*10+AR18)/AP18*10</f>
        <v>0</v>
      </c>
      <c r="AT18" s="179">
        <v>1</v>
      </c>
      <c r="AU18" s="205"/>
      <c r="AV18" s="205"/>
      <c r="AW18" s="180">
        <f>SUM(AU18*10+AV18)/AT18*10</f>
        <v>0</v>
      </c>
      <c r="AX18" s="179">
        <v>1</v>
      </c>
      <c r="AY18" s="205"/>
      <c r="AZ18" s="205"/>
      <c r="BA18" s="180">
        <f>SUM(AY18*10+AZ18)/AX18*10</f>
        <v>0</v>
      </c>
      <c r="BB18" s="153">
        <f>IF(H18&lt;250,0,IF(H18&lt;500,250,IF(H18&lt;750,"500",IF(H18&lt;1000,750,IF(H18&lt;1500,1000,IF(H18&lt;2000,1500,IF(H18&lt;2500,2000,IF(H18&lt;3000,2500,3000))))))))</f>
        <v>0</v>
      </c>
      <c r="BC18" s="181">
        <v>0</v>
      </c>
      <c r="BD18" s="153">
        <f>BB18-BC18</f>
        <v>0</v>
      </c>
      <c r="BE18" s="153" t="str">
        <f>IF(BD18=0,"geen actie",CONCATENATE("diploma uitschrijven: ",BB18," punten"))</f>
        <v>geen actie</v>
      </c>
      <c r="BF18" s="182">
        <v>56</v>
      </c>
      <c r="BG18" s="182"/>
      <c r="BH18" s="182"/>
      <c r="BI18" s="182"/>
      <c r="BJ18" s="182"/>
      <c r="BK18" s="182"/>
      <c r="BL18" s="182"/>
      <c r="BM18" s="182"/>
      <c r="BN18" s="182"/>
    </row>
    <row r="19" spans="1:66" ht="20.7" customHeight="1" x14ac:dyDescent="0.3">
      <c r="A19" s="149">
        <v>54</v>
      </c>
      <c r="B19" s="149" t="str">
        <f>IF(A19=BF19,"v","x")</f>
        <v>v</v>
      </c>
      <c r="C19" s="149"/>
      <c r="D19" s="183"/>
      <c r="E19" s="174" t="s">
        <v>654</v>
      </c>
      <c r="F19" s="190">
        <v>119333</v>
      </c>
      <c r="G19" s="177" t="s">
        <v>327</v>
      </c>
      <c r="H19" s="176">
        <f>SUM(M19+Q19+U19+Y19+AC19+AG19+AK19+AO19+AS19+AW19+BA19)</f>
        <v>0</v>
      </c>
      <c r="I19" s="153">
        <v>2012</v>
      </c>
      <c r="J19" s="153">
        <v>2021</v>
      </c>
      <c r="K19" s="455">
        <f>J19-I19</f>
        <v>9</v>
      </c>
      <c r="L19" s="184">
        <f>H19-M19</f>
        <v>0</v>
      </c>
      <c r="M19" s="164"/>
      <c r="N19" s="205">
        <v>1</v>
      </c>
      <c r="O19" s="205"/>
      <c r="P19" s="205"/>
      <c r="Q19" s="180">
        <f>SUM(O19*10+P19)/N19*10</f>
        <v>0</v>
      </c>
      <c r="R19" s="205">
        <v>1</v>
      </c>
      <c r="S19" s="205"/>
      <c r="T19" s="205"/>
      <c r="U19" s="180">
        <f>SUM(S19*10+T19)/R19*10</f>
        <v>0</v>
      </c>
      <c r="V19" s="205">
        <v>1</v>
      </c>
      <c r="W19" s="205"/>
      <c r="X19" s="205"/>
      <c r="Y19" s="180">
        <f>SUM(W19*10+X19)/V19*10</f>
        <v>0</v>
      </c>
      <c r="Z19" s="205">
        <v>1</v>
      </c>
      <c r="AA19" s="205"/>
      <c r="AB19" s="205"/>
      <c r="AC19" s="180">
        <f>SUM(AA19*10+AB19)/Z19*10</f>
        <v>0</v>
      </c>
      <c r="AD19" s="205">
        <v>1</v>
      </c>
      <c r="AE19" s="205"/>
      <c r="AF19" s="205"/>
      <c r="AG19" s="180">
        <f>SUM(AE19*10+AF19)/AD19*10</f>
        <v>0</v>
      </c>
      <c r="AH19" s="205">
        <v>1</v>
      </c>
      <c r="AI19" s="205"/>
      <c r="AJ19" s="205"/>
      <c r="AK19" s="180">
        <f>SUM(AI19*10+AJ19)/AH19*10</f>
        <v>0</v>
      </c>
      <c r="AL19" s="205">
        <v>1</v>
      </c>
      <c r="AM19" s="205"/>
      <c r="AN19" s="205"/>
      <c r="AO19" s="180">
        <f>SUM(AM19*10+AN19)/AL19*10</f>
        <v>0</v>
      </c>
      <c r="AP19" s="179">
        <v>1</v>
      </c>
      <c r="AQ19" s="205"/>
      <c r="AR19" s="205"/>
      <c r="AS19" s="180">
        <f>SUM(AQ19*10+AR19)/AP19*10</f>
        <v>0</v>
      </c>
      <c r="AT19" s="179">
        <v>1</v>
      </c>
      <c r="AU19" s="205"/>
      <c r="AV19" s="205"/>
      <c r="AW19" s="180">
        <f>SUM(AU19*10+AV19)/AT19*10</f>
        <v>0</v>
      </c>
      <c r="AX19" s="179">
        <v>1</v>
      </c>
      <c r="AY19" s="205"/>
      <c r="AZ19" s="205"/>
      <c r="BA19" s="180">
        <f>SUM(AY19*10+AZ19)/AX19*10</f>
        <v>0</v>
      </c>
      <c r="BB19" s="153">
        <f>IF(H19&lt;250,0,IF(H19&lt;500,250,IF(H19&lt;750,"500",IF(H19&lt;1000,750,IF(H19&lt;1500,1000,IF(H19&lt;2000,1500,IF(H19&lt;2500,2000,IF(H19&lt;3000,2500,3000))))))))</f>
        <v>0</v>
      </c>
      <c r="BC19" s="181">
        <v>0</v>
      </c>
      <c r="BD19" s="153">
        <f>BB19-BC19</f>
        <v>0</v>
      </c>
      <c r="BE19" s="153" t="str">
        <f>IF(BD19=0,"geen actie",CONCATENATE("diploma uitschrijven: ",BB19," punten"))</f>
        <v>geen actie</v>
      </c>
      <c r="BF19" s="182">
        <v>54</v>
      </c>
      <c r="BG19" s="182"/>
      <c r="BH19" s="182"/>
      <c r="BI19" s="182"/>
      <c r="BJ19" s="182"/>
      <c r="BK19" s="182"/>
      <c r="BL19" s="182"/>
      <c r="BM19" s="182"/>
      <c r="BN19" s="182"/>
    </row>
    <row r="20" spans="1:66" ht="20.7" customHeight="1" x14ac:dyDescent="0.3">
      <c r="A20" s="149">
        <v>62</v>
      </c>
      <c r="B20" s="149" t="str">
        <f>IF(A20=BF20,"v","x")</f>
        <v>v</v>
      </c>
      <c r="C20" s="149"/>
      <c r="D20" s="469"/>
      <c r="E20" s="174" t="s">
        <v>693</v>
      </c>
      <c r="F20" s="190">
        <v>117538</v>
      </c>
      <c r="G20" s="190" t="s">
        <v>705</v>
      </c>
      <c r="H20" s="176">
        <f>SUM(M20+Q20+U20+Y20+AC20+AG20+AK20+AO20+AS20+AW20+BA20)</f>
        <v>0</v>
      </c>
      <c r="I20" s="153">
        <v>2009</v>
      </c>
      <c r="J20" s="153">
        <v>2021</v>
      </c>
      <c r="K20" s="455">
        <f>J20-I20</f>
        <v>12</v>
      </c>
      <c r="L20" s="184">
        <f>H20-M20</f>
        <v>0</v>
      </c>
      <c r="M20" s="164"/>
      <c r="N20" s="205">
        <v>1</v>
      </c>
      <c r="O20" s="205"/>
      <c r="P20" s="205"/>
      <c r="Q20" s="180">
        <f>SUM(O20*10+P20)/N20*10</f>
        <v>0</v>
      </c>
      <c r="R20" s="205">
        <v>1</v>
      </c>
      <c r="S20" s="205"/>
      <c r="T20" s="205"/>
      <c r="U20" s="180">
        <f>SUM(S20*10+T20)/R20*10</f>
        <v>0</v>
      </c>
      <c r="V20" s="205">
        <v>1</v>
      </c>
      <c r="W20" s="205"/>
      <c r="X20" s="205"/>
      <c r="Y20" s="180">
        <f>SUM(W20*10+X20)/V20*10</f>
        <v>0</v>
      </c>
      <c r="Z20" s="205">
        <v>1</v>
      </c>
      <c r="AA20" s="205"/>
      <c r="AB20" s="205"/>
      <c r="AC20" s="180">
        <f>SUM(AA20*10+AB20)/Z20*10</f>
        <v>0</v>
      </c>
      <c r="AD20" s="205">
        <v>1</v>
      </c>
      <c r="AE20" s="205"/>
      <c r="AF20" s="205"/>
      <c r="AG20" s="180">
        <f>SUM(AE20*10+AF20)/AD20*10</f>
        <v>0</v>
      </c>
      <c r="AH20" s="205">
        <v>1</v>
      </c>
      <c r="AI20" s="205"/>
      <c r="AJ20" s="205"/>
      <c r="AK20" s="180">
        <f>SUM(AI20*10+AJ20)/AH20*10</f>
        <v>0</v>
      </c>
      <c r="AL20" s="205">
        <v>1</v>
      </c>
      <c r="AM20" s="205"/>
      <c r="AN20" s="205"/>
      <c r="AO20" s="180">
        <f>SUM(AM20*10+AN20)/AL20*10</f>
        <v>0</v>
      </c>
      <c r="AP20" s="179">
        <v>1</v>
      </c>
      <c r="AQ20" s="205"/>
      <c r="AR20" s="205"/>
      <c r="AS20" s="180">
        <f>SUM(AQ20*10+AR20)/AP20*10</f>
        <v>0</v>
      </c>
      <c r="AT20" s="179">
        <v>1</v>
      </c>
      <c r="AU20" s="205"/>
      <c r="AV20" s="205"/>
      <c r="AW20" s="180">
        <f>SUM(AU20*10+AV20)/AT20*10</f>
        <v>0</v>
      </c>
      <c r="AX20" s="179">
        <v>1</v>
      </c>
      <c r="AY20" s="205"/>
      <c r="AZ20" s="205"/>
      <c r="BA20" s="180">
        <f>SUM(AY20*10+AZ20)/AX20*10</f>
        <v>0</v>
      </c>
      <c r="BB20" s="153">
        <f>IF(H20&lt;250,0,IF(H20&lt;500,250,IF(H20&lt;750,"500",IF(H20&lt;1000,750,IF(H20&lt;1500,1000,IF(H20&lt;2000,1500,IF(H20&lt;2500,2000,IF(H20&lt;3000,2500,3000))))))))</f>
        <v>0</v>
      </c>
      <c r="BC20" s="181">
        <v>0</v>
      </c>
      <c r="BD20" s="153">
        <f>BB20-BC20</f>
        <v>0</v>
      </c>
      <c r="BE20" s="153" t="str">
        <f>IF(BD20=0,"geen actie",CONCATENATE("diploma uitschrijven: ",BB20," punten"))</f>
        <v>geen actie</v>
      </c>
      <c r="BF20" s="182">
        <v>62</v>
      </c>
      <c r="BG20" s="182"/>
      <c r="BH20" s="182"/>
      <c r="BI20" s="182"/>
      <c r="BJ20" s="182"/>
      <c r="BK20" s="182"/>
      <c r="BL20" s="182"/>
      <c r="BM20" s="182"/>
      <c r="BN20" s="182"/>
    </row>
    <row r="21" spans="1:66" ht="21" customHeight="1" x14ac:dyDescent="0.3">
      <c r="A21" s="149">
        <v>10</v>
      </c>
      <c r="B21" s="149" t="str">
        <f>IF(A21=BF21,"v","x")</f>
        <v>v</v>
      </c>
      <c r="C21" s="149"/>
      <c r="D21" s="217"/>
      <c r="E21" s="155" t="s">
        <v>288</v>
      </c>
      <c r="F21" s="155">
        <v>118238</v>
      </c>
      <c r="G21" s="177" t="s">
        <v>327</v>
      </c>
      <c r="H21" s="176">
        <f>SUM(M21+Q21+U21+Y21+AC21+AG21+AK21+AO21+AS21+AW21+BA21)</f>
        <v>322</v>
      </c>
      <c r="I21" s="153">
        <v>2009</v>
      </c>
      <c r="J21" s="153">
        <v>2021</v>
      </c>
      <c r="K21" s="455">
        <f>J21-I21</f>
        <v>12</v>
      </c>
      <c r="L21" s="184">
        <f>H21-M21</f>
        <v>0</v>
      </c>
      <c r="M21" s="164">
        <v>322</v>
      </c>
      <c r="N21" s="205">
        <v>1</v>
      </c>
      <c r="O21" s="205"/>
      <c r="P21" s="205"/>
      <c r="Q21" s="180">
        <f>SUM(O21*10+P21)/N21*10</f>
        <v>0</v>
      </c>
      <c r="R21" s="205">
        <v>1</v>
      </c>
      <c r="S21" s="205"/>
      <c r="T21" s="205"/>
      <c r="U21" s="180">
        <f>SUM(S21*10+T21)/R21*10</f>
        <v>0</v>
      </c>
      <c r="V21" s="205">
        <v>1</v>
      </c>
      <c r="W21" s="205"/>
      <c r="X21" s="205"/>
      <c r="Y21" s="180">
        <f>SUM(W21*10+X21)/V21*10</f>
        <v>0</v>
      </c>
      <c r="Z21" s="205">
        <v>1</v>
      </c>
      <c r="AA21" s="205"/>
      <c r="AB21" s="205"/>
      <c r="AC21" s="180">
        <f>SUM(AA21*10+AB21)/Z21*10</f>
        <v>0</v>
      </c>
      <c r="AD21" s="205">
        <v>1</v>
      </c>
      <c r="AE21" s="205"/>
      <c r="AF21" s="205"/>
      <c r="AG21" s="180">
        <f>SUM(AE21*10+AF21)/AD21*10</f>
        <v>0</v>
      </c>
      <c r="AH21" s="205">
        <v>1</v>
      </c>
      <c r="AI21" s="205"/>
      <c r="AJ21" s="205"/>
      <c r="AK21" s="180">
        <f>SUM(AI21*10+AJ21)/AH21*10</f>
        <v>0</v>
      </c>
      <c r="AL21" s="205">
        <v>1</v>
      </c>
      <c r="AM21" s="205"/>
      <c r="AN21" s="205"/>
      <c r="AO21" s="180">
        <f>SUM(AM21*10+AN21)/AL21*10</f>
        <v>0</v>
      </c>
      <c r="AP21" s="179">
        <v>1</v>
      </c>
      <c r="AQ21" s="205"/>
      <c r="AR21" s="205"/>
      <c r="AS21" s="180">
        <f>SUM(AQ21*10+AR21)/AP21*10</f>
        <v>0</v>
      </c>
      <c r="AT21" s="179">
        <v>1</v>
      </c>
      <c r="AU21" s="205"/>
      <c r="AV21" s="205"/>
      <c r="AW21" s="180">
        <f>SUM(AU21*10+AV21)/AT21*10</f>
        <v>0</v>
      </c>
      <c r="AX21" s="179">
        <v>1</v>
      </c>
      <c r="AY21" s="205"/>
      <c r="AZ21" s="205"/>
      <c r="BA21" s="180">
        <f>SUM(AY21*10+AZ21)/AX21*10</f>
        <v>0</v>
      </c>
      <c r="BB21" s="153">
        <f>IF(H21&lt;250,0,IF(H21&lt;500,250,IF(H21&lt;750,"500",IF(H21&lt;1000,750,IF(H21&lt;1500,1000,IF(H21&lt;2000,1500,IF(H21&lt;2500,2000,IF(H21&lt;3000,2500,3000))))))))</f>
        <v>250</v>
      </c>
      <c r="BC21" s="181">
        <v>250</v>
      </c>
      <c r="BD21" s="153">
        <f>BB21-BC21</f>
        <v>0</v>
      </c>
      <c r="BE21" s="153" t="str">
        <f>IF(BD21=0,"geen actie",CONCATENATE("diploma uitschrijven: ",BB21," punten"))</f>
        <v>geen actie</v>
      </c>
      <c r="BF21" s="182">
        <v>10</v>
      </c>
      <c r="BG21" s="182"/>
      <c r="BH21" s="182"/>
      <c r="BI21" s="182"/>
      <c r="BJ21" s="182"/>
      <c r="BK21" s="182"/>
      <c r="BL21" s="182"/>
      <c r="BM21" s="182"/>
      <c r="BN21" s="182"/>
    </row>
    <row r="22" spans="1:66" ht="21" customHeight="1" x14ac:dyDescent="0.3">
      <c r="A22" s="149">
        <v>11</v>
      </c>
      <c r="B22" s="149" t="str">
        <f>IF(A22=BF22,"v","x")</f>
        <v>v</v>
      </c>
      <c r="C22" s="149" t="s">
        <v>237</v>
      </c>
      <c r="D22" s="149"/>
      <c r="E22" s="174" t="s">
        <v>289</v>
      </c>
      <c r="F22" s="190">
        <v>118512</v>
      </c>
      <c r="G22" s="186" t="s">
        <v>241</v>
      </c>
      <c r="H22" s="176">
        <f>SUM(M22+Q22+U22+Y22+AC22+AG22+AK22+AO22+AS22+AW22+BA22)</f>
        <v>286</v>
      </c>
      <c r="I22" s="153">
        <v>2009</v>
      </c>
      <c r="J22" s="153">
        <v>2021</v>
      </c>
      <c r="K22" s="455">
        <f>J22-I22</f>
        <v>12</v>
      </c>
      <c r="L22" s="184">
        <f>H22-M22</f>
        <v>36</v>
      </c>
      <c r="M22" s="164">
        <v>250</v>
      </c>
      <c r="N22" s="205">
        <v>10</v>
      </c>
      <c r="O22" s="205">
        <v>1</v>
      </c>
      <c r="P22" s="205">
        <v>26</v>
      </c>
      <c r="Q22" s="180">
        <f>SUM(O22*10+P22)/N22*10</f>
        <v>36</v>
      </c>
      <c r="R22" s="205">
        <v>1</v>
      </c>
      <c r="S22" s="205"/>
      <c r="T22" s="205"/>
      <c r="U22" s="180">
        <f>SUM(S22*10+T22)/R22*10</f>
        <v>0</v>
      </c>
      <c r="V22" s="205">
        <v>1</v>
      </c>
      <c r="W22" s="205"/>
      <c r="X22" s="205"/>
      <c r="Y22" s="180">
        <f>SUM(W22*10+X22)/V22*10</f>
        <v>0</v>
      </c>
      <c r="Z22" s="205">
        <v>1</v>
      </c>
      <c r="AA22" s="205"/>
      <c r="AB22" s="205"/>
      <c r="AC22" s="180">
        <f>SUM(AA22*10+AB22)/Z22*10</f>
        <v>0</v>
      </c>
      <c r="AD22" s="205">
        <v>1</v>
      </c>
      <c r="AE22" s="205"/>
      <c r="AF22" s="205"/>
      <c r="AG22" s="180">
        <f>SUM(AE22*10+AF22)/AD22*10</f>
        <v>0</v>
      </c>
      <c r="AH22" s="205">
        <v>1</v>
      </c>
      <c r="AI22" s="205"/>
      <c r="AJ22" s="205"/>
      <c r="AK22" s="180">
        <f>SUM(AI22*10+AJ22)/AH22*10</f>
        <v>0</v>
      </c>
      <c r="AL22" s="205">
        <v>1</v>
      </c>
      <c r="AM22" s="205"/>
      <c r="AN22" s="205"/>
      <c r="AO22" s="180">
        <f>SUM(AM22*10+AN22)/AL22*10</f>
        <v>0</v>
      </c>
      <c r="AP22" s="179">
        <v>1</v>
      </c>
      <c r="AQ22" s="205"/>
      <c r="AR22" s="205"/>
      <c r="AS22" s="180">
        <f>SUM(AQ22*10+AR22)/AP22*10</f>
        <v>0</v>
      </c>
      <c r="AT22" s="179">
        <v>1</v>
      </c>
      <c r="AU22" s="205"/>
      <c r="AV22" s="205"/>
      <c r="AW22" s="180">
        <f>SUM(AU22*10+AV22)/AT22*10</f>
        <v>0</v>
      </c>
      <c r="AX22" s="179">
        <v>1</v>
      </c>
      <c r="AY22" s="205"/>
      <c r="AZ22" s="205"/>
      <c r="BA22" s="180">
        <f>SUM(AY22*10+AZ22)/AX22*10</f>
        <v>0</v>
      </c>
      <c r="BB22" s="153">
        <f>IF(H22&lt;250,0,IF(H22&lt;500,250,IF(H22&lt;750,"500",IF(H22&lt;1000,750,IF(H22&lt;1500,1000,IF(H22&lt;2000,1500,IF(H22&lt;2500,2000,IF(H22&lt;3000,2500,3000))))))))</f>
        <v>250</v>
      </c>
      <c r="BC22" s="181">
        <v>250</v>
      </c>
      <c r="BD22" s="153">
        <f>BB22-BC22</f>
        <v>0</v>
      </c>
      <c r="BE22" s="153" t="str">
        <f>IF(BD22=0,"geen actie",CONCATENATE("diploma uitschrijven: ",BB22," punten"))</f>
        <v>geen actie</v>
      </c>
      <c r="BF22" s="182">
        <v>11</v>
      </c>
      <c r="BG22" s="182"/>
      <c r="BH22" s="182"/>
      <c r="BI22" s="182"/>
      <c r="BJ22" s="182"/>
      <c r="BK22" s="182"/>
      <c r="BL22" s="182"/>
      <c r="BM22" s="182"/>
      <c r="BN22" s="182"/>
    </row>
    <row r="23" spans="1:66" ht="21" customHeight="1" x14ac:dyDescent="0.3">
      <c r="A23" s="149">
        <v>48</v>
      </c>
      <c r="B23" s="149" t="str">
        <f>IF(A23=BF23,"v","x")</f>
        <v>v</v>
      </c>
      <c r="C23" s="149"/>
      <c r="D23" s="189"/>
      <c r="E23" s="155" t="s">
        <v>637</v>
      </c>
      <c r="F23" s="155">
        <v>118741</v>
      </c>
      <c r="G23" s="177" t="s">
        <v>248</v>
      </c>
      <c r="H23" s="176">
        <f>SUM(M23+Q23+U23+Y23+AC23+AG23+AK23+AO23+AS23+AW23+BA23)</f>
        <v>0</v>
      </c>
      <c r="I23" s="153">
        <v>2010</v>
      </c>
      <c r="J23" s="153">
        <v>2021</v>
      </c>
      <c r="K23" s="455">
        <f>J23-I23</f>
        <v>11</v>
      </c>
      <c r="L23" s="184">
        <f>H23-M23</f>
        <v>0</v>
      </c>
      <c r="M23" s="164"/>
      <c r="N23" s="205">
        <v>1</v>
      </c>
      <c r="O23" s="205"/>
      <c r="P23" s="205"/>
      <c r="Q23" s="180">
        <f>SUM(O23*10+P23)/N23*10</f>
        <v>0</v>
      </c>
      <c r="R23" s="205">
        <v>1</v>
      </c>
      <c r="S23" s="205"/>
      <c r="T23" s="205"/>
      <c r="U23" s="180">
        <f>SUM(S23*10+T23)/R23*10</f>
        <v>0</v>
      </c>
      <c r="V23" s="205">
        <v>1</v>
      </c>
      <c r="W23" s="205"/>
      <c r="X23" s="205"/>
      <c r="Y23" s="180">
        <f>SUM(W23*10+X23)/V23*10</f>
        <v>0</v>
      </c>
      <c r="Z23" s="205">
        <v>1</v>
      </c>
      <c r="AA23" s="205"/>
      <c r="AB23" s="205"/>
      <c r="AC23" s="180">
        <f>SUM(AA23*10+AB23)/Z23*10</f>
        <v>0</v>
      </c>
      <c r="AD23" s="205">
        <v>1</v>
      </c>
      <c r="AE23" s="205"/>
      <c r="AF23" s="205"/>
      <c r="AG23" s="180">
        <f>SUM(AE23*10+AF23)/AD23*10</f>
        <v>0</v>
      </c>
      <c r="AH23" s="205">
        <v>1</v>
      </c>
      <c r="AI23" s="205"/>
      <c r="AJ23" s="205"/>
      <c r="AK23" s="180">
        <f>SUM(AI23*10+AJ23)/AH23*10</f>
        <v>0</v>
      </c>
      <c r="AL23" s="205">
        <v>1</v>
      </c>
      <c r="AM23" s="205"/>
      <c r="AN23" s="205"/>
      <c r="AO23" s="180">
        <f>SUM(AM23*10+AN23)/AL23*10</f>
        <v>0</v>
      </c>
      <c r="AP23" s="179">
        <v>1</v>
      </c>
      <c r="AQ23" s="205"/>
      <c r="AR23" s="205"/>
      <c r="AS23" s="180">
        <f>SUM(AQ23*10+AR23)/AP23*10</f>
        <v>0</v>
      </c>
      <c r="AT23" s="179">
        <v>1</v>
      </c>
      <c r="AU23" s="205"/>
      <c r="AV23" s="205"/>
      <c r="AW23" s="180">
        <f>SUM(AU23*10+AV23)/AT23*10</f>
        <v>0</v>
      </c>
      <c r="AX23" s="179">
        <v>1</v>
      </c>
      <c r="AY23" s="205"/>
      <c r="AZ23" s="205"/>
      <c r="BA23" s="180">
        <f>SUM(AY23*10+AZ23)/AX23*10</f>
        <v>0</v>
      </c>
      <c r="BB23" s="153">
        <f>IF(H23&lt;250,0,IF(H23&lt;500,250,IF(H23&lt;750,"500",IF(H23&lt;1000,750,IF(H23&lt;1500,1000,IF(H23&lt;2000,1500,IF(H23&lt;2500,2000,IF(H23&lt;3000,2500,3000))))))))</f>
        <v>0</v>
      </c>
      <c r="BC23" s="181">
        <v>0</v>
      </c>
      <c r="BD23" s="153">
        <f>BB23-BC23</f>
        <v>0</v>
      </c>
      <c r="BE23" s="153" t="str">
        <f>IF(BD23=0,"geen actie",CONCATENATE("diploma uitschrijven: ",BB23," punten"))</f>
        <v>geen actie</v>
      </c>
      <c r="BF23" s="182">
        <v>48</v>
      </c>
      <c r="BG23" s="182"/>
      <c r="BH23" s="182"/>
      <c r="BI23" s="182"/>
      <c r="BJ23" s="182"/>
      <c r="BK23" s="182"/>
      <c r="BL23" s="182"/>
      <c r="BM23" s="182"/>
      <c r="BN23" s="182"/>
    </row>
    <row r="24" spans="1:66" ht="20.7" customHeight="1" x14ac:dyDescent="0.3">
      <c r="A24" s="149">
        <v>64</v>
      </c>
      <c r="B24" s="149" t="str">
        <f>IF(A24=BF24,"v","x")</f>
        <v>v</v>
      </c>
      <c r="C24" s="202"/>
      <c r="D24" s="215"/>
      <c r="E24" s="203" t="s">
        <v>710</v>
      </c>
      <c r="F24" s="510">
        <v>120096</v>
      </c>
      <c r="G24" s="195" t="s">
        <v>711</v>
      </c>
      <c r="H24" s="176">
        <f>SUM(M24+Q24+U24+Y24+AC24+AG24+AK24+AO24+AS24+AW24+BA24)</f>
        <v>0</v>
      </c>
      <c r="I24" s="197">
        <v>2011</v>
      </c>
      <c r="J24" s="153">
        <v>2021</v>
      </c>
      <c r="K24" s="455">
        <f>J24-I24</f>
        <v>10</v>
      </c>
      <c r="L24" s="184">
        <f>H24-M24</f>
        <v>0</v>
      </c>
      <c r="M24" s="164">
        <v>0</v>
      </c>
      <c r="N24" s="205">
        <v>1</v>
      </c>
      <c r="O24" s="205"/>
      <c r="P24" s="205"/>
      <c r="Q24" s="180">
        <f>SUM(O24*10+P24)/N24*10</f>
        <v>0</v>
      </c>
      <c r="R24" s="205">
        <v>1</v>
      </c>
      <c r="S24" s="205"/>
      <c r="T24" s="205"/>
      <c r="U24" s="180">
        <f>SUM(S24*10+T24)/R24*10</f>
        <v>0</v>
      </c>
      <c r="V24" s="205">
        <v>1</v>
      </c>
      <c r="W24" s="205"/>
      <c r="X24" s="205"/>
      <c r="Y24" s="180">
        <f>SUM(W24*10+X24)/V24*10</f>
        <v>0</v>
      </c>
      <c r="Z24" s="205">
        <v>1</v>
      </c>
      <c r="AA24" s="205"/>
      <c r="AB24" s="205"/>
      <c r="AC24" s="180">
        <f>SUM(AA24*10+AB24)/Z24*10</f>
        <v>0</v>
      </c>
      <c r="AD24" s="205">
        <v>1</v>
      </c>
      <c r="AE24" s="205"/>
      <c r="AF24" s="205"/>
      <c r="AG24" s="180">
        <f>SUM(AE24*10+AF24)/AD24*10</f>
        <v>0</v>
      </c>
      <c r="AH24" s="205">
        <v>1</v>
      </c>
      <c r="AI24" s="205"/>
      <c r="AJ24" s="205"/>
      <c r="AK24" s="180">
        <f>SUM(AI24*10+AJ24)/AH24*10</f>
        <v>0</v>
      </c>
      <c r="AL24" s="205">
        <v>1</v>
      </c>
      <c r="AM24" s="205"/>
      <c r="AN24" s="205"/>
      <c r="AO24" s="180">
        <f>SUM(AM24*10+AN24)/AL24*10</f>
        <v>0</v>
      </c>
      <c r="AP24" s="179">
        <v>1</v>
      </c>
      <c r="AQ24" s="205"/>
      <c r="AR24" s="205"/>
      <c r="AS24" s="180">
        <f>SUM(AQ24*10+AR24)/AP24*10</f>
        <v>0</v>
      </c>
      <c r="AT24" s="179">
        <v>1</v>
      </c>
      <c r="AU24" s="205"/>
      <c r="AV24" s="205"/>
      <c r="AW24" s="180">
        <f>SUM(AU24*10+AV24)/AT24*10</f>
        <v>0</v>
      </c>
      <c r="AX24" s="179">
        <v>1</v>
      </c>
      <c r="AY24" s="205"/>
      <c r="AZ24" s="205"/>
      <c r="BA24" s="180">
        <f>SUM(AY24*10+AZ24)/AX24*10</f>
        <v>0</v>
      </c>
      <c r="BB24" s="197">
        <f>IF(H24&lt;250,0,IF(H24&lt;500,250,IF(H24&lt;750,"500",IF(H24&lt;1000,750,IF(H24&lt;1500,1000,IF(H24&lt;2000,1500,IF(H24&lt;2500,2000,IF(H24&lt;3000,2500,3000))))))))</f>
        <v>0</v>
      </c>
      <c r="BC24" s="188">
        <v>0</v>
      </c>
      <c r="BD24" s="197">
        <f>BB24-BC24</f>
        <v>0</v>
      </c>
      <c r="BE24" s="197" t="str">
        <f>IF(BD24=0,"geen actie",CONCATENATE("diploma uitschrijven: ",BB24," punten"))</f>
        <v>geen actie</v>
      </c>
      <c r="BF24" s="182">
        <v>64</v>
      </c>
      <c r="BG24" s="182"/>
      <c r="BH24" s="182"/>
      <c r="BI24" s="182"/>
      <c r="BJ24" s="182"/>
      <c r="BK24" s="182"/>
      <c r="BL24" s="182"/>
      <c r="BM24" s="182"/>
      <c r="BN24" s="182"/>
    </row>
    <row r="25" spans="1:66" ht="20.25" customHeight="1" x14ac:dyDescent="0.3">
      <c r="A25" s="149">
        <v>32</v>
      </c>
      <c r="B25" s="149" t="str">
        <f>IF(A25=BF25,"v","x")</f>
        <v>v</v>
      </c>
      <c r="C25" s="149"/>
      <c r="D25" s="481"/>
      <c r="E25" s="174" t="s">
        <v>626</v>
      </c>
      <c r="F25" s="190"/>
      <c r="G25" s="186" t="s">
        <v>248</v>
      </c>
      <c r="H25" s="176">
        <f>SUM(M25+Q25+U25+Y25+AC25+AG25+AK25+AO25+AS25+AW25+BA25)</f>
        <v>387.41025641025641</v>
      </c>
      <c r="I25" s="153">
        <v>2012</v>
      </c>
      <c r="J25" s="153">
        <v>2021</v>
      </c>
      <c r="K25" s="455">
        <f>J25-I25</f>
        <v>9</v>
      </c>
      <c r="L25" s="184">
        <f>H25-M25</f>
        <v>387.41025641025641</v>
      </c>
      <c r="M25" s="164"/>
      <c r="N25" s="205">
        <v>1</v>
      </c>
      <c r="O25" s="205"/>
      <c r="P25" s="205"/>
      <c r="Q25" s="180">
        <f>SUM(O25*10+P25)/N25*10</f>
        <v>0</v>
      </c>
      <c r="R25" s="205">
        <v>13</v>
      </c>
      <c r="S25" s="205">
        <v>5</v>
      </c>
      <c r="T25" s="205">
        <v>34</v>
      </c>
      <c r="U25" s="180">
        <f>SUM(S25*10+T25)/R25*10</f>
        <v>64.615384615384613</v>
      </c>
      <c r="V25" s="205">
        <v>8</v>
      </c>
      <c r="W25" s="205">
        <v>6</v>
      </c>
      <c r="X25" s="205">
        <v>36</v>
      </c>
      <c r="Y25" s="180">
        <f>SUM(W25*10+X25)/V25*10</f>
        <v>120</v>
      </c>
      <c r="Z25" s="205">
        <v>13</v>
      </c>
      <c r="AA25" s="205">
        <v>2</v>
      </c>
      <c r="AB25" s="205">
        <v>30</v>
      </c>
      <c r="AC25" s="180">
        <f>SUM(AA25*10+AB25)/Z25*10</f>
        <v>38.46153846153846</v>
      </c>
      <c r="AD25" s="205">
        <v>1</v>
      </c>
      <c r="AE25" s="205"/>
      <c r="AF25" s="205"/>
      <c r="AG25" s="180">
        <f>SUM(AE25*10+AF25)/AD25*10</f>
        <v>0</v>
      </c>
      <c r="AH25" s="205">
        <v>15</v>
      </c>
      <c r="AI25" s="205">
        <v>7</v>
      </c>
      <c r="AJ25" s="205">
        <v>49</v>
      </c>
      <c r="AK25" s="180">
        <f>SUM(AI25*10+AJ25)/AH25*10</f>
        <v>79.333333333333343</v>
      </c>
      <c r="AL25" s="205">
        <v>12</v>
      </c>
      <c r="AM25" s="205">
        <v>6</v>
      </c>
      <c r="AN25" s="205">
        <v>42</v>
      </c>
      <c r="AO25" s="180">
        <f>SUM(AM25*10+AN25)/AL25*10</f>
        <v>85</v>
      </c>
      <c r="AP25" s="179">
        <v>1</v>
      </c>
      <c r="AQ25" s="205"/>
      <c r="AR25" s="205"/>
      <c r="AS25" s="180">
        <f>SUM(AQ25*10+AR25)/AP25*10</f>
        <v>0</v>
      </c>
      <c r="AT25" s="179">
        <v>1</v>
      </c>
      <c r="AU25" s="205"/>
      <c r="AV25" s="205"/>
      <c r="AW25" s="180">
        <f>SUM(AU25*10+AV25)/AT25*10</f>
        <v>0</v>
      </c>
      <c r="AX25" s="179">
        <v>1</v>
      </c>
      <c r="AY25" s="205"/>
      <c r="AZ25" s="205"/>
      <c r="BA25" s="180">
        <f>SUM(AY25*10+AZ25)/AX25*10</f>
        <v>0</v>
      </c>
      <c r="BB25" s="153">
        <f>IF(H25&lt;250,0,IF(H25&lt;500,250,IF(H25&lt;750,"500",IF(H25&lt;1000,750,IF(H25&lt;1500,1000,IF(H25&lt;2000,1500,IF(H25&lt;2500,2000,IF(H25&lt;3000,2500,3000))))))))</f>
        <v>250</v>
      </c>
      <c r="BC25" s="181">
        <v>250</v>
      </c>
      <c r="BD25" s="153">
        <f>BB25-BC25</f>
        <v>0</v>
      </c>
      <c r="BE25" s="197" t="str">
        <f>IF(BD25=0,"geen actie",CONCATENATE("diploma uitschrijven: ",BB25," punten"))</f>
        <v>geen actie</v>
      </c>
      <c r="BF25" s="182">
        <v>32</v>
      </c>
      <c r="BG25" s="182"/>
      <c r="BH25" s="182"/>
      <c r="BI25" s="182"/>
      <c r="BJ25" s="182"/>
      <c r="BK25" s="182"/>
      <c r="BL25" s="182"/>
      <c r="BM25" s="182"/>
      <c r="BN25" s="182"/>
    </row>
    <row r="26" spans="1:66" ht="19.95" customHeight="1" x14ac:dyDescent="0.3">
      <c r="A26" s="149">
        <v>12</v>
      </c>
      <c r="B26" s="149" t="str">
        <f>IF(A26=BF26,"v","x")</f>
        <v>v</v>
      </c>
      <c r="C26" s="149" t="s">
        <v>237</v>
      </c>
      <c r="D26" s="149"/>
      <c r="E26" s="174" t="s">
        <v>720</v>
      </c>
      <c r="F26" s="149">
        <v>117553</v>
      </c>
      <c r="G26" s="177" t="s">
        <v>242</v>
      </c>
      <c r="H26" s="176">
        <f>SUM(M26+Q26+U26+Y26+AC26+AG26+AK26+AO26+AS26+AW26+BA26)</f>
        <v>1168</v>
      </c>
      <c r="I26" s="149">
        <v>2009</v>
      </c>
      <c r="J26" s="153">
        <v>2021</v>
      </c>
      <c r="K26" s="455">
        <f>J26-I26</f>
        <v>12</v>
      </c>
      <c r="L26" s="184">
        <f>H26-M26</f>
        <v>0</v>
      </c>
      <c r="M26" s="164">
        <v>1168</v>
      </c>
      <c r="N26" s="205">
        <v>1</v>
      </c>
      <c r="O26" s="205"/>
      <c r="P26" s="205"/>
      <c r="Q26" s="180">
        <f>SUM(O26*10+P26)/N26*10</f>
        <v>0</v>
      </c>
      <c r="R26" s="205">
        <v>1</v>
      </c>
      <c r="S26" s="205"/>
      <c r="T26" s="205"/>
      <c r="U26" s="180">
        <f>SUM(S26*10+T26)/R26*10</f>
        <v>0</v>
      </c>
      <c r="V26" s="205">
        <v>1</v>
      </c>
      <c r="W26" s="205"/>
      <c r="X26" s="205"/>
      <c r="Y26" s="180">
        <f>SUM(W26*10+X26)/V26*10</f>
        <v>0</v>
      </c>
      <c r="Z26" s="205">
        <v>1</v>
      </c>
      <c r="AA26" s="205"/>
      <c r="AB26" s="205"/>
      <c r="AC26" s="180">
        <f>SUM(AA26*10+AB26)/Z26*10</f>
        <v>0</v>
      </c>
      <c r="AD26" s="205">
        <v>1</v>
      </c>
      <c r="AE26" s="205"/>
      <c r="AF26" s="205"/>
      <c r="AG26" s="180">
        <f>SUM(AE26*10+AF26)/AD26*10</f>
        <v>0</v>
      </c>
      <c r="AH26" s="205">
        <v>1</v>
      </c>
      <c r="AI26" s="205"/>
      <c r="AJ26" s="205"/>
      <c r="AK26" s="180">
        <f>SUM(AI26*10+AJ26)/AH26*10</f>
        <v>0</v>
      </c>
      <c r="AL26" s="205">
        <v>1</v>
      </c>
      <c r="AM26" s="205"/>
      <c r="AN26" s="205"/>
      <c r="AO26" s="180">
        <f>SUM(AM26*10+AN26)/AL26*10</f>
        <v>0</v>
      </c>
      <c r="AP26" s="179">
        <v>1</v>
      </c>
      <c r="AQ26" s="205"/>
      <c r="AR26" s="205"/>
      <c r="AS26" s="180">
        <f>SUM(AQ26*10+AR26)/AP26*10</f>
        <v>0</v>
      </c>
      <c r="AT26" s="179">
        <v>1</v>
      </c>
      <c r="AU26" s="205"/>
      <c r="AV26" s="205"/>
      <c r="AW26" s="180">
        <f>SUM(AU26*10+AV26)/AT26*10</f>
        <v>0</v>
      </c>
      <c r="AX26" s="179">
        <v>1</v>
      </c>
      <c r="AY26" s="205"/>
      <c r="AZ26" s="205"/>
      <c r="BA26" s="180">
        <f>SUM(AY26*10+AZ26)/AX26*10</f>
        <v>0</v>
      </c>
      <c r="BB26" s="153">
        <f>IF(H26&lt;250,0,IF(H26&lt;500,250,IF(H26&lt;750,"500",IF(H26&lt;1000,750,IF(H26&lt;1500,1000,IF(H26&lt;2000,1500,IF(H26&lt;2500,2000,IF(H26&lt;3000,2500,3000))))))))</f>
        <v>1000</v>
      </c>
      <c r="BC26" s="181">
        <v>1000</v>
      </c>
      <c r="BD26" s="153">
        <f>BB26-BC26</f>
        <v>0</v>
      </c>
      <c r="BE26" s="197" t="str">
        <f>IF(BD26=0,"geen actie",CONCATENATE("diploma uitschrijven: ",BB26," punten"))</f>
        <v>geen actie</v>
      </c>
      <c r="BF26" s="182">
        <v>12</v>
      </c>
      <c r="BG26" s="182"/>
      <c r="BH26" s="182"/>
      <c r="BI26" s="182"/>
      <c r="BJ26" s="182"/>
      <c r="BK26" s="182"/>
      <c r="BL26" s="182"/>
      <c r="BM26" s="182"/>
      <c r="BN26" s="182"/>
    </row>
    <row r="27" spans="1:66" x14ac:dyDescent="0.3">
      <c r="A27" s="149">
        <v>61</v>
      </c>
      <c r="B27" s="149" t="str">
        <f>IF(A27=BF27,"v","x")</f>
        <v>v</v>
      </c>
      <c r="C27" s="149"/>
      <c r="D27" s="215"/>
      <c r="E27" s="174" t="s">
        <v>699</v>
      </c>
      <c r="F27" s="190" t="s">
        <v>700</v>
      </c>
      <c r="G27" s="186" t="s">
        <v>239</v>
      </c>
      <c r="H27" s="176">
        <f>SUM(M27+Q27+U27+Y27+AC27+AG27+AK27+AO27+AS27+AW27+BA27)</f>
        <v>0</v>
      </c>
      <c r="I27" s="197">
        <v>2011</v>
      </c>
      <c r="J27" s="153">
        <v>2021</v>
      </c>
      <c r="K27" s="455">
        <f>J27-I27</f>
        <v>10</v>
      </c>
      <c r="L27" s="184">
        <f>H27-M27</f>
        <v>0</v>
      </c>
      <c r="M27" s="164"/>
      <c r="N27" s="205">
        <v>1</v>
      </c>
      <c r="O27" s="205"/>
      <c r="P27" s="205"/>
      <c r="Q27" s="180">
        <f>SUM(O27*10+P27)/N27*10</f>
        <v>0</v>
      </c>
      <c r="R27" s="205">
        <v>1</v>
      </c>
      <c r="S27" s="205"/>
      <c r="T27" s="205"/>
      <c r="U27" s="180">
        <f>SUM(S27*10+T27)/R27*10</f>
        <v>0</v>
      </c>
      <c r="V27" s="205">
        <v>1</v>
      </c>
      <c r="W27" s="205"/>
      <c r="X27" s="205"/>
      <c r="Y27" s="180">
        <f>SUM(W27*10+X27)/V27*10</f>
        <v>0</v>
      </c>
      <c r="Z27" s="205">
        <v>1</v>
      </c>
      <c r="AA27" s="205"/>
      <c r="AB27" s="205"/>
      <c r="AC27" s="180">
        <f>SUM(AA27*10+AB27)/Z27*10</f>
        <v>0</v>
      </c>
      <c r="AD27" s="205">
        <v>1</v>
      </c>
      <c r="AE27" s="205"/>
      <c r="AF27" s="205"/>
      <c r="AG27" s="180">
        <f>SUM(AE27*10+AF27)/AD27*10</f>
        <v>0</v>
      </c>
      <c r="AH27" s="205">
        <v>1</v>
      </c>
      <c r="AI27" s="205"/>
      <c r="AJ27" s="205"/>
      <c r="AK27" s="180">
        <f>SUM(AI27*10+AJ27)/AH27*10</f>
        <v>0</v>
      </c>
      <c r="AL27" s="205">
        <v>1</v>
      </c>
      <c r="AM27" s="205"/>
      <c r="AN27" s="205"/>
      <c r="AO27" s="180">
        <f>SUM(AM27*10+AN27)/AL27*10</f>
        <v>0</v>
      </c>
      <c r="AP27" s="179">
        <v>1</v>
      </c>
      <c r="AQ27" s="205"/>
      <c r="AR27" s="205"/>
      <c r="AS27" s="180">
        <f>SUM(AQ27*10+AR27)/AP27*10</f>
        <v>0</v>
      </c>
      <c r="AT27" s="179">
        <v>1</v>
      </c>
      <c r="AU27" s="205"/>
      <c r="AV27" s="205"/>
      <c r="AW27" s="180">
        <f>SUM(AU27*10+AV27)/AT27*10</f>
        <v>0</v>
      </c>
      <c r="AX27" s="179">
        <v>1</v>
      </c>
      <c r="AY27" s="205"/>
      <c r="AZ27" s="205"/>
      <c r="BA27" s="180">
        <f>SUM(AY27*10+AZ27)/AX27*10</f>
        <v>0</v>
      </c>
      <c r="BB27" s="153">
        <f>IF(H27&lt;250,0,IF(H27&lt;500,250,IF(H27&lt;750,"500",IF(H27&lt;1000,750,IF(H27&lt;1500,1000,IF(H27&lt;2000,1500,IF(H27&lt;2500,2000,IF(H27&lt;3000,2500,3000))))))))</f>
        <v>0</v>
      </c>
      <c r="BC27" s="181">
        <v>0</v>
      </c>
      <c r="BD27" s="153">
        <f>BB27-BC27</f>
        <v>0</v>
      </c>
      <c r="BE27" s="197" t="str">
        <f>IF(BD27=0,"geen actie",CONCATENATE("diploma uitschrijven: ",BB27," punten"))</f>
        <v>geen actie</v>
      </c>
      <c r="BF27" s="182">
        <v>61</v>
      </c>
      <c r="BG27" s="182"/>
      <c r="BH27" s="182"/>
      <c r="BI27" s="182"/>
      <c r="BJ27" s="182"/>
      <c r="BK27" s="182"/>
      <c r="BL27" s="182"/>
      <c r="BM27" s="182"/>
      <c r="BN27" s="182"/>
    </row>
    <row r="28" spans="1:66" ht="21" customHeight="1" x14ac:dyDescent="0.3">
      <c r="A28" s="149">
        <v>13</v>
      </c>
      <c r="B28" s="149" t="str">
        <f>IF(A28=BF28,"v","x")</f>
        <v>v</v>
      </c>
      <c r="C28" s="149" t="s">
        <v>237</v>
      </c>
      <c r="D28" s="153"/>
      <c r="E28" s="174" t="s">
        <v>291</v>
      </c>
      <c r="F28" s="190"/>
      <c r="G28" s="186" t="s">
        <v>238</v>
      </c>
      <c r="H28" s="176">
        <f>SUM(M28+Q28+U28+Y28+AC28+AG28+AK28+AO28+AS28+AW28+BA28)</f>
        <v>223.96103896103898</v>
      </c>
      <c r="I28" s="197">
        <v>2010</v>
      </c>
      <c r="J28" s="153">
        <v>2021</v>
      </c>
      <c r="K28" s="455">
        <f>J28-I28</f>
        <v>11</v>
      </c>
      <c r="L28" s="184">
        <f>H28-M28</f>
        <v>69.285714285714306</v>
      </c>
      <c r="M28" s="164">
        <v>154.67532467532467</v>
      </c>
      <c r="N28" s="205">
        <v>7</v>
      </c>
      <c r="O28" s="205">
        <v>2</v>
      </c>
      <c r="P28" s="205">
        <v>18</v>
      </c>
      <c r="Q28" s="180">
        <f>SUM(O28*10+P28)/N28*10</f>
        <v>54.285714285714292</v>
      </c>
      <c r="R28" s="205">
        <v>1</v>
      </c>
      <c r="S28" s="205"/>
      <c r="T28" s="205"/>
      <c r="U28" s="180">
        <f>SUM(S28*10+T28)/R28*10</f>
        <v>0</v>
      </c>
      <c r="V28" s="205">
        <v>1</v>
      </c>
      <c r="W28" s="205"/>
      <c r="X28" s="205"/>
      <c r="Y28" s="180">
        <f>SUM(W28*10+X28)/V28*10</f>
        <v>0</v>
      </c>
      <c r="Z28" s="205">
        <v>1</v>
      </c>
      <c r="AA28" s="205"/>
      <c r="AB28" s="205"/>
      <c r="AC28" s="180">
        <f>SUM(AA28*10+AB28)/Z28*10</f>
        <v>0</v>
      </c>
      <c r="AD28" s="205">
        <v>1</v>
      </c>
      <c r="AE28" s="205"/>
      <c r="AF28" s="205"/>
      <c r="AG28" s="180">
        <f>SUM(AE28*10+AF28)/AD28*10</f>
        <v>0</v>
      </c>
      <c r="AH28" s="205">
        <v>6</v>
      </c>
      <c r="AI28" s="205">
        <v>0</v>
      </c>
      <c r="AJ28" s="205">
        <v>9</v>
      </c>
      <c r="AK28" s="180">
        <f>SUM(AI28*10+AJ28)/AH28*10</f>
        <v>15</v>
      </c>
      <c r="AL28" s="205">
        <v>1</v>
      </c>
      <c r="AM28" s="205"/>
      <c r="AN28" s="205"/>
      <c r="AO28" s="180">
        <f>SUM(AM28*10+AN28)/AL28*10</f>
        <v>0</v>
      </c>
      <c r="AP28" s="179">
        <v>1</v>
      </c>
      <c r="AQ28" s="205"/>
      <c r="AR28" s="205"/>
      <c r="AS28" s="180">
        <f>SUM(AQ28*10+AR28)/AP28*10</f>
        <v>0</v>
      </c>
      <c r="AT28" s="179">
        <v>1</v>
      </c>
      <c r="AU28" s="205"/>
      <c r="AV28" s="205"/>
      <c r="AW28" s="180">
        <f>SUM(AU28*10+AV28)/AT28*10</f>
        <v>0</v>
      </c>
      <c r="AX28" s="179">
        <v>1</v>
      </c>
      <c r="AY28" s="205"/>
      <c r="AZ28" s="205"/>
      <c r="BA28" s="180">
        <f>SUM(AY28*10+AZ28)/AX28*10</f>
        <v>0</v>
      </c>
      <c r="BB28" s="197">
        <f>IF(H28&lt;250,0,IF(H28&lt;500,250,IF(H28&lt;750,"500",IF(H28&lt;1000,750,IF(H28&lt;1500,1000,IF(H28&lt;2000,1500,IF(H28&lt;2500,2000,IF(H28&lt;3000,2500,3000))))))))</f>
        <v>0</v>
      </c>
      <c r="BC28" s="188">
        <v>0</v>
      </c>
      <c r="BD28" s="197">
        <f>BB28-BC28</f>
        <v>0</v>
      </c>
      <c r="BE28" s="197" t="str">
        <f>IF(BD28=0,"geen actie",CONCATENATE("diploma uitschrijven: ",BB28," punten"))</f>
        <v>geen actie</v>
      </c>
      <c r="BF28" s="182">
        <v>13</v>
      </c>
      <c r="BG28" s="182"/>
      <c r="BH28" s="182"/>
      <c r="BI28" s="182"/>
      <c r="BJ28" s="182"/>
      <c r="BK28" s="182"/>
      <c r="BL28" s="182"/>
      <c r="BM28" s="182"/>
      <c r="BN28" s="182"/>
    </row>
    <row r="29" spans="1:66" x14ac:dyDescent="0.3">
      <c r="A29" s="149">
        <v>33</v>
      </c>
      <c r="B29" s="149" t="str">
        <f>IF(A29=BF29,"v","x")</f>
        <v>v</v>
      </c>
      <c r="C29" s="149"/>
      <c r="D29" s="153"/>
      <c r="E29" s="155" t="s">
        <v>689</v>
      </c>
      <c r="F29" s="155">
        <v>119120</v>
      </c>
      <c r="G29" s="177" t="s">
        <v>327</v>
      </c>
      <c r="H29" s="176">
        <f>SUM(M29+Q29+U29+Y29+AC29+AG29+AK29+AO29+AS29+AW29+BA29)</f>
        <v>0</v>
      </c>
      <c r="I29" s="197">
        <v>2012</v>
      </c>
      <c r="J29" s="153">
        <v>2021</v>
      </c>
      <c r="K29" s="455">
        <f>J29-I29</f>
        <v>9</v>
      </c>
      <c r="L29" s="184">
        <f>H29-M29</f>
        <v>0</v>
      </c>
      <c r="M29" s="164"/>
      <c r="N29" s="205">
        <v>1</v>
      </c>
      <c r="O29" s="205"/>
      <c r="P29" s="205"/>
      <c r="Q29" s="180">
        <f>SUM(O29*10+P29)/N29*10</f>
        <v>0</v>
      </c>
      <c r="R29" s="205">
        <v>1</v>
      </c>
      <c r="S29" s="205"/>
      <c r="T29" s="205"/>
      <c r="U29" s="180">
        <f>SUM(S29*10+T29)/R29*10</f>
        <v>0</v>
      </c>
      <c r="V29" s="205">
        <v>1</v>
      </c>
      <c r="W29" s="205"/>
      <c r="X29" s="205"/>
      <c r="Y29" s="180">
        <f>SUM(W29*10+X29)/V29*10</f>
        <v>0</v>
      </c>
      <c r="Z29" s="205">
        <v>1</v>
      </c>
      <c r="AA29" s="205"/>
      <c r="AB29" s="205"/>
      <c r="AC29" s="180">
        <f>SUM(AA29*10+AB29)/Z29*10</f>
        <v>0</v>
      </c>
      <c r="AD29" s="205">
        <v>1</v>
      </c>
      <c r="AE29" s="205"/>
      <c r="AF29" s="205"/>
      <c r="AG29" s="180">
        <f>SUM(AE29*10+AF29)/AD29*10</f>
        <v>0</v>
      </c>
      <c r="AH29" s="205">
        <v>1</v>
      </c>
      <c r="AI29" s="205"/>
      <c r="AJ29" s="205"/>
      <c r="AK29" s="180">
        <f>SUM(AI29*10+AJ29)/AH29*10</f>
        <v>0</v>
      </c>
      <c r="AL29" s="205">
        <v>1</v>
      </c>
      <c r="AM29" s="205"/>
      <c r="AN29" s="205"/>
      <c r="AO29" s="180">
        <f>SUM(AM29*10+AN29)/AL29*10</f>
        <v>0</v>
      </c>
      <c r="AP29" s="179">
        <v>1</v>
      </c>
      <c r="AQ29" s="205"/>
      <c r="AR29" s="205"/>
      <c r="AS29" s="180">
        <f>SUM(AQ29*10+AR29)/AP29*10</f>
        <v>0</v>
      </c>
      <c r="AT29" s="179">
        <v>1</v>
      </c>
      <c r="AU29" s="205"/>
      <c r="AV29" s="205"/>
      <c r="AW29" s="180">
        <f>SUM(AU29*10+AV29)/AT29*10</f>
        <v>0</v>
      </c>
      <c r="AX29" s="179">
        <v>1</v>
      </c>
      <c r="AY29" s="205"/>
      <c r="AZ29" s="205"/>
      <c r="BA29" s="180">
        <f>SUM(AY29*10+AZ29)/AX29*10</f>
        <v>0</v>
      </c>
      <c r="BB29" s="197">
        <f>IF(H29&lt;250,0,IF(H29&lt;500,250,IF(H29&lt;750,"500",IF(H29&lt;1000,750,IF(H29&lt;1500,1000,IF(H29&lt;2000,1500,IF(H29&lt;2500,2000,IF(H29&lt;3000,2500,3000))))))))</f>
        <v>0</v>
      </c>
      <c r="BC29" s="188">
        <v>0</v>
      </c>
      <c r="BD29" s="197">
        <f>BB29-BC29</f>
        <v>0</v>
      </c>
      <c r="BE29" s="197" t="str">
        <f>IF(BD29=0,"geen actie",CONCATENATE("diploma uitschrijven: ",BB29," punten"))</f>
        <v>geen actie</v>
      </c>
      <c r="BF29" s="182">
        <v>33</v>
      </c>
      <c r="BG29" s="182"/>
      <c r="BH29" s="182"/>
      <c r="BI29" s="182"/>
      <c r="BJ29" s="182"/>
      <c r="BK29" s="182"/>
      <c r="BL29" s="182"/>
      <c r="BM29" s="182"/>
      <c r="BN29" s="182"/>
    </row>
    <row r="30" spans="1:66" ht="21" customHeight="1" x14ac:dyDescent="0.3">
      <c r="A30" s="149">
        <v>14</v>
      </c>
      <c r="B30" s="149" t="str">
        <f>IF(A30=BF30,"v","x")</f>
        <v>v</v>
      </c>
      <c r="C30" s="149" t="s">
        <v>237</v>
      </c>
      <c r="D30" s="149"/>
      <c r="E30" s="174" t="s">
        <v>294</v>
      </c>
      <c r="F30" s="190">
        <v>117369</v>
      </c>
      <c r="G30" s="186" t="s">
        <v>241</v>
      </c>
      <c r="H30" s="176">
        <f>SUM(M30+Q30+U30+Y30+AC30+AG30+AK30+AO30+AS30+AW30+BA30)</f>
        <v>1541.4166666666667</v>
      </c>
      <c r="I30" s="197">
        <v>2009</v>
      </c>
      <c r="J30" s="153">
        <v>2021</v>
      </c>
      <c r="K30" s="455">
        <f>J30-I30</f>
        <v>12</v>
      </c>
      <c r="L30" s="184">
        <f>H30-M30</f>
        <v>240.41666666666674</v>
      </c>
      <c r="M30" s="164">
        <v>1301</v>
      </c>
      <c r="N30" s="205">
        <v>1</v>
      </c>
      <c r="O30" s="205"/>
      <c r="P30" s="205"/>
      <c r="Q30" s="180">
        <f>SUM(O30*10+P30)/N30*10</f>
        <v>0</v>
      </c>
      <c r="R30" s="205">
        <v>1</v>
      </c>
      <c r="S30" s="205"/>
      <c r="T30" s="205"/>
      <c r="U30" s="180">
        <f>SUM(S30*10+T30)/R30*10</f>
        <v>0</v>
      </c>
      <c r="V30" s="205">
        <v>9</v>
      </c>
      <c r="W30" s="205">
        <v>4</v>
      </c>
      <c r="X30" s="205">
        <v>32</v>
      </c>
      <c r="Y30" s="180">
        <f>SUM(W30*10+X30)/V30*10</f>
        <v>80</v>
      </c>
      <c r="Z30" s="205">
        <v>1</v>
      </c>
      <c r="AA30" s="205"/>
      <c r="AB30" s="205"/>
      <c r="AC30" s="180">
        <f>SUM(AA30*10+AB30)/Z30*10</f>
        <v>0</v>
      </c>
      <c r="AD30" s="205">
        <v>1</v>
      </c>
      <c r="AE30" s="205"/>
      <c r="AF30" s="205"/>
      <c r="AG30" s="180">
        <f>SUM(AE30*10+AF30)/AD30*10</f>
        <v>0</v>
      </c>
      <c r="AH30" s="205">
        <v>6</v>
      </c>
      <c r="AI30" s="205">
        <v>2</v>
      </c>
      <c r="AJ30" s="205">
        <v>23</v>
      </c>
      <c r="AK30" s="180">
        <f>SUM(AI30*10+AJ30)/AH30*10</f>
        <v>71.666666666666671</v>
      </c>
      <c r="AL30" s="205">
        <v>1</v>
      </c>
      <c r="AM30" s="205"/>
      <c r="AN30" s="205"/>
      <c r="AO30" s="180">
        <f>SUM(AM30*10+AN30)/AL30*10</f>
        <v>0</v>
      </c>
      <c r="AP30" s="179">
        <v>8</v>
      </c>
      <c r="AQ30" s="205">
        <v>4</v>
      </c>
      <c r="AR30" s="205">
        <v>31</v>
      </c>
      <c r="AS30" s="180">
        <f>SUM(AQ30*10+AR30)/AP30*10</f>
        <v>88.75</v>
      </c>
      <c r="AT30" s="179">
        <v>1</v>
      </c>
      <c r="AU30" s="205"/>
      <c r="AV30" s="205"/>
      <c r="AW30" s="180">
        <f>SUM(AU30*10+AV30)/AT30*10</f>
        <v>0</v>
      </c>
      <c r="AX30" s="179">
        <v>1</v>
      </c>
      <c r="AY30" s="205"/>
      <c r="AZ30" s="205"/>
      <c r="BA30" s="180">
        <f>SUM(AY30*10+AZ30)/AX30*10</f>
        <v>0</v>
      </c>
      <c r="BB30" s="197">
        <f>IF(H30&lt;250,0,IF(H30&lt;500,250,IF(H30&lt;750,"500",IF(H30&lt;1000,750,IF(H30&lt;1500,1000,IF(H30&lt;2000,1500,IF(H30&lt;2500,2000,IF(H30&lt;3000,2500,3000))))))))</f>
        <v>1500</v>
      </c>
      <c r="BC30" s="188">
        <v>1000</v>
      </c>
      <c r="BD30" s="197">
        <f>BB30-BC30</f>
        <v>500</v>
      </c>
      <c r="BE30" s="197" t="str">
        <f>IF(BD30=0,"geen actie",CONCATENATE("diploma uitschrijven: ",BB30," punten"))</f>
        <v>diploma uitschrijven: 1500 punten</v>
      </c>
      <c r="BF30" s="182">
        <v>14</v>
      </c>
      <c r="BG30" s="182"/>
      <c r="BH30" s="182"/>
      <c r="BI30" s="182"/>
      <c r="BJ30" s="182"/>
      <c r="BK30" s="182"/>
      <c r="BL30" s="182"/>
      <c r="BM30" s="182"/>
      <c r="BN30" s="182"/>
    </row>
    <row r="31" spans="1:66" x14ac:dyDescent="0.3">
      <c r="A31" s="149">
        <v>15</v>
      </c>
      <c r="B31" s="149" t="str">
        <f>IF(A31=BF31,"v","x")</f>
        <v>v</v>
      </c>
      <c r="C31" s="149" t="s">
        <v>237</v>
      </c>
      <c r="D31" s="481"/>
      <c r="E31" s="174" t="s">
        <v>295</v>
      </c>
      <c r="F31" s="193" t="s">
        <v>296</v>
      </c>
      <c r="G31" s="177" t="s">
        <v>241</v>
      </c>
      <c r="H31" s="176">
        <f>SUM(M31+Q31+U31+Y31+AC31+AG31+AK31+AO31+AS31+AW31+BA31)</f>
        <v>873.98845598845605</v>
      </c>
      <c r="I31" s="197">
        <v>2011</v>
      </c>
      <c r="J31" s="153">
        <v>2021</v>
      </c>
      <c r="K31" s="455">
        <f>J31-I31</f>
        <v>10</v>
      </c>
      <c r="L31" s="184">
        <f>H31-M31</f>
        <v>355.98845598845605</v>
      </c>
      <c r="M31" s="164">
        <v>518</v>
      </c>
      <c r="N31" s="205">
        <v>1</v>
      </c>
      <c r="O31" s="205"/>
      <c r="P31" s="205"/>
      <c r="Q31" s="180">
        <f>SUM(O31*10+P31)/N31*10</f>
        <v>0</v>
      </c>
      <c r="R31" s="205">
        <v>7</v>
      </c>
      <c r="S31" s="205">
        <v>3</v>
      </c>
      <c r="T31" s="205">
        <v>21</v>
      </c>
      <c r="U31" s="180">
        <f>SUM(S31*10+T31)/R31*10</f>
        <v>72.857142857142861</v>
      </c>
      <c r="V31" s="205">
        <v>9</v>
      </c>
      <c r="W31" s="205">
        <v>4</v>
      </c>
      <c r="X31" s="205">
        <v>31</v>
      </c>
      <c r="Y31" s="180">
        <f>SUM(W31*10+X31)/V31*10</f>
        <v>78.888888888888886</v>
      </c>
      <c r="Z31" s="205">
        <v>11</v>
      </c>
      <c r="AA31" s="205">
        <v>3</v>
      </c>
      <c r="AB31" s="205">
        <v>37</v>
      </c>
      <c r="AC31" s="180">
        <f>SUM(AA31*10+AB31)/Z31*10</f>
        <v>60.909090909090907</v>
      </c>
      <c r="AD31" s="205">
        <v>1</v>
      </c>
      <c r="AE31" s="205"/>
      <c r="AF31" s="205"/>
      <c r="AG31" s="180">
        <f>SUM(AE31*10+AF31)/AD31*10</f>
        <v>0</v>
      </c>
      <c r="AH31" s="205">
        <v>6</v>
      </c>
      <c r="AI31" s="205">
        <v>4</v>
      </c>
      <c r="AJ31" s="205">
        <v>22</v>
      </c>
      <c r="AK31" s="180">
        <f>SUM(AI31*10+AJ31)/AH31*10</f>
        <v>103.33333333333334</v>
      </c>
      <c r="AL31" s="205">
        <v>1</v>
      </c>
      <c r="AM31" s="205"/>
      <c r="AN31" s="205"/>
      <c r="AO31" s="180">
        <f>SUM(AM31*10+AN31)/AL31*10</f>
        <v>0</v>
      </c>
      <c r="AP31" s="179">
        <v>7</v>
      </c>
      <c r="AQ31" s="205">
        <v>1</v>
      </c>
      <c r="AR31" s="205">
        <v>18</v>
      </c>
      <c r="AS31" s="180">
        <f>SUM(AQ31*10+AR31)/AP31*10</f>
        <v>40</v>
      </c>
      <c r="AT31" s="179">
        <v>1</v>
      </c>
      <c r="AU31" s="205"/>
      <c r="AV31" s="205"/>
      <c r="AW31" s="180">
        <f>SUM(AU31*10+AV31)/AT31*10</f>
        <v>0</v>
      </c>
      <c r="AX31" s="179">
        <v>1</v>
      </c>
      <c r="AY31" s="205"/>
      <c r="AZ31" s="205"/>
      <c r="BA31" s="180">
        <f>SUM(AY31*10+AZ31)/AX31*10</f>
        <v>0</v>
      </c>
      <c r="BB31" s="197">
        <f>IF(H31&lt;250,0,IF(H31&lt;500,250,IF(H31&lt;750,"500",IF(H31&lt;1000,750,IF(H31&lt;1500,1000,IF(H31&lt;2000,1500,IF(H31&lt;2500,2000,IF(H31&lt;3000,2500,3000))))))))</f>
        <v>750</v>
      </c>
      <c r="BC31" s="188">
        <v>750</v>
      </c>
      <c r="BD31" s="197">
        <f>BB31-BC31</f>
        <v>0</v>
      </c>
      <c r="BE31" s="197" t="str">
        <f>IF(BD31=0,"geen actie",CONCATENATE("diploma uitschrijven: ",BB31," punten"))</f>
        <v>geen actie</v>
      </c>
      <c r="BF31" s="182">
        <v>15</v>
      </c>
      <c r="BG31" s="182"/>
      <c r="BH31" s="182"/>
      <c r="BI31" s="182"/>
      <c r="BJ31" s="182"/>
      <c r="BK31" s="182"/>
      <c r="BL31" s="182"/>
      <c r="BM31" s="182"/>
      <c r="BN31" s="182"/>
    </row>
    <row r="32" spans="1:66" ht="21" customHeight="1" x14ac:dyDescent="0.3">
      <c r="A32" s="149">
        <v>28</v>
      </c>
      <c r="B32" s="149" t="str">
        <f>IF(A32=BF32,"v","x")</f>
        <v>v</v>
      </c>
      <c r="C32" s="149" t="s">
        <v>237</v>
      </c>
      <c r="D32" s="153"/>
      <c r="E32" s="174" t="s">
        <v>583</v>
      </c>
      <c r="F32" s="193"/>
      <c r="G32" s="177" t="s">
        <v>238</v>
      </c>
      <c r="H32" s="176">
        <f>SUM(M32+Q32+U32+Y32+AC32+AG32+AK32+AO32+AS32+AW32+BA32)</f>
        <v>645.61050061050059</v>
      </c>
      <c r="I32" s="197">
        <v>2010</v>
      </c>
      <c r="J32" s="153">
        <v>2021</v>
      </c>
      <c r="K32" s="455">
        <f>J32-I32</f>
        <v>11</v>
      </c>
      <c r="L32" s="184">
        <f>H32-M32</f>
        <v>645.61050061050059</v>
      </c>
      <c r="M32" s="164">
        <v>0</v>
      </c>
      <c r="N32" s="205">
        <v>7</v>
      </c>
      <c r="O32" s="205">
        <v>6</v>
      </c>
      <c r="P32" s="205">
        <v>34</v>
      </c>
      <c r="Q32" s="180">
        <f>SUM(O32*10+P32)/N32*10</f>
        <v>134.28571428571428</v>
      </c>
      <c r="R32" s="205">
        <v>13</v>
      </c>
      <c r="S32" s="205">
        <v>9</v>
      </c>
      <c r="T32" s="205">
        <v>54</v>
      </c>
      <c r="U32" s="180">
        <f>SUM(S32*10+T32)/R32*10</f>
        <v>110.76923076923077</v>
      </c>
      <c r="V32" s="205">
        <v>9</v>
      </c>
      <c r="W32" s="205">
        <v>7</v>
      </c>
      <c r="X32" s="205">
        <v>40</v>
      </c>
      <c r="Y32" s="180">
        <f>SUM(W32*10+X32)/V32*10</f>
        <v>122.22222222222221</v>
      </c>
      <c r="Z32" s="205">
        <v>12</v>
      </c>
      <c r="AA32" s="205">
        <v>10</v>
      </c>
      <c r="AB32" s="205">
        <v>54</v>
      </c>
      <c r="AC32" s="180">
        <f>SUM(AA32*10+AB32)/Z32*10</f>
        <v>128.33333333333334</v>
      </c>
      <c r="AD32" s="205">
        <v>1</v>
      </c>
      <c r="AE32" s="205"/>
      <c r="AF32" s="205"/>
      <c r="AG32" s="180">
        <f>SUM(AE32*10+AF32)/AD32*10</f>
        <v>0</v>
      </c>
      <c r="AH32" s="205">
        <v>1</v>
      </c>
      <c r="AI32" s="205"/>
      <c r="AJ32" s="205"/>
      <c r="AK32" s="180">
        <f>SUM(AI32*10+AJ32)/AH32*10</f>
        <v>0</v>
      </c>
      <c r="AL32" s="205">
        <v>1</v>
      </c>
      <c r="AM32" s="205"/>
      <c r="AN32" s="205"/>
      <c r="AO32" s="180">
        <f>SUM(AM32*10+AN32)/AL32*10</f>
        <v>0</v>
      </c>
      <c r="AP32" s="179">
        <v>8</v>
      </c>
      <c r="AQ32" s="205">
        <v>8</v>
      </c>
      <c r="AR32" s="205">
        <v>40</v>
      </c>
      <c r="AS32" s="180">
        <f>SUM(AQ32*10+AR32)/AP32*10</f>
        <v>150</v>
      </c>
      <c r="AT32" s="179">
        <v>1</v>
      </c>
      <c r="AU32" s="205"/>
      <c r="AV32" s="205"/>
      <c r="AW32" s="180">
        <f>SUM(AU32*10+AV32)/AT32*10</f>
        <v>0</v>
      </c>
      <c r="AX32" s="179">
        <v>1</v>
      </c>
      <c r="AY32" s="205"/>
      <c r="AZ32" s="205"/>
      <c r="BA32" s="180">
        <f>SUM(AY32*10+AZ32)/AX32*10</f>
        <v>0</v>
      </c>
      <c r="BB32" s="197" t="str">
        <f>IF(H32&lt;250,0,IF(H32&lt;500,250,IF(H32&lt;750,"500",IF(H32&lt;1000,750,IF(H32&lt;1500,1000,IF(H32&lt;2000,1500,IF(H32&lt;2500,2000,IF(H32&lt;3000,2500,3000))))))))</f>
        <v>500</v>
      </c>
      <c r="BC32" s="188">
        <v>250</v>
      </c>
      <c r="BD32" s="197">
        <f>BB32-BC32</f>
        <v>250</v>
      </c>
      <c r="BE32" s="197" t="str">
        <f>IF(BD32=0,"geen actie",CONCATENATE("diploma uitschrijven: ",BB32," punten"))</f>
        <v>diploma uitschrijven: 500 punten</v>
      </c>
      <c r="BF32" s="182">
        <v>28</v>
      </c>
      <c r="BG32" s="182"/>
      <c r="BH32" s="182"/>
      <c r="BI32" s="182"/>
      <c r="BJ32" s="182"/>
      <c r="BK32" s="182"/>
      <c r="BL32" s="182"/>
      <c r="BM32" s="182"/>
      <c r="BN32" s="182"/>
    </row>
    <row r="33" spans="1:66" ht="20.7" customHeight="1" x14ac:dyDescent="0.3">
      <c r="A33" s="149">
        <v>50</v>
      </c>
      <c r="B33" s="149" t="str">
        <f>IF(A33=BF33,"v","x")</f>
        <v>v</v>
      </c>
      <c r="C33" s="149" t="s">
        <v>237</v>
      </c>
      <c r="D33" s="479"/>
      <c r="E33" s="174" t="s">
        <v>642</v>
      </c>
      <c r="F33" s="190"/>
      <c r="G33" s="186" t="s">
        <v>643</v>
      </c>
      <c r="H33" s="176">
        <f>SUM(M33+Q33+U33+Y33+AC33+AG33+AK33+AO33+AS33+AW33+BA33)</f>
        <v>82.222222222222214</v>
      </c>
      <c r="I33" s="197">
        <v>2010</v>
      </c>
      <c r="J33" s="153">
        <v>2021</v>
      </c>
      <c r="K33" s="455">
        <f>J33-I33</f>
        <v>11</v>
      </c>
      <c r="L33" s="184">
        <f>H33-M33</f>
        <v>82.222222222222214</v>
      </c>
      <c r="M33" s="164"/>
      <c r="N33" s="205">
        <v>1</v>
      </c>
      <c r="O33" s="205"/>
      <c r="P33" s="205"/>
      <c r="Q33" s="180">
        <f>SUM(O33*10+P33)/N33*10</f>
        <v>0</v>
      </c>
      <c r="R33" s="205">
        <v>1</v>
      </c>
      <c r="S33" s="205"/>
      <c r="T33" s="205"/>
      <c r="U33" s="180">
        <f>SUM(S33*10+T33)/R33*10</f>
        <v>0</v>
      </c>
      <c r="V33" s="205">
        <v>9</v>
      </c>
      <c r="W33" s="205">
        <v>4</v>
      </c>
      <c r="X33" s="205">
        <v>34</v>
      </c>
      <c r="Y33" s="180">
        <f>SUM(W33*10+X33)/V33*10</f>
        <v>82.222222222222214</v>
      </c>
      <c r="Z33" s="205">
        <v>1</v>
      </c>
      <c r="AA33" s="205"/>
      <c r="AB33" s="205"/>
      <c r="AC33" s="180">
        <f>SUM(AA33*10+AB33)/Z33*10</f>
        <v>0</v>
      </c>
      <c r="AD33" s="205">
        <v>1</v>
      </c>
      <c r="AE33" s="205"/>
      <c r="AF33" s="205"/>
      <c r="AG33" s="180">
        <f>SUM(AE33*10+AF33)/AD33*10</f>
        <v>0</v>
      </c>
      <c r="AH33" s="205">
        <v>1</v>
      </c>
      <c r="AI33" s="205"/>
      <c r="AJ33" s="205"/>
      <c r="AK33" s="180">
        <f>SUM(AI33*10+AJ33)/AH33*10</f>
        <v>0</v>
      </c>
      <c r="AL33" s="205">
        <v>1</v>
      </c>
      <c r="AM33" s="205"/>
      <c r="AN33" s="205"/>
      <c r="AO33" s="180">
        <f>SUM(AM33*10+AN33)/AL33*10</f>
        <v>0</v>
      </c>
      <c r="AP33" s="179">
        <v>1</v>
      </c>
      <c r="AQ33" s="205"/>
      <c r="AR33" s="205"/>
      <c r="AS33" s="180">
        <f>SUM(AQ33*10+AR33)/AP33*10</f>
        <v>0</v>
      </c>
      <c r="AT33" s="179">
        <v>1</v>
      </c>
      <c r="AU33" s="205"/>
      <c r="AV33" s="205"/>
      <c r="AW33" s="180">
        <f>SUM(AU33*10+AV33)/AT33*10</f>
        <v>0</v>
      </c>
      <c r="AX33" s="179">
        <v>1</v>
      </c>
      <c r="AY33" s="205"/>
      <c r="AZ33" s="205"/>
      <c r="BA33" s="180">
        <f>SUM(AY33*10+AZ33)/AX33*10</f>
        <v>0</v>
      </c>
      <c r="BB33" s="197">
        <f>IF(H33&lt;250,0,IF(H33&lt;500,250,IF(H33&lt;750,"500",IF(H33&lt;1000,750,IF(H33&lt;1500,1000,IF(H33&lt;2000,1500,IF(H33&lt;2500,2000,IF(H33&lt;3000,2500,3000))))))))</f>
        <v>0</v>
      </c>
      <c r="BC33" s="188">
        <v>0</v>
      </c>
      <c r="BD33" s="197">
        <f>BB33-BC33</f>
        <v>0</v>
      </c>
      <c r="BE33" s="197" t="str">
        <f>IF(BD33=0,"geen actie",CONCATENATE("diploma uitschrijven: ",BB33," punten"))</f>
        <v>geen actie</v>
      </c>
      <c r="BF33" s="182">
        <v>50</v>
      </c>
      <c r="BG33" s="182"/>
      <c r="BH33" s="182"/>
      <c r="BI33" s="182"/>
      <c r="BJ33" s="182"/>
      <c r="BK33" s="182"/>
      <c r="BL33" s="182"/>
      <c r="BM33" s="182"/>
      <c r="BN33" s="182"/>
    </row>
    <row r="34" spans="1:66" ht="20.7" customHeight="1" x14ac:dyDescent="0.3">
      <c r="A34" s="149">
        <v>16</v>
      </c>
      <c r="B34" s="149" t="str">
        <f>IF(A34=BF34,"v","x")</f>
        <v>v</v>
      </c>
      <c r="C34" s="149"/>
      <c r="D34" s="149"/>
      <c r="E34" s="174" t="s">
        <v>576</v>
      </c>
      <c r="F34" s="190">
        <v>119413</v>
      </c>
      <c r="G34" s="186" t="s">
        <v>257</v>
      </c>
      <c r="H34" s="176">
        <f>SUM(M34+Q34+U34+Y34+AC34+AG34+AK34+AO34+AS34+AW34+BA34)</f>
        <v>59.107142857142854</v>
      </c>
      <c r="I34" s="197">
        <v>2010</v>
      </c>
      <c r="J34" s="153">
        <v>2021</v>
      </c>
      <c r="K34" s="455">
        <f>J34-I34</f>
        <v>11</v>
      </c>
      <c r="L34" s="184">
        <f>H34-M34</f>
        <v>59.107142857142854</v>
      </c>
      <c r="M34" s="164">
        <v>0</v>
      </c>
      <c r="N34" s="205">
        <v>7</v>
      </c>
      <c r="O34" s="205">
        <v>0</v>
      </c>
      <c r="P34" s="205">
        <v>2</v>
      </c>
      <c r="Q34" s="180">
        <f>SUM(O34*10+P34)/N34*10</f>
        <v>2.8571428571428568</v>
      </c>
      <c r="R34" s="205">
        <v>1</v>
      </c>
      <c r="S34" s="205"/>
      <c r="T34" s="205"/>
      <c r="U34" s="180">
        <f>SUM(S34*10+T34)/R34*10</f>
        <v>0</v>
      </c>
      <c r="V34" s="205">
        <v>8</v>
      </c>
      <c r="W34" s="205">
        <v>2</v>
      </c>
      <c r="X34" s="205">
        <v>25</v>
      </c>
      <c r="Y34" s="180">
        <f>SUM(W34*10+X34)/V34*10</f>
        <v>56.25</v>
      </c>
      <c r="Z34" s="205">
        <v>1</v>
      </c>
      <c r="AA34" s="205"/>
      <c r="AB34" s="205"/>
      <c r="AC34" s="180">
        <f>SUM(AA34*10+AB34)/Z34*10</f>
        <v>0</v>
      </c>
      <c r="AD34" s="205">
        <v>1</v>
      </c>
      <c r="AE34" s="205"/>
      <c r="AF34" s="205"/>
      <c r="AG34" s="180">
        <f>SUM(AE34*10+AF34)/AD34*10</f>
        <v>0</v>
      </c>
      <c r="AH34" s="205">
        <v>1</v>
      </c>
      <c r="AI34" s="205"/>
      <c r="AJ34" s="205"/>
      <c r="AK34" s="180">
        <f>SUM(AI34*10+AJ34)/AH34*10</f>
        <v>0</v>
      </c>
      <c r="AL34" s="205">
        <v>1</v>
      </c>
      <c r="AM34" s="205"/>
      <c r="AN34" s="205"/>
      <c r="AO34" s="180">
        <f>SUM(AM34*10+AN34)/AL34*10</f>
        <v>0</v>
      </c>
      <c r="AP34" s="179">
        <v>1</v>
      </c>
      <c r="AQ34" s="205"/>
      <c r="AR34" s="205"/>
      <c r="AS34" s="180">
        <f>SUM(AQ34*10+AR34)/AP34*10</f>
        <v>0</v>
      </c>
      <c r="AT34" s="179">
        <v>1</v>
      </c>
      <c r="AU34" s="205"/>
      <c r="AV34" s="205"/>
      <c r="AW34" s="180">
        <f>SUM(AU34*10+AV34)/AT34*10</f>
        <v>0</v>
      </c>
      <c r="AX34" s="179">
        <v>1</v>
      </c>
      <c r="AY34" s="205"/>
      <c r="AZ34" s="205"/>
      <c r="BA34" s="180">
        <f>SUM(AY34*10+AZ34)/AX34*10</f>
        <v>0</v>
      </c>
      <c r="BB34" s="197">
        <f>IF(H34&lt;250,0,IF(H34&lt;500,250,IF(H34&lt;750,"500",IF(H34&lt;1000,750,IF(H34&lt;1500,1000,IF(H34&lt;2000,1500,IF(H34&lt;2500,2000,IF(H34&lt;3000,2500,3000))))))))</f>
        <v>0</v>
      </c>
      <c r="BC34" s="188">
        <v>0</v>
      </c>
      <c r="BD34" s="197">
        <f>BB34-BC34</f>
        <v>0</v>
      </c>
      <c r="BE34" s="197" t="str">
        <f>IF(BD34=0,"geen actie",CONCATENATE("diploma uitschrijven: ",BB34," punten"))</f>
        <v>geen actie</v>
      </c>
      <c r="BF34" s="182">
        <v>16</v>
      </c>
      <c r="BG34" s="182"/>
      <c r="BH34" s="182"/>
      <c r="BI34" s="182"/>
      <c r="BJ34" s="182"/>
      <c r="BK34" s="182"/>
      <c r="BL34" s="182"/>
      <c r="BM34" s="182"/>
      <c r="BN34" s="182"/>
    </row>
    <row r="35" spans="1:66" ht="18" customHeight="1" x14ac:dyDescent="0.3">
      <c r="A35" s="149">
        <v>17</v>
      </c>
      <c r="B35" s="149" t="str">
        <f>IF(A35=BF35,"v","x")</f>
        <v>v</v>
      </c>
      <c r="C35" s="149" t="s">
        <v>237</v>
      </c>
      <c r="D35" s="153"/>
      <c r="E35" s="155" t="s">
        <v>300</v>
      </c>
      <c r="F35" s="155">
        <v>118931</v>
      </c>
      <c r="G35" s="177" t="s">
        <v>245</v>
      </c>
      <c r="H35" s="176">
        <f>SUM(M35+Q35+U35+Y35+AC35+AG35+AK35+AO35+AS35+AW35+BA35)</f>
        <v>1690</v>
      </c>
      <c r="I35" s="197">
        <v>2010</v>
      </c>
      <c r="J35" s="153">
        <v>2021</v>
      </c>
      <c r="K35" s="455">
        <f>J35-I35</f>
        <v>11</v>
      </c>
      <c r="L35" s="184">
        <f>H35-M35</f>
        <v>750</v>
      </c>
      <c r="M35" s="164">
        <v>940</v>
      </c>
      <c r="N35" s="205">
        <v>10</v>
      </c>
      <c r="O35" s="205">
        <v>10</v>
      </c>
      <c r="P35" s="205">
        <v>50</v>
      </c>
      <c r="Q35" s="180">
        <f>SUM(O35*10+P35)/N35*10</f>
        <v>150</v>
      </c>
      <c r="R35" s="205">
        <v>7</v>
      </c>
      <c r="S35" s="205">
        <v>7</v>
      </c>
      <c r="T35" s="205">
        <v>35</v>
      </c>
      <c r="U35" s="180">
        <f>SUM(S35*10+T35)/R35*10</f>
        <v>150</v>
      </c>
      <c r="V35" s="205">
        <v>9</v>
      </c>
      <c r="W35" s="205">
        <v>9</v>
      </c>
      <c r="X35" s="205">
        <v>45</v>
      </c>
      <c r="Y35" s="180">
        <f>SUM(W35*10+X35)/V35*10</f>
        <v>150</v>
      </c>
      <c r="Z35" s="205">
        <v>1</v>
      </c>
      <c r="AA35" s="205"/>
      <c r="AB35" s="205"/>
      <c r="AC35" s="180">
        <f>SUM(AA35*10+AB35)/Z35*10</f>
        <v>0</v>
      </c>
      <c r="AD35" s="205">
        <v>1</v>
      </c>
      <c r="AE35" s="205"/>
      <c r="AF35" s="205"/>
      <c r="AG35" s="180">
        <f>SUM(AE35*10+AF35)/AD35*10</f>
        <v>0</v>
      </c>
      <c r="AH35" s="205">
        <v>6</v>
      </c>
      <c r="AI35" s="205">
        <v>6</v>
      </c>
      <c r="AJ35" s="205">
        <v>30</v>
      </c>
      <c r="AK35" s="180">
        <f>SUM(AI35*10+AJ35)/AH35*10</f>
        <v>150</v>
      </c>
      <c r="AL35" s="205">
        <v>8</v>
      </c>
      <c r="AM35" s="205">
        <v>8</v>
      </c>
      <c r="AN35" s="205">
        <v>40</v>
      </c>
      <c r="AO35" s="180">
        <f>SUM(AM35*10+AN35)/AL35*10</f>
        <v>150</v>
      </c>
      <c r="AP35" s="179">
        <v>1</v>
      </c>
      <c r="AQ35" s="205"/>
      <c r="AR35" s="205"/>
      <c r="AS35" s="180">
        <f>SUM(AQ35*10+AR35)/AP35*10</f>
        <v>0</v>
      </c>
      <c r="AT35" s="179">
        <v>1</v>
      </c>
      <c r="AU35" s="205"/>
      <c r="AV35" s="205"/>
      <c r="AW35" s="180">
        <f>SUM(AU35*10+AV35)/AT35*10</f>
        <v>0</v>
      </c>
      <c r="AX35" s="179">
        <v>1</v>
      </c>
      <c r="AY35" s="205"/>
      <c r="AZ35" s="205"/>
      <c r="BA35" s="180">
        <f>SUM(AY35*10+AZ35)/AX35*10</f>
        <v>0</v>
      </c>
      <c r="BB35" s="197">
        <f>IF(H35&lt;250,0,IF(H35&lt;500,250,IF(H35&lt;750,"500",IF(H35&lt;1000,750,IF(H35&lt;1500,1000,IF(H35&lt;2000,1500,IF(H35&lt;2500,2000,IF(H35&lt;3000,2500,3000))))))))</f>
        <v>1500</v>
      </c>
      <c r="BC35" s="188">
        <v>1500</v>
      </c>
      <c r="BD35" s="197">
        <f>BB35-BC35</f>
        <v>0</v>
      </c>
      <c r="BE35" s="197" t="str">
        <f>IF(BD35=0,"geen actie",CONCATENATE("diploma uitschrijven: ",BB35," punten"))</f>
        <v>geen actie</v>
      </c>
      <c r="BF35" s="182">
        <v>17</v>
      </c>
      <c r="BG35" s="182"/>
      <c r="BH35" s="182"/>
      <c r="BI35" s="182"/>
      <c r="BJ35" s="182"/>
      <c r="BK35" s="182"/>
      <c r="BL35" s="182"/>
      <c r="BM35" s="182"/>
      <c r="BN35" s="182"/>
    </row>
    <row r="36" spans="1:66" x14ac:dyDescent="0.3">
      <c r="A36" s="149">
        <v>18</v>
      </c>
      <c r="B36" s="149" t="str">
        <f>IF(A36=BF36,"v","x")</f>
        <v>v</v>
      </c>
      <c r="C36" s="149"/>
      <c r="D36" s="153"/>
      <c r="E36" s="155" t="s">
        <v>554</v>
      </c>
      <c r="F36" s="155">
        <v>118760</v>
      </c>
      <c r="G36" s="177" t="s">
        <v>553</v>
      </c>
      <c r="H36" s="176">
        <f>SUM(M36+Q36+U36+Y36+AC36+AG36+AK36+AO36+AS36+AW36+BA36)</f>
        <v>619.03571428571433</v>
      </c>
      <c r="I36" s="197">
        <v>2010</v>
      </c>
      <c r="J36" s="153">
        <v>2021</v>
      </c>
      <c r="K36" s="455">
        <f>J36-I36</f>
        <v>11</v>
      </c>
      <c r="L36" s="184">
        <f>H36-M36</f>
        <v>523.32142857142867</v>
      </c>
      <c r="M36" s="164">
        <v>95.714285714285708</v>
      </c>
      <c r="N36" s="205">
        <v>1</v>
      </c>
      <c r="O36" s="205"/>
      <c r="P36" s="205"/>
      <c r="Q36" s="180">
        <f>SUM(O36*10+P36)/N36*10</f>
        <v>0</v>
      </c>
      <c r="R36" s="205">
        <v>1</v>
      </c>
      <c r="S36" s="205"/>
      <c r="T36" s="205"/>
      <c r="U36" s="180">
        <f>SUM(S36*10+T36)/R36*10</f>
        <v>0</v>
      </c>
      <c r="V36" s="205">
        <v>8</v>
      </c>
      <c r="W36" s="205">
        <v>7</v>
      </c>
      <c r="X36" s="205">
        <v>37</v>
      </c>
      <c r="Y36" s="180">
        <f>SUM(W36*10+X36)/V36*10</f>
        <v>133.75</v>
      </c>
      <c r="Z36" s="205">
        <v>1</v>
      </c>
      <c r="AA36" s="205"/>
      <c r="AB36" s="205"/>
      <c r="AC36" s="180">
        <f>SUM(AA36*10+AB36)/Z36*10</f>
        <v>0</v>
      </c>
      <c r="AD36" s="205">
        <v>1</v>
      </c>
      <c r="AE36" s="205"/>
      <c r="AF36" s="205"/>
      <c r="AG36" s="180">
        <f>SUM(AE36*10+AF36)/AD36*10</f>
        <v>0</v>
      </c>
      <c r="AH36" s="205">
        <v>14</v>
      </c>
      <c r="AI36" s="205">
        <v>11</v>
      </c>
      <c r="AJ36" s="205">
        <v>63</v>
      </c>
      <c r="AK36" s="180">
        <f>SUM(AI36*10+AJ36)/AH36*10</f>
        <v>123.57142857142858</v>
      </c>
      <c r="AL36" s="205">
        <v>12</v>
      </c>
      <c r="AM36" s="205">
        <v>12</v>
      </c>
      <c r="AN36" s="205">
        <v>60</v>
      </c>
      <c r="AO36" s="180">
        <f>SUM(AM36*10+AN36)/AL36*10</f>
        <v>150</v>
      </c>
      <c r="AP36" s="179">
        <v>10</v>
      </c>
      <c r="AQ36" s="205">
        <v>7</v>
      </c>
      <c r="AR36" s="205">
        <v>46</v>
      </c>
      <c r="AS36" s="180">
        <f>SUM(AQ36*10+AR36)/AP36*10</f>
        <v>116</v>
      </c>
      <c r="AT36" s="179">
        <v>1</v>
      </c>
      <c r="AU36" s="205"/>
      <c r="AV36" s="205"/>
      <c r="AW36" s="180">
        <f>SUM(AU36*10+AV36)/AT36*10</f>
        <v>0</v>
      </c>
      <c r="AX36" s="179">
        <v>1</v>
      </c>
      <c r="AY36" s="205"/>
      <c r="AZ36" s="205"/>
      <c r="BA36" s="180">
        <f>SUM(AY36*10+AZ36)/AX36*10</f>
        <v>0</v>
      </c>
      <c r="BB36" s="197" t="str">
        <f>IF(H36&lt;250,0,IF(H36&lt;500,250,IF(H36&lt;750,"500",IF(H36&lt;1000,750,IF(H36&lt;1500,1000,IF(H36&lt;2000,1500,IF(H36&lt;2500,2000,IF(H36&lt;3000,2500,3000))))))))</f>
        <v>500</v>
      </c>
      <c r="BC36" s="188">
        <v>500</v>
      </c>
      <c r="BD36" s="197">
        <f>BB36-BC36</f>
        <v>0</v>
      </c>
      <c r="BE36" s="197" t="str">
        <f>IF(BD36=0,"geen actie",CONCATENATE("diploma uitschrijven: ",BB36," punten"))</f>
        <v>geen actie</v>
      </c>
      <c r="BF36" s="182">
        <v>18</v>
      </c>
      <c r="BG36" s="182"/>
      <c r="BH36" s="182"/>
      <c r="BI36" s="182"/>
      <c r="BJ36" s="182"/>
      <c r="BN36" s="182"/>
    </row>
    <row r="37" spans="1:66" x14ac:dyDescent="0.3">
      <c r="A37" s="149">
        <v>19</v>
      </c>
      <c r="B37" s="149" t="str">
        <f>IF(A37=BF37,"v","x")</f>
        <v>v</v>
      </c>
      <c r="C37" s="149" t="s">
        <v>237</v>
      </c>
      <c r="D37" s="153"/>
      <c r="E37" s="174" t="s">
        <v>579</v>
      </c>
      <c r="F37" s="190"/>
      <c r="G37" s="186" t="s">
        <v>239</v>
      </c>
      <c r="H37" s="176">
        <f>SUM(M37+Q37+U37+Y37+AC37+AG37+AK37+AO37+AS37+AW37+BA37)</f>
        <v>164.28571428571428</v>
      </c>
      <c r="I37" s="197">
        <v>2009</v>
      </c>
      <c r="J37" s="153">
        <v>2021</v>
      </c>
      <c r="K37" s="455">
        <f>J37-I37</f>
        <v>12</v>
      </c>
      <c r="L37" s="184">
        <f>H37-M37</f>
        <v>0</v>
      </c>
      <c r="M37" s="164">
        <v>164.28571428571428</v>
      </c>
      <c r="N37" s="205">
        <v>1</v>
      </c>
      <c r="O37" s="205"/>
      <c r="P37" s="205"/>
      <c r="Q37" s="180">
        <f>SUM(O37*10+P37)/N37*10</f>
        <v>0</v>
      </c>
      <c r="R37" s="205">
        <v>1</v>
      </c>
      <c r="S37" s="205"/>
      <c r="T37" s="205"/>
      <c r="U37" s="180">
        <f>SUM(S37*10+T37)/R37*10</f>
        <v>0</v>
      </c>
      <c r="V37" s="205">
        <v>1</v>
      </c>
      <c r="W37" s="205"/>
      <c r="X37" s="205"/>
      <c r="Y37" s="180">
        <f>SUM(W37*10+X37)/V37*10</f>
        <v>0</v>
      </c>
      <c r="Z37" s="205">
        <v>1</v>
      </c>
      <c r="AA37" s="205"/>
      <c r="AB37" s="205"/>
      <c r="AC37" s="180">
        <f>SUM(AA37*10+AB37)/Z37*10</f>
        <v>0</v>
      </c>
      <c r="AD37" s="205">
        <v>1</v>
      </c>
      <c r="AE37" s="205"/>
      <c r="AF37" s="205"/>
      <c r="AG37" s="180">
        <f>SUM(AE37*10+AF37)/AD37*10</f>
        <v>0</v>
      </c>
      <c r="AH37" s="205">
        <v>1</v>
      </c>
      <c r="AI37" s="205"/>
      <c r="AJ37" s="205"/>
      <c r="AK37" s="180">
        <f>SUM(AI37*10+AJ37)/AH37*10</f>
        <v>0</v>
      </c>
      <c r="AL37" s="205">
        <v>1</v>
      </c>
      <c r="AM37" s="205"/>
      <c r="AN37" s="205"/>
      <c r="AO37" s="180">
        <f>SUM(AM37*10+AN37)/AL37*10</f>
        <v>0</v>
      </c>
      <c r="AP37" s="179">
        <v>1</v>
      </c>
      <c r="AQ37" s="205"/>
      <c r="AR37" s="205"/>
      <c r="AS37" s="180">
        <f>SUM(AQ37*10+AR37)/AP37*10</f>
        <v>0</v>
      </c>
      <c r="AT37" s="179">
        <v>1</v>
      </c>
      <c r="AU37" s="205"/>
      <c r="AV37" s="205"/>
      <c r="AW37" s="180">
        <f>SUM(AU37*10+AV37)/AT37*10</f>
        <v>0</v>
      </c>
      <c r="AX37" s="179">
        <v>1</v>
      </c>
      <c r="AY37" s="205"/>
      <c r="AZ37" s="205"/>
      <c r="BA37" s="180">
        <f>SUM(AY37*10+AZ37)/AX37*10</f>
        <v>0</v>
      </c>
      <c r="BB37" s="197">
        <f>IF(H37&lt;250,0,IF(H37&lt;500,250,IF(H37&lt;750,"500",IF(H37&lt;1000,750,IF(H37&lt;1500,1000,IF(H37&lt;2000,1500,IF(H37&lt;2500,2000,IF(H37&lt;3000,2500,3000))))))))</f>
        <v>0</v>
      </c>
      <c r="BC37" s="188">
        <v>0</v>
      </c>
      <c r="BD37" s="197">
        <f>BB37-BC37</f>
        <v>0</v>
      </c>
      <c r="BE37" s="197" t="str">
        <f>IF(BD37=0,"geen actie",CONCATENATE("diploma uitschrijven: ",BB37," punten"))</f>
        <v>geen actie</v>
      </c>
      <c r="BF37" s="182">
        <v>19</v>
      </c>
      <c r="BG37" s="182"/>
      <c r="BH37" s="182"/>
      <c r="BI37" s="182"/>
      <c r="BJ37" s="182"/>
      <c r="BK37" s="182"/>
      <c r="BL37" s="182"/>
      <c r="BM37" s="182"/>
      <c r="BN37" s="182"/>
    </row>
    <row r="38" spans="1:66" x14ac:dyDescent="0.3">
      <c r="A38" s="149">
        <v>20</v>
      </c>
      <c r="B38" s="149" t="str">
        <f>IF(A38=BF38,"v","x")</f>
        <v>v</v>
      </c>
      <c r="C38" s="149"/>
      <c r="D38" s="153"/>
      <c r="E38" s="174" t="s">
        <v>305</v>
      </c>
      <c r="F38" s="190">
        <v>118285</v>
      </c>
      <c r="G38" s="186" t="s">
        <v>242</v>
      </c>
      <c r="H38" s="176">
        <f>SUM(M38+Q38+U38+Y38+AC38+AG38+AK38+AO38+AS38+AW38+BA38)</f>
        <v>235</v>
      </c>
      <c r="I38" s="197">
        <v>2009</v>
      </c>
      <c r="J38" s="153">
        <v>2021</v>
      </c>
      <c r="K38" s="455">
        <f>J38-I38</f>
        <v>12</v>
      </c>
      <c r="L38" s="184">
        <f>H38-M38</f>
        <v>0</v>
      </c>
      <c r="M38" s="164">
        <v>235</v>
      </c>
      <c r="N38" s="205">
        <v>1</v>
      </c>
      <c r="O38" s="205"/>
      <c r="P38" s="205"/>
      <c r="Q38" s="180">
        <f>SUM(O38*10+P38)/N38*10</f>
        <v>0</v>
      </c>
      <c r="R38" s="205">
        <v>1</v>
      </c>
      <c r="S38" s="205"/>
      <c r="T38" s="205"/>
      <c r="U38" s="180">
        <f>SUM(S38*10+T38)/R38*10</f>
        <v>0</v>
      </c>
      <c r="V38" s="205">
        <v>1</v>
      </c>
      <c r="W38" s="205"/>
      <c r="X38" s="205"/>
      <c r="Y38" s="180">
        <f>SUM(W38*10+X38)/V38*10</f>
        <v>0</v>
      </c>
      <c r="Z38" s="205">
        <v>1</v>
      </c>
      <c r="AA38" s="205"/>
      <c r="AB38" s="205"/>
      <c r="AC38" s="180">
        <f>SUM(AA38*10+AB38)/Z38*10</f>
        <v>0</v>
      </c>
      <c r="AD38" s="205">
        <v>1</v>
      </c>
      <c r="AE38" s="205"/>
      <c r="AF38" s="205"/>
      <c r="AG38" s="180">
        <f>SUM(AE38*10+AF38)/AD38*10</f>
        <v>0</v>
      </c>
      <c r="AH38" s="205">
        <v>1</v>
      </c>
      <c r="AI38" s="205"/>
      <c r="AJ38" s="205"/>
      <c r="AK38" s="180">
        <f>SUM(AI38*10+AJ38)/AH38*10</f>
        <v>0</v>
      </c>
      <c r="AL38" s="205">
        <v>1</v>
      </c>
      <c r="AM38" s="205"/>
      <c r="AN38" s="205"/>
      <c r="AO38" s="180">
        <f>SUM(AM38*10+AN38)/AL38*10</f>
        <v>0</v>
      </c>
      <c r="AP38" s="179">
        <v>1</v>
      </c>
      <c r="AQ38" s="205"/>
      <c r="AR38" s="205"/>
      <c r="AS38" s="180">
        <f>SUM(AQ38*10+AR38)/AP38*10</f>
        <v>0</v>
      </c>
      <c r="AT38" s="179">
        <v>1</v>
      </c>
      <c r="AU38" s="205"/>
      <c r="AV38" s="205"/>
      <c r="AW38" s="180">
        <f>SUM(AU38*10+AV38)/AT38*10</f>
        <v>0</v>
      </c>
      <c r="AX38" s="179">
        <v>1</v>
      </c>
      <c r="AY38" s="205"/>
      <c r="AZ38" s="205"/>
      <c r="BA38" s="180">
        <f>SUM(AY38*10+AZ38)/AX38*10</f>
        <v>0</v>
      </c>
      <c r="BB38" s="197">
        <f>IF(H38&lt;250,0,IF(H38&lt;500,250,IF(H38&lt;750,"500",IF(H38&lt;1000,750,IF(H38&lt;1500,1000,IF(H38&lt;2000,1500,IF(H38&lt;2500,2000,IF(H38&lt;3000,2500,3000))))))))</f>
        <v>0</v>
      </c>
      <c r="BC38" s="188">
        <v>0</v>
      </c>
      <c r="BD38" s="197">
        <f>BB38-BC38</f>
        <v>0</v>
      </c>
      <c r="BE38" s="197" t="str">
        <f>IF(BD38=0,"geen actie",CONCATENATE("diploma uitschrijven: ",BB38," punten"))</f>
        <v>geen actie</v>
      </c>
      <c r="BF38" s="182">
        <v>20</v>
      </c>
      <c r="BG38" s="182"/>
      <c r="BH38" s="182"/>
      <c r="BI38" s="182"/>
      <c r="BJ38" s="182"/>
      <c r="BK38" s="182"/>
      <c r="BL38" s="182"/>
      <c r="BM38" s="182"/>
      <c r="BN38" s="182"/>
    </row>
    <row r="39" spans="1:66" x14ac:dyDescent="0.3">
      <c r="A39" s="149">
        <v>53</v>
      </c>
      <c r="B39" s="149" t="str">
        <f>IF(A39=BF39,"v","x")</f>
        <v>v</v>
      </c>
      <c r="C39" s="149"/>
      <c r="D39" s="153"/>
      <c r="E39" s="155" t="s">
        <v>645</v>
      </c>
      <c r="F39" s="190">
        <v>119708</v>
      </c>
      <c r="G39" s="177" t="s">
        <v>242</v>
      </c>
      <c r="H39" s="176">
        <f>SUM(M39+Q39+U39+Y39+AC39+AG39+AK39+AO39+AS39+AW39+BA39)</f>
        <v>181.80158730158729</v>
      </c>
      <c r="I39" s="197">
        <v>2010</v>
      </c>
      <c r="J39" s="153">
        <v>2021</v>
      </c>
      <c r="K39" s="455">
        <f>J39-I39</f>
        <v>11</v>
      </c>
      <c r="L39" s="184">
        <f>H39-M39</f>
        <v>181.80158730158729</v>
      </c>
      <c r="M39" s="164"/>
      <c r="N39" s="205">
        <v>1</v>
      </c>
      <c r="O39" s="205"/>
      <c r="P39" s="205"/>
      <c r="Q39" s="180">
        <f>SUM(O39*10+P39)/N39*10</f>
        <v>0</v>
      </c>
      <c r="R39" s="205">
        <v>1</v>
      </c>
      <c r="S39" s="205"/>
      <c r="T39" s="205"/>
      <c r="U39" s="180">
        <f>SUM(S39*10+T39)/R39*10</f>
        <v>0</v>
      </c>
      <c r="V39" s="205">
        <v>9</v>
      </c>
      <c r="W39" s="205">
        <v>0</v>
      </c>
      <c r="X39" s="205">
        <v>10</v>
      </c>
      <c r="Y39" s="180">
        <f>SUM(W39*10+X39)/V39*10</f>
        <v>11.111111111111111</v>
      </c>
      <c r="Z39" s="205">
        <v>1</v>
      </c>
      <c r="AA39" s="205"/>
      <c r="AB39" s="205"/>
      <c r="AC39" s="180">
        <f>SUM(AA39*10+AB39)/Z39*10</f>
        <v>0</v>
      </c>
      <c r="AD39" s="205">
        <v>1</v>
      </c>
      <c r="AE39" s="205"/>
      <c r="AF39" s="205"/>
      <c r="AG39" s="180">
        <f>SUM(AE39*10+AF39)/AD39*10</f>
        <v>0</v>
      </c>
      <c r="AH39" s="205">
        <v>14</v>
      </c>
      <c r="AI39" s="205">
        <v>3</v>
      </c>
      <c r="AJ39" s="205">
        <v>37</v>
      </c>
      <c r="AK39" s="180">
        <f>SUM(AI39*10+AJ39)/AH39*10</f>
        <v>47.857142857142854</v>
      </c>
      <c r="AL39" s="205">
        <v>12</v>
      </c>
      <c r="AM39" s="205">
        <v>6</v>
      </c>
      <c r="AN39" s="205">
        <v>37</v>
      </c>
      <c r="AO39" s="180">
        <f>SUM(AM39*10+AN39)/AL39*10</f>
        <v>80.833333333333343</v>
      </c>
      <c r="AP39" s="179">
        <v>10</v>
      </c>
      <c r="AQ39" s="205">
        <v>2</v>
      </c>
      <c r="AR39" s="205">
        <v>22</v>
      </c>
      <c r="AS39" s="180">
        <f>SUM(AQ39*10+AR39)/AP39*10</f>
        <v>42</v>
      </c>
      <c r="AT39" s="179">
        <v>1</v>
      </c>
      <c r="AU39" s="205"/>
      <c r="AV39" s="205"/>
      <c r="AW39" s="180">
        <f>SUM(AU39*10+AV39)/AT39*10</f>
        <v>0</v>
      </c>
      <c r="AX39" s="179">
        <v>1</v>
      </c>
      <c r="AY39" s="205"/>
      <c r="AZ39" s="205"/>
      <c r="BA39" s="180">
        <f>SUM(AY39*10+AZ39)/AX39*10</f>
        <v>0</v>
      </c>
      <c r="BB39" s="197">
        <f>IF(H39&lt;250,0,IF(H39&lt;500,250,IF(H39&lt;750,"500",IF(H39&lt;1000,750,IF(H39&lt;1500,1000,IF(H39&lt;2000,1500,IF(H39&lt;2500,2000,IF(H39&lt;3000,2500,3000))))))))</f>
        <v>0</v>
      </c>
      <c r="BC39" s="188">
        <v>0</v>
      </c>
      <c r="BD39" s="197">
        <f>BB39-BC39</f>
        <v>0</v>
      </c>
      <c r="BE39" s="197" t="str">
        <f>IF(BD39=0,"geen actie",CONCATENATE("diploma uitschrijven: ",BB39," punten"))</f>
        <v>geen actie</v>
      </c>
      <c r="BF39" s="182">
        <v>53</v>
      </c>
      <c r="BG39" s="182"/>
      <c r="BH39" s="182"/>
      <c r="BI39" s="182"/>
      <c r="BJ39" s="182"/>
      <c r="BK39" s="182"/>
      <c r="BL39" s="182"/>
      <c r="BM39" s="182"/>
      <c r="BN39" s="182"/>
    </row>
    <row r="40" spans="1:66" x14ac:dyDescent="0.3">
      <c r="A40" s="149">
        <v>21</v>
      </c>
      <c r="B40" s="149" t="str">
        <f>IF(A40=BF40,"v","x")</f>
        <v>v</v>
      </c>
      <c r="C40" s="149"/>
      <c r="D40" s="183"/>
      <c r="E40" s="174" t="s">
        <v>310</v>
      </c>
      <c r="F40" s="193"/>
      <c r="G40" s="177" t="s">
        <v>241</v>
      </c>
      <c r="H40" s="176">
        <f>SUM(M40+Q40+U40+Y40+AC40+AG40+AK40+AO40+AS40+AW40+BA40)</f>
        <v>447</v>
      </c>
      <c r="I40" s="202">
        <v>2009</v>
      </c>
      <c r="J40" s="153">
        <v>2021</v>
      </c>
      <c r="K40" s="455">
        <f>J40-I40</f>
        <v>12</v>
      </c>
      <c r="L40" s="184">
        <f>H40-M40</f>
        <v>0</v>
      </c>
      <c r="M40" s="164">
        <v>447</v>
      </c>
      <c r="N40" s="205">
        <v>1</v>
      </c>
      <c r="O40" s="205"/>
      <c r="P40" s="205"/>
      <c r="Q40" s="180">
        <f>SUM(O40*10+P40)/N40*10</f>
        <v>0</v>
      </c>
      <c r="R40" s="205">
        <v>1</v>
      </c>
      <c r="S40" s="205"/>
      <c r="T40" s="205"/>
      <c r="U40" s="180">
        <f>SUM(S40*10+T40)/R40*10</f>
        <v>0</v>
      </c>
      <c r="V40" s="205">
        <v>1</v>
      </c>
      <c r="W40" s="205"/>
      <c r="X40" s="205"/>
      <c r="Y40" s="180">
        <f>SUM(W40*10+X40)/V40*10</f>
        <v>0</v>
      </c>
      <c r="Z40" s="205">
        <v>1</v>
      </c>
      <c r="AA40" s="205"/>
      <c r="AB40" s="205"/>
      <c r="AC40" s="180">
        <f>SUM(AA40*10+AB40)/Z40*10</f>
        <v>0</v>
      </c>
      <c r="AD40" s="205">
        <v>1</v>
      </c>
      <c r="AE40" s="205"/>
      <c r="AF40" s="205"/>
      <c r="AG40" s="180">
        <f>SUM(AE40*10+AF40)/AD40*10</f>
        <v>0</v>
      </c>
      <c r="AH40" s="205">
        <v>1</v>
      </c>
      <c r="AI40" s="205"/>
      <c r="AJ40" s="205"/>
      <c r="AK40" s="180">
        <f>SUM(AI40*10+AJ40)/AH40*10</f>
        <v>0</v>
      </c>
      <c r="AL40" s="205">
        <v>1</v>
      </c>
      <c r="AM40" s="205"/>
      <c r="AN40" s="205"/>
      <c r="AO40" s="180">
        <f>SUM(AM40*10+AN40)/AL40*10</f>
        <v>0</v>
      </c>
      <c r="AP40" s="179">
        <v>1</v>
      </c>
      <c r="AQ40" s="205"/>
      <c r="AR40" s="205"/>
      <c r="AS40" s="180">
        <f>SUM(AQ40*10+AR40)/AP40*10</f>
        <v>0</v>
      </c>
      <c r="AT40" s="179">
        <v>1</v>
      </c>
      <c r="AU40" s="205"/>
      <c r="AV40" s="205"/>
      <c r="AW40" s="180">
        <f>SUM(AU40*10+AV40)/AT40*10</f>
        <v>0</v>
      </c>
      <c r="AX40" s="179">
        <v>1</v>
      </c>
      <c r="AY40" s="205"/>
      <c r="AZ40" s="205"/>
      <c r="BA40" s="180">
        <f>SUM(AY40*10+AZ40)/AX40*10</f>
        <v>0</v>
      </c>
      <c r="BB40" s="197">
        <f>IF(H40&lt;250,0,IF(H40&lt;500,250,IF(H40&lt;750,"500",IF(H40&lt;1000,750,IF(H40&lt;1500,1000,IF(H40&lt;2000,1500,IF(H40&lt;2500,2000,IF(H40&lt;3000,2500,3000))))))))</f>
        <v>250</v>
      </c>
      <c r="BC40" s="188">
        <v>250</v>
      </c>
      <c r="BD40" s="197">
        <f>BB40-BC40</f>
        <v>0</v>
      </c>
      <c r="BE40" s="197" t="str">
        <f>IF(BD40=0,"geen actie",CONCATENATE("diploma uitschrijven: ",BB40," punten"))</f>
        <v>geen actie</v>
      </c>
      <c r="BF40" s="182">
        <v>21</v>
      </c>
      <c r="BG40" s="182"/>
      <c r="BH40" s="182"/>
      <c r="BI40" s="182"/>
      <c r="BJ40" s="182"/>
      <c r="BK40" s="182"/>
      <c r="BL40" s="182"/>
      <c r="BM40" s="182"/>
      <c r="BN40" s="182"/>
    </row>
    <row r="41" spans="1:66" x14ac:dyDescent="0.3">
      <c r="A41" s="149">
        <v>31</v>
      </c>
      <c r="B41" s="149" t="str">
        <f>IF(A41=BF41,"v","x")</f>
        <v>v</v>
      </c>
      <c r="C41" s="149" t="s">
        <v>628</v>
      </c>
      <c r="D41" s="192"/>
      <c r="E41" s="155" t="s">
        <v>627</v>
      </c>
      <c r="F41" s="155"/>
      <c r="G41" s="177" t="s">
        <v>239</v>
      </c>
      <c r="H41" s="176">
        <f>SUM(M41+Q41+U41+Y41+AC41+AG41+AK41+AO41+AS41+AW41+BA41)</f>
        <v>80</v>
      </c>
      <c r="I41" s="197">
        <v>2010</v>
      </c>
      <c r="J41" s="153">
        <v>2021</v>
      </c>
      <c r="K41" s="455">
        <f>J41-I41</f>
        <v>11</v>
      </c>
      <c r="L41" s="184">
        <f>H41-M41</f>
        <v>80</v>
      </c>
      <c r="M41" s="164"/>
      <c r="N41" s="205">
        <v>1</v>
      </c>
      <c r="O41" s="205"/>
      <c r="P41" s="205"/>
      <c r="Q41" s="180">
        <f>SUM(O41*10+P41)/N41*10</f>
        <v>0</v>
      </c>
      <c r="R41" s="205">
        <v>7</v>
      </c>
      <c r="S41" s="205">
        <v>3</v>
      </c>
      <c r="T41" s="205">
        <v>26</v>
      </c>
      <c r="U41" s="180">
        <f>SUM(S41*10+T41)/R41*10</f>
        <v>80</v>
      </c>
      <c r="V41" s="205">
        <v>1</v>
      </c>
      <c r="W41" s="205"/>
      <c r="X41" s="205"/>
      <c r="Y41" s="180">
        <f>SUM(W41*10+X41)/V41*10</f>
        <v>0</v>
      </c>
      <c r="Z41" s="205">
        <v>1</v>
      </c>
      <c r="AA41" s="205"/>
      <c r="AB41" s="205"/>
      <c r="AC41" s="180">
        <f>SUM(AA41*10+AB41)/Z41*10</f>
        <v>0</v>
      </c>
      <c r="AD41" s="205">
        <v>1</v>
      </c>
      <c r="AE41" s="205"/>
      <c r="AF41" s="205"/>
      <c r="AG41" s="180">
        <f>SUM(AE41*10+AF41)/AD41*10</f>
        <v>0</v>
      </c>
      <c r="AH41" s="205">
        <v>1</v>
      </c>
      <c r="AI41" s="205"/>
      <c r="AJ41" s="205"/>
      <c r="AK41" s="180">
        <f>SUM(AI41*10+AJ41)/AH41*10</f>
        <v>0</v>
      </c>
      <c r="AL41" s="205">
        <v>1</v>
      </c>
      <c r="AM41" s="205"/>
      <c r="AN41" s="205"/>
      <c r="AO41" s="180">
        <f>SUM(AM41*10+AN41)/AL41*10</f>
        <v>0</v>
      </c>
      <c r="AP41" s="179">
        <v>1</v>
      </c>
      <c r="AQ41" s="205"/>
      <c r="AR41" s="205"/>
      <c r="AS41" s="180">
        <f>SUM(AQ41*10+AR41)/AP41*10</f>
        <v>0</v>
      </c>
      <c r="AT41" s="179">
        <v>1</v>
      </c>
      <c r="AU41" s="205"/>
      <c r="AV41" s="205"/>
      <c r="AW41" s="180">
        <f>SUM(AU41*10+AV41)/AT41*10</f>
        <v>0</v>
      </c>
      <c r="AX41" s="179">
        <v>1</v>
      </c>
      <c r="AY41" s="205"/>
      <c r="AZ41" s="205"/>
      <c r="BA41" s="180">
        <f>SUM(AY41*10+AZ41)/AX41*10</f>
        <v>0</v>
      </c>
      <c r="BB41" s="197">
        <f>IF(H41&lt;250,0,IF(H41&lt;500,250,IF(H41&lt;750,"500",IF(H41&lt;1000,750,IF(H41&lt;1500,1000,IF(H41&lt;2000,1500,IF(H41&lt;2500,2000,IF(H41&lt;3000,2500,3000))))))))</f>
        <v>0</v>
      </c>
      <c r="BC41" s="188">
        <v>0</v>
      </c>
      <c r="BD41" s="197">
        <f>BB41-BC41</f>
        <v>0</v>
      </c>
      <c r="BE41" s="197" t="str">
        <f>IF(BD41=0,"geen actie",CONCATENATE("diploma uitschrijven: ",BB41," punten"))</f>
        <v>geen actie</v>
      </c>
      <c r="BF41" s="182">
        <v>31</v>
      </c>
      <c r="BG41" s="182"/>
      <c r="BH41" s="182"/>
      <c r="BI41" s="182"/>
      <c r="BJ41" s="182"/>
      <c r="BK41" s="182"/>
      <c r="BL41" s="182"/>
      <c r="BM41" s="182"/>
      <c r="BN41" s="182"/>
    </row>
    <row r="42" spans="1:66" x14ac:dyDescent="0.3">
      <c r="A42" s="149">
        <v>30</v>
      </c>
      <c r="B42" s="149" t="str">
        <f>IF(A42=BF42,"v","x")</f>
        <v>v</v>
      </c>
      <c r="C42" s="149"/>
      <c r="D42" s="469"/>
      <c r="E42" s="174" t="s">
        <v>585</v>
      </c>
      <c r="F42" s="190"/>
      <c r="G42" s="186" t="s">
        <v>257</v>
      </c>
      <c r="H42" s="176">
        <f>SUM(M42+Q42+U42+Y42+AC42+AG42+AK42+AO42+AS42+AW42+BA42)</f>
        <v>524.92307692307691</v>
      </c>
      <c r="I42" s="197">
        <v>2010</v>
      </c>
      <c r="J42" s="153">
        <v>2021</v>
      </c>
      <c r="K42" s="455">
        <f>J42-I42</f>
        <v>11</v>
      </c>
      <c r="L42" s="184">
        <f>H42-M42</f>
        <v>524.92307692307691</v>
      </c>
      <c r="M42" s="164">
        <v>0</v>
      </c>
      <c r="N42" s="205">
        <v>7</v>
      </c>
      <c r="O42" s="205">
        <v>4</v>
      </c>
      <c r="P42" s="205">
        <v>30</v>
      </c>
      <c r="Q42" s="180">
        <f>SUM(O42*10+P42)/N42*10</f>
        <v>100</v>
      </c>
      <c r="R42" s="205">
        <v>13</v>
      </c>
      <c r="S42" s="205">
        <v>6</v>
      </c>
      <c r="T42" s="205">
        <v>40</v>
      </c>
      <c r="U42" s="180">
        <f>SUM(S42*10+T42)/R42*10</f>
        <v>76.92307692307692</v>
      </c>
      <c r="V42" s="205">
        <v>1</v>
      </c>
      <c r="W42" s="205"/>
      <c r="X42" s="205"/>
      <c r="Y42" s="180">
        <f>SUM(W42*10+X42)/V42*10</f>
        <v>0</v>
      </c>
      <c r="Z42" s="205">
        <v>12</v>
      </c>
      <c r="AA42" s="205">
        <v>10</v>
      </c>
      <c r="AB42" s="205">
        <v>52</v>
      </c>
      <c r="AC42" s="180">
        <f>SUM(AA42*10+AB42)/Z42*10</f>
        <v>126.66666666666666</v>
      </c>
      <c r="AD42" s="205">
        <v>1</v>
      </c>
      <c r="AE42" s="205"/>
      <c r="AF42" s="205"/>
      <c r="AG42" s="180">
        <f>SUM(AE42*10+AF42)/AD42*10</f>
        <v>0</v>
      </c>
      <c r="AH42" s="205">
        <v>15</v>
      </c>
      <c r="AI42" s="205">
        <v>11</v>
      </c>
      <c r="AJ42" s="205">
        <v>69</v>
      </c>
      <c r="AK42" s="180">
        <f>SUM(AI42*10+AJ42)/AH42*10</f>
        <v>119.33333333333334</v>
      </c>
      <c r="AL42" s="205">
        <v>1</v>
      </c>
      <c r="AM42" s="205"/>
      <c r="AN42" s="205"/>
      <c r="AO42" s="180">
        <f>SUM(AM42*10+AN42)/AL42*10</f>
        <v>0</v>
      </c>
      <c r="AP42" s="179">
        <v>10</v>
      </c>
      <c r="AQ42" s="205">
        <v>6</v>
      </c>
      <c r="AR42" s="205">
        <v>42</v>
      </c>
      <c r="AS42" s="180">
        <f>SUM(AQ42*10+AR42)/AP42*10</f>
        <v>102</v>
      </c>
      <c r="AT42" s="179">
        <v>1</v>
      </c>
      <c r="AU42" s="205"/>
      <c r="AV42" s="205"/>
      <c r="AW42" s="180">
        <f>SUM(AU42*10+AV42)/AT42*10</f>
        <v>0</v>
      </c>
      <c r="AX42" s="179">
        <v>1</v>
      </c>
      <c r="AY42" s="205"/>
      <c r="AZ42" s="205"/>
      <c r="BA42" s="180">
        <f>SUM(AY42*10+AZ42)/AX42*10</f>
        <v>0</v>
      </c>
      <c r="BB42" s="197" t="str">
        <f>IF(H42&lt;250,0,IF(H42&lt;500,250,IF(H42&lt;750,"500",IF(H42&lt;1000,750,IF(H42&lt;1500,1000,IF(H42&lt;2000,1500,IF(H42&lt;2500,2000,IF(H42&lt;3000,2500,3000))))))))</f>
        <v>500</v>
      </c>
      <c r="BC42" s="188">
        <v>250</v>
      </c>
      <c r="BD42" s="197">
        <f>BB42-BC42</f>
        <v>250</v>
      </c>
      <c r="BE42" s="197" t="str">
        <f>IF(BD42=0,"geen actie",CONCATENATE("diploma uitschrijven: ",BB42," punten"))</f>
        <v>diploma uitschrijven: 500 punten</v>
      </c>
      <c r="BF42" s="182">
        <v>30</v>
      </c>
      <c r="BG42" s="182"/>
      <c r="BH42" s="182"/>
      <c r="BI42" s="182"/>
      <c r="BJ42" s="182"/>
      <c r="BK42" s="182"/>
      <c r="BL42" s="182"/>
      <c r="BM42" s="182"/>
      <c r="BN42" s="182"/>
    </row>
    <row r="43" spans="1:66" x14ac:dyDescent="0.3">
      <c r="A43" s="149">
        <v>22</v>
      </c>
      <c r="B43" s="149" t="str">
        <f>IF(A43=BF43,"v","x")</f>
        <v>v</v>
      </c>
      <c r="C43" s="149" t="s">
        <v>237</v>
      </c>
      <c r="D43" s="192"/>
      <c r="E43" s="155" t="s">
        <v>312</v>
      </c>
      <c r="F43" s="155">
        <v>119188</v>
      </c>
      <c r="G43" s="177" t="s">
        <v>238</v>
      </c>
      <c r="H43" s="176">
        <f>SUM(M43+Q43+U43+Y43+AC43+AG43+AK43+AO43+AS43+AW43+BA43)</f>
        <v>170.1010101010101</v>
      </c>
      <c r="I43" s="197">
        <v>2012</v>
      </c>
      <c r="J43" s="153">
        <v>2021</v>
      </c>
      <c r="K43" s="455">
        <f>J43-I43</f>
        <v>9</v>
      </c>
      <c r="L43" s="184">
        <f>H43-M43</f>
        <v>55.555555555555557</v>
      </c>
      <c r="M43" s="164">
        <v>114.54545454545455</v>
      </c>
      <c r="N43" s="205">
        <v>1</v>
      </c>
      <c r="O43" s="205"/>
      <c r="P43" s="205"/>
      <c r="Q43" s="180">
        <f>SUM(O43*10+P43)/N43*10</f>
        <v>0</v>
      </c>
      <c r="R43" s="205">
        <v>1</v>
      </c>
      <c r="S43" s="205"/>
      <c r="T43" s="205"/>
      <c r="U43" s="180">
        <f>SUM(S43*10+T43)/R43*10</f>
        <v>0</v>
      </c>
      <c r="V43" s="205">
        <v>9</v>
      </c>
      <c r="W43" s="205">
        <v>2</v>
      </c>
      <c r="X43" s="205">
        <v>30</v>
      </c>
      <c r="Y43" s="180">
        <f>SUM(W43*10+X43)/V43*10</f>
        <v>55.555555555555557</v>
      </c>
      <c r="Z43" s="205">
        <v>1</v>
      </c>
      <c r="AA43" s="205"/>
      <c r="AB43" s="205"/>
      <c r="AC43" s="180">
        <f>SUM(AA43*10+AB43)/Z43*10</f>
        <v>0</v>
      </c>
      <c r="AD43" s="205">
        <v>1</v>
      </c>
      <c r="AE43" s="205"/>
      <c r="AF43" s="205"/>
      <c r="AG43" s="180">
        <f>SUM(AE43*10+AF43)/AD43*10</f>
        <v>0</v>
      </c>
      <c r="AH43" s="205">
        <v>1</v>
      </c>
      <c r="AI43" s="205"/>
      <c r="AJ43" s="205"/>
      <c r="AK43" s="180">
        <f>SUM(AI43*10+AJ43)/AH43*10</f>
        <v>0</v>
      </c>
      <c r="AL43" s="205">
        <v>1</v>
      </c>
      <c r="AM43" s="205"/>
      <c r="AN43" s="205"/>
      <c r="AO43" s="180">
        <f>SUM(AM43*10+AN43)/AL43*10</f>
        <v>0</v>
      </c>
      <c r="AP43" s="179">
        <v>1</v>
      </c>
      <c r="AQ43" s="205"/>
      <c r="AR43" s="205"/>
      <c r="AS43" s="180">
        <f>SUM(AQ43*10+AR43)/AP43*10</f>
        <v>0</v>
      </c>
      <c r="AT43" s="179">
        <v>1</v>
      </c>
      <c r="AU43" s="205"/>
      <c r="AV43" s="205"/>
      <c r="AW43" s="180">
        <f>SUM(AU43*10+AV43)/AT43*10</f>
        <v>0</v>
      </c>
      <c r="AX43" s="179">
        <v>1</v>
      </c>
      <c r="AY43" s="205"/>
      <c r="AZ43" s="205"/>
      <c r="BA43" s="180">
        <f>SUM(AY43*10+AZ43)/AX43*10</f>
        <v>0</v>
      </c>
      <c r="BB43" s="197">
        <f>IF(H43&lt;250,0,IF(H43&lt;500,250,IF(H43&lt;750,"500",IF(H43&lt;1000,750,IF(H43&lt;1500,1000,IF(H43&lt;2000,1500,IF(H43&lt;2500,2000,IF(H43&lt;3000,2500,3000))))))))</f>
        <v>0</v>
      </c>
      <c r="BC43" s="188">
        <v>0</v>
      </c>
      <c r="BD43" s="197">
        <f>BB43-BC43</f>
        <v>0</v>
      </c>
      <c r="BE43" s="197" t="str">
        <f>IF(BD43=0,"geen actie",CONCATENATE("diploma uitschrijven: ",BB43," punten"))</f>
        <v>geen actie</v>
      </c>
      <c r="BF43" s="182">
        <v>22</v>
      </c>
      <c r="BG43" s="182"/>
      <c r="BH43" s="182"/>
      <c r="BI43" s="182"/>
      <c r="BJ43" s="182"/>
      <c r="BK43" s="182"/>
      <c r="BL43" s="182"/>
      <c r="BM43" s="182"/>
      <c r="BN43" s="182"/>
    </row>
    <row r="44" spans="1:66" x14ac:dyDescent="0.3">
      <c r="A44" s="149">
        <v>29</v>
      </c>
      <c r="B44" s="149" t="str">
        <f>IF(A44=BF44,"v","x")</f>
        <v>v</v>
      </c>
      <c r="C44" s="149"/>
      <c r="D44" s="485"/>
      <c r="E44" s="174" t="s">
        <v>584</v>
      </c>
      <c r="F44" s="190">
        <v>118920</v>
      </c>
      <c r="G44" s="186" t="s">
        <v>238</v>
      </c>
      <c r="H44" s="176">
        <f>SUM(M44+Q44+U44+Y44+AC44+AG44+AK44+AO44+AS44+AW44+BA44)</f>
        <v>57.142857142857146</v>
      </c>
      <c r="I44" s="197">
        <v>2010</v>
      </c>
      <c r="J44" s="153">
        <v>2021</v>
      </c>
      <c r="K44" s="455">
        <f>J44-I44</f>
        <v>11</v>
      </c>
      <c r="L44" s="184">
        <f>H44-M44</f>
        <v>57.142857142857146</v>
      </c>
      <c r="M44" s="164">
        <v>0</v>
      </c>
      <c r="N44" s="205">
        <v>7</v>
      </c>
      <c r="O44" s="205">
        <v>2</v>
      </c>
      <c r="P44" s="205">
        <v>20</v>
      </c>
      <c r="Q44" s="180">
        <f>SUM(O44*10+P44)/N44*10</f>
        <v>57.142857142857146</v>
      </c>
      <c r="R44" s="205">
        <v>1</v>
      </c>
      <c r="S44" s="205"/>
      <c r="T44" s="205"/>
      <c r="U44" s="180">
        <f>SUM(S44*10+T44)/R44*10</f>
        <v>0</v>
      </c>
      <c r="V44" s="205">
        <v>1</v>
      </c>
      <c r="W44" s="205"/>
      <c r="X44" s="205"/>
      <c r="Y44" s="180">
        <f>SUM(W44*10+X44)/V44*10</f>
        <v>0</v>
      </c>
      <c r="Z44" s="205">
        <v>1</v>
      </c>
      <c r="AA44" s="205"/>
      <c r="AB44" s="205"/>
      <c r="AC44" s="180">
        <f>SUM(AA44*10+AB44)/Z44*10</f>
        <v>0</v>
      </c>
      <c r="AD44" s="205">
        <v>1</v>
      </c>
      <c r="AE44" s="205"/>
      <c r="AF44" s="205"/>
      <c r="AG44" s="180">
        <f>SUM(AE44*10+AF44)/AD44*10</f>
        <v>0</v>
      </c>
      <c r="AH44" s="205">
        <v>1</v>
      </c>
      <c r="AI44" s="205"/>
      <c r="AJ44" s="205"/>
      <c r="AK44" s="180">
        <f>SUM(AI44*10+AJ44)/AH44*10</f>
        <v>0</v>
      </c>
      <c r="AL44" s="205">
        <v>1</v>
      </c>
      <c r="AM44" s="205"/>
      <c r="AN44" s="205"/>
      <c r="AO44" s="180">
        <f>SUM(AM44*10+AN44)/AL44*10</f>
        <v>0</v>
      </c>
      <c r="AP44" s="179">
        <v>1</v>
      </c>
      <c r="AQ44" s="205"/>
      <c r="AR44" s="205"/>
      <c r="AS44" s="180">
        <f>SUM(AQ44*10+AR44)/AP44*10</f>
        <v>0</v>
      </c>
      <c r="AT44" s="179">
        <v>1</v>
      </c>
      <c r="AU44" s="205"/>
      <c r="AV44" s="205"/>
      <c r="AW44" s="180">
        <f>SUM(AU44*10+AV44)/AT44*10</f>
        <v>0</v>
      </c>
      <c r="AX44" s="179">
        <v>1</v>
      </c>
      <c r="AY44" s="205"/>
      <c r="AZ44" s="205"/>
      <c r="BA44" s="180">
        <f>SUM(AY44*10+AZ44)/AX44*10</f>
        <v>0</v>
      </c>
      <c r="BB44" s="197">
        <f>IF(H44&lt;250,0,IF(H44&lt;500,250,IF(H44&lt;750,"500",IF(H44&lt;1000,750,IF(H44&lt;1500,1000,IF(H44&lt;2000,1500,IF(H44&lt;2500,2000,IF(H44&lt;3000,2500,3000))))))))</f>
        <v>0</v>
      </c>
      <c r="BC44" s="188">
        <v>0</v>
      </c>
      <c r="BD44" s="197">
        <f>BB44-BC44</f>
        <v>0</v>
      </c>
      <c r="BE44" s="197" t="str">
        <f>IF(BD44=0,"geen actie",CONCATENATE("diploma uitschrijven: ",BB44," punten"))</f>
        <v>geen actie</v>
      </c>
      <c r="BF44" s="182">
        <v>29</v>
      </c>
      <c r="BG44" s="182"/>
      <c r="BH44" s="182"/>
      <c r="BI44" s="182"/>
      <c r="BJ44" s="182"/>
      <c r="BK44" s="182"/>
      <c r="BL44" s="182"/>
      <c r="BM44" s="182"/>
      <c r="BN44" s="182"/>
    </row>
    <row r="45" spans="1:66" x14ac:dyDescent="0.3">
      <c r="A45" s="149">
        <v>23</v>
      </c>
      <c r="B45" s="149" t="str">
        <f>IF(A45=BF45,"v","x")</f>
        <v>v</v>
      </c>
      <c r="C45" s="149" t="s">
        <v>237</v>
      </c>
      <c r="D45" s="153"/>
      <c r="E45" s="471" t="s">
        <v>313</v>
      </c>
      <c r="F45" s="193" t="s">
        <v>314</v>
      </c>
      <c r="G45" s="186" t="s">
        <v>285</v>
      </c>
      <c r="H45" s="176">
        <f>SUM(M45+Q45+U45+Y45+AC45+AG45+AK45+AO45+AS45+AW45+BA45)</f>
        <v>708.63095238095241</v>
      </c>
      <c r="I45" s="202">
        <v>2011</v>
      </c>
      <c r="J45" s="153">
        <v>2021</v>
      </c>
      <c r="K45" s="455">
        <f>J45-I45</f>
        <v>10</v>
      </c>
      <c r="L45" s="184">
        <f>H45-M45</f>
        <v>503.63095238095241</v>
      </c>
      <c r="M45" s="164">
        <v>205</v>
      </c>
      <c r="N45" s="205">
        <v>10</v>
      </c>
      <c r="O45" s="205">
        <v>4</v>
      </c>
      <c r="P45" s="205">
        <v>25</v>
      </c>
      <c r="Q45" s="180">
        <f>SUM(O45*10+P45)/N45*10</f>
        <v>65</v>
      </c>
      <c r="R45" s="205">
        <v>7</v>
      </c>
      <c r="S45" s="205">
        <v>3</v>
      </c>
      <c r="T45" s="205">
        <v>23</v>
      </c>
      <c r="U45" s="180">
        <f>SUM(S45*10+T45)/R45*10</f>
        <v>75.714285714285708</v>
      </c>
      <c r="V45" s="205">
        <v>9</v>
      </c>
      <c r="W45" s="205">
        <v>4</v>
      </c>
      <c r="X45" s="205">
        <v>32</v>
      </c>
      <c r="Y45" s="180">
        <f>SUM(W45*10+X45)/V45*10</f>
        <v>80</v>
      </c>
      <c r="Z45" s="205">
        <v>1</v>
      </c>
      <c r="AA45" s="205"/>
      <c r="AB45" s="205"/>
      <c r="AC45" s="180">
        <f>SUM(AA45*10+AB45)/Z45*10</f>
        <v>0</v>
      </c>
      <c r="AD45" s="205">
        <v>1</v>
      </c>
      <c r="AE45" s="205"/>
      <c r="AF45" s="205"/>
      <c r="AG45" s="180">
        <f>SUM(AE45*10+AF45)/AD45*10</f>
        <v>0</v>
      </c>
      <c r="AH45" s="205">
        <v>6</v>
      </c>
      <c r="AI45" s="205">
        <v>2</v>
      </c>
      <c r="AJ45" s="205">
        <v>20</v>
      </c>
      <c r="AK45" s="180">
        <f>SUM(AI45*10+AJ45)/AH45*10</f>
        <v>66.666666666666671</v>
      </c>
      <c r="AL45" s="205">
        <v>8</v>
      </c>
      <c r="AM45" s="205">
        <v>5</v>
      </c>
      <c r="AN45" s="205">
        <v>28</v>
      </c>
      <c r="AO45" s="180">
        <f>SUM(AM45*10+AN45)/AL45*10</f>
        <v>97.5</v>
      </c>
      <c r="AP45" s="179">
        <v>8</v>
      </c>
      <c r="AQ45" s="205">
        <v>6</v>
      </c>
      <c r="AR45" s="205">
        <v>35</v>
      </c>
      <c r="AS45" s="180">
        <f>SUM(AQ45*10+AR45)/AP45*10</f>
        <v>118.75</v>
      </c>
      <c r="AT45" s="179">
        <v>1</v>
      </c>
      <c r="AU45" s="205"/>
      <c r="AV45" s="205"/>
      <c r="AW45" s="180">
        <f>SUM(AU45*10+AV45)/AT45*10</f>
        <v>0</v>
      </c>
      <c r="AX45" s="179">
        <v>1</v>
      </c>
      <c r="AY45" s="205"/>
      <c r="AZ45" s="205"/>
      <c r="BA45" s="180">
        <f>SUM(AY45*10+AZ45)/AX45*10</f>
        <v>0</v>
      </c>
      <c r="BB45" s="197" t="str">
        <f>IF(H45&lt;250,0,IF(H45&lt;500,250,IF(H45&lt;750,"500",IF(H45&lt;1000,750,IF(H45&lt;1500,1000,IF(H45&lt;2000,1500,IF(H45&lt;2500,2000,IF(H45&lt;3000,2500,3000))))))))</f>
        <v>500</v>
      </c>
      <c r="BC45" s="188">
        <v>500</v>
      </c>
      <c r="BD45" s="197">
        <f>BB45-BC45</f>
        <v>0</v>
      </c>
      <c r="BE45" s="197" t="str">
        <f>IF(BD45=0,"geen actie",CONCATENATE("diploma uitschrijven: ",BB45," punten"))</f>
        <v>geen actie</v>
      </c>
      <c r="BF45" s="182">
        <v>23</v>
      </c>
      <c r="BG45" s="182"/>
      <c r="BH45" s="182"/>
      <c r="BI45" s="182"/>
      <c r="BJ45" s="182"/>
      <c r="BK45" s="182"/>
      <c r="BL45" s="182"/>
      <c r="BM45" s="182"/>
      <c r="BN45" s="182"/>
    </row>
    <row r="46" spans="1:66" x14ac:dyDescent="0.3">
      <c r="A46" s="149">
        <v>24</v>
      </c>
      <c r="B46" s="149" t="str">
        <f>IF(A46=BF46,"v","x")</f>
        <v>v</v>
      </c>
      <c r="C46" s="149"/>
      <c r="D46" s="217"/>
      <c r="E46" s="174" t="s">
        <v>556</v>
      </c>
      <c r="F46" s="190"/>
      <c r="G46" s="186" t="s">
        <v>557</v>
      </c>
      <c r="H46" s="176">
        <f>SUM(M46+Q46+U46+Y46+AC46+AG46+AK46+AO46+AS46+AW46+BA46)</f>
        <v>45.714285714285708</v>
      </c>
      <c r="I46" s="197">
        <v>2010</v>
      </c>
      <c r="J46" s="153">
        <v>2021</v>
      </c>
      <c r="K46" s="455">
        <f>J46-I46</f>
        <v>11</v>
      </c>
      <c r="L46" s="184">
        <f>H46-M46</f>
        <v>0</v>
      </c>
      <c r="M46" s="164">
        <v>45.714285714285708</v>
      </c>
      <c r="N46" s="205">
        <v>1</v>
      </c>
      <c r="O46" s="205"/>
      <c r="P46" s="205"/>
      <c r="Q46" s="180">
        <f>SUM(O46*10+P46)/N46*10</f>
        <v>0</v>
      </c>
      <c r="R46" s="205">
        <v>1</v>
      </c>
      <c r="S46" s="205"/>
      <c r="T46" s="205"/>
      <c r="U46" s="180">
        <f>SUM(S46*10+T46)/R46*10</f>
        <v>0</v>
      </c>
      <c r="V46" s="205">
        <v>1</v>
      </c>
      <c r="W46" s="205"/>
      <c r="X46" s="205"/>
      <c r="Y46" s="180">
        <f>SUM(W46*10+X46)/V46*10</f>
        <v>0</v>
      </c>
      <c r="Z46" s="205">
        <v>1</v>
      </c>
      <c r="AA46" s="205"/>
      <c r="AB46" s="205"/>
      <c r="AC46" s="180">
        <f>SUM(AA46*10+AB46)/Z46*10</f>
        <v>0</v>
      </c>
      <c r="AD46" s="205">
        <v>1</v>
      </c>
      <c r="AE46" s="205"/>
      <c r="AF46" s="205"/>
      <c r="AG46" s="180">
        <f>SUM(AE46*10+AF46)/AD46*10</f>
        <v>0</v>
      </c>
      <c r="AH46" s="205">
        <v>1</v>
      </c>
      <c r="AI46" s="205"/>
      <c r="AJ46" s="205"/>
      <c r="AK46" s="180">
        <f>SUM(AI46*10+AJ46)/AH46*10</f>
        <v>0</v>
      </c>
      <c r="AL46" s="205">
        <v>1</v>
      </c>
      <c r="AM46" s="205"/>
      <c r="AN46" s="205"/>
      <c r="AO46" s="180">
        <f>SUM(AM46*10+AN46)/AL46*10</f>
        <v>0</v>
      </c>
      <c r="AP46" s="179">
        <v>1</v>
      </c>
      <c r="AQ46" s="205"/>
      <c r="AR46" s="205"/>
      <c r="AS46" s="180">
        <f>SUM(AQ46*10+AR46)/AP46*10</f>
        <v>0</v>
      </c>
      <c r="AT46" s="179">
        <v>1</v>
      </c>
      <c r="AU46" s="205"/>
      <c r="AV46" s="205"/>
      <c r="AW46" s="180">
        <f>SUM(AU46*10+AV46)/AT46*10</f>
        <v>0</v>
      </c>
      <c r="AX46" s="179">
        <v>1</v>
      </c>
      <c r="AY46" s="205"/>
      <c r="AZ46" s="205"/>
      <c r="BA46" s="180">
        <f>SUM(AY46*10+AZ46)/AX46*10</f>
        <v>0</v>
      </c>
      <c r="BB46" s="197">
        <f>IF(H46&lt;250,0,IF(H46&lt;500,250,IF(H46&lt;750,"500",IF(H46&lt;1000,750,IF(H46&lt;1500,1000,IF(H46&lt;2000,1500,IF(H46&lt;2500,2000,IF(H46&lt;3000,2500,3000))))))))</f>
        <v>0</v>
      </c>
      <c r="BC46" s="188">
        <v>0</v>
      </c>
      <c r="BD46" s="197">
        <f>BB46-BC46</f>
        <v>0</v>
      </c>
      <c r="BE46" s="197" t="str">
        <f>IF(BD46=0,"geen actie",CONCATENATE("diploma uitschrijven: ",BB46," punten"))</f>
        <v>geen actie</v>
      </c>
      <c r="BF46" s="182">
        <v>24</v>
      </c>
      <c r="BG46" s="182"/>
      <c r="BH46" s="182"/>
      <c r="BI46" s="182"/>
      <c r="BJ46" s="182"/>
      <c r="BK46" s="182"/>
      <c r="BL46" s="182"/>
      <c r="BM46" s="182"/>
      <c r="BN46" s="182"/>
    </row>
    <row r="47" spans="1:66" x14ac:dyDescent="0.3">
      <c r="A47" s="149">
        <v>25</v>
      </c>
      <c r="B47" s="149" t="str">
        <f>IF(A47=BF47,"v","x")</f>
        <v>v</v>
      </c>
      <c r="C47" s="149"/>
      <c r="D47" s="149"/>
      <c r="E47" s="174" t="s">
        <v>315</v>
      </c>
      <c r="F47" s="193" t="s">
        <v>316</v>
      </c>
      <c r="G47" s="149" t="s">
        <v>248</v>
      </c>
      <c r="H47" s="176">
        <f>SUM(M47+Q47+U47+Y47+AC47+AG47+AK47+AO47+AS47+AW47+BA47)</f>
        <v>1043.3452380952381</v>
      </c>
      <c r="I47" s="153">
        <v>2010</v>
      </c>
      <c r="J47" s="153">
        <v>2021</v>
      </c>
      <c r="K47" s="455">
        <f>J47-I47</f>
        <v>11</v>
      </c>
      <c r="L47" s="184">
        <f>H47-M47</f>
        <v>476.34523809523807</v>
      </c>
      <c r="M47" s="164">
        <v>567</v>
      </c>
      <c r="N47" s="205">
        <v>8</v>
      </c>
      <c r="O47" s="205">
        <v>5</v>
      </c>
      <c r="P47" s="205">
        <v>31</v>
      </c>
      <c r="Q47" s="180">
        <f>SUM(O47*10+P47)/N47*10</f>
        <v>101.25</v>
      </c>
      <c r="R47" s="205">
        <v>1</v>
      </c>
      <c r="S47" s="205"/>
      <c r="T47" s="205"/>
      <c r="U47" s="180">
        <f>SUM(S47*10+T47)/R47*10</f>
        <v>0</v>
      </c>
      <c r="V47" s="205">
        <v>8</v>
      </c>
      <c r="W47" s="205">
        <v>8</v>
      </c>
      <c r="X47" s="205">
        <v>40</v>
      </c>
      <c r="Y47" s="180">
        <f>SUM(W47*10+X47)/V47*10</f>
        <v>150</v>
      </c>
      <c r="Z47" s="205">
        <v>14</v>
      </c>
      <c r="AA47" s="205">
        <v>9</v>
      </c>
      <c r="AB47" s="205">
        <v>59</v>
      </c>
      <c r="AC47" s="180">
        <f>SUM(AA47*10+AB47)/Z47*10</f>
        <v>106.42857142857142</v>
      </c>
      <c r="AD47" s="205">
        <v>1</v>
      </c>
      <c r="AE47" s="205"/>
      <c r="AF47" s="205"/>
      <c r="AG47" s="180">
        <f>SUM(AE47*10+AF47)/AD47*10</f>
        <v>0</v>
      </c>
      <c r="AH47" s="205">
        <v>15</v>
      </c>
      <c r="AI47" s="205">
        <v>11</v>
      </c>
      <c r="AJ47" s="205">
        <v>68</v>
      </c>
      <c r="AK47" s="180">
        <f>SUM(AI47*10+AJ47)/AH47*10</f>
        <v>118.66666666666667</v>
      </c>
      <c r="AL47" s="205">
        <v>1</v>
      </c>
      <c r="AM47" s="205"/>
      <c r="AN47" s="205"/>
      <c r="AO47" s="180">
        <f>SUM(AM47*10+AN47)/AL47*10</f>
        <v>0</v>
      </c>
      <c r="AP47" s="179">
        <v>1</v>
      </c>
      <c r="AQ47" s="205"/>
      <c r="AR47" s="205"/>
      <c r="AS47" s="180">
        <f>SUM(AQ47*10+AR47)/AP47*10</f>
        <v>0</v>
      </c>
      <c r="AT47" s="179">
        <v>1</v>
      </c>
      <c r="AU47" s="205"/>
      <c r="AV47" s="205"/>
      <c r="AW47" s="180">
        <f>SUM(AU47*10+AV47)/AT47*10</f>
        <v>0</v>
      </c>
      <c r="AX47" s="179">
        <v>1</v>
      </c>
      <c r="AY47" s="205"/>
      <c r="AZ47" s="205"/>
      <c r="BA47" s="180">
        <f>SUM(AY47*10+AZ47)/AX47*10</f>
        <v>0</v>
      </c>
      <c r="BB47" s="153">
        <f>IF(H47&lt;250,0,IF(H47&lt;500,250,IF(H47&lt;750,"500",IF(H47&lt;1000,750,IF(H47&lt;1500,1000,IF(H47&lt;2000,1500,IF(H47&lt;2500,2000,IF(H47&lt;3000,2500,3000))))))))</f>
        <v>1000</v>
      </c>
      <c r="BC47" s="188">
        <v>1000</v>
      </c>
      <c r="BD47" s="197">
        <f>BB47-BC47</f>
        <v>0</v>
      </c>
      <c r="BE47" s="153" t="str">
        <f>IF(BD47=0,"geen actie",CONCATENATE("diploma uitschrijven: ",BB47," punten"))</f>
        <v>geen actie</v>
      </c>
      <c r="BF47" s="182">
        <v>25</v>
      </c>
      <c r="BG47" s="182"/>
      <c r="BH47" s="182"/>
      <c r="BI47" s="182"/>
      <c r="BJ47" s="182"/>
      <c r="BK47" s="182"/>
      <c r="BL47" s="182"/>
      <c r="BM47" s="182"/>
      <c r="BN47" s="182"/>
    </row>
    <row r="48" spans="1:66" x14ac:dyDescent="0.3">
      <c r="A48" s="149">
        <v>26</v>
      </c>
      <c r="B48" s="149" t="str">
        <f>IF(A48=BF48,"v","x")</f>
        <v>v</v>
      </c>
      <c r="C48" s="149"/>
      <c r="D48" s="486"/>
      <c r="E48" s="497" t="s">
        <v>633</v>
      </c>
      <c r="F48" s="155"/>
      <c r="G48" s="177" t="s">
        <v>257</v>
      </c>
      <c r="H48" s="176">
        <f>SUM(M48+Q48+U48+Y48+AC48+AG48+AK48+AO48+AS48+AW48+BA48)</f>
        <v>614</v>
      </c>
      <c r="I48" s="197">
        <v>2009</v>
      </c>
      <c r="J48" s="153">
        <v>2021</v>
      </c>
      <c r="K48" s="455">
        <f>J48-I48</f>
        <v>12</v>
      </c>
      <c r="L48" s="184">
        <f>H48-M48</f>
        <v>0</v>
      </c>
      <c r="M48" s="164">
        <v>614</v>
      </c>
      <c r="N48" s="205">
        <v>1</v>
      </c>
      <c r="O48" s="205"/>
      <c r="P48" s="205"/>
      <c r="Q48" s="180">
        <f>SUM(O48*10+P48)/N48*10</f>
        <v>0</v>
      </c>
      <c r="R48" s="205">
        <v>1</v>
      </c>
      <c r="S48" s="205"/>
      <c r="T48" s="205"/>
      <c r="U48" s="180">
        <f>SUM(S48*10+T48)/R48*10</f>
        <v>0</v>
      </c>
      <c r="V48" s="205">
        <v>1</v>
      </c>
      <c r="W48" s="205"/>
      <c r="X48" s="205"/>
      <c r="Y48" s="180">
        <f>SUM(W48*10+X48)/V48*10</f>
        <v>0</v>
      </c>
      <c r="Z48" s="205">
        <v>1</v>
      </c>
      <c r="AA48" s="205"/>
      <c r="AB48" s="205"/>
      <c r="AC48" s="180">
        <f>SUM(AA48*10+AB48)/Z48*10</f>
        <v>0</v>
      </c>
      <c r="AD48" s="205">
        <v>1</v>
      </c>
      <c r="AE48" s="205"/>
      <c r="AF48" s="205"/>
      <c r="AG48" s="180">
        <f>SUM(AE48*10+AF48)/AD48*10</f>
        <v>0</v>
      </c>
      <c r="AH48" s="205">
        <v>1</v>
      </c>
      <c r="AI48" s="205"/>
      <c r="AJ48" s="205"/>
      <c r="AK48" s="180">
        <f>SUM(AI48*10+AJ48)/AH48*10</f>
        <v>0</v>
      </c>
      <c r="AL48" s="205">
        <v>1</v>
      </c>
      <c r="AM48" s="205"/>
      <c r="AN48" s="205"/>
      <c r="AO48" s="180">
        <f>SUM(AM48*10+AN48)/AL48*10</f>
        <v>0</v>
      </c>
      <c r="AP48" s="179">
        <v>1</v>
      </c>
      <c r="AQ48" s="205"/>
      <c r="AR48" s="205"/>
      <c r="AS48" s="180">
        <f>SUM(AQ48*10+AR48)/AP48*10</f>
        <v>0</v>
      </c>
      <c r="AT48" s="179">
        <v>1</v>
      </c>
      <c r="AU48" s="205"/>
      <c r="AV48" s="205"/>
      <c r="AW48" s="180">
        <f>SUM(AU48*10+AV48)/AT48*10</f>
        <v>0</v>
      </c>
      <c r="AX48" s="179">
        <v>1</v>
      </c>
      <c r="AY48" s="205"/>
      <c r="AZ48" s="205"/>
      <c r="BA48" s="180">
        <f>SUM(AY48*10+AZ48)/AX48*10</f>
        <v>0</v>
      </c>
      <c r="BB48" s="153" t="str">
        <f>IF(H48&lt;250,0,IF(H48&lt;500,250,IF(H48&lt;750,"500",IF(H48&lt;1000,750,IF(H48&lt;1500,1000,IF(H48&lt;2000,1500,IF(H48&lt;2500,2000,IF(H48&lt;3000,2500,3000))))))))</f>
        <v>500</v>
      </c>
      <c r="BC48" s="188">
        <v>250</v>
      </c>
      <c r="BD48" s="197">
        <v>0</v>
      </c>
      <c r="BE48" s="153" t="str">
        <f>IF(BD48=0,"geen actie",CONCATENATE("diploma uitschrijven: ",BB48," punten"))</f>
        <v>geen actie</v>
      </c>
      <c r="BF48" s="182">
        <v>26</v>
      </c>
      <c r="BG48" s="182"/>
      <c r="BH48" s="182"/>
      <c r="BI48" s="182"/>
      <c r="BJ48" s="182"/>
      <c r="BK48" s="182"/>
      <c r="BL48" s="182"/>
      <c r="BM48" s="182"/>
      <c r="BN48" s="182"/>
    </row>
    <row r="49" spans="1:66" x14ac:dyDescent="0.3">
      <c r="A49" s="149">
        <v>27</v>
      </c>
      <c r="B49" s="149" t="str">
        <f>IF(A49=BF49,"v","x")</f>
        <v>v</v>
      </c>
      <c r="C49" s="149" t="s">
        <v>237</v>
      </c>
      <c r="D49" s="153"/>
      <c r="E49" s="174" t="s">
        <v>636</v>
      </c>
      <c r="F49" s="190">
        <v>118518</v>
      </c>
      <c r="G49" s="186" t="s">
        <v>238</v>
      </c>
      <c r="H49" s="176">
        <f>SUM(M49+Q49+U49+Y49+AC49+AG49+AK49+AO49+AS49+AW49+BA49)</f>
        <v>867.85714285714289</v>
      </c>
      <c r="I49" s="153">
        <v>2010</v>
      </c>
      <c r="J49" s="153">
        <v>2021</v>
      </c>
      <c r="K49" s="455">
        <f>J49-I49</f>
        <v>11</v>
      </c>
      <c r="L49" s="184">
        <f>H49-M49</f>
        <v>239.85714285714289</v>
      </c>
      <c r="M49" s="164">
        <v>628</v>
      </c>
      <c r="N49" s="205">
        <v>10</v>
      </c>
      <c r="O49" s="205">
        <v>8</v>
      </c>
      <c r="P49" s="205">
        <v>47</v>
      </c>
      <c r="Q49" s="180">
        <f>SUM(O49*10+P49)/N49*10</f>
        <v>127</v>
      </c>
      <c r="R49" s="205">
        <v>7</v>
      </c>
      <c r="S49" s="205">
        <v>5</v>
      </c>
      <c r="T49" s="205">
        <v>29</v>
      </c>
      <c r="U49" s="180">
        <f>SUM(S49*10+T49)/R49*10</f>
        <v>112.85714285714286</v>
      </c>
      <c r="V49" s="205">
        <v>1</v>
      </c>
      <c r="W49" s="205"/>
      <c r="X49" s="205"/>
      <c r="Y49" s="180">
        <f>SUM(W49*10+X49)/V49*10</f>
        <v>0</v>
      </c>
      <c r="Z49" s="205">
        <v>1</v>
      </c>
      <c r="AA49" s="205"/>
      <c r="AB49" s="205"/>
      <c r="AC49" s="180">
        <f>SUM(AA49*10+AB49)/Z49*10</f>
        <v>0</v>
      </c>
      <c r="AD49" s="205">
        <v>1</v>
      </c>
      <c r="AE49" s="205"/>
      <c r="AF49" s="205"/>
      <c r="AG49" s="180">
        <f>SUM(AE49*10+AF49)/AD49*10</f>
        <v>0</v>
      </c>
      <c r="AH49" s="205">
        <v>1</v>
      </c>
      <c r="AI49" s="205"/>
      <c r="AJ49" s="205"/>
      <c r="AK49" s="180">
        <f>SUM(AI49*10+AJ49)/AH49*10</f>
        <v>0</v>
      </c>
      <c r="AL49" s="205">
        <v>1</v>
      </c>
      <c r="AM49" s="205"/>
      <c r="AN49" s="205"/>
      <c r="AO49" s="180">
        <f>SUM(AM49*10+AN49)/AL49*10</f>
        <v>0</v>
      </c>
      <c r="AP49" s="179">
        <v>1</v>
      </c>
      <c r="AQ49" s="205"/>
      <c r="AR49" s="205"/>
      <c r="AS49" s="180">
        <f>SUM(AQ49*10+AR49)/AP49*10</f>
        <v>0</v>
      </c>
      <c r="AT49" s="179">
        <v>1</v>
      </c>
      <c r="AU49" s="205"/>
      <c r="AV49" s="205"/>
      <c r="AW49" s="180">
        <f>SUM(AU49*10+AV49)/AT49*10</f>
        <v>0</v>
      </c>
      <c r="AX49" s="179">
        <v>1</v>
      </c>
      <c r="AY49" s="205"/>
      <c r="AZ49" s="205"/>
      <c r="BA49" s="180">
        <f>SUM(AY49*10+AZ49)/AX49*10</f>
        <v>0</v>
      </c>
      <c r="BB49" s="153">
        <f>IF(H49&lt;250,0,IF(H49&lt;500,250,IF(H49&lt;750,"500",IF(H49&lt;1000,750,IF(H49&lt;1500,1000,IF(H49&lt;2000,1500,IF(H49&lt;2500,2000,IF(H49&lt;3000,2500,3000))))))))</f>
        <v>750</v>
      </c>
      <c r="BC49" s="188">
        <v>750</v>
      </c>
      <c r="BD49" s="197">
        <f>BB49-BC49</f>
        <v>0</v>
      </c>
      <c r="BE49" s="153" t="str">
        <f>IF(BD49=0,"geen actie",CONCATENATE("diploma uitschrijven: ",BB49," punten"))</f>
        <v>geen actie</v>
      </c>
      <c r="BF49" s="182">
        <v>27</v>
      </c>
      <c r="BG49" s="182"/>
      <c r="BH49" s="182"/>
      <c r="BI49" s="182"/>
      <c r="BJ49" s="182"/>
      <c r="BK49" s="182"/>
      <c r="BL49" s="182"/>
      <c r="BM49" s="182"/>
      <c r="BN49" s="182"/>
    </row>
    <row r="50" spans="1:66" x14ac:dyDescent="0.3">
      <c r="A50" s="149">
        <v>52</v>
      </c>
      <c r="B50" s="149" t="str">
        <f>IF(A50=BF50,"v","x")</f>
        <v>v</v>
      </c>
      <c r="C50" s="149" t="s">
        <v>237</v>
      </c>
      <c r="D50" s="153"/>
      <c r="E50" s="174" t="s">
        <v>649</v>
      </c>
      <c r="F50" s="155">
        <v>118820</v>
      </c>
      <c r="G50" s="186" t="s">
        <v>239</v>
      </c>
      <c r="H50" s="176">
        <f>SUM(M50+Q50+U50+Y50+AC50+AG50+AK50+AO50+AS50+AW50+BA50)</f>
        <v>178.47222222222223</v>
      </c>
      <c r="I50" s="153">
        <v>2010</v>
      </c>
      <c r="J50" s="153">
        <v>2021</v>
      </c>
      <c r="K50" s="455">
        <f>J50-I50</f>
        <v>11</v>
      </c>
      <c r="L50" s="184">
        <f>H50-M50</f>
        <v>178.47222222222223</v>
      </c>
      <c r="M50" s="164"/>
      <c r="N50" s="205">
        <v>1</v>
      </c>
      <c r="O50" s="205"/>
      <c r="P50" s="205"/>
      <c r="Q50" s="180">
        <f>SUM(O50*10+P50)/N50*10</f>
        <v>0</v>
      </c>
      <c r="R50" s="205">
        <v>1</v>
      </c>
      <c r="S50" s="205"/>
      <c r="T50" s="205"/>
      <c r="U50" s="180">
        <f>SUM(S50*10+T50)/R50*10</f>
        <v>0</v>
      </c>
      <c r="V50" s="205">
        <v>9</v>
      </c>
      <c r="W50" s="205">
        <v>3</v>
      </c>
      <c r="X50" s="205">
        <v>26</v>
      </c>
      <c r="Y50" s="180">
        <f>SUM(W50*10+X50)/V50*10</f>
        <v>62.222222222222221</v>
      </c>
      <c r="Z50" s="205">
        <v>12</v>
      </c>
      <c r="AA50" s="205">
        <v>3</v>
      </c>
      <c r="AB50" s="205">
        <v>30</v>
      </c>
      <c r="AC50" s="180">
        <f>SUM(AA50*10+AB50)/Z50*10</f>
        <v>50</v>
      </c>
      <c r="AD50" s="205">
        <v>1</v>
      </c>
      <c r="AE50" s="205"/>
      <c r="AF50" s="205"/>
      <c r="AG50" s="180">
        <f>SUM(AE50*10+AF50)/AD50*10</f>
        <v>0</v>
      </c>
      <c r="AH50" s="205">
        <v>1</v>
      </c>
      <c r="AI50" s="205"/>
      <c r="AJ50" s="205"/>
      <c r="AK50" s="180">
        <f>SUM(AI50*10+AJ50)/AH50*10</f>
        <v>0</v>
      </c>
      <c r="AL50" s="205">
        <v>8</v>
      </c>
      <c r="AM50" s="205">
        <v>3</v>
      </c>
      <c r="AN50" s="205">
        <v>23</v>
      </c>
      <c r="AO50" s="180">
        <f>SUM(AM50*10+AN50)/AL50*10</f>
        <v>66.25</v>
      </c>
      <c r="AP50" s="179">
        <v>1</v>
      </c>
      <c r="AQ50" s="205"/>
      <c r="AR50" s="205"/>
      <c r="AS50" s="180">
        <f>SUM(AQ50*10+AR50)/AP50*10</f>
        <v>0</v>
      </c>
      <c r="AT50" s="179">
        <v>1</v>
      </c>
      <c r="AU50" s="205"/>
      <c r="AV50" s="205"/>
      <c r="AW50" s="180">
        <f>SUM(AU50*10+AV50)/AT50*10</f>
        <v>0</v>
      </c>
      <c r="AX50" s="179">
        <v>1</v>
      </c>
      <c r="AY50" s="205"/>
      <c r="AZ50" s="205"/>
      <c r="BA50" s="180">
        <f>SUM(AY50*10+AZ50)/AX50*10</f>
        <v>0</v>
      </c>
      <c r="BB50" s="153">
        <f>IF(H50&lt;250,0,IF(H50&lt;500,250,IF(H50&lt;750,"500",IF(H50&lt;1000,750,IF(H50&lt;1500,1000,IF(H50&lt;2000,1500,IF(H50&lt;2500,2000,IF(H50&lt;3000,2500,3000))))))))</f>
        <v>0</v>
      </c>
      <c r="BC50" s="188">
        <v>0</v>
      </c>
      <c r="BD50" s="197">
        <f>BB50-BC50</f>
        <v>0</v>
      </c>
      <c r="BE50" s="153" t="str">
        <f>IF(BD50=0,"geen actie",CONCATENATE("diploma uitschrijven: ",BB50," punten"))</f>
        <v>geen actie</v>
      </c>
      <c r="BF50" s="182">
        <v>52</v>
      </c>
      <c r="BG50" s="182"/>
      <c r="BH50" s="182"/>
      <c r="BI50" s="182"/>
      <c r="BJ50" s="182"/>
      <c r="BK50" s="182"/>
      <c r="BL50" s="182"/>
      <c r="BM50" s="182"/>
      <c r="BN50" s="182"/>
    </row>
    <row r="51" spans="1:66" x14ac:dyDescent="0.3">
      <c r="A51" s="149">
        <v>65</v>
      </c>
      <c r="B51" s="149" t="str">
        <f>IF(A51=BF51,"v","x")</f>
        <v>v</v>
      </c>
      <c r="C51" s="149"/>
      <c r="D51" s="215"/>
      <c r="E51" s="174"/>
      <c r="F51" s="190"/>
      <c r="G51" s="186"/>
      <c r="H51" s="176">
        <f>SUM(M51+Q51+U51+Y51+AC51+AG51+AK51+AO51+AS51+AW51+BA51)</f>
        <v>0</v>
      </c>
      <c r="I51" s="153"/>
      <c r="J51" s="153">
        <v>2021</v>
      </c>
      <c r="K51" s="455">
        <f>J51-I51</f>
        <v>2021</v>
      </c>
      <c r="L51" s="184">
        <f>H51-M51</f>
        <v>0</v>
      </c>
      <c r="M51" s="164">
        <v>0</v>
      </c>
      <c r="N51" s="205">
        <v>1</v>
      </c>
      <c r="O51" s="205"/>
      <c r="P51" s="205"/>
      <c r="Q51" s="180">
        <f>SUM(O51*10+P51)/N51*10</f>
        <v>0</v>
      </c>
      <c r="R51" s="205">
        <v>1</v>
      </c>
      <c r="S51" s="205"/>
      <c r="T51" s="205"/>
      <c r="U51" s="180">
        <f>SUM(S51*10+T51)/R51*10</f>
        <v>0</v>
      </c>
      <c r="V51" s="205">
        <v>1</v>
      </c>
      <c r="W51" s="205"/>
      <c r="X51" s="205"/>
      <c r="Y51" s="180">
        <f>SUM(W51*10+X51)/V51*10</f>
        <v>0</v>
      </c>
      <c r="Z51" s="205">
        <v>1</v>
      </c>
      <c r="AA51" s="205"/>
      <c r="AB51" s="205"/>
      <c r="AC51" s="180">
        <f>SUM(AA51*10+AB51)/Z51*10</f>
        <v>0</v>
      </c>
      <c r="AD51" s="205">
        <v>1</v>
      </c>
      <c r="AE51" s="205"/>
      <c r="AF51" s="205"/>
      <c r="AG51" s="180">
        <f>SUM(AE51*10+AF51)/AD51*10</f>
        <v>0</v>
      </c>
      <c r="AH51" s="205">
        <v>1</v>
      </c>
      <c r="AI51" s="205"/>
      <c r="AJ51" s="205"/>
      <c r="AK51" s="180">
        <f>SUM(AI51*10+AJ51)/AH51*10</f>
        <v>0</v>
      </c>
      <c r="AL51" s="205">
        <v>1</v>
      </c>
      <c r="AM51" s="205"/>
      <c r="AN51" s="205"/>
      <c r="AO51" s="180">
        <f>SUM(AM51*10+AN51)/AL51*10</f>
        <v>0</v>
      </c>
      <c r="AP51" s="179">
        <v>1</v>
      </c>
      <c r="AQ51" s="205"/>
      <c r="AR51" s="205"/>
      <c r="AS51" s="180">
        <f>SUM(AQ51*10+AR51)/AP51*10</f>
        <v>0</v>
      </c>
      <c r="AT51" s="179">
        <v>1</v>
      </c>
      <c r="AU51" s="205"/>
      <c r="AV51" s="205"/>
      <c r="AW51" s="180">
        <f>SUM(AU51*10+AV51)/AT51*10</f>
        <v>0</v>
      </c>
      <c r="AX51" s="179">
        <v>1</v>
      </c>
      <c r="AY51" s="205"/>
      <c r="AZ51" s="205"/>
      <c r="BA51" s="180">
        <f>SUM(AY51*10+AZ51)/AX51*10</f>
        <v>0</v>
      </c>
      <c r="BB51" s="153">
        <f>IF(H51&lt;250,0,IF(H51&lt;500,250,IF(H51&lt;750,"500",IF(H51&lt;1000,750,IF(H51&lt;1500,1000,IF(H51&lt;2000,1500,IF(H51&lt;2500,2000,IF(H51&lt;3000,2500,3000))))))))</f>
        <v>0</v>
      </c>
      <c r="BC51" s="188">
        <v>0</v>
      </c>
      <c r="BD51" s="197">
        <f>BB51-BC51</f>
        <v>0</v>
      </c>
      <c r="BE51" s="153" t="str">
        <f>IF(BD51=0,"geen actie",CONCATENATE("diploma uitschrijven: ",BB51," punten"))</f>
        <v>geen actie</v>
      </c>
      <c r="BF51" s="182">
        <v>65</v>
      </c>
      <c r="BG51" s="182"/>
      <c r="BH51" s="182"/>
      <c r="BI51" s="182"/>
      <c r="BJ51" s="182"/>
      <c r="BK51" s="182"/>
      <c r="BL51" s="182"/>
      <c r="BM51" s="182"/>
      <c r="BN51" s="182"/>
    </row>
    <row r="52" spans="1:66" x14ac:dyDescent="0.3">
      <c r="A52" s="149">
        <v>66</v>
      </c>
      <c r="B52" s="149" t="str">
        <f>IF(A52=BF52,"v","x")</f>
        <v>v</v>
      </c>
      <c r="C52" s="149"/>
      <c r="D52" s="215"/>
      <c r="E52" s="174"/>
      <c r="F52" s="190"/>
      <c r="G52" s="186"/>
      <c r="H52" s="176">
        <f>SUM(M52+Q52+U52+Y52+AC52+AG52+AK52+AO52+AS52+AW52+BA52)</f>
        <v>0</v>
      </c>
      <c r="I52" s="153"/>
      <c r="J52" s="153">
        <v>2021</v>
      </c>
      <c r="K52" s="455">
        <f>J52-I52</f>
        <v>2021</v>
      </c>
      <c r="L52" s="184">
        <f>H52-M52</f>
        <v>0</v>
      </c>
      <c r="M52" s="164">
        <v>0</v>
      </c>
      <c r="N52" s="205">
        <v>1</v>
      </c>
      <c r="O52" s="205"/>
      <c r="P52" s="205"/>
      <c r="Q52" s="180">
        <f>SUM(O52*10+P52)/N52*10</f>
        <v>0</v>
      </c>
      <c r="R52" s="205">
        <v>1</v>
      </c>
      <c r="S52" s="205"/>
      <c r="T52" s="205"/>
      <c r="U52" s="180">
        <f>SUM(S52*10+T52)/R52*10</f>
        <v>0</v>
      </c>
      <c r="V52" s="205">
        <v>1</v>
      </c>
      <c r="W52" s="205"/>
      <c r="X52" s="205"/>
      <c r="Y52" s="180">
        <f>SUM(W52*10+X52)/V52*10</f>
        <v>0</v>
      </c>
      <c r="Z52" s="205">
        <v>1</v>
      </c>
      <c r="AA52" s="205"/>
      <c r="AB52" s="205"/>
      <c r="AC52" s="180">
        <f>SUM(AA52*10+AB52)/Z52*10</f>
        <v>0</v>
      </c>
      <c r="AD52" s="205">
        <v>1</v>
      </c>
      <c r="AE52" s="205"/>
      <c r="AF52" s="205"/>
      <c r="AG52" s="180">
        <f>SUM(AE52*10+AF52)/AD52*10</f>
        <v>0</v>
      </c>
      <c r="AH52" s="205">
        <v>1</v>
      </c>
      <c r="AI52" s="205"/>
      <c r="AJ52" s="205"/>
      <c r="AK52" s="180">
        <f>SUM(AI52*10+AJ52)/AH52*10</f>
        <v>0</v>
      </c>
      <c r="AL52" s="205">
        <v>1</v>
      </c>
      <c r="AM52" s="205"/>
      <c r="AN52" s="205"/>
      <c r="AO52" s="180">
        <f>SUM(AM52*10+AN52)/AL52*10</f>
        <v>0</v>
      </c>
      <c r="AP52" s="179">
        <v>1</v>
      </c>
      <c r="AQ52" s="205"/>
      <c r="AR52" s="205"/>
      <c r="AS52" s="180">
        <f>SUM(AQ52*10+AR52)/AP52*10</f>
        <v>0</v>
      </c>
      <c r="AT52" s="179">
        <v>1</v>
      </c>
      <c r="AU52" s="205"/>
      <c r="AV52" s="205"/>
      <c r="AW52" s="180">
        <f>SUM(AU52*10+AV52)/AT52*10</f>
        <v>0</v>
      </c>
      <c r="AX52" s="179">
        <v>1</v>
      </c>
      <c r="AY52" s="205"/>
      <c r="AZ52" s="205"/>
      <c r="BA52" s="180">
        <f>SUM(AY52*10+AZ52)/AX52*10</f>
        <v>0</v>
      </c>
      <c r="BB52" s="153">
        <f>IF(H52&lt;250,0,IF(H52&lt;500,250,IF(H52&lt;750,"500",IF(H52&lt;1000,750,IF(H52&lt;1500,1000,IF(H52&lt;2000,1500,IF(H52&lt;2500,2000,IF(H52&lt;3000,2500,3000))))))))</f>
        <v>0</v>
      </c>
      <c r="BC52" s="188">
        <v>0</v>
      </c>
      <c r="BD52" s="197">
        <f>BB52-BC52</f>
        <v>0</v>
      </c>
      <c r="BE52" s="153" t="str">
        <f>IF(BD52=0,"geen actie",CONCATENATE("diploma uitschrijven: ",BB52," punten"))</f>
        <v>geen actie</v>
      </c>
      <c r="BF52" s="182">
        <v>66</v>
      </c>
      <c r="BG52" s="182"/>
      <c r="BH52" s="182"/>
      <c r="BI52" s="182"/>
      <c r="BJ52" s="182"/>
      <c r="BK52" s="182"/>
      <c r="BL52" s="182"/>
      <c r="BM52" s="182"/>
      <c r="BN52" s="182"/>
    </row>
    <row r="53" spans="1:66" x14ac:dyDescent="0.3">
      <c r="A53" s="149">
        <v>67</v>
      </c>
      <c r="B53" s="149" t="str">
        <f>IF(A53=BF53,"v","x")</f>
        <v>v</v>
      </c>
      <c r="C53" s="149"/>
      <c r="D53" s="215"/>
      <c r="E53" s="174"/>
      <c r="F53" s="190"/>
      <c r="G53" s="186"/>
      <c r="H53" s="176">
        <f>SUM(M53+Q53+U53+Y53+AC53+AG53+AK53+AO53+AS53+AW53+BA53)</f>
        <v>0</v>
      </c>
      <c r="I53" s="153"/>
      <c r="J53" s="153">
        <v>2021</v>
      </c>
      <c r="K53" s="455">
        <f>J53-I53</f>
        <v>2021</v>
      </c>
      <c r="L53" s="184">
        <f>H53-M53</f>
        <v>0</v>
      </c>
      <c r="M53" s="164">
        <v>0</v>
      </c>
      <c r="N53" s="205">
        <v>1</v>
      </c>
      <c r="O53" s="205"/>
      <c r="P53" s="205"/>
      <c r="Q53" s="180">
        <f>SUM(O53*10+P53)/N53*10</f>
        <v>0</v>
      </c>
      <c r="R53" s="205">
        <v>1</v>
      </c>
      <c r="S53" s="205"/>
      <c r="T53" s="205"/>
      <c r="U53" s="180">
        <f>SUM(S53*10+T53)/R53*10</f>
        <v>0</v>
      </c>
      <c r="V53" s="205">
        <v>1</v>
      </c>
      <c r="W53" s="205"/>
      <c r="X53" s="205"/>
      <c r="Y53" s="180">
        <f>SUM(W53*10+X53)/V53*10</f>
        <v>0</v>
      </c>
      <c r="Z53" s="205">
        <v>1</v>
      </c>
      <c r="AA53" s="205"/>
      <c r="AB53" s="205"/>
      <c r="AC53" s="180">
        <f>SUM(AA53*10+AB53)/Z53*10</f>
        <v>0</v>
      </c>
      <c r="AD53" s="205">
        <v>1</v>
      </c>
      <c r="AE53" s="205"/>
      <c r="AF53" s="205"/>
      <c r="AG53" s="180">
        <f>SUM(AE53*10+AF53)/AD53*10</f>
        <v>0</v>
      </c>
      <c r="AH53" s="205">
        <v>1</v>
      </c>
      <c r="AI53" s="205"/>
      <c r="AJ53" s="205"/>
      <c r="AK53" s="180">
        <f>SUM(AI53*10+AJ53)/AH53*10</f>
        <v>0</v>
      </c>
      <c r="AL53" s="205">
        <v>1</v>
      </c>
      <c r="AM53" s="205"/>
      <c r="AN53" s="205"/>
      <c r="AO53" s="180">
        <f>SUM(AM53*10+AN53)/AL53*10</f>
        <v>0</v>
      </c>
      <c r="AP53" s="179">
        <v>1</v>
      </c>
      <c r="AQ53" s="205"/>
      <c r="AR53" s="205"/>
      <c r="AS53" s="180">
        <f>SUM(AQ53*10+AR53)/AP53*10</f>
        <v>0</v>
      </c>
      <c r="AT53" s="179">
        <v>1</v>
      </c>
      <c r="AU53" s="205"/>
      <c r="AV53" s="205"/>
      <c r="AW53" s="180">
        <f>SUM(AU53*10+AV53)/AT53*10</f>
        <v>0</v>
      </c>
      <c r="AX53" s="179">
        <v>1</v>
      </c>
      <c r="AY53" s="205"/>
      <c r="AZ53" s="205"/>
      <c r="BA53" s="180">
        <f>SUM(AY53*10+AZ53)/AX53*10</f>
        <v>0</v>
      </c>
      <c r="BB53" s="153">
        <f>IF(H53&lt;250,0,IF(H53&lt;500,250,IF(H53&lt;750,"500",IF(H53&lt;1000,750,IF(H53&lt;1500,1000,IF(H53&lt;2000,1500,IF(H53&lt;2500,2000,IF(H53&lt;3000,2500,3000))))))))</f>
        <v>0</v>
      </c>
      <c r="BC53" s="188">
        <v>0</v>
      </c>
      <c r="BD53" s="197">
        <f>BB53-BC53</f>
        <v>0</v>
      </c>
      <c r="BE53" s="153" t="str">
        <f>IF(BD53=0,"geen actie",CONCATENATE("diploma uitschrijven: ",BB53," punten"))</f>
        <v>geen actie</v>
      </c>
      <c r="BF53" s="182">
        <v>67</v>
      </c>
      <c r="BG53" s="182"/>
      <c r="BH53" s="182"/>
      <c r="BI53" s="182"/>
      <c r="BJ53" s="182"/>
      <c r="BK53" s="182"/>
      <c r="BL53" s="182"/>
      <c r="BM53" s="182"/>
      <c r="BN53" s="182"/>
    </row>
    <row r="54" spans="1:66" x14ac:dyDescent="0.3">
      <c r="A54" s="149">
        <v>68</v>
      </c>
      <c r="B54" s="149" t="str">
        <f>IF(A54=BF54,"v","x")</f>
        <v>v</v>
      </c>
      <c r="C54" s="149"/>
      <c r="D54" s="215"/>
      <c r="E54" s="174"/>
      <c r="F54" s="190"/>
      <c r="G54" s="186"/>
      <c r="H54" s="176">
        <f>SUM(M54+Q54+U54+Y54+AC54+AG54+AK54+AO54+AS54+AW54+BA54)</f>
        <v>0</v>
      </c>
      <c r="I54" s="153"/>
      <c r="J54" s="153">
        <v>2021</v>
      </c>
      <c r="K54" s="455">
        <f>J54-I54</f>
        <v>2021</v>
      </c>
      <c r="L54" s="184">
        <f>H54-M54</f>
        <v>0</v>
      </c>
      <c r="M54" s="164">
        <v>0</v>
      </c>
      <c r="N54" s="205">
        <v>1</v>
      </c>
      <c r="O54" s="205"/>
      <c r="P54" s="205"/>
      <c r="Q54" s="180">
        <f>SUM(O54*10+P54)/N54*10</f>
        <v>0</v>
      </c>
      <c r="R54" s="205">
        <v>1</v>
      </c>
      <c r="S54" s="205"/>
      <c r="T54" s="205"/>
      <c r="U54" s="180">
        <f>SUM(S54*10+T54)/R54*10</f>
        <v>0</v>
      </c>
      <c r="V54" s="205">
        <v>1</v>
      </c>
      <c r="W54" s="205"/>
      <c r="X54" s="205"/>
      <c r="Y54" s="180">
        <f>SUM(W54*10+X54)/V54*10</f>
        <v>0</v>
      </c>
      <c r="Z54" s="205">
        <v>1</v>
      </c>
      <c r="AA54" s="205"/>
      <c r="AB54" s="205"/>
      <c r="AC54" s="180">
        <f>SUM(AA54*10+AB54)/Z54*10</f>
        <v>0</v>
      </c>
      <c r="AD54" s="205">
        <v>1</v>
      </c>
      <c r="AE54" s="205"/>
      <c r="AF54" s="205"/>
      <c r="AG54" s="180">
        <f>SUM(AE54*10+AF54)/AD54*10</f>
        <v>0</v>
      </c>
      <c r="AH54" s="205">
        <v>1</v>
      </c>
      <c r="AI54" s="205"/>
      <c r="AJ54" s="205"/>
      <c r="AK54" s="180">
        <f>SUM(AI54*10+AJ54)/AH54*10</f>
        <v>0</v>
      </c>
      <c r="AL54" s="205">
        <v>1</v>
      </c>
      <c r="AM54" s="205"/>
      <c r="AN54" s="205"/>
      <c r="AO54" s="180">
        <f>SUM(AM54*10+AN54)/AL54*10</f>
        <v>0</v>
      </c>
      <c r="AP54" s="179">
        <v>1</v>
      </c>
      <c r="AQ54" s="205"/>
      <c r="AR54" s="205"/>
      <c r="AS54" s="180">
        <f>SUM(AQ54*10+AR54)/AP54*10</f>
        <v>0</v>
      </c>
      <c r="AT54" s="179">
        <v>1</v>
      </c>
      <c r="AU54" s="205"/>
      <c r="AV54" s="205"/>
      <c r="AW54" s="180">
        <f>SUM(AU54*10+AV54)/AT54*10</f>
        <v>0</v>
      </c>
      <c r="AX54" s="179">
        <v>1</v>
      </c>
      <c r="AY54" s="205"/>
      <c r="AZ54" s="205"/>
      <c r="BA54" s="180">
        <f>SUM(AY54*10+AZ54)/AX54*10</f>
        <v>0</v>
      </c>
      <c r="BB54" s="153">
        <f>IF(H54&lt;250,0,IF(H54&lt;500,250,IF(H54&lt;750,"500",IF(H54&lt;1000,750,IF(H54&lt;1500,1000,IF(H54&lt;2000,1500,IF(H54&lt;2500,2000,IF(H54&lt;3000,2500,3000))))))))</f>
        <v>0</v>
      </c>
      <c r="BC54" s="188">
        <v>0</v>
      </c>
      <c r="BD54" s="197">
        <f>BB54-BC54</f>
        <v>0</v>
      </c>
      <c r="BE54" s="153" t="str">
        <f>IF(BD54=0,"geen actie",CONCATENATE("diploma uitschrijven: ",BB54," punten"))</f>
        <v>geen actie</v>
      </c>
      <c r="BF54" s="182">
        <v>68</v>
      </c>
      <c r="BG54" s="182"/>
      <c r="BH54" s="182"/>
      <c r="BI54" s="182"/>
      <c r="BJ54" s="182"/>
      <c r="BK54" s="182"/>
      <c r="BL54" s="182"/>
      <c r="BM54" s="182"/>
      <c r="BN54" s="182"/>
    </row>
    <row r="55" spans="1:66" x14ac:dyDescent="0.3">
      <c r="A55" s="149">
        <v>69</v>
      </c>
      <c r="B55" s="149" t="str">
        <f>IF(A55=BF55,"v","x")</f>
        <v>v</v>
      </c>
      <c r="C55" s="149"/>
      <c r="D55" s="215"/>
      <c r="E55" s="174"/>
      <c r="F55" s="190"/>
      <c r="G55" s="186"/>
      <c r="H55" s="176">
        <f>SUM(M55+Q55+U55+Y55+AC55+AG55+AK55+AO55+AS55+AW55+BA55)</f>
        <v>0</v>
      </c>
      <c r="I55" s="153"/>
      <c r="J55" s="153">
        <v>2021</v>
      </c>
      <c r="K55" s="455">
        <f>J55-I55</f>
        <v>2021</v>
      </c>
      <c r="L55" s="184">
        <f>H55-M55</f>
        <v>0</v>
      </c>
      <c r="M55" s="164">
        <v>0</v>
      </c>
      <c r="N55" s="205">
        <v>1</v>
      </c>
      <c r="O55" s="205"/>
      <c r="P55" s="205"/>
      <c r="Q55" s="180">
        <f>SUM(O55*10+P55)/N55*10</f>
        <v>0</v>
      </c>
      <c r="R55" s="205">
        <v>1</v>
      </c>
      <c r="S55" s="205"/>
      <c r="T55" s="205"/>
      <c r="U55" s="180">
        <f>SUM(S55*10+T55)/R55*10</f>
        <v>0</v>
      </c>
      <c r="V55" s="205">
        <v>1</v>
      </c>
      <c r="W55" s="205"/>
      <c r="X55" s="205"/>
      <c r="Y55" s="180">
        <f>SUM(W55*10+X55)/V55*10</f>
        <v>0</v>
      </c>
      <c r="Z55" s="205">
        <v>1</v>
      </c>
      <c r="AA55" s="205"/>
      <c r="AB55" s="205"/>
      <c r="AC55" s="180">
        <f>SUM(AA55*10+AB55)/Z55*10</f>
        <v>0</v>
      </c>
      <c r="AD55" s="205">
        <v>1</v>
      </c>
      <c r="AE55" s="205"/>
      <c r="AF55" s="205"/>
      <c r="AG55" s="180">
        <f>SUM(AE55*10+AF55)/AD55*10</f>
        <v>0</v>
      </c>
      <c r="AH55" s="205">
        <v>1</v>
      </c>
      <c r="AI55" s="205"/>
      <c r="AJ55" s="205"/>
      <c r="AK55" s="180">
        <f>SUM(AI55*10+AJ55)/AH55*10</f>
        <v>0</v>
      </c>
      <c r="AL55" s="205">
        <v>1</v>
      </c>
      <c r="AM55" s="205"/>
      <c r="AN55" s="205"/>
      <c r="AO55" s="180">
        <f>SUM(AM55*10+AN55)/AL55*10</f>
        <v>0</v>
      </c>
      <c r="AP55" s="179">
        <v>1</v>
      </c>
      <c r="AQ55" s="205"/>
      <c r="AR55" s="205"/>
      <c r="AS55" s="180">
        <f>SUM(AQ55*10+AR55)/AP55*10</f>
        <v>0</v>
      </c>
      <c r="AT55" s="179">
        <v>1</v>
      </c>
      <c r="AU55" s="205"/>
      <c r="AV55" s="205"/>
      <c r="AW55" s="180">
        <f>SUM(AU55*10+AV55)/AT55*10</f>
        <v>0</v>
      </c>
      <c r="AX55" s="179">
        <v>1</v>
      </c>
      <c r="AY55" s="205"/>
      <c r="AZ55" s="205"/>
      <c r="BA55" s="180">
        <f>SUM(AY55*10+AZ55)/AX55*10</f>
        <v>0</v>
      </c>
      <c r="BB55" s="153">
        <f>IF(H55&lt;250,0,IF(H55&lt;500,250,IF(H55&lt;750,"500",IF(H55&lt;1000,750,IF(H55&lt;1500,1000,IF(H55&lt;2000,1500,IF(H55&lt;2500,2000,IF(H55&lt;3000,2500,3000))))))))</f>
        <v>0</v>
      </c>
      <c r="BC55" s="188">
        <v>0</v>
      </c>
      <c r="BD55" s="197">
        <f>BB55-BC55</f>
        <v>0</v>
      </c>
      <c r="BE55" s="153" t="str">
        <f>IF(BD55=0,"geen actie",CONCATENATE("diploma uitschrijven: ",BB55," punten"))</f>
        <v>geen actie</v>
      </c>
      <c r="BF55" s="182">
        <v>69</v>
      </c>
      <c r="BG55" s="182"/>
      <c r="BH55" s="182"/>
      <c r="BI55" s="182"/>
      <c r="BJ55" s="182"/>
      <c r="BK55" s="182"/>
      <c r="BL55" s="182"/>
      <c r="BM55" s="182"/>
      <c r="BN55" s="182"/>
    </row>
    <row r="56" spans="1:66" x14ac:dyDescent="0.3">
      <c r="A56" s="149">
        <v>70</v>
      </c>
      <c r="B56" s="149" t="str">
        <f>IF(A56=BF56,"v","x")</f>
        <v>v</v>
      </c>
      <c r="C56" s="149"/>
      <c r="D56" s="215"/>
      <c r="E56" s="174"/>
      <c r="F56" s="190"/>
      <c r="G56" s="186"/>
      <c r="H56" s="176">
        <f>SUM(M56+Q56+U56+Y56+AC56+AG56+AK56+AO56+AS56+AW56+BA56)</f>
        <v>0</v>
      </c>
      <c r="I56" s="153"/>
      <c r="J56" s="153">
        <v>2021</v>
      </c>
      <c r="K56" s="455">
        <f>J56-I56</f>
        <v>2021</v>
      </c>
      <c r="L56" s="184">
        <f>H56-M56</f>
        <v>0</v>
      </c>
      <c r="M56" s="164">
        <v>0</v>
      </c>
      <c r="N56" s="205">
        <v>1</v>
      </c>
      <c r="O56" s="205"/>
      <c r="P56" s="205"/>
      <c r="Q56" s="180">
        <f>SUM(O56*10+P56)/N56*10</f>
        <v>0</v>
      </c>
      <c r="R56" s="205">
        <v>1</v>
      </c>
      <c r="S56" s="205"/>
      <c r="T56" s="205"/>
      <c r="U56" s="180">
        <f>SUM(S56*10+T56)/R56*10</f>
        <v>0</v>
      </c>
      <c r="V56" s="205">
        <v>1</v>
      </c>
      <c r="W56" s="205"/>
      <c r="X56" s="205"/>
      <c r="Y56" s="180">
        <f>SUM(W56*10+X56)/V56*10</f>
        <v>0</v>
      </c>
      <c r="Z56" s="205">
        <v>1</v>
      </c>
      <c r="AA56" s="205"/>
      <c r="AB56" s="205"/>
      <c r="AC56" s="180">
        <f>SUM(AA56*10+AB56)/Z56*10</f>
        <v>0</v>
      </c>
      <c r="AD56" s="205">
        <v>1</v>
      </c>
      <c r="AE56" s="205"/>
      <c r="AF56" s="205"/>
      <c r="AG56" s="180">
        <f>SUM(AE56*10+AF56)/AD56*10</f>
        <v>0</v>
      </c>
      <c r="AH56" s="205">
        <v>1</v>
      </c>
      <c r="AI56" s="205"/>
      <c r="AJ56" s="205"/>
      <c r="AK56" s="180">
        <f>SUM(AI56*10+AJ56)/AH56*10</f>
        <v>0</v>
      </c>
      <c r="AL56" s="205">
        <v>1</v>
      </c>
      <c r="AM56" s="205"/>
      <c r="AN56" s="205"/>
      <c r="AO56" s="180">
        <f>SUM(AM56*10+AN56)/AL56*10</f>
        <v>0</v>
      </c>
      <c r="AP56" s="179">
        <v>1</v>
      </c>
      <c r="AQ56" s="205"/>
      <c r="AR56" s="205"/>
      <c r="AS56" s="180">
        <f>SUM(AQ56*10+AR56)/AP56*10</f>
        <v>0</v>
      </c>
      <c r="AT56" s="179">
        <v>1</v>
      </c>
      <c r="AU56" s="205"/>
      <c r="AV56" s="205"/>
      <c r="AW56" s="180">
        <f>SUM(AU56*10+AV56)/AT56*10</f>
        <v>0</v>
      </c>
      <c r="AX56" s="179">
        <v>1</v>
      </c>
      <c r="AY56" s="205"/>
      <c r="AZ56" s="205"/>
      <c r="BA56" s="180">
        <f>SUM(AY56*10+AZ56)/AX56*10</f>
        <v>0</v>
      </c>
      <c r="BB56" s="153">
        <f>IF(H56&lt;250,0,IF(H56&lt;500,250,IF(H56&lt;750,"500",IF(H56&lt;1000,750,IF(H56&lt;1500,1000,IF(H56&lt;2000,1500,IF(H56&lt;2500,2000,IF(H56&lt;3000,2500,3000))))))))</f>
        <v>0</v>
      </c>
      <c r="BC56" s="188">
        <v>0</v>
      </c>
      <c r="BD56" s="197">
        <f>BB56-BC56</f>
        <v>0</v>
      </c>
      <c r="BE56" s="153" t="str">
        <f>IF(BD56=0,"geen actie",CONCATENATE("diploma uitschrijven: ",BB56," punten"))</f>
        <v>geen actie</v>
      </c>
      <c r="BF56" s="182">
        <v>70</v>
      </c>
      <c r="BG56" s="182"/>
      <c r="BH56" s="182"/>
      <c r="BI56" s="182"/>
      <c r="BJ56" s="182"/>
      <c r="BK56" s="182"/>
      <c r="BL56" s="182"/>
      <c r="BM56" s="182"/>
      <c r="BN56" s="182"/>
    </row>
    <row r="57" spans="1:66" x14ac:dyDescent="0.3">
      <c r="A57" s="149">
        <v>71</v>
      </c>
      <c r="B57" s="149" t="str">
        <f>IF(A57=BF57,"v","x")</f>
        <v>v</v>
      </c>
      <c r="C57" s="149"/>
      <c r="D57" s="215"/>
      <c r="E57" s="174"/>
      <c r="F57" s="190"/>
      <c r="G57" s="186"/>
      <c r="H57" s="176">
        <f>SUM(M57+Q57+U57+Y57+AC57+AG57+AK57+AO57+AS57+AW57+BA57)</f>
        <v>0</v>
      </c>
      <c r="I57" s="153"/>
      <c r="J57" s="153">
        <v>2021</v>
      </c>
      <c r="K57" s="455">
        <f>J57-I57</f>
        <v>2021</v>
      </c>
      <c r="L57" s="184">
        <f>H57-M57</f>
        <v>0</v>
      </c>
      <c r="M57" s="164">
        <v>0</v>
      </c>
      <c r="N57" s="205">
        <v>1</v>
      </c>
      <c r="O57" s="205"/>
      <c r="P57" s="205"/>
      <c r="Q57" s="180">
        <f>SUM(O57*10+P57)/N57*10</f>
        <v>0</v>
      </c>
      <c r="R57" s="205">
        <v>1</v>
      </c>
      <c r="S57" s="205"/>
      <c r="T57" s="205"/>
      <c r="U57" s="180">
        <f>SUM(S57*10+T57)/R57*10</f>
        <v>0</v>
      </c>
      <c r="V57" s="205">
        <v>1</v>
      </c>
      <c r="W57" s="205"/>
      <c r="X57" s="205"/>
      <c r="Y57" s="180">
        <f>SUM(W57*10+X57)/V57*10</f>
        <v>0</v>
      </c>
      <c r="Z57" s="205">
        <v>1</v>
      </c>
      <c r="AA57" s="205"/>
      <c r="AB57" s="205"/>
      <c r="AC57" s="180">
        <f>SUM(AA57*10+AB57)/Z57*10</f>
        <v>0</v>
      </c>
      <c r="AD57" s="205">
        <v>1</v>
      </c>
      <c r="AE57" s="205"/>
      <c r="AF57" s="205"/>
      <c r="AG57" s="180">
        <f>SUM(AE57*10+AF57)/AD57*10</f>
        <v>0</v>
      </c>
      <c r="AH57" s="205">
        <v>1</v>
      </c>
      <c r="AI57" s="205"/>
      <c r="AJ57" s="205"/>
      <c r="AK57" s="180">
        <f>SUM(AI57*10+AJ57)/AH57*10</f>
        <v>0</v>
      </c>
      <c r="AL57" s="205">
        <v>1</v>
      </c>
      <c r="AM57" s="205"/>
      <c r="AN57" s="205"/>
      <c r="AO57" s="180">
        <f>SUM(AM57*10+AN57)/AL57*10</f>
        <v>0</v>
      </c>
      <c r="AP57" s="179">
        <v>1</v>
      </c>
      <c r="AQ57" s="205"/>
      <c r="AR57" s="205"/>
      <c r="AS57" s="180">
        <f>SUM(AQ57*10+AR57)/AP57*10</f>
        <v>0</v>
      </c>
      <c r="AT57" s="179">
        <v>1</v>
      </c>
      <c r="AU57" s="205"/>
      <c r="AV57" s="205"/>
      <c r="AW57" s="180">
        <f>SUM(AU57*10+AV57)/AT57*10</f>
        <v>0</v>
      </c>
      <c r="AX57" s="179">
        <v>1</v>
      </c>
      <c r="AY57" s="205"/>
      <c r="AZ57" s="205"/>
      <c r="BA57" s="180">
        <f>SUM(AY57*10+AZ57)/AX57*10</f>
        <v>0</v>
      </c>
      <c r="BB57" s="153">
        <f>IF(H57&lt;250,0,IF(H57&lt;500,250,IF(H57&lt;750,"500",IF(H57&lt;1000,750,IF(H57&lt;1500,1000,IF(H57&lt;2000,1500,IF(H57&lt;2500,2000,IF(H57&lt;3000,2500,3000))))))))</f>
        <v>0</v>
      </c>
      <c r="BC57" s="188">
        <v>0</v>
      </c>
      <c r="BD57" s="197">
        <f>BB57-BC57</f>
        <v>0</v>
      </c>
      <c r="BE57" s="153" t="str">
        <f>IF(BD57=0,"geen actie",CONCATENATE("diploma uitschrijven: ",BB57," punten"))</f>
        <v>geen actie</v>
      </c>
      <c r="BF57" s="182">
        <v>71</v>
      </c>
      <c r="BG57" s="182"/>
      <c r="BH57" s="182"/>
      <c r="BI57" s="182"/>
      <c r="BJ57" s="182"/>
      <c r="BK57" s="182"/>
      <c r="BL57" s="182"/>
      <c r="BM57" s="182"/>
      <c r="BN57" s="182"/>
    </row>
    <row r="58" spans="1:66" x14ac:dyDescent="0.3">
      <c r="A58" s="149">
        <v>72</v>
      </c>
      <c r="B58" s="149" t="str">
        <f>IF(A58=BF58,"v","x")</f>
        <v>v</v>
      </c>
      <c r="C58" s="149"/>
      <c r="D58" s="215"/>
      <c r="E58" s="174"/>
      <c r="F58" s="190"/>
      <c r="G58" s="186"/>
      <c r="H58" s="176">
        <f>SUM(M58+Q58+U58+Y58+AC58+AG58+AK58+AO58+AS58+AW58+BA58)</f>
        <v>0</v>
      </c>
      <c r="I58" s="153"/>
      <c r="J58" s="153">
        <v>2021</v>
      </c>
      <c r="K58" s="455">
        <f>J58-I58</f>
        <v>2021</v>
      </c>
      <c r="L58" s="184">
        <f>H58-M58</f>
        <v>0</v>
      </c>
      <c r="M58" s="164">
        <v>0</v>
      </c>
      <c r="N58" s="205">
        <v>1</v>
      </c>
      <c r="O58" s="205"/>
      <c r="P58" s="205"/>
      <c r="Q58" s="180">
        <f>SUM(O58*10+P58)/N58*10</f>
        <v>0</v>
      </c>
      <c r="R58" s="205">
        <v>1</v>
      </c>
      <c r="S58" s="205"/>
      <c r="T58" s="205"/>
      <c r="U58" s="180">
        <f>SUM(S58*10+T58)/R58*10</f>
        <v>0</v>
      </c>
      <c r="V58" s="205">
        <v>1</v>
      </c>
      <c r="W58" s="205"/>
      <c r="X58" s="205"/>
      <c r="Y58" s="180">
        <f>SUM(W58*10+X58)/V58*10</f>
        <v>0</v>
      </c>
      <c r="Z58" s="205">
        <v>1</v>
      </c>
      <c r="AA58" s="205"/>
      <c r="AB58" s="205"/>
      <c r="AC58" s="180">
        <f>SUM(AA58*10+AB58)/Z58*10</f>
        <v>0</v>
      </c>
      <c r="AD58" s="205">
        <v>1</v>
      </c>
      <c r="AE58" s="205"/>
      <c r="AF58" s="205"/>
      <c r="AG58" s="180">
        <f>SUM(AE58*10+AF58)/AD58*10</f>
        <v>0</v>
      </c>
      <c r="AH58" s="205">
        <v>1</v>
      </c>
      <c r="AI58" s="205"/>
      <c r="AJ58" s="205"/>
      <c r="AK58" s="180">
        <f>SUM(AI58*10+AJ58)/AH58*10</f>
        <v>0</v>
      </c>
      <c r="AL58" s="205">
        <v>1</v>
      </c>
      <c r="AM58" s="205"/>
      <c r="AN58" s="205"/>
      <c r="AO58" s="180">
        <f>SUM(AM58*10+AN58)/AL58*10</f>
        <v>0</v>
      </c>
      <c r="AP58" s="179">
        <v>1</v>
      </c>
      <c r="AQ58" s="205"/>
      <c r="AR58" s="205"/>
      <c r="AS58" s="180">
        <f>SUM(AQ58*10+AR58)/AP58*10</f>
        <v>0</v>
      </c>
      <c r="AT58" s="179">
        <v>1</v>
      </c>
      <c r="AU58" s="205"/>
      <c r="AV58" s="205"/>
      <c r="AW58" s="180">
        <f>SUM(AU58*10+AV58)/AT58*10</f>
        <v>0</v>
      </c>
      <c r="AX58" s="179">
        <v>1</v>
      </c>
      <c r="AY58" s="205"/>
      <c r="AZ58" s="205"/>
      <c r="BA58" s="180">
        <f>SUM(AY58*10+AZ58)/AX58*10</f>
        <v>0</v>
      </c>
      <c r="BB58" s="153">
        <f>IF(H58&lt;250,0,IF(H58&lt;500,250,IF(H58&lt;750,"500",IF(H58&lt;1000,750,IF(H58&lt;1500,1000,IF(H58&lt;2000,1500,IF(H58&lt;2500,2000,IF(H58&lt;3000,2500,3000))))))))</f>
        <v>0</v>
      </c>
      <c r="BC58" s="188">
        <v>0</v>
      </c>
      <c r="BD58" s="197">
        <f>BB58-BC58</f>
        <v>0</v>
      </c>
      <c r="BE58" s="153" t="str">
        <f>IF(BD58=0,"geen actie",CONCATENATE("diploma uitschrijven: ",BB58," punten"))</f>
        <v>geen actie</v>
      </c>
      <c r="BF58" s="182">
        <v>72</v>
      </c>
      <c r="BG58" s="182"/>
      <c r="BH58" s="182"/>
      <c r="BI58" s="182"/>
      <c r="BJ58" s="182"/>
      <c r="BK58" s="182"/>
      <c r="BL58" s="182"/>
      <c r="BM58" s="182"/>
      <c r="BN58" s="182"/>
    </row>
    <row r="59" spans="1:66" x14ac:dyDescent="0.3">
      <c r="A59" s="149">
        <v>73</v>
      </c>
      <c r="B59" s="149" t="str">
        <f>IF(A59=BF59,"v","x")</f>
        <v>v</v>
      </c>
      <c r="C59" s="149"/>
      <c r="D59" s="215"/>
      <c r="E59" s="174"/>
      <c r="F59" s="190"/>
      <c r="G59" s="186"/>
      <c r="H59" s="176">
        <f>SUM(M59+Q59+U59+Y59+AC59+AG59+AK59+AO59+AS59+AW59+BA59)</f>
        <v>0</v>
      </c>
      <c r="I59" s="153"/>
      <c r="J59" s="153">
        <v>2021</v>
      </c>
      <c r="K59" s="455">
        <f>J59-I59</f>
        <v>2021</v>
      </c>
      <c r="L59" s="184">
        <f>H59-M59</f>
        <v>0</v>
      </c>
      <c r="M59" s="164">
        <v>0</v>
      </c>
      <c r="N59" s="205">
        <v>1</v>
      </c>
      <c r="O59" s="205"/>
      <c r="P59" s="205"/>
      <c r="Q59" s="180">
        <f>SUM(O59*10+P59)/N59*10</f>
        <v>0</v>
      </c>
      <c r="R59" s="205">
        <v>1</v>
      </c>
      <c r="S59" s="205"/>
      <c r="T59" s="205"/>
      <c r="U59" s="180">
        <f>SUM(S59*10+T59)/R59*10</f>
        <v>0</v>
      </c>
      <c r="V59" s="205">
        <v>1</v>
      </c>
      <c r="W59" s="205"/>
      <c r="X59" s="205"/>
      <c r="Y59" s="180">
        <f>SUM(W59*10+X59)/V59*10</f>
        <v>0</v>
      </c>
      <c r="Z59" s="205">
        <v>1</v>
      </c>
      <c r="AA59" s="205"/>
      <c r="AB59" s="205"/>
      <c r="AC59" s="180">
        <f>SUM(AA59*10+AB59)/Z59*10</f>
        <v>0</v>
      </c>
      <c r="AD59" s="205">
        <v>1</v>
      </c>
      <c r="AE59" s="205"/>
      <c r="AF59" s="205"/>
      <c r="AG59" s="180">
        <f>SUM(AE59*10+AF59)/AD59*10</f>
        <v>0</v>
      </c>
      <c r="AH59" s="205">
        <v>1</v>
      </c>
      <c r="AI59" s="205"/>
      <c r="AJ59" s="205"/>
      <c r="AK59" s="180">
        <f>SUM(AI59*10+AJ59)/AH59*10</f>
        <v>0</v>
      </c>
      <c r="AL59" s="205">
        <v>1</v>
      </c>
      <c r="AM59" s="205"/>
      <c r="AN59" s="205"/>
      <c r="AO59" s="180">
        <f>SUM(AM59*10+AN59)/AL59*10</f>
        <v>0</v>
      </c>
      <c r="AP59" s="179">
        <v>1</v>
      </c>
      <c r="AQ59" s="205"/>
      <c r="AR59" s="205"/>
      <c r="AS59" s="180">
        <f>SUM(AQ59*10+AR59)/AP59*10</f>
        <v>0</v>
      </c>
      <c r="AT59" s="179">
        <v>1</v>
      </c>
      <c r="AU59" s="205"/>
      <c r="AV59" s="205"/>
      <c r="AW59" s="180">
        <f>SUM(AU59*10+AV59)/AT59*10</f>
        <v>0</v>
      </c>
      <c r="AX59" s="179">
        <v>1</v>
      </c>
      <c r="AY59" s="205"/>
      <c r="AZ59" s="205"/>
      <c r="BA59" s="180">
        <f>SUM(AY59*10+AZ59)/AX59*10</f>
        <v>0</v>
      </c>
      <c r="BB59" s="153">
        <f>IF(H59&lt;250,0,IF(H59&lt;500,250,IF(H59&lt;750,"500",IF(H59&lt;1000,750,IF(H59&lt;1500,1000,IF(H59&lt;2000,1500,IF(H59&lt;2500,2000,IF(H59&lt;3000,2500,3000))))))))</f>
        <v>0</v>
      </c>
      <c r="BC59" s="188">
        <v>0</v>
      </c>
      <c r="BD59" s="197">
        <f>BB59-BC59</f>
        <v>0</v>
      </c>
      <c r="BE59" s="153" t="str">
        <f>IF(BD59=0,"geen actie",CONCATENATE("diploma uitschrijven: ",BB59," punten"))</f>
        <v>geen actie</v>
      </c>
      <c r="BF59" s="182">
        <v>73</v>
      </c>
      <c r="BG59" s="182"/>
      <c r="BH59" s="182"/>
      <c r="BI59" s="182"/>
      <c r="BJ59" s="182"/>
      <c r="BK59" s="182"/>
      <c r="BL59" s="182"/>
      <c r="BM59" s="182"/>
      <c r="BN59" s="182"/>
    </row>
    <row r="60" spans="1:66" x14ac:dyDescent="0.3">
      <c r="A60" s="149">
        <v>74</v>
      </c>
      <c r="B60" s="149" t="str">
        <f>IF(A60=BF60,"v","x")</f>
        <v>v</v>
      </c>
      <c r="C60" s="149"/>
      <c r="D60" s="215"/>
      <c r="E60" s="174"/>
      <c r="F60" s="190"/>
      <c r="G60" s="186"/>
      <c r="H60" s="176">
        <f>SUM(M60+Q60+U60+Y60+AC60+AG60+AK60+AO60+AS60+AW60+BA60)</f>
        <v>0</v>
      </c>
      <c r="I60" s="153"/>
      <c r="J60" s="153">
        <v>2021</v>
      </c>
      <c r="K60" s="455">
        <f>J60-I60</f>
        <v>2021</v>
      </c>
      <c r="L60" s="184">
        <f>H60-M60</f>
        <v>0</v>
      </c>
      <c r="M60" s="164">
        <v>0</v>
      </c>
      <c r="N60" s="205">
        <v>1</v>
      </c>
      <c r="O60" s="205"/>
      <c r="P60" s="205"/>
      <c r="Q60" s="180">
        <f>SUM(O60*10+P60)/N60*10</f>
        <v>0</v>
      </c>
      <c r="R60" s="205">
        <v>1</v>
      </c>
      <c r="S60" s="205"/>
      <c r="T60" s="205"/>
      <c r="U60" s="180">
        <f>SUM(S60*10+T60)/R60*10</f>
        <v>0</v>
      </c>
      <c r="V60" s="205">
        <v>1</v>
      </c>
      <c r="W60" s="205"/>
      <c r="X60" s="205"/>
      <c r="Y60" s="180">
        <f>SUM(W60*10+X60)/V60*10</f>
        <v>0</v>
      </c>
      <c r="Z60" s="205">
        <v>1</v>
      </c>
      <c r="AA60" s="205"/>
      <c r="AB60" s="205"/>
      <c r="AC60" s="180">
        <f>SUM(AA60*10+AB60)/Z60*10</f>
        <v>0</v>
      </c>
      <c r="AD60" s="205">
        <v>1</v>
      </c>
      <c r="AE60" s="205"/>
      <c r="AF60" s="205"/>
      <c r="AG60" s="180">
        <f>SUM(AE60*10+AF60)/AD60*10</f>
        <v>0</v>
      </c>
      <c r="AH60" s="205">
        <v>1</v>
      </c>
      <c r="AI60" s="205"/>
      <c r="AJ60" s="205"/>
      <c r="AK60" s="180">
        <f>SUM(AI60*10+AJ60)/AH60*10</f>
        <v>0</v>
      </c>
      <c r="AL60" s="205">
        <v>1</v>
      </c>
      <c r="AM60" s="205"/>
      <c r="AN60" s="205"/>
      <c r="AO60" s="180">
        <f>SUM(AM60*10+AN60)/AL60*10</f>
        <v>0</v>
      </c>
      <c r="AP60" s="179">
        <v>1</v>
      </c>
      <c r="AQ60" s="205"/>
      <c r="AR60" s="205"/>
      <c r="AS60" s="180">
        <f>SUM(AQ60*10+AR60)/AP60*10</f>
        <v>0</v>
      </c>
      <c r="AT60" s="179">
        <v>1</v>
      </c>
      <c r="AU60" s="205"/>
      <c r="AV60" s="205"/>
      <c r="AW60" s="180">
        <f>SUM(AU60*10+AV60)/AT60*10</f>
        <v>0</v>
      </c>
      <c r="AX60" s="179">
        <v>1</v>
      </c>
      <c r="AY60" s="205"/>
      <c r="AZ60" s="205"/>
      <c r="BA60" s="180">
        <f>SUM(AY60*10+AZ60)/AX60*10</f>
        <v>0</v>
      </c>
      <c r="BB60" s="153">
        <f>IF(H60&lt;250,0,IF(H60&lt;500,250,IF(H60&lt;750,"500",IF(H60&lt;1000,750,IF(H60&lt;1500,1000,IF(H60&lt;2000,1500,IF(H60&lt;2500,2000,IF(H60&lt;3000,2500,3000))))))))</f>
        <v>0</v>
      </c>
      <c r="BC60" s="188">
        <v>0</v>
      </c>
      <c r="BD60" s="197">
        <f>BB60-BC60</f>
        <v>0</v>
      </c>
      <c r="BE60" s="153" t="str">
        <f>IF(BD60=0,"geen actie",CONCATENATE("diploma uitschrijven: ",BB60," punten"))</f>
        <v>geen actie</v>
      </c>
      <c r="BF60" s="182">
        <v>74</v>
      </c>
      <c r="BG60" s="182"/>
      <c r="BH60" s="182"/>
      <c r="BI60" s="182"/>
      <c r="BJ60" s="182"/>
      <c r="BK60" s="182"/>
      <c r="BL60" s="182"/>
      <c r="BM60" s="182"/>
      <c r="BN60" s="182"/>
    </row>
    <row r="61" spans="1:66" x14ac:dyDescent="0.3">
      <c r="A61" s="149">
        <v>75</v>
      </c>
      <c r="B61" s="149" t="str">
        <f>IF(A61=BF61,"v","x")</f>
        <v>v</v>
      </c>
      <c r="C61" s="149"/>
      <c r="D61" s="215"/>
      <c r="E61" s="174"/>
      <c r="F61" s="190"/>
      <c r="G61" s="186"/>
      <c r="H61" s="176">
        <f>SUM(M61+Q61+U61+Y61+AC61+AG61+AK61+AO61+AS61+AW61+BA61)</f>
        <v>0</v>
      </c>
      <c r="I61" s="153"/>
      <c r="J61" s="153">
        <v>2021</v>
      </c>
      <c r="K61" s="455">
        <f>J61-I61</f>
        <v>2021</v>
      </c>
      <c r="L61" s="184">
        <f>H61-M61</f>
        <v>0</v>
      </c>
      <c r="M61" s="164">
        <v>0</v>
      </c>
      <c r="N61" s="205">
        <v>1</v>
      </c>
      <c r="O61" s="205"/>
      <c r="P61" s="205"/>
      <c r="Q61" s="180">
        <f>SUM(O61*10+P61)/N61*10</f>
        <v>0</v>
      </c>
      <c r="R61" s="205">
        <v>1</v>
      </c>
      <c r="S61" s="205"/>
      <c r="T61" s="205"/>
      <c r="U61" s="180">
        <f>SUM(S61*10+T61)/R61*10</f>
        <v>0</v>
      </c>
      <c r="V61" s="205">
        <v>1</v>
      </c>
      <c r="W61" s="205"/>
      <c r="X61" s="205"/>
      <c r="Y61" s="180">
        <f>SUM(W61*10+X61)/V61*10</f>
        <v>0</v>
      </c>
      <c r="Z61" s="205">
        <v>1</v>
      </c>
      <c r="AA61" s="205"/>
      <c r="AB61" s="205"/>
      <c r="AC61" s="180">
        <f>SUM(AA61*10+AB61)/Z61*10</f>
        <v>0</v>
      </c>
      <c r="AD61" s="205">
        <v>1</v>
      </c>
      <c r="AE61" s="205"/>
      <c r="AF61" s="205"/>
      <c r="AG61" s="180">
        <f>SUM(AE61*10+AF61)/AD61*10</f>
        <v>0</v>
      </c>
      <c r="AH61" s="205">
        <v>1</v>
      </c>
      <c r="AI61" s="205"/>
      <c r="AJ61" s="205"/>
      <c r="AK61" s="180">
        <f>SUM(AI61*10+AJ61)/AH61*10</f>
        <v>0</v>
      </c>
      <c r="AL61" s="205">
        <v>1</v>
      </c>
      <c r="AM61" s="205"/>
      <c r="AN61" s="205"/>
      <c r="AO61" s="180">
        <f>SUM(AM61*10+AN61)/AL61*10</f>
        <v>0</v>
      </c>
      <c r="AP61" s="179">
        <v>1</v>
      </c>
      <c r="AQ61" s="205"/>
      <c r="AR61" s="205"/>
      <c r="AS61" s="180">
        <f>SUM(AQ61*10+AR61)/AP61*10</f>
        <v>0</v>
      </c>
      <c r="AT61" s="179">
        <v>1</v>
      </c>
      <c r="AU61" s="205"/>
      <c r="AV61" s="205"/>
      <c r="AW61" s="180">
        <f>SUM(AU61*10+AV61)/AT61*10</f>
        <v>0</v>
      </c>
      <c r="AX61" s="179">
        <v>1</v>
      </c>
      <c r="AY61" s="205"/>
      <c r="AZ61" s="205"/>
      <c r="BA61" s="180">
        <f>SUM(AY61*10+AZ61)/AX61*10</f>
        <v>0</v>
      </c>
      <c r="BB61" s="153">
        <f>IF(H61&lt;250,0,IF(H61&lt;500,250,IF(H61&lt;750,"500",IF(H61&lt;1000,750,IF(H61&lt;1500,1000,IF(H61&lt;2000,1500,IF(H61&lt;2500,2000,IF(H61&lt;3000,2500,3000))))))))</f>
        <v>0</v>
      </c>
      <c r="BC61" s="188">
        <v>0</v>
      </c>
      <c r="BD61" s="197">
        <f>BB61-BC61</f>
        <v>0</v>
      </c>
      <c r="BE61" s="153" t="str">
        <f>IF(BD61=0,"geen actie",CONCATENATE("diploma uitschrijven: ",BB61," punten"))</f>
        <v>geen actie</v>
      </c>
      <c r="BF61" s="182">
        <v>75</v>
      </c>
      <c r="BG61" s="182"/>
      <c r="BH61" s="182"/>
      <c r="BI61" s="182"/>
      <c r="BJ61" s="182"/>
      <c r="BK61" s="182"/>
      <c r="BL61" s="182"/>
      <c r="BM61" s="182"/>
      <c r="BN61" s="182"/>
    </row>
    <row r="62" spans="1:66" x14ac:dyDescent="0.3">
      <c r="A62" s="149">
        <v>76</v>
      </c>
      <c r="B62" s="149" t="str">
        <f>IF(A62=BF62,"v","x")</f>
        <v>v</v>
      </c>
      <c r="C62" s="149"/>
      <c r="D62" s="215"/>
      <c r="E62" s="174"/>
      <c r="F62" s="190"/>
      <c r="G62" s="186"/>
      <c r="H62" s="176">
        <f>SUM(M62+Q62+U62+Y62+AC62+AG62+AK62+AO62+AS62+AW62+BA62)</f>
        <v>0</v>
      </c>
      <c r="I62" s="153"/>
      <c r="J62" s="153">
        <v>2021</v>
      </c>
      <c r="K62" s="455">
        <f>J62-I62</f>
        <v>2021</v>
      </c>
      <c r="L62" s="184">
        <f>H62-M62</f>
        <v>0</v>
      </c>
      <c r="M62" s="164">
        <v>0</v>
      </c>
      <c r="N62" s="205">
        <v>1</v>
      </c>
      <c r="O62" s="205"/>
      <c r="P62" s="205"/>
      <c r="Q62" s="180">
        <f>SUM(O62*10+P62)/N62*10</f>
        <v>0</v>
      </c>
      <c r="R62" s="205">
        <v>1</v>
      </c>
      <c r="S62" s="205"/>
      <c r="T62" s="205"/>
      <c r="U62" s="180">
        <f>SUM(S62*10+T62)/R62*10</f>
        <v>0</v>
      </c>
      <c r="V62" s="205">
        <v>1</v>
      </c>
      <c r="W62" s="205"/>
      <c r="X62" s="205"/>
      <c r="Y62" s="180">
        <f>SUM(W62*10+X62)/V62*10</f>
        <v>0</v>
      </c>
      <c r="Z62" s="205">
        <v>1</v>
      </c>
      <c r="AA62" s="205"/>
      <c r="AB62" s="205"/>
      <c r="AC62" s="180">
        <f>SUM(AA62*10+AB62)/Z62*10</f>
        <v>0</v>
      </c>
      <c r="AD62" s="205">
        <v>1</v>
      </c>
      <c r="AE62" s="205"/>
      <c r="AF62" s="205"/>
      <c r="AG62" s="180">
        <f>SUM(AE62*10+AF62)/AD62*10</f>
        <v>0</v>
      </c>
      <c r="AH62" s="205">
        <v>1</v>
      </c>
      <c r="AI62" s="205"/>
      <c r="AJ62" s="205"/>
      <c r="AK62" s="180">
        <f>SUM(AI62*10+AJ62)/AH62*10</f>
        <v>0</v>
      </c>
      <c r="AL62" s="205">
        <v>1</v>
      </c>
      <c r="AM62" s="205"/>
      <c r="AN62" s="205"/>
      <c r="AO62" s="180">
        <f>SUM(AM62*10+AN62)/AL62*10</f>
        <v>0</v>
      </c>
      <c r="AP62" s="179">
        <v>1</v>
      </c>
      <c r="AQ62" s="205"/>
      <c r="AR62" s="205"/>
      <c r="AS62" s="180">
        <f>SUM(AQ62*10+AR62)/AP62*10</f>
        <v>0</v>
      </c>
      <c r="AT62" s="179">
        <v>1</v>
      </c>
      <c r="AU62" s="205"/>
      <c r="AV62" s="205"/>
      <c r="AW62" s="180">
        <f>SUM(AU62*10+AV62)/AT62*10</f>
        <v>0</v>
      </c>
      <c r="AX62" s="179">
        <v>1</v>
      </c>
      <c r="AY62" s="205"/>
      <c r="AZ62" s="205"/>
      <c r="BA62" s="180">
        <f>SUM(AY62*10+AZ62)/AX62*10</f>
        <v>0</v>
      </c>
      <c r="BB62" s="153">
        <f>IF(H62&lt;250,0,IF(H62&lt;500,250,IF(H62&lt;750,"500",IF(H62&lt;1000,750,IF(H62&lt;1500,1000,IF(H62&lt;2000,1500,IF(H62&lt;2500,2000,IF(H62&lt;3000,2500,3000))))))))</f>
        <v>0</v>
      </c>
      <c r="BC62" s="188">
        <v>0</v>
      </c>
      <c r="BD62" s="197">
        <f>BB62-BC62</f>
        <v>0</v>
      </c>
      <c r="BE62" s="153" t="str">
        <f>IF(BD62=0,"geen actie",CONCATENATE("diploma uitschrijven: ",BB62," punten"))</f>
        <v>geen actie</v>
      </c>
      <c r="BF62" s="182">
        <v>76</v>
      </c>
      <c r="BG62" s="182"/>
      <c r="BH62" s="182"/>
      <c r="BI62" s="182"/>
      <c r="BJ62" s="182"/>
      <c r="BK62" s="182"/>
      <c r="BL62" s="182"/>
      <c r="BM62" s="182"/>
      <c r="BN62" s="182"/>
    </row>
    <row r="63" spans="1:66" x14ac:dyDescent="0.3">
      <c r="A63" s="149">
        <v>77</v>
      </c>
      <c r="B63" s="149" t="str">
        <f>IF(A63=BF63,"v","x")</f>
        <v>v</v>
      </c>
      <c r="C63" s="149"/>
      <c r="D63" s="215"/>
      <c r="E63" s="174"/>
      <c r="F63" s="190"/>
      <c r="G63" s="186"/>
      <c r="H63" s="176">
        <f>SUM(M63+Q63+U63+Y63+AC63+AG63+AK63+AO63+AS63+AW63+BA63)</f>
        <v>0</v>
      </c>
      <c r="I63" s="153"/>
      <c r="J63" s="153">
        <v>2021</v>
      </c>
      <c r="K63" s="455">
        <f>J63-I63</f>
        <v>2021</v>
      </c>
      <c r="L63" s="184">
        <f>H63-M63</f>
        <v>0</v>
      </c>
      <c r="M63" s="164">
        <v>0</v>
      </c>
      <c r="N63" s="205">
        <v>1</v>
      </c>
      <c r="O63" s="205"/>
      <c r="P63" s="205"/>
      <c r="Q63" s="180">
        <f>SUM(O63*10+P63)/N63*10</f>
        <v>0</v>
      </c>
      <c r="R63" s="205">
        <v>1</v>
      </c>
      <c r="S63" s="205"/>
      <c r="T63" s="205"/>
      <c r="U63" s="180">
        <f>SUM(S63*10+T63)/R63*10</f>
        <v>0</v>
      </c>
      <c r="V63" s="205">
        <v>1</v>
      </c>
      <c r="W63" s="205"/>
      <c r="X63" s="205"/>
      <c r="Y63" s="180">
        <f>SUM(W63*10+X63)/V63*10</f>
        <v>0</v>
      </c>
      <c r="Z63" s="205">
        <v>1</v>
      </c>
      <c r="AA63" s="205"/>
      <c r="AB63" s="205"/>
      <c r="AC63" s="180">
        <f>SUM(AA63*10+AB63)/Z63*10</f>
        <v>0</v>
      </c>
      <c r="AD63" s="205">
        <v>1</v>
      </c>
      <c r="AE63" s="205"/>
      <c r="AF63" s="205"/>
      <c r="AG63" s="180">
        <f>SUM(AE63*10+AF63)/AD63*10</f>
        <v>0</v>
      </c>
      <c r="AH63" s="205">
        <v>1</v>
      </c>
      <c r="AI63" s="205"/>
      <c r="AJ63" s="205"/>
      <c r="AK63" s="180">
        <f>SUM(AI63*10+AJ63)/AH63*10</f>
        <v>0</v>
      </c>
      <c r="AL63" s="205">
        <v>1</v>
      </c>
      <c r="AM63" s="205"/>
      <c r="AN63" s="205"/>
      <c r="AO63" s="180">
        <f>SUM(AM63*10+AN63)/AL63*10</f>
        <v>0</v>
      </c>
      <c r="AP63" s="179">
        <v>1</v>
      </c>
      <c r="AQ63" s="205"/>
      <c r="AR63" s="205"/>
      <c r="AS63" s="180">
        <f>SUM(AQ63*10+AR63)/AP63*10</f>
        <v>0</v>
      </c>
      <c r="AT63" s="179">
        <v>1</v>
      </c>
      <c r="AU63" s="205"/>
      <c r="AV63" s="205"/>
      <c r="AW63" s="180">
        <f>SUM(AU63*10+AV63)/AT63*10</f>
        <v>0</v>
      </c>
      <c r="AX63" s="179">
        <v>1</v>
      </c>
      <c r="AY63" s="205"/>
      <c r="AZ63" s="205"/>
      <c r="BA63" s="180">
        <f>SUM(AY63*10+AZ63)/AX63*10</f>
        <v>0</v>
      </c>
      <c r="BB63" s="153">
        <f>IF(H63&lt;250,0,IF(H63&lt;500,250,IF(H63&lt;750,"500",IF(H63&lt;1000,750,IF(H63&lt;1500,1000,IF(H63&lt;2000,1500,IF(H63&lt;2500,2000,IF(H63&lt;3000,2500,3000))))))))</f>
        <v>0</v>
      </c>
      <c r="BC63" s="188">
        <v>0</v>
      </c>
      <c r="BD63" s="197">
        <f>BB63-BC63</f>
        <v>0</v>
      </c>
      <c r="BE63" s="153" t="str">
        <f>IF(BD63=0,"geen actie",CONCATENATE("diploma uitschrijven: ",BB63," punten"))</f>
        <v>geen actie</v>
      </c>
      <c r="BF63" s="182">
        <v>77</v>
      </c>
      <c r="BG63" s="182"/>
      <c r="BH63" s="182"/>
      <c r="BI63" s="182"/>
      <c r="BJ63" s="182"/>
      <c r="BK63" s="182"/>
      <c r="BL63" s="182"/>
      <c r="BM63" s="182"/>
      <c r="BN63" s="182"/>
    </row>
    <row r="64" spans="1:66" x14ac:dyDescent="0.3">
      <c r="A64" s="149">
        <v>78</v>
      </c>
      <c r="B64" s="149" t="str">
        <f>IF(A64=BF64,"v","x")</f>
        <v>v</v>
      </c>
      <c r="C64" s="149"/>
      <c r="D64" s="215"/>
      <c r="E64" s="174"/>
      <c r="F64" s="190"/>
      <c r="G64" s="186"/>
      <c r="H64" s="176">
        <f>SUM(M64+Q64+U64+Y64+AC64+AG64+AK64+AO64+AS64+AW64+BA64)</f>
        <v>0</v>
      </c>
      <c r="I64" s="153"/>
      <c r="J64" s="153">
        <v>2021</v>
      </c>
      <c r="K64" s="455">
        <f>J64-I64</f>
        <v>2021</v>
      </c>
      <c r="L64" s="184">
        <f>H64-M64</f>
        <v>0</v>
      </c>
      <c r="M64" s="164">
        <v>0</v>
      </c>
      <c r="N64" s="205">
        <v>1</v>
      </c>
      <c r="O64" s="205"/>
      <c r="P64" s="205"/>
      <c r="Q64" s="180">
        <f>SUM(O64*10+P64)/N64*10</f>
        <v>0</v>
      </c>
      <c r="R64" s="205">
        <v>1</v>
      </c>
      <c r="S64" s="205"/>
      <c r="T64" s="205"/>
      <c r="U64" s="180">
        <f>SUM(S64*10+T64)/R64*10</f>
        <v>0</v>
      </c>
      <c r="V64" s="205">
        <v>1</v>
      </c>
      <c r="W64" s="205"/>
      <c r="X64" s="205"/>
      <c r="Y64" s="180">
        <f>SUM(W64*10+X64)/V64*10</f>
        <v>0</v>
      </c>
      <c r="Z64" s="205">
        <v>1</v>
      </c>
      <c r="AA64" s="205"/>
      <c r="AB64" s="205"/>
      <c r="AC64" s="180">
        <f>SUM(AA64*10+AB64)/Z64*10</f>
        <v>0</v>
      </c>
      <c r="AD64" s="205">
        <v>1</v>
      </c>
      <c r="AE64" s="205"/>
      <c r="AF64" s="205"/>
      <c r="AG64" s="180">
        <f>SUM(AE64*10+AF64)/AD64*10</f>
        <v>0</v>
      </c>
      <c r="AH64" s="205">
        <v>1</v>
      </c>
      <c r="AI64" s="205"/>
      <c r="AJ64" s="205"/>
      <c r="AK64" s="180">
        <f>SUM(AI64*10+AJ64)/AH64*10</f>
        <v>0</v>
      </c>
      <c r="AL64" s="205">
        <v>1</v>
      </c>
      <c r="AM64" s="205"/>
      <c r="AN64" s="205"/>
      <c r="AO64" s="180">
        <f>SUM(AM64*10+AN64)/AL64*10</f>
        <v>0</v>
      </c>
      <c r="AP64" s="179">
        <v>1</v>
      </c>
      <c r="AQ64" s="205"/>
      <c r="AR64" s="205"/>
      <c r="AS64" s="180">
        <f>SUM(AQ64*10+AR64)/AP64*10</f>
        <v>0</v>
      </c>
      <c r="AT64" s="179">
        <v>1</v>
      </c>
      <c r="AU64" s="205"/>
      <c r="AV64" s="205"/>
      <c r="AW64" s="180">
        <f>SUM(AU64*10+AV64)/AT64*10</f>
        <v>0</v>
      </c>
      <c r="AX64" s="179">
        <v>1</v>
      </c>
      <c r="AY64" s="205"/>
      <c r="AZ64" s="205"/>
      <c r="BA64" s="180">
        <f>SUM(AY64*10+AZ64)/AX64*10</f>
        <v>0</v>
      </c>
      <c r="BB64" s="153">
        <f>IF(H64&lt;250,0,IF(H64&lt;500,250,IF(H64&lt;750,"500",IF(H64&lt;1000,750,IF(H64&lt;1500,1000,IF(H64&lt;2000,1500,IF(H64&lt;2500,2000,IF(H64&lt;3000,2500,3000))))))))</f>
        <v>0</v>
      </c>
      <c r="BC64" s="188">
        <v>0</v>
      </c>
      <c r="BD64" s="197">
        <f>BB64-BC64</f>
        <v>0</v>
      </c>
      <c r="BE64" s="153" t="str">
        <f>IF(BD64=0,"geen actie",CONCATENATE("diploma uitschrijven: ",BB64," punten"))</f>
        <v>geen actie</v>
      </c>
      <c r="BF64" s="182">
        <v>78</v>
      </c>
      <c r="BG64" s="182"/>
      <c r="BH64" s="182"/>
      <c r="BI64" s="182"/>
      <c r="BJ64" s="182"/>
      <c r="BK64" s="182"/>
      <c r="BL64" s="182"/>
      <c r="BM64" s="182"/>
      <c r="BN64" s="182"/>
    </row>
    <row r="65" spans="1:66" x14ac:dyDescent="0.3">
      <c r="A65" s="149">
        <v>79</v>
      </c>
      <c r="B65" s="149" t="str">
        <f>IF(A65=BF65,"v","x")</f>
        <v>v</v>
      </c>
      <c r="C65" s="149"/>
      <c r="D65" s="215"/>
      <c r="E65" s="174"/>
      <c r="F65" s="190"/>
      <c r="G65" s="186"/>
      <c r="H65" s="176">
        <f>SUM(M65+Q65+U65+Y65+AC65+AG65+AK65+AO65+AS65+AW65+BA65)</f>
        <v>0</v>
      </c>
      <c r="I65" s="153"/>
      <c r="J65" s="153">
        <v>2021</v>
      </c>
      <c r="K65" s="455">
        <f>J65-I65</f>
        <v>2021</v>
      </c>
      <c r="L65" s="184">
        <f>H65-M65</f>
        <v>0</v>
      </c>
      <c r="M65" s="164">
        <v>0</v>
      </c>
      <c r="N65" s="205">
        <v>1</v>
      </c>
      <c r="O65" s="205"/>
      <c r="P65" s="205"/>
      <c r="Q65" s="180">
        <f>SUM(O65*10+P65)/N65*10</f>
        <v>0</v>
      </c>
      <c r="R65" s="205">
        <v>1</v>
      </c>
      <c r="S65" s="205"/>
      <c r="T65" s="205"/>
      <c r="U65" s="180">
        <f>SUM(S65*10+T65)/R65*10</f>
        <v>0</v>
      </c>
      <c r="V65" s="205">
        <v>1</v>
      </c>
      <c r="W65" s="205"/>
      <c r="X65" s="205"/>
      <c r="Y65" s="180">
        <f>SUM(W65*10+X65)/V65*10</f>
        <v>0</v>
      </c>
      <c r="Z65" s="205">
        <v>1</v>
      </c>
      <c r="AA65" s="205"/>
      <c r="AB65" s="205"/>
      <c r="AC65" s="180">
        <f>SUM(AA65*10+AB65)/Z65*10</f>
        <v>0</v>
      </c>
      <c r="AD65" s="205">
        <v>1</v>
      </c>
      <c r="AE65" s="205"/>
      <c r="AF65" s="205"/>
      <c r="AG65" s="180">
        <f>SUM(AE65*10+AF65)/AD65*10</f>
        <v>0</v>
      </c>
      <c r="AH65" s="205">
        <v>1</v>
      </c>
      <c r="AI65" s="205"/>
      <c r="AJ65" s="205"/>
      <c r="AK65" s="180">
        <f>SUM(AI65*10+AJ65)/AH65*10</f>
        <v>0</v>
      </c>
      <c r="AL65" s="205">
        <v>1</v>
      </c>
      <c r="AM65" s="205"/>
      <c r="AN65" s="205"/>
      <c r="AO65" s="180">
        <f>SUM(AM65*10+AN65)/AL65*10</f>
        <v>0</v>
      </c>
      <c r="AP65" s="179">
        <v>1</v>
      </c>
      <c r="AQ65" s="205"/>
      <c r="AR65" s="205"/>
      <c r="AS65" s="180">
        <f>SUM(AQ65*10+AR65)/AP65*10</f>
        <v>0</v>
      </c>
      <c r="AT65" s="179">
        <v>1</v>
      </c>
      <c r="AU65" s="205"/>
      <c r="AV65" s="205"/>
      <c r="AW65" s="180">
        <f>SUM(AU65*10+AV65)/AT65*10</f>
        <v>0</v>
      </c>
      <c r="AX65" s="179">
        <v>1</v>
      </c>
      <c r="AY65" s="205"/>
      <c r="AZ65" s="205"/>
      <c r="BA65" s="180">
        <f>SUM(AY65*10+AZ65)/AX65*10</f>
        <v>0</v>
      </c>
      <c r="BB65" s="153">
        <f>IF(H65&lt;250,0,IF(H65&lt;500,250,IF(H65&lt;750,"500",IF(H65&lt;1000,750,IF(H65&lt;1500,1000,IF(H65&lt;2000,1500,IF(H65&lt;2500,2000,IF(H65&lt;3000,2500,3000))))))))</f>
        <v>0</v>
      </c>
      <c r="BC65" s="188">
        <v>0</v>
      </c>
      <c r="BD65" s="197">
        <f>BB65-BC65</f>
        <v>0</v>
      </c>
      <c r="BE65" s="153" t="str">
        <f>IF(BD65=0,"geen actie",CONCATENATE("diploma uitschrijven: ",BB65," punten"))</f>
        <v>geen actie</v>
      </c>
      <c r="BF65" s="182">
        <v>79</v>
      </c>
      <c r="BG65" s="182"/>
      <c r="BH65" s="182"/>
      <c r="BI65" s="182"/>
      <c r="BJ65" s="182"/>
      <c r="BK65" s="182"/>
      <c r="BL65" s="182"/>
      <c r="BM65" s="182"/>
      <c r="BN65" s="182"/>
    </row>
    <row r="66" spans="1:66" x14ac:dyDescent="0.3">
      <c r="A66" s="149">
        <v>80</v>
      </c>
      <c r="B66" s="149" t="str">
        <f>IF(A66=BF66,"v","x")</f>
        <v>v</v>
      </c>
      <c r="C66" s="149"/>
      <c r="D66" s="215"/>
      <c r="E66" s="174"/>
      <c r="F66" s="190"/>
      <c r="G66" s="186"/>
      <c r="H66" s="176">
        <f>SUM(M66+Q66+U66+Y66+AC66+AG66+AK66+AO66+AS66+AW66+BA66)</f>
        <v>0</v>
      </c>
      <c r="I66" s="153"/>
      <c r="J66" s="153">
        <v>2021</v>
      </c>
      <c r="K66" s="455">
        <f>J66-I66</f>
        <v>2021</v>
      </c>
      <c r="L66" s="184">
        <f>H66-M66</f>
        <v>0</v>
      </c>
      <c r="M66" s="164">
        <v>0</v>
      </c>
      <c r="N66" s="205">
        <v>1</v>
      </c>
      <c r="O66" s="205"/>
      <c r="P66" s="205"/>
      <c r="Q66" s="180">
        <f>SUM(O66*10+P66)/N66*10</f>
        <v>0</v>
      </c>
      <c r="R66" s="205">
        <v>1</v>
      </c>
      <c r="S66" s="205"/>
      <c r="T66" s="205"/>
      <c r="U66" s="180">
        <f>SUM(S66*10+T66)/R66*10</f>
        <v>0</v>
      </c>
      <c r="V66" s="205">
        <v>1</v>
      </c>
      <c r="W66" s="205"/>
      <c r="X66" s="205"/>
      <c r="Y66" s="180">
        <f>SUM(W66*10+X66)/V66*10</f>
        <v>0</v>
      </c>
      <c r="Z66" s="205">
        <v>1</v>
      </c>
      <c r="AA66" s="205"/>
      <c r="AB66" s="205"/>
      <c r="AC66" s="180">
        <f>SUM(AA66*10+AB66)/Z66*10</f>
        <v>0</v>
      </c>
      <c r="AD66" s="205">
        <v>1</v>
      </c>
      <c r="AE66" s="205"/>
      <c r="AF66" s="205"/>
      <c r="AG66" s="180">
        <f>SUM(AE66*10+AF66)/AD66*10</f>
        <v>0</v>
      </c>
      <c r="AH66" s="205">
        <v>1</v>
      </c>
      <c r="AI66" s="205"/>
      <c r="AJ66" s="205"/>
      <c r="AK66" s="180">
        <f>SUM(AI66*10+AJ66)/AH66*10</f>
        <v>0</v>
      </c>
      <c r="AL66" s="205">
        <v>1</v>
      </c>
      <c r="AM66" s="205"/>
      <c r="AN66" s="205"/>
      <c r="AO66" s="180">
        <f>SUM(AM66*10+AN66)/AL66*10</f>
        <v>0</v>
      </c>
      <c r="AP66" s="179">
        <v>1</v>
      </c>
      <c r="AQ66" s="205"/>
      <c r="AR66" s="205"/>
      <c r="AS66" s="180">
        <f>SUM(AQ66*10+AR66)/AP66*10</f>
        <v>0</v>
      </c>
      <c r="AT66" s="179">
        <v>1</v>
      </c>
      <c r="AU66" s="205"/>
      <c r="AV66" s="205"/>
      <c r="AW66" s="180">
        <f>SUM(AU66*10+AV66)/AT66*10</f>
        <v>0</v>
      </c>
      <c r="AX66" s="179">
        <v>1</v>
      </c>
      <c r="AY66" s="205"/>
      <c r="AZ66" s="205"/>
      <c r="BA66" s="180">
        <f>SUM(AY66*10+AZ66)/AX66*10</f>
        <v>0</v>
      </c>
      <c r="BB66" s="153">
        <f>IF(H66&lt;250,0,IF(H66&lt;500,250,IF(H66&lt;750,"500",IF(H66&lt;1000,750,IF(H66&lt;1500,1000,IF(H66&lt;2000,1500,IF(H66&lt;2500,2000,IF(H66&lt;3000,2500,3000))))))))</f>
        <v>0</v>
      </c>
      <c r="BC66" s="188">
        <v>0</v>
      </c>
      <c r="BD66" s="197">
        <f>BB66-BC66</f>
        <v>0</v>
      </c>
      <c r="BE66" s="153" t="str">
        <f>IF(BD66=0,"geen actie",CONCATENATE("diploma uitschrijven: ",BB66," punten"))</f>
        <v>geen actie</v>
      </c>
      <c r="BF66" s="182">
        <v>80</v>
      </c>
      <c r="BG66" s="182"/>
      <c r="BH66" s="182"/>
      <c r="BI66" s="182"/>
      <c r="BJ66" s="182"/>
      <c r="BK66" s="182"/>
      <c r="BL66" s="182"/>
      <c r="BM66" s="182"/>
      <c r="BN66" s="182"/>
    </row>
    <row r="67" spans="1:66" x14ac:dyDescent="0.3">
      <c r="A67" s="149">
        <v>81</v>
      </c>
      <c r="B67" s="149" t="str">
        <f>IF(A67=BF67,"v","x")</f>
        <v>v</v>
      </c>
      <c r="C67" s="149"/>
      <c r="D67" s="215"/>
      <c r="E67" s="174"/>
      <c r="F67" s="190"/>
      <c r="G67" s="186"/>
      <c r="H67" s="176">
        <f>SUM(M67+Q67+U67+Y67+AC67+AG67+AK67+AO67+AS67+AW67+BA67)</f>
        <v>0</v>
      </c>
      <c r="I67" s="153"/>
      <c r="J67" s="153">
        <v>2021</v>
      </c>
      <c r="K67" s="455">
        <f>J67-I67</f>
        <v>2021</v>
      </c>
      <c r="L67" s="184">
        <f>H67-M67</f>
        <v>0</v>
      </c>
      <c r="M67" s="164">
        <v>0</v>
      </c>
      <c r="N67" s="205">
        <v>1</v>
      </c>
      <c r="O67" s="205"/>
      <c r="P67" s="205"/>
      <c r="Q67" s="180">
        <f>SUM(O67*10+P67)/N67*10</f>
        <v>0</v>
      </c>
      <c r="R67" s="205">
        <v>1</v>
      </c>
      <c r="S67" s="205"/>
      <c r="T67" s="205"/>
      <c r="U67" s="180">
        <f>SUM(S67*10+T67)/R67*10</f>
        <v>0</v>
      </c>
      <c r="V67" s="205">
        <v>1</v>
      </c>
      <c r="W67" s="205"/>
      <c r="X67" s="205"/>
      <c r="Y67" s="180">
        <f>SUM(W67*10+X67)/V67*10</f>
        <v>0</v>
      </c>
      <c r="Z67" s="205">
        <v>1</v>
      </c>
      <c r="AA67" s="205"/>
      <c r="AB67" s="205"/>
      <c r="AC67" s="180">
        <f>SUM(AA67*10+AB67)/Z67*10</f>
        <v>0</v>
      </c>
      <c r="AD67" s="205">
        <v>1</v>
      </c>
      <c r="AE67" s="205"/>
      <c r="AF67" s="205"/>
      <c r="AG67" s="180">
        <f>SUM(AE67*10+AF67)/AD67*10</f>
        <v>0</v>
      </c>
      <c r="AH67" s="205">
        <v>1</v>
      </c>
      <c r="AI67" s="205"/>
      <c r="AJ67" s="205"/>
      <c r="AK67" s="180">
        <f>SUM(AI67*10+AJ67)/AH67*10</f>
        <v>0</v>
      </c>
      <c r="AL67" s="205">
        <v>1</v>
      </c>
      <c r="AM67" s="205"/>
      <c r="AN67" s="205"/>
      <c r="AO67" s="180">
        <f>SUM(AM67*10+AN67)/AL67*10</f>
        <v>0</v>
      </c>
      <c r="AP67" s="179">
        <v>1</v>
      </c>
      <c r="AQ67" s="205"/>
      <c r="AR67" s="205"/>
      <c r="AS67" s="180">
        <f>SUM(AQ67*10+AR67)/AP67*10</f>
        <v>0</v>
      </c>
      <c r="AT67" s="179">
        <v>1</v>
      </c>
      <c r="AU67" s="205"/>
      <c r="AV67" s="205"/>
      <c r="AW67" s="180">
        <f>SUM(AU67*10+AV67)/AT67*10</f>
        <v>0</v>
      </c>
      <c r="AX67" s="179">
        <v>1</v>
      </c>
      <c r="AY67" s="205"/>
      <c r="AZ67" s="205"/>
      <c r="BA67" s="180">
        <f>SUM(AY67*10+AZ67)/AX67*10</f>
        <v>0</v>
      </c>
      <c r="BB67" s="153">
        <f>IF(H67&lt;250,0,IF(H67&lt;500,250,IF(H67&lt;750,"500",IF(H67&lt;1000,750,IF(H67&lt;1500,1000,IF(H67&lt;2000,1500,IF(H67&lt;2500,2000,IF(H67&lt;3000,2500,3000))))))))</f>
        <v>0</v>
      </c>
      <c r="BC67" s="188">
        <v>0</v>
      </c>
      <c r="BD67" s="197">
        <f>BB67-BC67</f>
        <v>0</v>
      </c>
      <c r="BE67" s="153" t="str">
        <f>IF(BD67=0,"geen actie",CONCATENATE("diploma uitschrijven: ",BB67," punten"))</f>
        <v>geen actie</v>
      </c>
      <c r="BF67" s="182">
        <v>81</v>
      </c>
      <c r="BG67" s="182"/>
      <c r="BH67" s="182"/>
      <c r="BI67" s="182"/>
      <c r="BJ67" s="182"/>
      <c r="BK67" s="182"/>
      <c r="BL67" s="182"/>
      <c r="BM67" s="182"/>
      <c r="BN67" s="182"/>
    </row>
    <row r="68" spans="1:66" x14ac:dyDescent="0.3">
      <c r="A68" s="149">
        <v>82</v>
      </c>
      <c r="B68" s="149" t="str">
        <f>IF(A68=BF68,"v","x")</f>
        <v>v</v>
      </c>
      <c r="C68" s="149"/>
      <c r="D68" s="215"/>
      <c r="E68" s="174"/>
      <c r="F68" s="190"/>
      <c r="G68" s="186"/>
      <c r="H68" s="176">
        <f>SUM(M68+Q68+U68+Y68+AC68+AG68+AK68+AO68+AS68+AW68+BA68)</f>
        <v>0</v>
      </c>
      <c r="I68" s="153"/>
      <c r="J68" s="153">
        <v>2021</v>
      </c>
      <c r="K68" s="455">
        <f>J68-I68</f>
        <v>2021</v>
      </c>
      <c r="L68" s="184">
        <f>H68-M68</f>
        <v>0</v>
      </c>
      <c r="M68" s="164">
        <v>0</v>
      </c>
      <c r="N68" s="205">
        <v>1</v>
      </c>
      <c r="O68" s="205"/>
      <c r="P68" s="205"/>
      <c r="Q68" s="180">
        <f>SUM(O68*10+P68)/N68*10</f>
        <v>0</v>
      </c>
      <c r="R68" s="205">
        <v>1</v>
      </c>
      <c r="S68" s="205"/>
      <c r="T68" s="205"/>
      <c r="U68" s="180">
        <f>SUM(S68*10+T68)/R68*10</f>
        <v>0</v>
      </c>
      <c r="V68" s="205">
        <v>1</v>
      </c>
      <c r="W68" s="205"/>
      <c r="X68" s="205"/>
      <c r="Y68" s="180">
        <f>SUM(W68*10+X68)/V68*10</f>
        <v>0</v>
      </c>
      <c r="Z68" s="205">
        <v>1</v>
      </c>
      <c r="AA68" s="205"/>
      <c r="AB68" s="205"/>
      <c r="AC68" s="180">
        <f>SUM(AA68*10+AB68)/Z68*10</f>
        <v>0</v>
      </c>
      <c r="AD68" s="205">
        <v>1</v>
      </c>
      <c r="AE68" s="205"/>
      <c r="AF68" s="205"/>
      <c r="AG68" s="180">
        <f>SUM(AE68*10+AF68)/AD68*10</f>
        <v>0</v>
      </c>
      <c r="AH68" s="205">
        <v>1</v>
      </c>
      <c r="AI68" s="205"/>
      <c r="AJ68" s="205"/>
      <c r="AK68" s="180">
        <f>SUM(AI68*10+AJ68)/AH68*10</f>
        <v>0</v>
      </c>
      <c r="AL68" s="205">
        <v>1</v>
      </c>
      <c r="AM68" s="205"/>
      <c r="AN68" s="205"/>
      <c r="AO68" s="180">
        <f>SUM(AM68*10+AN68)/AL68*10</f>
        <v>0</v>
      </c>
      <c r="AP68" s="179">
        <v>1</v>
      </c>
      <c r="AQ68" s="205"/>
      <c r="AR68" s="205"/>
      <c r="AS68" s="180">
        <f>SUM(AQ68*10+AR68)/AP68*10</f>
        <v>0</v>
      </c>
      <c r="AT68" s="179">
        <v>1</v>
      </c>
      <c r="AU68" s="205"/>
      <c r="AV68" s="205"/>
      <c r="AW68" s="180">
        <f>SUM(AU68*10+AV68)/AT68*10</f>
        <v>0</v>
      </c>
      <c r="AX68" s="179">
        <v>1</v>
      </c>
      <c r="AY68" s="205"/>
      <c r="AZ68" s="205"/>
      <c r="BA68" s="180">
        <f>SUM(AY68*10+AZ68)/AX68*10</f>
        <v>0</v>
      </c>
      <c r="BB68" s="153">
        <f>IF(H68&lt;250,0,IF(H68&lt;500,250,IF(H68&lt;750,"500",IF(H68&lt;1000,750,IF(H68&lt;1500,1000,IF(H68&lt;2000,1500,IF(H68&lt;2500,2000,IF(H68&lt;3000,2500,3000))))))))</f>
        <v>0</v>
      </c>
      <c r="BC68" s="188">
        <v>0</v>
      </c>
      <c r="BD68" s="197">
        <f>BB68-BC68</f>
        <v>0</v>
      </c>
      <c r="BE68" s="153" t="str">
        <f>IF(BD68=0,"geen actie",CONCATENATE("diploma uitschrijven: ",BB68," punten"))</f>
        <v>geen actie</v>
      </c>
      <c r="BF68" s="182">
        <v>82</v>
      </c>
      <c r="BG68" s="182"/>
      <c r="BH68" s="182"/>
      <c r="BI68" s="182"/>
      <c r="BJ68" s="182"/>
      <c r="BK68" s="182"/>
      <c r="BL68" s="182"/>
      <c r="BM68" s="182"/>
      <c r="BN68" s="182"/>
    </row>
    <row r="69" spans="1:66" x14ac:dyDescent="0.3">
      <c r="A69" s="149">
        <v>83</v>
      </c>
      <c r="B69" s="149" t="str">
        <f>IF(A69=BF69,"v","x")</f>
        <v>v</v>
      </c>
      <c r="C69" s="149"/>
      <c r="D69" s="215"/>
      <c r="E69" s="174"/>
      <c r="F69" s="190"/>
      <c r="G69" s="186"/>
      <c r="H69" s="176">
        <f>SUM(M69+Q69+U69+Y69+AC69+AG69+AK69+AO69+AS69+AW69+BA69)</f>
        <v>0</v>
      </c>
      <c r="I69" s="153"/>
      <c r="J69" s="153">
        <v>2021</v>
      </c>
      <c r="K69" s="455">
        <f>J69-I69</f>
        <v>2021</v>
      </c>
      <c r="L69" s="184">
        <f>H69-M69</f>
        <v>0</v>
      </c>
      <c r="M69" s="164">
        <v>0</v>
      </c>
      <c r="N69" s="205">
        <v>1</v>
      </c>
      <c r="O69" s="205"/>
      <c r="P69" s="205"/>
      <c r="Q69" s="180">
        <f>SUM(O69*10+P69)/N69*10</f>
        <v>0</v>
      </c>
      <c r="R69" s="205">
        <v>1</v>
      </c>
      <c r="S69" s="205"/>
      <c r="T69" s="205"/>
      <c r="U69" s="180">
        <f>SUM(S69*10+T69)/R69*10</f>
        <v>0</v>
      </c>
      <c r="V69" s="205">
        <v>1</v>
      </c>
      <c r="W69" s="205"/>
      <c r="X69" s="205"/>
      <c r="Y69" s="180">
        <f>SUM(W69*10+X69)/V69*10</f>
        <v>0</v>
      </c>
      <c r="Z69" s="205">
        <v>1</v>
      </c>
      <c r="AA69" s="205"/>
      <c r="AB69" s="205"/>
      <c r="AC69" s="180">
        <f>SUM(AA69*10+AB69)/Z69*10</f>
        <v>0</v>
      </c>
      <c r="AD69" s="205">
        <v>1</v>
      </c>
      <c r="AE69" s="205"/>
      <c r="AF69" s="205"/>
      <c r="AG69" s="180">
        <f>SUM(AE69*10+AF69)/AD69*10</f>
        <v>0</v>
      </c>
      <c r="AH69" s="205">
        <v>1</v>
      </c>
      <c r="AI69" s="205"/>
      <c r="AJ69" s="205"/>
      <c r="AK69" s="180">
        <f>SUM(AI69*10+AJ69)/AH69*10</f>
        <v>0</v>
      </c>
      <c r="AL69" s="205">
        <v>1</v>
      </c>
      <c r="AM69" s="205"/>
      <c r="AN69" s="205"/>
      <c r="AO69" s="180">
        <f>SUM(AM69*10+AN69)/AL69*10</f>
        <v>0</v>
      </c>
      <c r="AP69" s="179">
        <v>1</v>
      </c>
      <c r="AQ69" s="205"/>
      <c r="AR69" s="205"/>
      <c r="AS69" s="180">
        <f>SUM(AQ69*10+AR69)/AP69*10</f>
        <v>0</v>
      </c>
      <c r="AT69" s="179">
        <v>1</v>
      </c>
      <c r="AU69" s="205"/>
      <c r="AV69" s="205"/>
      <c r="AW69" s="180">
        <f>SUM(AU69*10+AV69)/AT69*10</f>
        <v>0</v>
      </c>
      <c r="AX69" s="179">
        <v>1</v>
      </c>
      <c r="AY69" s="205"/>
      <c r="AZ69" s="205"/>
      <c r="BA69" s="180">
        <f>SUM(AY69*10+AZ69)/AX69*10</f>
        <v>0</v>
      </c>
      <c r="BB69" s="153">
        <f>IF(H69&lt;250,0,IF(H69&lt;500,250,IF(H69&lt;750,"500",IF(H69&lt;1000,750,IF(H69&lt;1500,1000,IF(H69&lt;2000,1500,IF(H69&lt;2500,2000,IF(H69&lt;3000,2500,3000))))))))</f>
        <v>0</v>
      </c>
      <c r="BC69" s="188">
        <v>0</v>
      </c>
      <c r="BD69" s="197">
        <f>BB69-BC69</f>
        <v>0</v>
      </c>
      <c r="BE69" s="153" t="str">
        <f>IF(BD69=0,"geen actie",CONCATENATE("diploma uitschrijven: ",BB69," punten"))</f>
        <v>geen actie</v>
      </c>
      <c r="BF69" s="182">
        <v>83</v>
      </c>
      <c r="BG69" s="182"/>
      <c r="BH69" s="182"/>
      <c r="BI69" s="182"/>
      <c r="BJ69" s="182"/>
      <c r="BK69" s="182"/>
      <c r="BL69" s="182"/>
      <c r="BM69" s="182"/>
      <c r="BN69" s="182"/>
    </row>
    <row r="70" spans="1:66" x14ac:dyDescent="0.3">
      <c r="A70" s="149">
        <v>84</v>
      </c>
      <c r="B70" s="149" t="str">
        <f>IF(A70=BF70,"v","x")</f>
        <v>v</v>
      </c>
      <c r="C70" s="149"/>
      <c r="D70" s="215"/>
      <c r="E70" s="174"/>
      <c r="F70" s="190"/>
      <c r="G70" s="186"/>
      <c r="H70" s="176">
        <f>SUM(M70+Q70+U70+Y70+AC70+AG70+AK70+AO70+AS70+AW70+BA70)</f>
        <v>0</v>
      </c>
      <c r="I70" s="153"/>
      <c r="J70" s="153">
        <v>2021</v>
      </c>
      <c r="K70" s="455">
        <f>J70-I70</f>
        <v>2021</v>
      </c>
      <c r="L70" s="184">
        <f>H70-M70</f>
        <v>0</v>
      </c>
      <c r="M70" s="164">
        <v>0</v>
      </c>
      <c r="N70" s="205">
        <v>1</v>
      </c>
      <c r="O70" s="205"/>
      <c r="P70" s="205"/>
      <c r="Q70" s="180">
        <f>SUM(O70*10+P70)/N70*10</f>
        <v>0</v>
      </c>
      <c r="R70" s="205">
        <v>1</v>
      </c>
      <c r="S70" s="205"/>
      <c r="T70" s="205"/>
      <c r="U70" s="180">
        <f>SUM(S70*10+T70)/R70*10</f>
        <v>0</v>
      </c>
      <c r="V70" s="205">
        <v>1</v>
      </c>
      <c r="W70" s="205"/>
      <c r="X70" s="205"/>
      <c r="Y70" s="180">
        <f>SUM(W70*10+X70)/V70*10</f>
        <v>0</v>
      </c>
      <c r="Z70" s="205">
        <v>1</v>
      </c>
      <c r="AA70" s="205"/>
      <c r="AB70" s="205"/>
      <c r="AC70" s="180">
        <f>SUM(AA70*10+AB70)/Z70*10</f>
        <v>0</v>
      </c>
      <c r="AD70" s="205">
        <v>1</v>
      </c>
      <c r="AE70" s="205"/>
      <c r="AF70" s="205"/>
      <c r="AG70" s="180">
        <f>SUM(AE70*10+AF70)/AD70*10</f>
        <v>0</v>
      </c>
      <c r="AH70" s="205">
        <v>1</v>
      </c>
      <c r="AI70" s="205"/>
      <c r="AJ70" s="205"/>
      <c r="AK70" s="180">
        <f>SUM(AI70*10+AJ70)/AH70*10</f>
        <v>0</v>
      </c>
      <c r="AL70" s="205">
        <v>1</v>
      </c>
      <c r="AM70" s="205"/>
      <c r="AN70" s="205"/>
      <c r="AO70" s="180">
        <f>SUM(AM70*10+AN70)/AL70*10</f>
        <v>0</v>
      </c>
      <c r="AP70" s="179">
        <v>1</v>
      </c>
      <c r="AQ70" s="205"/>
      <c r="AR70" s="205"/>
      <c r="AS70" s="180">
        <f>SUM(AQ70*10+AR70)/AP70*10</f>
        <v>0</v>
      </c>
      <c r="AT70" s="179">
        <v>1</v>
      </c>
      <c r="AU70" s="205"/>
      <c r="AV70" s="205"/>
      <c r="AW70" s="180">
        <f>SUM(AU70*10+AV70)/AT70*10</f>
        <v>0</v>
      </c>
      <c r="AX70" s="179">
        <v>1</v>
      </c>
      <c r="AY70" s="205"/>
      <c r="AZ70" s="205"/>
      <c r="BA70" s="180">
        <f>SUM(AY70*10+AZ70)/AX70*10</f>
        <v>0</v>
      </c>
      <c r="BB70" s="153">
        <f>IF(H70&lt;250,0,IF(H70&lt;500,250,IF(H70&lt;750,"500",IF(H70&lt;1000,750,IF(H70&lt;1500,1000,IF(H70&lt;2000,1500,IF(H70&lt;2500,2000,IF(H70&lt;3000,2500,3000))))))))</f>
        <v>0</v>
      </c>
      <c r="BC70" s="188">
        <v>0</v>
      </c>
      <c r="BD70" s="197">
        <f>BB70-BC70</f>
        <v>0</v>
      </c>
      <c r="BE70" s="153" t="str">
        <f>IF(BD70=0,"geen actie",CONCATENATE("diploma uitschrijven: ",BB70," punten"))</f>
        <v>geen actie</v>
      </c>
      <c r="BF70" s="182">
        <v>84</v>
      </c>
      <c r="BG70" s="182"/>
      <c r="BH70" s="182"/>
      <c r="BI70" s="182"/>
      <c r="BJ70" s="182"/>
      <c r="BK70" s="182"/>
      <c r="BL70" s="182"/>
      <c r="BM70" s="182"/>
      <c r="BN70" s="182"/>
    </row>
    <row r="71" spans="1:66" x14ac:dyDescent="0.3">
      <c r="A71" s="149">
        <v>85</v>
      </c>
      <c r="B71" s="149" t="str">
        <f>IF(A71=BF71,"v","x")</f>
        <v>v</v>
      </c>
      <c r="C71" s="149"/>
      <c r="D71" s="215"/>
      <c r="E71" s="174"/>
      <c r="F71" s="190"/>
      <c r="G71" s="186"/>
      <c r="H71" s="176">
        <f>SUM(M71+Q71+U71+Y71+AC71+AG71+AK71+AO71+AS71+AW71+BA71)</f>
        <v>0</v>
      </c>
      <c r="I71" s="153"/>
      <c r="J71" s="153">
        <v>2021</v>
      </c>
      <c r="K71" s="455">
        <f>J71-I71</f>
        <v>2021</v>
      </c>
      <c r="L71" s="184">
        <f>H71-M71</f>
        <v>0</v>
      </c>
      <c r="M71" s="164">
        <v>0</v>
      </c>
      <c r="N71" s="205">
        <v>1</v>
      </c>
      <c r="O71" s="205"/>
      <c r="P71" s="205"/>
      <c r="Q71" s="180">
        <f>SUM(O71*10+P71)/N71*10</f>
        <v>0</v>
      </c>
      <c r="R71" s="205">
        <v>1</v>
      </c>
      <c r="S71" s="205"/>
      <c r="T71" s="205"/>
      <c r="U71" s="180">
        <f>SUM(S71*10+T71)/R71*10</f>
        <v>0</v>
      </c>
      <c r="V71" s="205">
        <v>1</v>
      </c>
      <c r="W71" s="205"/>
      <c r="X71" s="205"/>
      <c r="Y71" s="180">
        <f>SUM(W71*10+X71)/V71*10</f>
        <v>0</v>
      </c>
      <c r="Z71" s="205">
        <v>1</v>
      </c>
      <c r="AA71" s="205"/>
      <c r="AB71" s="205"/>
      <c r="AC71" s="180">
        <f>SUM(AA71*10+AB71)/Z71*10</f>
        <v>0</v>
      </c>
      <c r="AD71" s="205">
        <v>1</v>
      </c>
      <c r="AE71" s="205"/>
      <c r="AF71" s="205"/>
      <c r="AG71" s="180">
        <f>SUM(AE71*10+AF71)/AD71*10</f>
        <v>0</v>
      </c>
      <c r="AH71" s="205">
        <v>1</v>
      </c>
      <c r="AI71" s="205"/>
      <c r="AJ71" s="205"/>
      <c r="AK71" s="180">
        <f>SUM(AI71*10+AJ71)/AH71*10</f>
        <v>0</v>
      </c>
      <c r="AL71" s="205">
        <v>1</v>
      </c>
      <c r="AM71" s="205"/>
      <c r="AN71" s="205"/>
      <c r="AO71" s="180">
        <f>SUM(AM71*10+AN71)/AL71*10</f>
        <v>0</v>
      </c>
      <c r="AP71" s="179">
        <v>1</v>
      </c>
      <c r="AQ71" s="205"/>
      <c r="AR71" s="205"/>
      <c r="AS71" s="180">
        <f>SUM(AQ71*10+AR71)/AP71*10</f>
        <v>0</v>
      </c>
      <c r="AT71" s="179">
        <v>1</v>
      </c>
      <c r="AU71" s="205"/>
      <c r="AV71" s="205"/>
      <c r="AW71" s="180">
        <f>SUM(AU71*10+AV71)/AT71*10</f>
        <v>0</v>
      </c>
      <c r="AX71" s="179">
        <v>1</v>
      </c>
      <c r="AY71" s="205"/>
      <c r="AZ71" s="205"/>
      <c r="BA71" s="180">
        <f>SUM(AY71*10+AZ71)/AX71*10</f>
        <v>0</v>
      </c>
      <c r="BB71" s="153">
        <f>IF(H71&lt;250,0,IF(H71&lt;500,250,IF(H71&lt;750,"500",IF(H71&lt;1000,750,IF(H71&lt;1500,1000,IF(H71&lt;2000,1500,IF(H71&lt;2500,2000,IF(H71&lt;3000,2500,3000))))))))</f>
        <v>0</v>
      </c>
      <c r="BC71" s="188">
        <v>0</v>
      </c>
      <c r="BD71" s="197">
        <f>BB71-BC71</f>
        <v>0</v>
      </c>
      <c r="BE71" s="153" t="str">
        <f>IF(BD71=0,"geen actie",CONCATENATE("diploma uitschrijven: ",BB71," punten"))</f>
        <v>geen actie</v>
      </c>
      <c r="BF71" s="182">
        <v>85</v>
      </c>
      <c r="BG71" s="182"/>
      <c r="BH71" s="182"/>
      <c r="BI71" s="182"/>
      <c r="BJ71" s="182"/>
      <c r="BK71" s="182"/>
      <c r="BL71" s="182"/>
      <c r="BM71" s="182"/>
      <c r="BN71" s="182"/>
    </row>
    <row r="72" spans="1:66" x14ac:dyDescent="0.3">
      <c r="A72" s="149">
        <v>86</v>
      </c>
      <c r="B72" s="149" t="str">
        <f>IF(A72=BF72,"v","x")</f>
        <v>v</v>
      </c>
      <c r="C72" s="149"/>
      <c r="D72" s="215"/>
      <c r="E72" s="174"/>
      <c r="F72" s="190"/>
      <c r="G72" s="186"/>
      <c r="H72" s="176">
        <f>SUM(M72+Q72+U72+Y72+AC72+AG72+AK72+AO72+AS72+AW72+BA72)</f>
        <v>0</v>
      </c>
      <c r="I72" s="153"/>
      <c r="J72" s="153">
        <v>2021</v>
      </c>
      <c r="K72" s="455">
        <f>J72-I72</f>
        <v>2021</v>
      </c>
      <c r="L72" s="184">
        <f>H72-M72</f>
        <v>0</v>
      </c>
      <c r="M72" s="164">
        <v>0</v>
      </c>
      <c r="N72" s="205">
        <v>1</v>
      </c>
      <c r="O72" s="205"/>
      <c r="P72" s="205"/>
      <c r="Q72" s="180">
        <f>SUM(O72*10+P72)/N72*10</f>
        <v>0</v>
      </c>
      <c r="R72" s="205">
        <v>1</v>
      </c>
      <c r="S72" s="205"/>
      <c r="T72" s="205"/>
      <c r="U72" s="180">
        <f>SUM(S72*10+T72)/R72*10</f>
        <v>0</v>
      </c>
      <c r="V72" s="205">
        <v>1</v>
      </c>
      <c r="W72" s="205"/>
      <c r="X72" s="205"/>
      <c r="Y72" s="180">
        <f>SUM(W72*10+X72)/V72*10</f>
        <v>0</v>
      </c>
      <c r="Z72" s="205">
        <v>1</v>
      </c>
      <c r="AA72" s="205"/>
      <c r="AB72" s="205"/>
      <c r="AC72" s="180">
        <f>SUM(AA72*10+AB72)/Z72*10</f>
        <v>0</v>
      </c>
      <c r="AD72" s="205">
        <v>1</v>
      </c>
      <c r="AE72" s="205"/>
      <c r="AF72" s="205"/>
      <c r="AG72" s="180">
        <f>SUM(AE72*10+AF72)/AD72*10</f>
        <v>0</v>
      </c>
      <c r="AH72" s="205">
        <v>1</v>
      </c>
      <c r="AI72" s="205"/>
      <c r="AJ72" s="205"/>
      <c r="AK72" s="180">
        <f>SUM(AI72*10+AJ72)/AH72*10</f>
        <v>0</v>
      </c>
      <c r="AL72" s="205">
        <v>1</v>
      </c>
      <c r="AM72" s="205"/>
      <c r="AN72" s="205"/>
      <c r="AO72" s="180">
        <f>SUM(AM72*10+AN72)/AL72*10</f>
        <v>0</v>
      </c>
      <c r="AP72" s="179">
        <v>1</v>
      </c>
      <c r="AQ72" s="205"/>
      <c r="AR72" s="205"/>
      <c r="AS72" s="180">
        <f>SUM(AQ72*10+AR72)/AP72*10</f>
        <v>0</v>
      </c>
      <c r="AT72" s="179">
        <v>1</v>
      </c>
      <c r="AU72" s="205"/>
      <c r="AV72" s="205"/>
      <c r="AW72" s="180">
        <f>SUM(AU72*10+AV72)/AT72*10</f>
        <v>0</v>
      </c>
      <c r="AX72" s="179">
        <v>1</v>
      </c>
      <c r="AY72" s="205"/>
      <c r="AZ72" s="205"/>
      <c r="BA72" s="180">
        <f>SUM(AY72*10+AZ72)/AX72*10</f>
        <v>0</v>
      </c>
      <c r="BB72" s="153">
        <f>IF(H72&lt;250,0,IF(H72&lt;500,250,IF(H72&lt;750,"500",IF(H72&lt;1000,750,IF(H72&lt;1500,1000,IF(H72&lt;2000,1500,IF(H72&lt;2500,2000,IF(H72&lt;3000,2500,3000))))))))</f>
        <v>0</v>
      </c>
      <c r="BC72" s="188">
        <v>0</v>
      </c>
      <c r="BD72" s="197">
        <f>BB72-BC72</f>
        <v>0</v>
      </c>
      <c r="BE72" s="153" t="str">
        <f>IF(BD72=0,"geen actie",CONCATENATE("diploma uitschrijven: ",BB72," punten"))</f>
        <v>geen actie</v>
      </c>
      <c r="BF72" s="182">
        <v>86</v>
      </c>
      <c r="BG72" s="182"/>
      <c r="BH72" s="182"/>
      <c r="BI72" s="182"/>
      <c r="BJ72" s="182"/>
      <c r="BK72" s="182"/>
      <c r="BL72" s="182"/>
      <c r="BM72" s="182"/>
      <c r="BN72" s="182"/>
    </row>
    <row r="73" spans="1:66" x14ac:dyDescent="0.3">
      <c r="A73" s="149">
        <v>87</v>
      </c>
      <c r="B73" s="149" t="str">
        <f>IF(A73=BF73,"v","x")</f>
        <v>v</v>
      </c>
      <c r="C73" s="149"/>
      <c r="D73" s="215"/>
      <c r="E73" s="174"/>
      <c r="F73" s="190"/>
      <c r="G73" s="186"/>
      <c r="H73" s="176">
        <f>SUM(M73+Q73+U73+Y73+AC73+AG73+AK73+AO73+AS73+AW73+BA73)</f>
        <v>0</v>
      </c>
      <c r="I73" s="153"/>
      <c r="J73" s="153">
        <v>2021</v>
      </c>
      <c r="K73" s="455">
        <f>J73-I73</f>
        <v>2021</v>
      </c>
      <c r="L73" s="184">
        <f>H73-M73</f>
        <v>0</v>
      </c>
      <c r="M73" s="164">
        <v>0</v>
      </c>
      <c r="N73" s="205">
        <v>1</v>
      </c>
      <c r="O73" s="205"/>
      <c r="P73" s="205"/>
      <c r="Q73" s="180">
        <f>SUM(O73*10+P73)/N73*10</f>
        <v>0</v>
      </c>
      <c r="R73" s="205">
        <v>1</v>
      </c>
      <c r="S73" s="205"/>
      <c r="T73" s="205"/>
      <c r="U73" s="180">
        <f>SUM(S73*10+T73)/R73*10</f>
        <v>0</v>
      </c>
      <c r="V73" s="205">
        <v>1</v>
      </c>
      <c r="W73" s="205"/>
      <c r="X73" s="205"/>
      <c r="Y73" s="180">
        <f>SUM(W73*10+X73)/V73*10</f>
        <v>0</v>
      </c>
      <c r="Z73" s="205">
        <v>1</v>
      </c>
      <c r="AA73" s="205"/>
      <c r="AB73" s="205"/>
      <c r="AC73" s="180">
        <f>SUM(AA73*10+AB73)/Z73*10</f>
        <v>0</v>
      </c>
      <c r="AD73" s="205">
        <v>1</v>
      </c>
      <c r="AE73" s="205"/>
      <c r="AF73" s="205"/>
      <c r="AG73" s="180">
        <f>SUM(AE73*10+AF73)/AD73*10</f>
        <v>0</v>
      </c>
      <c r="AH73" s="205">
        <v>1</v>
      </c>
      <c r="AI73" s="205"/>
      <c r="AJ73" s="205"/>
      <c r="AK73" s="180">
        <f>SUM(AI73*10+AJ73)/AH73*10</f>
        <v>0</v>
      </c>
      <c r="AL73" s="205">
        <v>1</v>
      </c>
      <c r="AM73" s="205"/>
      <c r="AN73" s="205"/>
      <c r="AO73" s="180">
        <f>SUM(AM73*10+AN73)/AL73*10</f>
        <v>0</v>
      </c>
      <c r="AP73" s="179">
        <v>1</v>
      </c>
      <c r="AQ73" s="205"/>
      <c r="AR73" s="205"/>
      <c r="AS73" s="180">
        <f>SUM(AQ73*10+AR73)/AP73*10</f>
        <v>0</v>
      </c>
      <c r="AT73" s="179">
        <v>1</v>
      </c>
      <c r="AU73" s="205"/>
      <c r="AV73" s="205"/>
      <c r="AW73" s="180">
        <f>SUM(AU73*10+AV73)/AT73*10</f>
        <v>0</v>
      </c>
      <c r="AX73" s="179">
        <v>1</v>
      </c>
      <c r="AY73" s="205"/>
      <c r="AZ73" s="205"/>
      <c r="BA73" s="180">
        <f>SUM(AY73*10+AZ73)/AX73*10</f>
        <v>0</v>
      </c>
      <c r="BB73" s="153">
        <f>IF(H73&lt;250,0,IF(H73&lt;500,250,IF(H73&lt;750,"500",IF(H73&lt;1000,750,IF(H73&lt;1500,1000,IF(H73&lt;2000,1500,IF(H73&lt;2500,2000,IF(H73&lt;3000,2500,3000))))))))</f>
        <v>0</v>
      </c>
      <c r="BC73" s="188">
        <v>0</v>
      </c>
      <c r="BD73" s="197">
        <f>BB73-BC73</f>
        <v>0</v>
      </c>
      <c r="BE73" s="153" t="str">
        <f>IF(BD73=0,"geen actie",CONCATENATE("diploma uitschrijven: ",BB73," punten"))</f>
        <v>geen actie</v>
      </c>
      <c r="BF73" s="182">
        <v>87</v>
      </c>
      <c r="BG73" s="182"/>
      <c r="BH73" s="182"/>
      <c r="BI73" s="182"/>
      <c r="BJ73" s="182"/>
      <c r="BK73" s="182"/>
      <c r="BL73" s="182"/>
      <c r="BM73" s="182"/>
      <c r="BN73" s="182"/>
    </row>
    <row r="74" spans="1:66" x14ac:dyDescent="0.3">
      <c r="A74" s="149">
        <v>88</v>
      </c>
      <c r="B74" s="149" t="str">
        <f>IF(A74=BF74,"v","x")</f>
        <v>v</v>
      </c>
      <c r="C74" s="149"/>
      <c r="D74" s="215"/>
      <c r="E74" s="174"/>
      <c r="F74" s="190"/>
      <c r="G74" s="186"/>
      <c r="H74" s="176">
        <f>SUM(M74+Q74+U74+Y74+AC74+AG74+AK74+AO74+AS74+AW74+BA74)</f>
        <v>0</v>
      </c>
      <c r="I74" s="153"/>
      <c r="J74" s="153">
        <v>2021</v>
      </c>
      <c r="K74" s="455">
        <f>J74-I74</f>
        <v>2021</v>
      </c>
      <c r="L74" s="184">
        <f>H74-M74</f>
        <v>0</v>
      </c>
      <c r="M74" s="164">
        <v>0</v>
      </c>
      <c r="N74" s="205">
        <v>1</v>
      </c>
      <c r="O74" s="205"/>
      <c r="P74" s="205"/>
      <c r="Q74" s="180">
        <f>SUM(O74*10+P74)/N74*10</f>
        <v>0</v>
      </c>
      <c r="R74" s="205">
        <v>1</v>
      </c>
      <c r="S74" s="205"/>
      <c r="T74" s="205"/>
      <c r="U74" s="180">
        <f>SUM(S74*10+T74)/R74*10</f>
        <v>0</v>
      </c>
      <c r="V74" s="205">
        <v>1</v>
      </c>
      <c r="W74" s="205"/>
      <c r="X74" s="205"/>
      <c r="Y74" s="180">
        <f>SUM(W74*10+X74)/V74*10</f>
        <v>0</v>
      </c>
      <c r="Z74" s="205">
        <v>1</v>
      </c>
      <c r="AA74" s="205"/>
      <c r="AB74" s="205"/>
      <c r="AC74" s="180">
        <f>SUM(AA74*10+AB74)/Z74*10</f>
        <v>0</v>
      </c>
      <c r="AD74" s="205">
        <v>1</v>
      </c>
      <c r="AE74" s="205"/>
      <c r="AF74" s="205"/>
      <c r="AG74" s="180">
        <f>SUM(AE74*10+AF74)/AD74*10</f>
        <v>0</v>
      </c>
      <c r="AH74" s="205">
        <v>1</v>
      </c>
      <c r="AI74" s="205"/>
      <c r="AJ74" s="205"/>
      <c r="AK74" s="180">
        <f>SUM(AI74*10+AJ74)/AH74*10</f>
        <v>0</v>
      </c>
      <c r="AL74" s="205">
        <v>1</v>
      </c>
      <c r="AM74" s="205"/>
      <c r="AN74" s="205"/>
      <c r="AO74" s="180">
        <f>SUM(AM74*10+AN74)/AL74*10</f>
        <v>0</v>
      </c>
      <c r="AP74" s="179">
        <v>1</v>
      </c>
      <c r="AQ74" s="205"/>
      <c r="AR74" s="205"/>
      <c r="AS74" s="180">
        <f>SUM(AQ74*10+AR74)/AP74*10</f>
        <v>0</v>
      </c>
      <c r="AT74" s="179">
        <v>1</v>
      </c>
      <c r="AU74" s="205"/>
      <c r="AV74" s="205"/>
      <c r="AW74" s="180">
        <f>SUM(AU74*10+AV74)/AT74*10</f>
        <v>0</v>
      </c>
      <c r="AX74" s="179">
        <v>1</v>
      </c>
      <c r="AY74" s="205"/>
      <c r="AZ74" s="205"/>
      <c r="BA74" s="180">
        <f>SUM(AY74*10+AZ74)/AX74*10</f>
        <v>0</v>
      </c>
      <c r="BB74" s="153">
        <f>IF(H74&lt;250,0,IF(H74&lt;500,250,IF(H74&lt;750,"500",IF(H74&lt;1000,750,IF(H74&lt;1500,1000,IF(H74&lt;2000,1500,IF(H74&lt;2500,2000,IF(H74&lt;3000,2500,3000))))))))</f>
        <v>0</v>
      </c>
      <c r="BC74" s="188">
        <v>0</v>
      </c>
      <c r="BD74" s="197">
        <f>BB74-BC74</f>
        <v>0</v>
      </c>
      <c r="BE74" s="153" t="str">
        <f>IF(BD74=0,"geen actie",CONCATENATE("diploma uitschrijven: ",BB74," punten"))</f>
        <v>geen actie</v>
      </c>
      <c r="BF74" s="182">
        <v>88</v>
      </c>
      <c r="BG74" s="182"/>
      <c r="BH74" s="182"/>
      <c r="BI74" s="182"/>
      <c r="BJ74" s="182"/>
      <c r="BK74" s="182"/>
      <c r="BL74" s="182"/>
      <c r="BM74" s="182"/>
      <c r="BN74" s="182"/>
    </row>
    <row r="75" spans="1:66" x14ac:dyDescent="0.3">
      <c r="A75" s="149">
        <v>89</v>
      </c>
      <c r="B75" s="149" t="str">
        <f>IF(A75=BF75,"v","x")</f>
        <v>v</v>
      </c>
      <c r="C75" s="149"/>
      <c r="D75" s="215"/>
      <c r="E75" s="174"/>
      <c r="F75" s="190"/>
      <c r="G75" s="186"/>
      <c r="H75" s="176">
        <f>SUM(M75+Q75+U75+Y75+AC75+AG75+AK75+AO75+AS75+AW75+BA75)</f>
        <v>0</v>
      </c>
      <c r="I75" s="153"/>
      <c r="J75" s="153">
        <v>2021</v>
      </c>
      <c r="K75" s="455">
        <f>J75-I75</f>
        <v>2021</v>
      </c>
      <c r="L75" s="184">
        <f>H75-M75</f>
        <v>0</v>
      </c>
      <c r="M75" s="164">
        <v>0</v>
      </c>
      <c r="N75" s="205">
        <v>1</v>
      </c>
      <c r="O75" s="205"/>
      <c r="P75" s="205"/>
      <c r="Q75" s="180">
        <f>SUM(O75*10+P75)/N75*10</f>
        <v>0</v>
      </c>
      <c r="R75" s="205">
        <v>1</v>
      </c>
      <c r="S75" s="205"/>
      <c r="T75" s="205"/>
      <c r="U75" s="180">
        <f>SUM(S75*10+T75)/R75*10</f>
        <v>0</v>
      </c>
      <c r="V75" s="205">
        <v>1</v>
      </c>
      <c r="W75" s="205"/>
      <c r="X75" s="205"/>
      <c r="Y75" s="180">
        <f>SUM(W75*10+X75)/V75*10</f>
        <v>0</v>
      </c>
      <c r="Z75" s="205">
        <v>1</v>
      </c>
      <c r="AA75" s="205"/>
      <c r="AB75" s="205"/>
      <c r="AC75" s="180">
        <f>SUM(AA75*10+AB75)/Z75*10</f>
        <v>0</v>
      </c>
      <c r="AD75" s="205">
        <v>1</v>
      </c>
      <c r="AE75" s="205"/>
      <c r="AF75" s="205"/>
      <c r="AG75" s="180">
        <f>SUM(AE75*10+AF75)/AD75*10</f>
        <v>0</v>
      </c>
      <c r="AH75" s="205">
        <v>1</v>
      </c>
      <c r="AI75" s="205"/>
      <c r="AJ75" s="205"/>
      <c r="AK75" s="180">
        <f>SUM(AI75*10+AJ75)/AH75*10</f>
        <v>0</v>
      </c>
      <c r="AL75" s="205">
        <v>1</v>
      </c>
      <c r="AM75" s="205"/>
      <c r="AN75" s="205"/>
      <c r="AO75" s="180">
        <f>SUM(AM75*10+AN75)/AL75*10</f>
        <v>0</v>
      </c>
      <c r="AP75" s="179">
        <v>1</v>
      </c>
      <c r="AQ75" s="205"/>
      <c r="AR75" s="205"/>
      <c r="AS75" s="180">
        <f>SUM(AQ75*10+AR75)/AP75*10</f>
        <v>0</v>
      </c>
      <c r="AT75" s="179">
        <v>1</v>
      </c>
      <c r="AU75" s="205"/>
      <c r="AV75" s="205"/>
      <c r="AW75" s="180">
        <f>SUM(AU75*10+AV75)/AT75*10</f>
        <v>0</v>
      </c>
      <c r="AX75" s="179">
        <v>1</v>
      </c>
      <c r="AY75" s="205"/>
      <c r="AZ75" s="205"/>
      <c r="BA75" s="180">
        <f>SUM(AY75*10+AZ75)/AX75*10</f>
        <v>0</v>
      </c>
      <c r="BB75" s="153">
        <f>IF(H75&lt;250,0,IF(H75&lt;500,250,IF(H75&lt;750,"500",IF(H75&lt;1000,750,IF(H75&lt;1500,1000,IF(H75&lt;2000,1500,IF(H75&lt;2500,2000,IF(H75&lt;3000,2500,3000))))))))</f>
        <v>0</v>
      </c>
      <c r="BC75" s="188">
        <v>0</v>
      </c>
      <c r="BD75" s="197">
        <f>BB75-BC75</f>
        <v>0</v>
      </c>
      <c r="BE75" s="153" t="str">
        <f>IF(BD75=0,"geen actie",CONCATENATE("diploma uitschrijven: ",BB75," punten"))</f>
        <v>geen actie</v>
      </c>
      <c r="BF75" s="182">
        <v>89</v>
      </c>
      <c r="BG75" s="182"/>
      <c r="BH75" s="182"/>
      <c r="BI75" s="182"/>
      <c r="BJ75" s="182"/>
      <c r="BK75" s="182"/>
      <c r="BL75" s="182"/>
      <c r="BM75" s="182"/>
      <c r="BN75" s="182"/>
    </row>
    <row r="76" spans="1:66" x14ac:dyDescent="0.3">
      <c r="A76" s="149">
        <v>90</v>
      </c>
      <c r="B76" s="149" t="str">
        <f>IF(A76=BF76,"v","x")</f>
        <v>v</v>
      </c>
      <c r="C76" s="149"/>
      <c r="D76" s="215"/>
      <c r="E76" s="174"/>
      <c r="F76" s="190"/>
      <c r="G76" s="186"/>
      <c r="H76" s="176">
        <f>SUM(M76+Q76+U76+Y76+AC76+AG76+AK76+AO76+AS76+AW76+BA76)</f>
        <v>0</v>
      </c>
      <c r="I76" s="153"/>
      <c r="J76" s="153">
        <v>2021</v>
      </c>
      <c r="K76" s="455">
        <f>J76-I76</f>
        <v>2021</v>
      </c>
      <c r="L76" s="184">
        <f>H76-M76</f>
        <v>0</v>
      </c>
      <c r="M76" s="164">
        <v>0</v>
      </c>
      <c r="N76" s="205">
        <v>1</v>
      </c>
      <c r="O76" s="205"/>
      <c r="P76" s="205"/>
      <c r="Q76" s="180">
        <f>SUM(O76*10+P76)/N76*10</f>
        <v>0</v>
      </c>
      <c r="R76" s="205">
        <v>1</v>
      </c>
      <c r="S76" s="205"/>
      <c r="T76" s="205"/>
      <c r="U76" s="180">
        <f>SUM(S76*10+T76)/R76*10</f>
        <v>0</v>
      </c>
      <c r="V76" s="205">
        <v>1</v>
      </c>
      <c r="W76" s="205"/>
      <c r="X76" s="205"/>
      <c r="Y76" s="180">
        <f>SUM(W76*10+X76)/V76*10</f>
        <v>0</v>
      </c>
      <c r="Z76" s="205">
        <v>1</v>
      </c>
      <c r="AA76" s="205"/>
      <c r="AB76" s="205"/>
      <c r="AC76" s="180">
        <f>SUM(AA76*10+AB76)/Z76*10</f>
        <v>0</v>
      </c>
      <c r="AD76" s="205">
        <v>1</v>
      </c>
      <c r="AE76" s="205"/>
      <c r="AF76" s="205"/>
      <c r="AG76" s="180">
        <f>SUM(AE76*10+AF76)/AD76*10</f>
        <v>0</v>
      </c>
      <c r="AH76" s="205">
        <v>1</v>
      </c>
      <c r="AI76" s="205"/>
      <c r="AJ76" s="205"/>
      <c r="AK76" s="180">
        <f>SUM(AI76*10+AJ76)/AH76*10</f>
        <v>0</v>
      </c>
      <c r="AL76" s="205">
        <v>1</v>
      </c>
      <c r="AM76" s="205"/>
      <c r="AN76" s="205"/>
      <c r="AO76" s="180">
        <f>SUM(AM76*10+AN76)/AL76*10</f>
        <v>0</v>
      </c>
      <c r="AP76" s="179">
        <v>1</v>
      </c>
      <c r="AQ76" s="205"/>
      <c r="AR76" s="205"/>
      <c r="AS76" s="180">
        <f>SUM(AQ76*10+AR76)/AP76*10</f>
        <v>0</v>
      </c>
      <c r="AT76" s="179">
        <v>1</v>
      </c>
      <c r="AU76" s="205"/>
      <c r="AV76" s="205"/>
      <c r="AW76" s="180">
        <f>SUM(AU76*10+AV76)/AT76*10</f>
        <v>0</v>
      </c>
      <c r="AX76" s="179">
        <v>1</v>
      </c>
      <c r="AY76" s="205"/>
      <c r="AZ76" s="205"/>
      <c r="BA76" s="180">
        <f>SUM(AY76*10+AZ76)/AX76*10</f>
        <v>0</v>
      </c>
      <c r="BB76" s="153">
        <f>IF(H76&lt;250,0,IF(H76&lt;500,250,IF(H76&lt;750,"500",IF(H76&lt;1000,750,IF(H76&lt;1500,1000,IF(H76&lt;2000,1500,IF(H76&lt;2500,2000,IF(H76&lt;3000,2500,3000))))))))</f>
        <v>0</v>
      </c>
      <c r="BC76" s="188">
        <v>0</v>
      </c>
      <c r="BD76" s="197">
        <f>BB76-BC76</f>
        <v>0</v>
      </c>
      <c r="BE76" s="153" t="str">
        <f>IF(BD76=0,"geen actie",CONCATENATE("diploma uitschrijven: ",BB76," punten"))</f>
        <v>geen actie</v>
      </c>
      <c r="BF76" s="182">
        <v>90</v>
      </c>
      <c r="BG76" s="182"/>
      <c r="BH76" s="182"/>
      <c r="BI76" s="182"/>
      <c r="BJ76" s="182"/>
      <c r="BK76" s="182"/>
      <c r="BL76" s="182"/>
      <c r="BM76" s="182"/>
      <c r="BN76" s="182"/>
    </row>
    <row r="77" spans="1:66" x14ac:dyDescent="0.3">
      <c r="A77" s="149">
        <v>91</v>
      </c>
      <c r="B77" s="149" t="str">
        <f>IF(A77=BF77,"v","x")</f>
        <v>v</v>
      </c>
      <c r="C77" s="149"/>
      <c r="D77" s="215"/>
      <c r="E77" s="174"/>
      <c r="F77" s="190"/>
      <c r="G77" s="186"/>
      <c r="H77" s="176">
        <f>SUM(M77+Q77+U77+Y77+AC77+AG77+AK77+AO77+AS77+AW77+BA77)</f>
        <v>0</v>
      </c>
      <c r="I77" s="153"/>
      <c r="J77" s="153">
        <v>2021</v>
      </c>
      <c r="K77" s="455">
        <f>J77-I77</f>
        <v>2021</v>
      </c>
      <c r="L77" s="184">
        <f>H77-M77</f>
        <v>0</v>
      </c>
      <c r="M77" s="164">
        <v>0</v>
      </c>
      <c r="N77" s="205">
        <v>1</v>
      </c>
      <c r="O77" s="205"/>
      <c r="P77" s="205"/>
      <c r="Q77" s="180">
        <f>SUM(O77*10+P77)/N77*10</f>
        <v>0</v>
      </c>
      <c r="R77" s="205">
        <v>1</v>
      </c>
      <c r="S77" s="205"/>
      <c r="T77" s="205"/>
      <c r="U77" s="180">
        <f>SUM(S77*10+T77)/R77*10</f>
        <v>0</v>
      </c>
      <c r="V77" s="205">
        <v>1</v>
      </c>
      <c r="W77" s="205"/>
      <c r="X77" s="205"/>
      <c r="Y77" s="180">
        <f>SUM(W77*10+X77)/V77*10</f>
        <v>0</v>
      </c>
      <c r="Z77" s="205">
        <v>1</v>
      </c>
      <c r="AA77" s="205"/>
      <c r="AB77" s="205"/>
      <c r="AC77" s="180">
        <f>SUM(AA77*10+AB77)/Z77*10</f>
        <v>0</v>
      </c>
      <c r="AD77" s="205">
        <v>1</v>
      </c>
      <c r="AE77" s="205"/>
      <c r="AF77" s="205"/>
      <c r="AG77" s="180">
        <f>SUM(AE77*10+AF77)/AD77*10</f>
        <v>0</v>
      </c>
      <c r="AH77" s="205">
        <v>1</v>
      </c>
      <c r="AI77" s="205"/>
      <c r="AJ77" s="205"/>
      <c r="AK77" s="180">
        <f>SUM(AI77*10+AJ77)/AH77*10</f>
        <v>0</v>
      </c>
      <c r="AL77" s="205">
        <v>1</v>
      </c>
      <c r="AM77" s="205"/>
      <c r="AN77" s="205"/>
      <c r="AO77" s="180">
        <f>SUM(AM77*10+AN77)/AL77*10</f>
        <v>0</v>
      </c>
      <c r="AP77" s="179">
        <v>1</v>
      </c>
      <c r="AQ77" s="205"/>
      <c r="AR77" s="205"/>
      <c r="AS77" s="180">
        <f>SUM(AQ77*10+AR77)/AP77*10</f>
        <v>0</v>
      </c>
      <c r="AT77" s="179">
        <v>1</v>
      </c>
      <c r="AU77" s="205"/>
      <c r="AV77" s="205"/>
      <c r="AW77" s="180">
        <f>SUM(AU77*10+AV77)/AT77*10</f>
        <v>0</v>
      </c>
      <c r="AX77" s="179">
        <v>1</v>
      </c>
      <c r="AY77" s="205"/>
      <c r="AZ77" s="205"/>
      <c r="BA77" s="180">
        <f>SUM(AY77*10+AZ77)/AX77*10</f>
        <v>0</v>
      </c>
      <c r="BB77" s="153">
        <f>IF(H77&lt;250,0,IF(H77&lt;500,250,IF(H77&lt;750,"500",IF(H77&lt;1000,750,IF(H77&lt;1500,1000,IF(H77&lt;2000,1500,IF(H77&lt;2500,2000,IF(H77&lt;3000,2500,3000))))))))</f>
        <v>0</v>
      </c>
      <c r="BC77" s="188">
        <v>0</v>
      </c>
      <c r="BD77" s="197">
        <f>BB77-BC77</f>
        <v>0</v>
      </c>
      <c r="BE77" s="153" t="str">
        <f>IF(BD77=0,"geen actie",CONCATENATE("diploma uitschrijven: ",BB77," punten"))</f>
        <v>geen actie</v>
      </c>
      <c r="BF77" s="182">
        <v>91</v>
      </c>
      <c r="BG77" s="182"/>
      <c r="BH77" s="182"/>
      <c r="BI77" s="182"/>
      <c r="BJ77" s="182"/>
      <c r="BK77" s="182"/>
      <c r="BL77" s="182"/>
      <c r="BM77" s="182"/>
      <c r="BN77" s="182"/>
    </row>
    <row r="78" spans="1:66" x14ac:dyDescent="0.3">
      <c r="A78" s="149">
        <v>92</v>
      </c>
      <c r="B78" s="149" t="str">
        <f>IF(A78=BF78,"v","x")</f>
        <v>v</v>
      </c>
      <c r="C78" s="149"/>
      <c r="D78" s="215"/>
      <c r="E78" s="174"/>
      <c r="F78" s="190"/>
      <c r="G78" s="186"/>
      <c r="H78" s="176">
        <f>SUM(M78+Q78+U78+Y78+AC78+AG78+AK78+AO78+AS78+AW78+BA78)</f>
        <v>0</v>
      </c>
      <c r="I78" s="153"/>
      <c r="J78" s="153">
        <v>2021</v>
      </c>
      <c r="K78" s="455">
        <f>J78-I78</f>
        <v>2021</v>
      </c>
      <c r="L78" s="184">
        <f>H78-M78</f>
        <v>0</v>
      </c>
      <c r="M78" s="164">
        <v>0</v>
      </c>
      <c r="N78" s="205">
        <v>1</v>
      </c>
      <c r="O78" s="205"/>
      <c r="P78" s="205"/>
      <c r="Q78" s="180">
        <f>SUM(O78*10+P78)/N78*10</f>
        <v>0</v>
      </c>
      <c r="R78" s="205">
        <v>1</v>
      </c>
      <c r="S78" s="205"/>
      <c r="T78" s="205"/>
      <c r="U78" s="180">
        <f>SUM(S78*10+T78)/R78*10</f>
        <v>0</v>
      </c>
      <c r="V78" s="205">
        <v>1</v>
      </c>
      <c r="W78" s="205"/>
      <c r="X78" s="205"/>
      <c r="Y78" s="180">
        <f>SUM(W78*10+X78)/V78*10</f>
        <v>0</v>
      </c>
      <c r="Z78" s="205">
        <v>1</v>
      </c>
      <c r="AA78" s="205"/>
      <c r="AB78" s="205"/>
      <c r="AC78" s="180">
        <f>SUM(AA78*10+AB78)/Z78*10</f>
        <v>0</v>
      </c>
      <c r="AD78" s="205">
        <v>1</v>
      </c>
      <c r="AE78" s="205"/>
      <c r="AF78" s="205"/>
      <c r="AG78" s="180">
        <f>SUM(AE78*10+AF78)/AD78*10</f>
        <v>0</v>
      </c>
      <c r="AH78" s="205">
        <v>1</v>
      </c>
      <c r="AI78" s="205"/>
      <c r="AJ78" s="205"/>
      <c r="AK78" s="180">
        <f>SUM(AI78*10+AJ78)/AH78*10</f>
        <v>0</v>
      </c>
      <c r="AL78" s="205">
        <v>1</v>
      </c>
      <c r="AM78" s="205"/>
      <c r="AN78" s="205"/>
      <c r="AO78" s="180">
        <f>SUM(AM78*10+AN78)/AL78*10</f>
        <v>0</v>
      </c>
      <c r="AP78" s="179">
        <v>1</v>
      </c>
      <c r="AQ78" s="205"/>
      <c r="AR78" s="205"/>
      <c r="AS78" s="180">
        <f>SUM(AQ78*10+AR78)/AP78*10</f>
        <v>0</v>
      </c>
      <c r="AT78" s="179">
        <v>1</v>
      </c>
      <c r="AU78" s="205"/>
      <c r="AV78" s="205"/>
      <c r="AW78" s="180">
        <f>SUM(AU78*10+AV78)/AT78*10</f>
        <v>0</v>
      </c>
      <c r="AX78" s="179">
        <v>1</v>
      </c>
      <c r="AY78" s="205"/>
      <c r="AZ78" s="205"/>
      <c r="BA78" s="180">
        <f>SUM(AY78*10+AZ78)/AX78*10</f>
        <v>0</v>
      </c>
      <c r="BB78" s="153">
        <f>IF(H78&lt;250,0,IF(H78&lt;500,250,IF(H78&lt;750,"500",IF(H78&lt;1000,750,IF(H78&lt;1500,1000,IF(H78&lt;2000,1500,IF(H78&lt;2500,2000,IF(H78&lt;3000,2500,3000))))))))</f>
        <v>0</v>
      </c>
      <c r="BC78" s="188">
        <v>0</v>
      </c>
      <c r="BD78" s="197">
        <f>BB78-BC78</f>
        <v>0</v>
      </c>
      <c r="BE78" s="153" t="str">
        <f>IF(BD78=0,"geen actie",CONCATENATE("diploma uitschrijven: ",BB78," punten"))</f>
        <v>geen actie</v>
      </c>
      <c r="BF78" s="182">
        <v>92</v>
      </c>
      <c r="BG78" s="182"/>
      <c r="BH78" s="182"/>
      <c r="BI78" s="182"/>
      <c r="BJ78" s="182"/>
      <c r="BK78" s="182"/>
      <c r="BL78" s="182"/>
      <c r="BM78" s="182"/>
      <c r="BN78" s="182"/>
    </row>
    <row r="79" spans="1:66" x14ac:dyDescent="0.3">
      <c r="A79" s="149">
        <v>93</v>
      </c>
      <c r="B79" s="149" t="str">
        <f>IF(A79=BF79,"v","x")</f>
        <v>v</v>
      </c>
      <c r="C79" s="149"/>
      <c r="D79" s="215"/>
      <c r="E79" s="174"/>
      <c r="F79" s="190"/>
      <c r="G79" s="186"/>
      <c r="H79" s="176">
        <f>SUM(M79+Q79+U79+Y79+AC79+AG79+AK79+AO79+AS79+AW79+BA79)</f>
        <v>0</v>
      </c>
      <c r="I79" s="153"/>
      <c r="J79" s="153">
        <v>2021</v>
      </c>
      <c r="K79" s="455">
        <f>J79-I79</f>
        <v>2021</v>
      </c>
      <c r="L79" s="184">
        <f>H79-M79</f>
        <v>0</v>
      </c>
      <c r="M79" s="164">
        <v>0</v>
      </c>
      <c r="N79" s="205">
        <v>1</v>
      </c>
      <c r="O79" s="205"/>
      <c r="P79" s="205"/>
      <c r="Q79" s="180">
        <f>SUM(O79*10+P79)/N79*10</f>
        <v>0</v>
      </c>
      <c r="R79" s="205">
        <v>1</v>
      </c>
      <c r="S79" s="205"/>
      <c r="T79" s="205"/>
      <c r="U79" s="180">
        <f>SUM(S79*10+T79)/R79*10</f>
        <v>0</v>
      </c>
      <c r="V79" s="205">
        <v>1</v>
      </c>
      <c r="W79" s="205"/>
      <c r="X79" s="205"/>
      <c r="Y79" s="180">
        <f>SUM(W79*10+X79)/V79*10</f>
        <v>0</v>
      </c>
      <c r="Z79" s="205">
        <v>1</v>
      </c>
      <c r="AA79" s="205"/>
      <c r="AB79" s="205"/>
      <c r="AC79" s="180">
        <f>SUM(AA79*10+AB79)/Z79*10</f>
        <v>0</v>
      </c>
      <c r="AD79" s="205">
        <v>1</v>
      </c>
      <c r="AE79" s="205"/>
      <c r="AF79" s="205"/>
      <c r="AG79" s="180">
        <f>SUM(AE79*10+AF79)/AD79*10</f>
        <v>0</v>
      </c>
      <c r="AH79" s="205">
        <v>1</v>
      </c>
      <c r="AI79" s="205"/>
      <c r="AJ79" s="205"/>
      <c r="AK79" s="180">
        <f>SUM(AI79*10+AJ79)/AH79*10</f>
        <v>0</v>
      </c>
      <c r="AL79" s="205">
        <v>1</v>
      </c>
      <c r="AM79" s="205"/>
      <c r="AN79" s="205"/>
      <c r="AO79" s="180">
        <f>SUM(AM79*10+AN79)/AL79*10</f>
        <v>0</v>
      </c>
      <c r="AP79" s="179">
        <v>1</v>
      </c>
      <c r="AQ79" s="205"/>
      <c r="AR79" s="205"/>
      <c r="AS79" s="180">
        <f>SUM(AQ79*10+AR79)/AP79*10</f>
        <v>0</v>
      </c>
      <c r="AT79" s="179">
        <v>1</v>
      </c>
      <c r="AU79" s="205"/>
      <c r="AV79" s="205"/>
      <c r="AW79" s="180">
        <f>SUM(AU79*10+AV79)/AT79*10</f>
        <v>0</v>
      </c>
      <c r="AX79" s="179">
        <v>1</v>
      </c>
      <c r="AY79" s="205"/>
      <c r="AZ79" s="205"/>
      <c r="BA79" s="180">
        <f>SUM(AY79*10+AZ79)/AX79*10</f>
        <v>0</v>
      </c>
      <c r="BB79" s="153">
        <f>IF(H79&lt;250,0,IF(H79&lt;500,250,IF(H79&lt;750,"500",IF(H79&lt;1000,750,IF(H79&lt;1500,1000,IF(H79&lt;2000,1500,IF(H79&lt;2500,2000,IF(H79&lt;3000,2500,3000))))))))</f>
        <v>0</v>
      </c>
      <c r="BC79" s="188">
        <v>0</v>
      </c>
      <c r="BD79" s="197">
        <f>BB79-BC79</f>
        <v>0</v>
      </c>
      <c r="BE79" s="153" t="str">
        <f>IF(BD79=0,"geen actie",CONCATENATE("diploma uitschrijven: ",BB79," punten"))</f>
        <v>geen actie</v>
      </c>
      <c r="BF79" s="182">
        <v>93</v>
      </c>
      <c r="BG79" s="182"/>
      <c r="BH79" s="182"/>
      <c r="BI79" s="182"/>
      <c r="BJ79" s="182"/>
      <c r="BK79" s="182"/>
      <c r="BL79" s="182"/>
      <c r="BM79" s="182"/>
      <c r="BN79" s="182"/>
    </row>
    <row r="80" spans="1:66" x14ac:dyDescent="0.3">
      <c r="A80" s="149">
        <v>94</v>
      </c>
      <c r="B80" s="149" t="str">
        <f>IF(A80=BF80,"v","x")</f>
        <v>v</v>
      </c>
      <c r="C80" s="149"/>
      <c r="D80" s="215"/>
      <c r="E80" s="174"/>
      <c r="F80" s="190"/>
      <c r="G80" s="186"/>
      <c r="H80" s="176">
        <f>SUM(M80+Q80+U80+Y80+AC80+AG80+AK80+AO80+AS80+AW80+BA80)</f>
        <v>0</v>
      </c>
      <c r="I80" s="153"/>
      <c r="J80" s="153">
        <v>2021</v>
      </c>
      <c r="K80" s="455">
        <f>J80-I80</f>
        <v>2021</v>
      </c>
      <c r="L80" s="184">
        <f>H80-M80</f>
        <v>0</v>
      </c>
      <c r="M80" s="164"/>
      <c r="N80" s="205">
        <v>1</v>
      </c>
      <c r="O80" s="205"/>
      <c r="P80" s="205"/>
      <c r="Q80" s="180">
        <f>SUM(O80*10+P80)/N80*10</f>
        <v>0</v>
      </c>
      <c r="R80" s="205">
        <v>1</v>
      </c>
      <c r="S80" s="205"/>
      <c r="T80" s="205"/>
      <c r="U80" s="180">
        <f>SUM(S80*10+T80)/R80*10</f>
        <v>0</v>
      </c>
      <c r="V80" s="205">
        <v>1</v>
      </c>
      <c r="W80" s="205"/>
      <c r="X80" s="205"/>
      <c r="Y80" s="180">
        <f>SUM(W80*10+X80)/V80*10</f>
        <v>0</v>
      </c>
      <c r="Z80" s="205">
        <v>1</v>
      </c>
      <c r="AA80" s="205"/>
      <c r="AB80" s="205"/>
      <c r="AC80" s="180">
        <f>SUM(AA80*10+AB80)/Z80*10</f>
        <v>0</v>
      </c>
      <c r="AD80" s="205">
        <v>1</v>
      </c>
      <c r="AE80" s="205"/>
      <c r="AF80" s="205"/>
      <c r="AG80" s="180">
        <f>SUM(AE80*10+AF80)/AD80*10</f>
        <v>0</v>
      </c>
      <c r="AH80" s="205">
        <v>1</v>
      </c>
      <c r="AI80" s="205"/>
      <c r="AJ80" s="205"/>
      <c r="AK80" s="180">
        <f>SUM(AI80*10+AJ80)/AH80*10</f>
        <v>0</v>
      </c>
      <c r="AL80" s="205">
        <v>1</v>
      </c>
      <c r="AM80" s="205"/>
      <c r="AN80" s="205"/>
      <c r="AO80" s="180">
        <f>SUM(AM80*10+AN80)/AL80*10</f>
        <v>0</v>
      </c>
      <c r="AP80" s="179">
        <v>1</v>
      </c>
      <c r="AQ80" s="205"/>
      <c r="AR80" s="205"/>
      <c r="AS80" s="180">
        <f>SUM(AQ80*10+AR80)/AP80*10</f>
        <v>0</v>
      </c>
      <c r="AT80" s="179">
        <v>1</v>
      </c>
      <c r="AU80" s="205"/>
      <c r="AV80" s="205"/>
      <c r="AW80" s="180">
        <f>SUM(AU80*10+AV80)/AT80*10</f>
        <v>0</v>
      </c>
      <c r="AX80" s="179">
        <v>1</v>
      </c>
      <c r="AY80" s="205"/>
      <c r="AZ80" s="205"/>
      <c r="BA80" s="180">
        <f>SUM(AY80*10+AZ80)/AX80*10</f>
        <v>0</v>
      </c>
      <c r="BB80" s="153">
        <f>IF(H80&lt;250,0,IF(H80&lt;500,250,IF(H80&lt;750,"500",IF(H80&lt;1000,750,IF(H80&lt;1500,1000,IF(H80&lt;2000,1500,IF(H80&lt;2500,2000,IF(H80&lt;3000,2500,3000))))))))</f>
        <v>0</v>
      </c>
      <c r="BC80" s="188">
        <v>0</v>
      </c>
      <c r="BD80" s="197">
        <f>BB80-BC80</f>
        <v>0</v>
      </c>
      <c r="BE80" s="153" t="str">
        <f>IF(BD80=0,"geen actie",CONCATENATE("diploma uitschrijven: ",BB80," punten"))</f>
        <v>geen actie</v>
      </c>
      <c r="BF80" s="182">
        <v>94</v>
      </c>
      <c r="BG80" s="182"/>
      <c r="BH80" s="182"/>
      <c r="BI80" s="182"/>
      <c r="BJ80" s="182"/>
      <c r="BK80" s="182"/>
      <c r="BL80" s="182"/>
      <c r="BM80" s="182"/>
      <c r="BN80" s="182"/>
    </row>
    <row r="81" spans="1:66" x14ac:dyDescent="0.3">
      <c r="A81" s="149">
        <v>95</v>
      </c>
      <c r="B81" s="149" t="str">
        <f>IF(A81=BF81,"v","x")</f>
        <v>v</v>
      </c>
      <c r="C81" s="149"/>
      <c r="D81" s="215"/>
      <c r="E81" s="174"/>
      <c r="F81" s="190"/>
      <c r="G81" s="186"/>
      <c r="H81" s="176">
        <f>SUM(M81+Q81+U81+Y81+AC81+AG81+AK81+AO81+AS81+AW81+BA81)</f>
        <v>0</v>
      </c>
      <c r="I81" s="153"/>
      <c r="J81" s="153">
        <v>2021</v>
      </c>
      <c r="K81" s="455">
        <f>J81-I81</f>
        <v>2021</v>
      </c>
      <c r="L81" s="184">
        <f>H81-M81</f>
        <v>0</v>
      </c>
      <c r="M81" s="164"/>
      <c r="N81" s="205">
        <v>1</v>
      </c>
      <c r="O81" s="205"/>
      <c r="P81" s="205"/>
      <c r="Q81" s="180">
        <f>SUM(O81*10+P81)/N81*10</f>
        <v>0</v>
      </c>
      <c r="R81" s="205">
        <v>1</v>
      </c>
      <c r="S81" s="205"/>
      <c r="T81" s="205"/>
      <c r="U81" s="180">
        <f>SUM(S81*10+T81)/R81*10</f>
        <v>0</v>
      </c>
      <c r="V81" s="205">
        <v>1</v>
      </c>
      <c r="W81" s="205"/>
      <c r="X81" s="205"/>
      <c r="Y81" s="180">
        <f>SUM(W81*10+X81)/V81*10</f>
        <v>0</v>
      </c>
      <c r="Z81" s="205">
        <v>1</v>
      </c>
      <c r="AA81" s="205"/>
      <c r="AB81" s="205"/>
      <c r="AC81" s="180">
        <f>SUM(AA81*10+AB81)/Z81*10</f>
        <v>0</v>
      </c>
      <c r="AD81" s="205">
        <v>1</v>
      </c>
      <c r="AE81" s="205"/>
      <c r="AF81" s="205"/>
      <c r="AG81" s="180">
        <f>SUM(AE81*10+AF81)/AD81*10</f>
        <v>0</v>
      </c>
      <c r="AH81" s="205">
        <v>1</v>
      </c>
      <c r="AI81" s="205"/>
      <c r="AJ81" s="205"/>
      <c r="AK81" s="180">
        <f>SUM(AI81*10+AJ81)/AH81*10</f>
        <v>0</v>
      </c>
      <c r="AL81" s="205">
        <v>1</v>
      </c>
      <c r="AM81" s="205"/>
      <c r="AN81" s="205"/>
      <c r="AO81" s="180">
        <f>SUM(AM81*10+AN81)/AL81*10</f>
        <v>0</v>
      </c>
      <c r="AP81" s="179">
        <v>1</v>
      </c>
      <c r="AQ81" s="205"/>
      <c r="AR81" s="205"/>
      <c r="AS81" s="180">
        <f>SUM(AQ81*10+AR81)/AP81*10</f>
        <v>0</v>
      </c>
      <c r="AT81" s="179">
        <v>1</v>
      </c>
      <c r="AU81" s="205"/>
      <c r="AV81" s="205"/>
      <c r="AW81" s="180">
        <f>SUM(AU81*10+AV81)/AT81*10</f>
        <v>0</v>
      </c>
      <c r="AX81" s="179">
        <v>1</v>
      </c>
      <c r="AY81" s="205"/>
      <c r="AZ81" s="205"/>
      <c r="BA81" s="180">
        <f>SUM(AY81*10+AZ81)/AX81*10</f>
        <v>0</v>
      </c>
      <c r="BB81" s="153">
        <f>IF(H81&lt;250,0,IF(H81&lt;500,250,IF(H81&lt;750,"500",IF(H81&lt;1000,750,IF(H81&lt;1500,1000,IF(H81&lt;2000,1500,IF(H81&lt;2500,2000,IF(H81&lt;3000,2500,3000))))))))</f>
        <v>0</v>
      </c>
      <c r="BC81" s="188">
        <v>0</v>
      </c>
      <c r="BD81" s="197">
        <f>BB81-BC81</f>
        <v>0</v>
      </c>
      <c r="BE81" s="153" t="str">
        <f>IF(BD81=0,"geen actie",CONCATENATE("diploma uitschrijven: ",BB81," punten"))</f>
        <v>geen actie</v>
      </c>
      <c r="BF81" s="182">
        <v>95</v>
      </c>
      <c r="BG81" s="182"/>
      <c r="BH81" s="182"/>
      <c r="BI81" s="182"/>
      <c r="BJ81" s="182"/>
      <c r="BK81" s="182"/>
      <c r="BL81" s="182"/>
      <c r="BM81" s="182"/>
      <c r="BN81" s="182"/>
    </row>
    <row r="82" spans="1:66" x14ac:dyDescent="0.3">
      <c r="A82" s="149">
        <v>96</v>
      </c>
      <c r="B82" s="149" t="str">
        <f>IF(A82=BF82,"v","x")</f>
        <v>v</v>
      </c>
      <c r="C82" s="149"/>
      <c r="D82" s="215"/>
      <c r="E82" s="174"/>
      <c r="F82" s="190"/>
      <c r="G82" s="186"/>
      <c r="H82" s="176">
        <f>SUM(M82+Q82+U82+Y82+AC82+AG82+AK82+AO82+AS82+AW82+BA82)</f>
        <v>0</v>
      </c>
      <c r="I82" s="153"/>
      <c r="J82" s="153">
        <v>2021</v>
      </c>
      <c r="K82" s="455">
        <f>J82-I82</f>
        <v>2021</v>
      </c>
      <c r="L82" s="184">
        <f>H82-M82</f>
        <v>0</v>
      </c>
      <c r="M82" s="164"/>
      <c r="N82" s="205">
        <v>1</v>
      </c>
      <c r="O82" s="205"/>
      <c r="P82" s="205"/>
      <c r="Q82" s="180">
        <f>SUM(O82*10+P82)/N82*10</f>
        <v>0</v>
      </c>
      <c r="R82" s="205">
        <v>1</v>
      </c>
      <c r="S82" s="205"/>
      <c r="T82" s="205"/>
      <c r="U82" s="180">
        <f>SUM(S82*10+T82)/R82*10</f>
        <v>0</v>
      </c>
      <c r="V82" s="205">
        <v>1</v>
      </c>
      <c r="W82" s="205"/>
      <c r="X82" s="205"/>
      <c r="Y82" s="180">
        <f>SUM(W82*10+X82)/V82*10</f>
        <v>0</v>
      </c>
      <c r="Z82" s="205">
        <v>1</v>
      </c>
      <c r="AA82" s="205"/>
      <c r="AB82" s="205"/>
      <c r="AC82" s="180">
        <f>SUM(AA82*10+AB82)/Z82*10</f>
        <v>0</v>
      </c>
      <c r="AD82" s="205">
        <v>1</v>
      </c>
      <c r="AE82" s="205"/>
      <c r="AF82" s="205"/>
      <c r="AG82" s="180">
        <f>SUM(AE82*10+AF82)/AD82*10</f>
        <v>0</v>
      </c>
      <c r="AH82" s="205">
        <v>1</v>
      </c>
      <c r="AI82" s="205"/>
      <c r="AJ82" s="205"/>
      <c r="AK82" s="180">
        <f>SUM(AI82*10+AJ82)/AH82*10</f>
        <v>0</v>
      </c>
      <c r="AL82" s="205">
        <v>1</v>
      </c>
      <c r="AM82" s="205"/>
      <c r="AN82" s="205"/>
      <c r="AO82" s="180">
        <f>SUM(AM82*10+AN82)/AL82*10</f>
        <v>0</v>
      </c>
      <c r="AP82" s="179">
        <v>1</v>
      </c>
      <c r="AQ82" s="205"/>
      <c r="AR82" s="205"/>
      <c r="AS82" s="180">
        <f>SUM(AQ82*10+AR82)/AP82*10</f>
        <v>0</v>
      </c>
      <c r="AT82" s="179">
        <v>1</v>
      </c>
      <c r="AU82" s="205"/>
      <c r="AV82" s="205"/>
      <c r="AW82" s="180">
        <f>SUM(AU82*10+AV82)/AT82*10</f>
        <v>0</v>
      </c>
      <c r="AX82" s="179">
        <v>1</v>
      </c>
      <c r="AY82" s="205"/>
      <c r="AZ82" s="205"/>
      <c r="BA82" s="180">
        <f>SUM(AY82*10+AZ82)/AX82*10</f>
        <v>0</v>
      </c>
      <c r="BB82" s="153">
        <f>IF(H82&lt;250,0,IF(H82&lt;500,250,IF(H82&lt;750,"500",IF(H82&lt;1000,750,IF(H82&lt;1500,1000,IF(H82&lt;2000,1500,IF(H82&lt;2500,2000,IF(H82&lt;3000,2500,3000))))))))</f>
        <v>0</v>
      </c>
      <c r="BC82" s="188">
        <v>0</v>
      </c>
      <c r="BD82" s="197">
        <f>BB82-BC82</f>
        <v>0</v>
      </c>
      <c r="BE82" s="153" t="str">
        <f>IF(BD82=0,"geen actie",CONCATENATE("diploma uitschrijven: ",BB82," punten"))</f>
        <v>geen actie</v>
      </c>
      <c r="BF82" s="182">
        <v>96</v>
      </c>
      <c r="BG82" s="182"/>
      <c r="BH82" s="182"/>
      <c r="BI82" s="182"/>
      <c r="BJ82" s="182"/>
      <c r="BK82" s="182"/>
      <c r="BL82" s="182"/>
      <c r="BM82" s="182"/>
      <c r="BN82" s="182"/>
    </row>
    <row r="83" spans="1:66" x14ac:dyDescent="0.3">
      <c r="A83" s="149">
        <v>97</v>
      </c>
      <c r="B83" s="149" t="str">
        <f>IF(A83=BF83,"v","x")</f>
        <v>v</v>
      </c>
      <c r="C83" s="149"/>
      <c r="D83" s="215"/>
      <c r="E83" s="174"/>
      <c r="F83" s="190"/>
      <c r="G83" s="186"/>
      <c r="H83" s="176">
        <f>SUM(M83+Q83+U83+Y83+AC83+AG83+AK83+AO83+AS83+AW83+BA83)</f>
        <v>0</v>
      </c>
      <c r="I83" s="153"/>
      <c r="J83" s="153">
        <v>2021</v>
      </c>
      <c r="K83" s="455">
        <f>J83-I83</f>
        <v>2021</v>
      </c>
      <c r="L83" s="184">
        <f>H83-M83</f>
        <v>0</v>
      </c>
      <c r="M83" s="164"/>
      <c r="N83" s="205">
        <v>1</v>
      </c>
      <c r="O83" s="205"/>
      <c r="P83" s="205"/>
      <c r="Q83" s="180">
        <f>SUM(O83*10+P83)/N83*10</f>
        <v>0</v>
      </c>
      <c r="R83" s="205">
        <v>1</v>
      </c>
      <c r="S83" s="205"/>
      <c r="T83" s="205"/>
      <c r="U83" s="180">
        <f>SUM(S83*10+T83)/R83*10</f>
        <v>0</v>
      </c>
      <c r="V83" s="205">
        <v>1</v>
      </c>
      <c r="W83" s="205"/>
      <c r="X83" s="205"/>
      <c r="Y83" s="180">
        <f>SUM(W83*10+X83)/V83*10</f>
        <v>0</v>
      </c>
      <c r="Z83" s="205">
        <v>1</v>
      </c>
      <c r="AA83" s="205"/>
      <c r="AB83" s="205"/>
      <c r="AC83" s="180">
        <f>SUM(AA83*10+AB83)/Z83*10</f>
        <v>0</v>
      </c>
      <c r="AD83" s="205">
        <v>1</v>
      </c>
      <c r="AE83" s="205"/>
      <c r="AF83" s="205"/>
      <c r="AG83" s="180">
        <f>SUM(AE83*10+AF83)/AD83*10</f>
        <v>0</v>
      </c>
      <c r="AH83" s="205">
        <v>1</v>
      </c>
      <c r="AI83" s="205"/>
      <c r="AJ83" s="205"/>
      <c r="AK83" s="180">
        <f>SUM(AI83*10+AJ83)/AH83*10</f>
        <v>0</v>
      </c>
      <c r="AL83" s="205">
        <v>1</v>
      </c>
      <c r="AM83" s="205"/>
      <c r="AN83" s="205"/>
      <c r="AO83" s="180">
        <f>SUM(AM83*10+AN83)/AL83*10</f>
        <v>0</v>
      </c>
      <c r="AP83" s="179">
        <v>1</v>
      </c>
      <c r="AQ83" s="205"/>
      <c r="AR83" s="205"/>
      <c r="AS83" s="180">
        <f>SUM(AQ83*10+AR83)/AP83*10</f>
        <v>0</v>
      </c>
      <c r="AT83" s="179">
        <v>1</v>
      </c>
      <c r="AU83" s="205"/>
      <c r="AV83" s="205"/>
      <c r="AW83" s="180">
        <f>SUM(AU83*10+AV83)/AT83*10</f>
        <v>0</v>
      </c>
      <c r="AX83" s="179">
        <v>1</v>
      </c>
      <c r="AY83" s="205"/>
      <c r="AZ83" s="205"/>
      <c r="BA83" s="180">
        <f>SUM(AY83*10+AZ83)/AX83*10</f>
        <v>0</v>
      </c>
      <c r="BB83" s="153">
        <f>IF(H83&lt;250,0,IF(H83&lt;500,250,IF(H83&lt;750,"500",IF(H83&lt;1000,750,IF(H83&lt;1500,1000,IF(H83&lt;2000,1500,IF(H83&lt;2500,2000,IF(H83&lt;3000,2500,3000))))))))</f>
        <v>0</v>
      </c>
      <c r="BC83" s="188">
        <v>0</v>
      </c>
      <c r="BD83" s="197">
        <f>BB83-BC83</f>
        <v>0</v>
      </c>
      <c r="BE83" s="153" t="str">
        <f>IF(BD83=0,"geen actie",CONCATENATE("diploma uitschrijven: ",BB83," punten"))</f>
        <v>geen actie</v>
      </c>
      <c r="BF83" s="182">
        <v>97</v>
      </c>
      <c r="BG83" s="182"/>
      <c r="BH83" s="182"/>
      <c r="BI83" s="182"/>
      <c r="BJ83" s="182"/>
      <c r="BK83" s="182"/>
      <c r="BL83" s="182"/>
      <c r="BM83" s="182"/>
      <c r="BN83" s="182"/>
    </row>
    <row r="84" spans="1:66" x14ac:dyDescent="0.3">
      <c r="A84" s="149">
        <v>98</v>
      </c>
      <c r="B84" s="149" t="str">
        <f>IF(A84=BF84,"v","x")</f>
        <v>v</v>
      </c>
      <c r="C84" s="149"/>
      <c r="D84" s="215"/>
      <c r="E84" s="174"/>
      <c r="F84" s="190"/>
      <c r="G84" s="186"/>
      <c r="H84" s="176">
        <f>SUM(M84+Q84+U84+Y84+AC84+AG84+AK84+AO84+AS84+AW84+BA84)</f>
        <v>0</v>
      </c>
      <c r="I84" s="153"/>
      <c r="J84" s="153">
        <v>2021</v>
      </c>
      <c r="K84" s="455">
        <f>J84-I84</f>
        <v>2021</v>
      </c>
      <c r="L84" s="184">
        <f>H84-M84</f>
        <v>0</v>
      </c>
      <c r="M84" s="164"/>
      <c r="N84" s="205">
        <v>1</v>
      </c>
      <c r="O84" s="205"/>
      <c r="P84" s="205"/>
      <c r="Q84" s="180">
        <f>SUM(O84*10+P84)/N84*10</f>
        <v>0</v>
      </c>
      <c r="R84" s="205">
        <v>1</v>
      </c>
      <c r="S84" s="205"/>
      <c r="T84" s="205"/>
      <c r="U84" s="180">
        <f>SUM(S84*10+T84)/R84*10</f>
        <v>0</v>
      </c>
      <c r="V84" s="205">
        <v>1</v>
      </c>
      <c r="W84" s="205"/>
      <c r="X84" s="205"/>
      <c r="Y84" s="180">
        <f>SUM(W84*10+X84)/V84*10</f>
        <v>0</v>
      </c>
      <c r="Z84" s="205">
        <v>1</v>
      </c>
      <c r="AA84" s="205"/>
      <c r="AB84" s="205"/>
      <c r="AC84" s="180">
        <f>SUM(AA84*10+AB84)/Z84*10</f>
        <v>0</v>
      </c>
      <c r="AD84" s="205">
        <v>1</v>
      </c>
      <c r="AE84" s="205"/>
      <c r="AF84" s="205"/>
      <c r="AG84" s="180">
        <f>SUM(AE84*10+AF84)/AD84*10</f>
        <v>0</v>
      </c>
      <c r="AH84" s="205">
        <v>1</v>
      </c>
      <c r="AI84" s="205"/>
      <c r="AJ84" s="205"/>
      <c r="AK84" s="180">
        <f>SUM(AI84*10+AJ84)/AH84*10</f>
        <v>0</v>
      </c>
      <c r="AL84" s="205">
        <v>1</v>
      </c>
      <c r="AM84" s="205"/>
      <c r="AN84" s="205"/>
      <c r="AO84" s="180">
        <f>SUM(AM84*10+AN84)/AL84*10</f>
        <v>0</v>
      </c>
      <c r="AP84" s="179">
        <v>1</v>
      </c>
      <c r="AQ84" s="205"/>
      <c r="AR84" s="205"/>
      <c r="AS84" s="180">
        <f>SUM(AQ84*10+AR84)/AP84*10</f>
        <v>0</v>
      </c>
      <c r="AT84" s="179">
        <v>1</v>
      </c>
      <c r="AU84" s="205"/>
      <c r="AV84" s="205"/>
      <c r="AW84" s="180">
        <f>SUM(AU84*10+AV84)/AT84*10</f>
        <v>0</v>
      </c>
      <c r="AX84" s="179">
        <v>1</v>
      </c>
      <c r="AY84" s="205"/>
      <c r="AZ84" s="205"/>
      <c r="BA84" s="180">
        <f>SUM(AY84*10+AZ84)/AX84*10</f>
        <v>0</v>
      </c>
      <c r="BB84" s="153">
        <f>IF(H84&lt;250,0,IF(H84&lt;500,250,IF(H84&lt;750,"500",IF(H84&lt;1000,750,IF(H84&lt;1500,1000,IF(H84&lt;2000,1500,IF(H84&lt;2500,2000,IF(H84&lt;3000,2500,3000))))))))</f>
        <v>0</v>
      </c>
      <c r="BC84" s="188">
        <v>0</v>
      </c>
      <c r="BD84" s="197">
        <f>BB84-BC84</f>
        <v>0</v>
      </c>
      <c r="BE84" s="153" t="str">
        <f>IF(BD84=0,"geen actie",CONCATENATE("diploma uitschrijven: ",BB84," punten"))</f>
        <v>geen actie</v>
      </c>
      <c r="BF84" s="182">
        <v>98</v>
      </c>
      <c r="BG84" s="182"/>
      <c r="BH84" s="182"/>
      <c r="BI84" s="182"/>
      <c r="BJ84" s="182"/>
      <c r="BK84" s="182"/>
      <c r="BL84" s="182"/>
      <c r="BM84" s="182"/>
      <c r="BN84" s="182"/>
    </row>
    <row r="85" spans="1:66" x14ac:dyDescent="0.3">
      <c r="A85" s="149">
        <v>99</v>
      </c>
      <c r="B85" s="149" t="str">
        <f>IF(A85=BF85,"v","x")</f>
        <v>v</v>
      </c>
      <c r="C85" s="149"/>
      <c r="D85" s="215"/>
      <c r="E85" s="174"/>
      <c r="F85" s="190"/>
      <c r="G85" s="186"/>
      <c r="H85" s="176">
        <f>SUM(M85+Q85+U85+Y85+AC85+AG85+AK85+AO85+AS85+AW85+BA85)</f>
        <v>0</v>
      </c>
      <c r="I85" s="153"/>
      <c r="J85" s="153">
        <v>2021</v>
      </c>
      <c r="K85" s="455">
        <f>J85-I85</f>
        <v>2021</v>
      </c>
      <c r="L85" s="184">
        <f>H85-M85</f>
        <v>0</v>
      </c>
      <c r="M85" s="164"/>
      <c r="N85" s="205">
        <v>1</v>
      </c>
      <c r="O85" s="205"/>
      <c r="P85" s="205"/>
      <c r="Q85" s="180">
        <f>SUM(O85*10+P85)/N85*10</f>
        <v>0</v>
      </c>
      <c r="R85" s="205">
        <v>1</v>
      </c>
      <c r="S85" s="205"/>
      <c r="T85" s="205"/>
      <c r="U85" s="180">
        <f>SUM(S85*10+T85)/R85*10</f>
        <v>0</v>
      </c>
      <c r="V85" s="205">
        <v>1</v>
      </c>
      <c r="W85" s="205"/>
      <c r="X85" s="205"/>
      <c r="Y85" s="180">
        <f>SUM(W85*10+X85)/V85*10</f>
        <v>0</v>
      </c>
      <c r="Z85" s="205">
        <v>1</v>
      </c>
      <c r="AA85" s="205"/>
      <c r="AB85" s="205"/>
      <c r="AC85" s="180">
        <f>SUM(AA85*10+AB85)/Z85*10</f>
        <v>0</v>
      </c>
      <c r="AD85" s="205">
        <v>1</v>
      </c>
      <c r="AE85" s="205"/>
      <c r="AF85" s="205"/>
      <c r="AG85" s="180">
        <f>SUM(AE85*10+AF85)/AD85*10</f>
        <v>0</v>
      </c>
      <c r="AH85" s="205">
        <v>1</v>
      </c>
      <c r="AI85" s="205"/>
      <c r="AJ85" s="205"/>
      <c r="AK85" s="180">
        <f>SUM(AI85*10+AJ85)/AH85*10</f>
        <v>0</v>
      </c>
      <c r="AL85" s="205">
        <v>1</v>
      </c>
      <c r="AM85" s="205"/>
      <c r="AN85" s="205"/>
      <c r="AO85" s="180">
        <f>SUM(AM85*10+AN85)/AL85*10</f>
        <v>0</v>
      </c>
      <c r="AP85" s="179">
        <v>1</v>
      </c>
      <c r="AQ85" s="205"/>
      <c r="AR85" s="205"/>
      <c r="AS85" s="180">
        <f>SUM(AQ85*10+AR85)/AP85*10</f>
        <v>0</v>
      </c>
      <c r="AT85" s="179">
        <v>1</v>
      </c>
      <c r="AU85" s="205"/>
      <c r="AV85" s="205"/>
      <c r="AW85" s="180">
        <f>SUM(AU85*10+AV85)/AT85*10</f>
        <v>0</v>
      </c>
      <c r="AX85" s="179">
        <v>1</v>
      </c>
      <c r="AY85" s="205"/>
      <c r="AZ85" s="205"/>
      <c r="BA85" s="180">
        <f>SUM(AY85*10+AZ85)/AX85*10</f>
        <v>0</v>
      </c>
      <c r="BB85" s="153">
        <f>IF(H85&lt;250,0,IF(H85&lt;500,250,IF(H85&lt;750,"500",IF(H85&lt;1000,750,IF(H85&lt;1500,1000,IF(H85&lt;2000,1500,IF(H85&lt;2500,2000,IF(H85&lt;3000,2500,3000))))))))</f>
        <v>0</v>
      </c>
      <c r="BC85" s="188">
        <v>0</v>
      </c>
      <c r="BD85" s="197">
        <f>BB85-BC85</f>
        <v>0</v>
      </c>
      <c r="BE85" s="153" t="str">
        <f>IF(BD85=0,"geen actie",CONCATENATE("diploma uitschrijven: ",BB85," punten"))</f>
        <v>geen actie</v>
      </c>
      <c r="BF85" s="182">
        <v>99</v>
      </c>
      <c r="BG85" s="182"/>
      <c r="BH85" s="182"/>
      <c r="BI85" s="182"/>
      <c r="BJ85" s="182"/>
      <c r="BK85" s="182"/>
      <c r="BL85" s="182"/>
      <c r="BM85" s="182"/>
      <c r="BN85" s="182"/>
    </row>
    <row r="86" spans="1:66" x14ac:dyDescent="0.3">
      <c r="A86" s="149">
        <v>100</v>
      </c>
      <c r="B86" s="149" t="str">
        <f>IF(A86=BF86,"v","x")</f>
        <v>v</v>
      </c>
      <c r="C86" s="149"/>
      <c r="D86" s="215"/>
      <c r="E86" s="174"/>
      <c r="F86" s="190"/>
      <c r="G86" s="186"/>
      <c r="H86" s="176">
        <f>SUM(M86+Q86+U86+Y86+AC86+AG86+AK86+AO86+AS86+AW86+BA86)</f>
        <v>0</v>
      </c>
      <c r="I86" s="153"/>
      <c r="J86" s="153">
        <v>2021</v>
      </c>
      <c r="K86" s="455">
        <f>J86-I86</f>
        <v>2021</v>
      </c>
      <c r="L86" s="184">
        <f>H86-M86</f>
        <v>0</v>
      </c>
      <c r="M86" s="164"/>
      <c r="N86" s="205">
        <v>1</v>
      </c>
      <c r="O86" s="205"/>
      <c r="P86" s="205"/>
      <c r="Q86" s="180">
        <f>SUM(O86*10+P86)/N86*10</f>
        <v>0</v>
      </c>
      <c r="R86" s="205">
        <v>1</v>
      </c>
      <c r="S86" s="205"/>
      <c r="T86" s="205"/>
      <c r="U86" s="180">
        <f>SUM(S86*10+T86)/R86*10</f>
        <v>0</v>
      </c>
      <c r="V86" s="205">
        <v>1</v>
      </c>
      <c r="W86" s="205"/>
      <c r="X86" s="205"/>
      <c r="Y86" s="180">
        <f>SUM(W86*10+X86)/V86*10</f>
        <v>0</v>
      </c>
      <c r="Z86" s="205">
        <v>1</v>
      </c>
      <c r="AA86" s="205"/>
      <c r="AB86" s="205"/>
      <c r="AC86" s="180">
        <f>SUM(AA86*10+AB86)/Z86*10</f>
        <v>0</v>
      </c>
      <c r="AD86" s="205">
        <v>1</v>
      </c>
      <c r="AE86" s="205"/>
      <c r="AF86" s="205"/>
      <c r="AG86" s="180">
        <f>SUM(AE86*10+AF86)/AD86*10</f>
        <v>0</v>
      </c>
      <c r="AH86" s="205">
        <v>1</v>
      </c>
      <c r="AI86" s="205"/>
      <c r="AJ86" s="205"/>
      <c r="AK86" s="180">
        <f>SUM(AI86*10+AJ86)/AH86*10</f>
        <v>0</v>
      </c>
      <c r="AL86" s="205">
        <v>1</v>
      </c>
      <c r="AM86" s="205"/>
      <c r="AN86" s="205"/>
      <c r="AO86" s="180">
        <f>SUM(AM86*10+AN86)/AL86*10</f>
        <v>0</v>
      </c>
      <c r="AP86" s="179">
        <v>1</v>
      </c>
      <c r="AQ86" s="205"/>
      <c r="AR86" s="205"/>
      <c r="AS86" s="180">
        <f>SUM(AQ86*10+AR86)/AP86*10</f>
        <v>0</v>
      </c>
      <c r="AT86" s="179">
        <v>1</v>
      </c>
      <c r="AU86" s="205"/>
      <c r="AV86" s="205"/>
      <c r="AW86" s="180">
        <f>SUM(AU86*10+AV86)/AT86*10</f>
        <v>0</v>
      </c>
      <c r="AX86" s="179">
        <v>1</v>
      </c>
      <c r="AY86" s="205"/>
      <c r="AZ86" s="205"/>
      <c r="BA86" s="180">
        <f>SUM(AY86*10+AZ86)/AX86*10</f>
        <v>0</v>
      </c>
      <c r="BB86" s="153">
        <f>IF(H86&lt;250,0,IF(H86&lt;500,250,IF(H86&lt;750,"500",IF(H86&lt;1000,750,IF(H86&lt;1500,1000,IF(H86&lt;2000,1500,IF(H86&lt;2500,2000,IF(H86&lt;3000,2500,3000))))))))</f>
        <v>0</v>
      </c>
      <c r="BC86" s="188">
        <v>0</v>
      </c>
      <c r="BD86" s="197">
        <f>BB86-BC86</f>
        <v>0</v>
      </c>
      <c r="BE86" s="153" t="str">
        <f>IF(BD86=0,"geen actie",CONCATENATE("diploma uitschrijven: ",BB86," punten"))</f>
        <v>geen actie</v>
      </c>
      <c r="BF86" s="182">
        <v>100</v>
      </c>
      <c r="BG86" s="182"/>
      <c r="BH86" s="182"/>
      <c r="BI86" s="182"/>
      <c r="BJ86" s="182"/>
      <c r="BK86" s="182"/>
      <c r="BL86" s="182"/>
      <c r="BM86" s="182"/>
      <c r="BN86" s="182"/>
    </row>
    <row r="87" spans="1:66" x14ac:dyDescent="0.3">
      <c r="A87" s="149">
        <v>101</v>
      </c>
      <c r="B87" s="149" t="str">
        <f>IF(A87=BF87,"v","x")</f>
        <v>v</v>
      </c>
      <c r="C87" s="149"/>
      <c r="D87" s="215"/>
      <c r="E87" s="174"/>
      <c r="F87" s="190"/>
      <c r="G87" s="186"/>
      <c r="H87" s="176">
        <f>SUM(M87+Q87+U87+Y87+AC87+AG87+AK87+AO87+AS87+AW87+BA87)</f>
        <v>0</v>
      </c>
      <c r="I87" s="153"/>
      <c r="J87" s="153">
        <v>2021</v>
      </c>
      <c r="K87" s="455">
        <f>J87-I87</f>
        <v>2021</v>
      </c>
      <c r="L87" s="184">
        <f>H87-M87</f>
        <v>0</v>
      </c>
      <c r="M87" s="164"/>
      <c r="N87" s="205">
        <v>1</v>
      </c>
      <c r="O87" s="205"/>
      <c r="P87" s="205"/>
      <c r="Q87" s="180">
        <f>SUM(O87*10+P87)/N87*10</f>
        <v>0</v>
      </c>
      <c r="R87" s="205">
        <v>1</v>
      </c>
      <c r="S87" s="205"/>
      <c r="T87" s="205"/>
      <c r="U87" s="180">
        <f>SUM(S87*10+T87)/R87*10</f>
        <v>0</v>
      </c>
      <c r="V87" s="205">
        <v>1</v>
      </c>
      <c r="W87" s="205"/>
      <c r="X87" s="205"/>
      <c r="Y87" s="180">
        <f>SUM(W87*10+X87)/V87*10</f>
        <v>0</v>
      </c>
      <c r="Z87" s="205">
        <v>1</v>
      </c>
      <c r="AA87" s="205"/>
      <c r="AB87" s="205"/>
      <c r="AC87" s="180">
        <f>SUM(AA87*10+AB87)/Z87*10</f>
        <v>0</v>
      </c>
      <c r="AD87" s="205">
        <v>1</v>
      </c>
      <c r="AE87" s="205"/>
      <c r="AF87" s="205"/>
      <c r="AG87" s="180">
        <f>SUM(AE87*10+AF87)/AD87*10</f>
        <v>0</v>
      </c>
      <c r="AH87" s="205">
        <v>1</v>
      </c>
      <c r="AI87" s="205"/>
      <c r="AJ87" s="205"/>
      <c r="AK87" s="180">
        <f>SUM(AI87*10+AJ87)/AH87*10</f>
        <v>0</v>
      </c>
      <c r="AL87" s="205">
        <v>1</v>
      </c>
      <c r="AM87" s="205"/>
      <c r="AN87" s="205"/>
      <c r="AO87" s="180">
        <f>SUM(AM87*10+AN87)/AL87*10</f>
        <v>0</v>
      </c>
      <c r="AP87" s="179">
        <v>1</v>
      </c>
      <c r="AQ87" s="205"/>
      <c r="AR87" s="205"/>
      <c r="AS87" s="180">
        <f>SUM(AQ87*10+AR87)/AP87*10</f>
        <v>0</v>
      </c>
      <c r="AT87" s="179">
        <v>1</v>
      </c>
      <c r="AU87" s="205"/>
      <c r="AV87" s="205"/>
      <c r="AW87" s="180">
        <f>SUM(AU87*10+AV87)/AT87*10</f>
        <v>0</v>
      </c>
      <c r="AX87" s="179">
        <v>1</v>
      </c>
      <c r="AY87" s="205"/>
      <c r="AZ87" s="205"/>
      <c r="BA87" s="180">
        <f>SUM(AY87*10+AZ87)/AX87*10</f>
        <v>0</v>
      </c>
      <c r="BB87" s="153">
        <f>IF(H87&lt;250,0,IF(H87&lt;500,250,IF(H87&lt;750,"500",IF(H87&lt;1000,750,IF(H87&lt;1500,1000,IF(H87&lt;2000,1500,IF(H87&lt;2500,2000,IF(H87&lt;3000,2500,3000))))))))</f>
        <v>0</v>
      </c>
      <c r="BC87" s="188">
        <v>0</v>
      </c>
      <c r="BD87" s="197">
        <f>BB87-BC87</f>
        <v>0</v>
      </c>
      <c r="BE87" s="153" t="str">
        <f>IF(BD87=0,"geen actie",CONCATENATE("diploma uitschrijven: ",BB87," punten"))</f>
        <v>geen actie</v>
      </c>
      <c r="BF87" s="182">
        <v>101</v>
      </c>
      <c r="BG87" s="182"/>
      <c r="BH87" s="182"/>
      <c r="BI87" s="182"/>
      <c r="BJ87" s="182"/>
      <c r="BK87" s="182"/>
      <c r="BL87" s="182"/>
      <c r="BM87" s="182"/>
      <c r="BN87" s="182"/>
    </row>
    <row r="88" spans="1:66" x14ac:dyDescent="0.3">
      <c r="A88" s="149">
        <v>102</v>
      </c>
      <c r="B88" s="149" t="str">
        <f>IF(A88=BF88,"v","x")</f>
        <v>v</v>
      </c>
      <c r="C88" s="149"/>
      <c r="D88" s="215"/>
      <c r="E88" s="174"/>
      <c r="F88" s="190"/>
      <c r="G88" s="186"/>
      <c r="H88" s="176">
        <f>SUM(M88+Q88+U88+Y88+AC88+AG88+AK88+AO88+AS88+AW88+BA88)</f>
        <v>0</v>
      </c>
      <c r="I88" s="153"/>
      <c r="J88" s="153">
        <v>2021</v>
      </c>
      <c r="K88" s="455">
        <f>J88-I88</f>
        <v>2021</v>
      </c>
      <c r="L88" s="184">
        <f>H88-M88</f>
        <v>0</v>
      </c>
      <c r="M88" s="164"/>
      <c r="N88" s="205">
        <v>1</v>
      </c>
      <c r="O88" s="205"/>
      <c r="P88" s="205"/>
      <c r="Q88" s="180">
        <f>SUM(O88*10+P88)/N88*10</f>
        <v>0</v>
      </c>
      <c r="R88" s="205">
        <v>1</v>
      </c>
      <c r="S88" s="205"/>
      <c r="T88" s="205"/>
      <c r="U88" s="180">
        <f>SUM(S88*10+T88)/R88*10</f>
        <v>0</v>
      </c>
      <c r="V88" s="205">
        <v>1</v>
      </c>
      <c r="W88" s="205"/>
      <c r="X88" s="205"/>
      <c r="Y88" s="180">
        <f>SUM(W88*10+X88)/V88*10</f>
        <v>0</v>
      </c>
      <c r="Z88" s="205">
        <v>1</v>
      </c>
      <c r="AA88" s="205"/>
      <c r="AB88" s="205"/>
      <c r="AC88" s="180">
        <f>SUM(AA88*10+AB88)/Z88*10</f>
        <v>0</v>
      </c>
      <c r="AD88" s="205">
        <v>1</v>
      </c>
      <c r="AE88" s="205"/>
      <c r="AF88" s="205"/>
      <c r="AG88" s="180">
        <f>SUM(AE88*10+AF88)/AD88*10</f>
        <v>0</v>
      </c>
      <c r="AH88" s="205">
        <v>1</v>
      </c>
      <c r="AI88" s="205"/>
      <c r="AJ88" s="205"/>
      <c r="AK88" s="180">
        <f>SUM(AI88*10+AJ88)/AH88*10</f>
        <v>0</v>
      </c>
      <c r="AL88" s="205">
        <v>1</v>
      </c>
      <c r="AM88" s="205"/>
      <c r="AN88" s="205"/>
      <c r="AO88" s="180">
        <f>SUM(AM88*10+AN88)/AL88*10</f>
        <v>0</v>
      </c>
      <c r="AP88" s="179">
        <v>1</v>
      </c>
      <c r="AQ88" s="205"/>
      <c r="AR88" s="205"/>
      <c r="AS88" s="180">
        <f>SUM(AQ88*10+AR88)/AP88*10</f>
        <v>0</v>
      </c>
      <c r="AT88" s="179">
        <v>1</v>
      </c>
      <c r="AU88" s="205"/>
      <c r="AV88" s="205"/>
      <c r="AW88" s="180">
        <f>SUM(AU88*10+AV88)/AT88*10</f>
        <v>0</v>
      </c>
      <c r="AX88" s="179">
        <v>1</v>
      </c>
      <c r="AY88" s="205"/>
      <c r="AZ88" s="205"/>
      <c r="BA88" s="180">
        <f>SUM(AY88*10+AZ88)/AX88*10</f>
        <v>0</v>
      </c>
      <c r="BB88" s="153">
        <f>IF(H88&lt;250,0,IF(H88&lt;500,250,IF(H88&lt;750,"500",IF(H88&lt;1000,750,IF(H88&lt;1500,1000,IF(H88&lt;2000,1500,IF(H88&lt;2500,2000,IF(H88&lt;3000,2500,3000))))))))</f>
        <v>0</v>
      </c>
      <c r="BC88" s="188">
        <v>0</v>
      </c>
      <c r="BD88" s="197">
        <f>BB88-BC88</f>
        <v>0</v>
      </c>
      <c r="BE88" s="153" t="str">
        <f>IF(BD88=0,"geen actie",CONCATENATE("diploma uitschrijven: ",BB88," punten"))</f>
        <v>geen actie</v>
      </c>
      <c r="BF88" s="182">
        <v>102</v>
      </c>
      <c r="BG88" s="182"/>
      <c r="BH88" s="182"/>
      <c r="BI88" s="182"/>
      <c r="BJ88" s="182"/>
      <c r="BK88" s="182"/>
      <c r="BL88" s="182"/>
      <c r="BM88" s="182"/>
      <c r="BN88" s="182"/>
    </row>
    <row r="89" spans="1:66" x14ac:dyDescent="0.3">
      <c r="A89" s="149">
        <v>103</v>
      </c>
      <c r="B89" s="149" t="str">
        <f>IF(A89=BF89,"v","x")</f>
        <v>v</v>
      </c>
      <c r="C89" s="149"/>
      <c r="D89" s="215"/>
      <c r="E89" s="174"/>
      <c r="F89" s="190"/>
      <c r="G89" s="186"/>
      <c r="H89" s="176">
        <f>SUM(M89+Q89+U89+Y89+AC89+AG89+AK89+AO89+AS89+AW89+BA89)</f>
        <v>0</v>
      </c>
      <c r="I89" s="153"/>
      <c r="J89" s="153">
        <v>2021</v>
      </c>
      <c r="K89" s="455">
        <f>J89-I89</f>
        <v>2021</v>
      </c>
      <c r="L89" s="184">
        <f>H89-M89</f>
        <v>0</v>
      </c>
      <c r="M89" s="164"/>
      <c r="N89" s="205">
        <v>1</v>
      </c>
      <c r="O89" s="205"/>
      <c r="P89" s="205"/>
      <c r="Q89" s="180">
        <f>SUM(O89*10+P89)/N89*10</f>
        <v>0</v>
      </c>
      <c r="R89" s="205">
        <v>1</v>
      </c>
      <c r="S89" s="205"/>
      <c r="T89" s="205"/>
      <c r="U89" s="180">
        <f>SUM(S89*10+T89)/R89*10</f>
        <v>0</v>
      </c>
      <c r="V89" s="205">
        <v>1</v>
      </c>
      <c r="W89" s="205"/>
      <c r="X89" s="205"/>
      <c r="Y89" s="180">
        <f>SUM(W89*10+X89)/V89*10</f>
        <v>0</v>
      </c>
      <c r="Z89" s="205">
        <v>1</v>
      </c>
      <c r="AA89" s="205"/>
      <c r="AB89" s="205"/>
      <c r="AC89" s="180">
        <f>SUM(AA89*10+AB89)/Z89*10</f>
        <v>0</v>
      </c>
      <c r="AD89" s="205">
        <v>1</v>
      </c>
      <c r="AE89" s="205"/>
      <c r="AF89" s="205"/>
      <c r="AG89" s="180">
        <f>SUM(AE89*10+AF89)/AD89*10</f>
        <v>0</v>
      </c>
      <c r="AH89" s="205">
        <v>1</v>
      </c>
      <c r="AI89" s="205"/>
      <c r="AJ89" s="205"/>
      <c r="AK89" s="180">
        <f>SUM(AI89*10+AJ89)/AH89*10</f>
        <v>0</v>
      </c>
      <c r="AL89" s="205">
        <v>1</v>
      </c>
      <c r="AM89" s="205"/>
      <c r="AN89" s="205"/>
      <c r="AO89" s="180">
        <f>SUM(AM89*10+AN89)/AL89*10</f>
        <v>0</v>
      </c>
      <c r="AP89" s="179">
        <v>1</v>
      </c>
      <c r="AQ89" s="205"/>
      <c r="AR89" s="205"/>
      <c r="AS89" s="180">
        <f>SUM(AQ89*10+AR89)/AP89*10</f>
        <v>0</v>
      </c>
      <c r="AT89" s="179">
        <v>1</v>
      </c>
      <c r="AU89" s="205"/>
      <c r="AV89" s="205"/>
      <c r="AW89" s="180">
        <f>SUM(AU89*10+AV89)/AT89*10</f>
        <v>0</v>
      </c>
      <c r="AX89" s="179">
        <v>1</v>
      </c>
      <c r="AY89" s="205"/>
      <c r="AZ89" s="205"/>
      <c r="BA89" s="180">
        <f>SUM(AY89*10+AZ89)/AX89*10</f>
        <v>0</v>
      </c>
      <c r="BB89" s="153">
        <f>IF(H89&lt;250,0,IF(H89&lt;500,250,IF(H89&lt;750,"500",IF(H89&lt;1000,750,IF(H89&lt;1500,1000,IF(H89&lt;2000,1500,IF(H89&lt;2500,2000,IF(H89&lt;3000,2500,3000))))))))</f>
        <v>0</v>
      </c>
      <c r="BC89" s="188">
        <v>0</v>
      </c>
      <c r="BD89" s="197">
        <f>BB89-BC89</f>
        <v>0</v>
      </c>
      <c r="BE89" s="153" t="str">
        <f>IF(BD89=0,"geen actie",CONCATENATE("diploma uitschrijven: ",BB89," punten"))</f>
        <v>geen actie</v>
      </c>
      <c r="BF89" s="182">
        <v>103</v>
      </c>
      <c r="BG89" s="182"/>
      <c r="BH89" s="182"/>
      <c r="BI89" s="182"/>
      <c r="BJ89" s="182"/>
      <c r="BK89" s="182"/>
      <c r="BL89" s="182"/>
      <c r="BM89" s="182"/>
      <c r="BN89" s="182"/>
    </row>
    <row r="90" spans="1:66" x14ac:dyDescent="0.3">
      <c r="A90" s="149">
        <v>104</v>
      </c>
      <c r="B90" s="149" t="str">
        <f>IF(A90=BF90,"v","x")</f>
        <v>v</v>
      </c>
      <c r="C90" s="149"/>
      <c r="D90" s="215"/>
      <c r="E90" s="174"/>
      <c r="F90" s="190"/>
      <c r="G90" s="186"/>
      <c r="H90" s="176">
        <f>SUM(M90+Q90+U90+Y90+AC90+AG90+AK90+AO90+AS90+AW90+BA90)</f>
        <v>0</v>
      </c>
      <c r="I90" s="153"/>
      <c r="J90" s="153">
        <v>2021</v>
      </c>
      <c r="K90" s="455">
        <f>J90-I90</f>
        <v>2021</v>
      </c>
      <c r="L90" s="184">
        <f>H90-M90</f>
        <v>0</v>
      </c>
      <c r="M90" s="164"/>
      <c r="N90" s="205">
        <v>1</v>
      </c>
      <c r="O90" s="205"/>
      <c r="P90" s="205"/>
      <c r="Q90" s="180">
        <f>SUM(O90*10+P90)/N90*10</f>
        <v>0</v>
      </c>
      <c r="R90" s="205">
        <v>1</v>
      </c>
      <c r="S90" s="205"/>
      <c r="T90" s="205"/>
      <c r="U90" s="180">
        <f>SUM(S90*10+T90)/R90*10</f>
        <v>0</v>
      </c>
      <c r="V90" s="205">
        <v>1</v>
      </c>
      <c r="W90" s="205"/>
      <c r="X90" s="205"/>
      <c r="Y90" s="180">
        <f>SUM(W90*10+X90)/V90*10</f>
        <v>0</v>
      </c>
      <c r="Z90" s="205">
        <v>1</v>
      </c>
      <c r="AA90" s="205"/>
      <c r="AB90" s="205"/>
      <c r="AC90" s="180">
        <f>SUM(AA90*10+AB90)/Z90*10</f>
        <v>0</v>
      </c>
      <c r="AD90" s="205">
        <v>1</v>
      </c>
      <c r="AE90" s="205"/>
      <c r="AF90" s="205"/>
      <c r="AG90" s="180">
        <f>SUM(AE90*10+AF90)/AD90*10</f>
        <v>0</v>
      </c>
      <c r="AH90" s="205">
        <v>1</v>
      </c>
      <c r="AI90" s="205"/>
      <c r="AJ90" s="205"/>
      <c r="AK90" s="180">
        <f>SUM(AI90*10+AJ90)/AH90*10</f>
        <v>0</v>
      </c>
      <c r="AL90" s="205">
        <v>1</v>
      </c>
      <c r="AM90" s="205"/>
      <c r="AN90" s="205"/>
      <c r="AO90" s="180">
        <f>SUM(AM90*10+AN90)/AL90*10</f>
        <v>0</v>
      </c>
      <c r="AP90" s="179">
        <v>1</v>
      </c>
      <c r="AQ90" s="205"/>
      <c r="AR90" s="205"/>
      <c r="AS90" s="180">
        <f>SUM(AQ90*10+AR90)/AP90*10</f>
        <v>0</v>
      </c>
      <c r="AT90" s="179">
        <v>1</v>
      </c>
      <c r="AU90" s="205"/>
      <c r="AV90" s="205"/>
      <c r="AW90" s="180">
        <f>SUM(AU90*10+AV90)/AT90*10</f>
        <v>0</v>
      </c>
      <c r="AX90" s="179">
        <v>1</v>
      </c>
      <c r="AY90" s="205"/>
      <c r="AZ90" s="205"/>
      <c r="BA90" s="180">
        <f>SUM(AY90*10+AZ90)/AX90*10</f>
        <v>0</v>
      </c>
      <c r="BB90" s="153">
        <f>IF(H90&lt;250,0,IF(H90&lt;500,250,IF(H90&lt;750,"500",IF(H90&lt;1000,750,IF(H90&lt;1500,1000,IF(H90&lt;2000,1500,IF(H90&lt;2500,2000,IF(H90&lt;3000,2500,3000))))))))</f>
        <v>0</v>
      </c>
      <c r="BC90" s="188">
        <v>0</v>
      </c>
      <c r="BD90" s="197">
        <f>BB90-BC90</f>
        <v>0</v>
      </c>
      <c r="BE90" s="153" t="str">
        <f>IF(BD90=0,"geen actie",CONCATENATE("diploma uitschrijven: ",BB90," punten"))</f>
        <v>geen actie</v>
      </c>
      <c r="BF90" s="182">
        <v>104</v>
      </c>
      <c r="BG90" s="182"/>
      <c r="BH90" s="182"/>
      <c r="BI90" s="182"/>
      <c r="BJ90" s="182"/>
      <c r="BK90" s="182"/>
      <c r="BL90" s="182"/>
      <c r="BM90" s="182"/>
      <c r="BN90" s="182"/>
    </row>
    <row r="91" spans="1:66" x14ac:dyDescent="0.3">
      <c r="A91" s="149">
        <v>105</v>
      </c>
      <c r="B91" s="149" t="str">
        <f>IF(A91=BF91,"v","x")</f>
        <v>v</v>
      </c>
      <c r="C91" s="149"/>
      <c r="D91" s="215"/>
      <c r="E91" s="174"/>
      <c r="F91" s="190"/>
      <c r="G91" s="186"/>
      <c r="H91" s="176">
        <f>SUM(M91+Q91+U91+Y91+AC91+AG91+AK91+AO91+AS91+AW91+BA91)</f>
        <v>0</v>
      </c>
      <c r="I91" s="153"/>
      <c r="J91" s="153">
        <v>2021</v>
      </c>
      <c r="K91" s="455">
        <f>J91-I91</f>
        <v>2021</v>
      </c>
      <c r="L91" s="184">
        <f>H91-M91</f>
        <v>0</v>
      </c>
      <c r="M91" s="164"/>
      <c r="N91" s="205">
        <v>1</v>
      </c>
      <c r="O91" s="205"/>
      <c r="P91" s="205"/>
      <c r="Q91" s="180">
        <f>SUM(O91*10+P91)/N91*10</f>
        <v>0</v>
      </c>
      <c r="R91" s="205">
        <v>1</v>
      </c>
      <c r="S91" s="205"/>
      <c r="T91" s="205"/>
      <c r="U91" s="180">
        <f>SUM(S91*10+T91)/R91*10</f>
        <v>0</v>
      </c>
      <c r="V91" s="205">
        <v>1</v>
      </c>
      <c r="W91" s="205"/>
      <c r="X91" s="205"/>
      <c r="Y91" s="180">
        <f>SUM(W91*10+X91)/V91*10</f>
        <v>0</v>
      </c>
      <c r="Z91" s="205">
        <v>1</v>
      </c>
      <c r="AA91" s="205"/>
      <c r="AB91" s="205"/>
      <c r="AC91" s="180">
        <f>SUM(AA91*10+AB91)/Z91*10</f>
        <v>0</v>
      </c>
      <c r="AD91" s="205">
        <v>1</v>
      </c>
      <c r="AE91" s="205"/>
      <c r="AF91" s="205"/>
      <c r="AG91" s="180">
        <f>SUM(AE91*10+AF91)/AD91*10</f>
        <v>0</v>
      </c>
      <c r="AH91" s="205">
        <v>1</v>
      </c>
      <c r="AI91" s="205"/>
      <c r="AJ91" s="205"/>
      <c r="AK91" s="180">
        <f>SUM(AI91*10+AJ91)/AH91*10</f>
        <v>0</v>
      </c>
      <c r="AL91" s="205">
        <v>1</v>
      </c>
      <c r="AM91" s="205"/>
      <c r="AN91" s="205"/>
      <c r="AO91" s="180">
        <f>SUM(AM91*10+AN91)/AL91*10</f>
        <v>0</v>
      </c>
      <c r="AP91" s="179">
        <v>1</v>
      </c>
      <c r="AQ91" s="205"/>
      <c r="AR91" s="205"/>
      <c r="AS91" s="180">
        <f>SUM(AQ91*10+AR91)/AP91*10</f>
        <v>0</v>
      </c>
      <c r="AT91" s="179">
        <v>1</v>
      </c>
      <c r="AU91" s="205"/>
      <c r="AV91" s="205"/>
      <c r="AW91" s="180">
        <f>SUM(AU91*10+AV91)/AT91*10</f>
        <v>0</v>
      </c>
      <c r="AX91" s="179">
        <v>1</v>
      </c>
      <c r="AY91" s="205"/>
      <c r="AZ91" s="205"/>
      <c r="BA91" s="180">
        <f>SUM(AY91*10+AZ91)/AX91*10</f>
        <v>0</v>
      </c>
      <c r="BB91" s="153">
        <f>IF(H91&lt;250,0,IF(H91&lt;500,250,IF(H91&lt;750,"500",IF(H91&lt;1000,750,IF(H91&lt;1500,1000,IF(H91&lt;2000,1500,IF(H91&lt;2500,2000,IF(H91&lt;3000,2500,3000))))))))</f>
        <v>0</v>
      </c>
      <c r="BC91" s="188">
        <v>0</v>
      </c>
      <c r="BD91" s="197">
        <f>BB91-BC91</f>
        <v>0</v>
      </c>
      <c r="BE91" s="153" t="str">
        <f>IF(BD91=0,"geen actie",CONCATENATE("diploma uitschrijven: ",BB91," punten"))</f>
        <v>geen actie</v>
      </c>
      <c r="BF91" s="182">
        <v>105</v>
      </c>
      <c r="BG91" s="182"/>
      <c r="BH91" s="182"/>
      <c r="BI91" s="182"/>
      <c r="BJ91" s="182"/>
      <c r="BK91" s="182"/>
      <c r="BL91" s="182"/>
      <c r="BM91" s="182"/>
      <c r="BN91" s="182"/>
    </row>
    <row r="92" spans="1:66" x14ac:dyDescent="0.3">
      <c r="A92" s="149">
        <v>106</v>
      </c>
      <c r="B92" s="149" t="str">
        <f>IF(A92=BF92,"v","x")</f>
        <v>v</v>
      </c>
      <c r="C92" s="149"/>
      <c r="D92" s="215"/>
      <c r="E92" s="174"/>
      <c r="F92" s="190"/>
      <c r="G92" s="186"/>
      <c r="H92" s="176">
        <f>SUM(M92+Q92+U92+Y92+AC92+AG92+AK92+AO92+AS92+AW92+BA92)</f>
        <v>0</v>
      </c>
      <c r="I92" s="153"/>
      <c r="J92" s="153">
        <v>2021</v>
      </c>
      <c r="K92" s="455">
        <f>J92-I92</f>
        <v>2021</v>
      </c>
      <c r="L92" s="184">
        <f>H92-M92</f>
        <v>0</v>
      </c>
      <c r="M92" s="164"/>
      <c r="N92" s="205">
        <v>1</v>
      </c>
      <c r="O92" s="205"/>
      <c r="P92" s="205"/>
      <c r="Q92" s="180">
        <f>SUM(O92*10+P92)/N92*10</f>
        <v>0</v>
      </c>
      <c r="R92" s="205">
        <v>1</v>
      </c>
      <c r="S92" s="205"/>
      <c r="T92" s="205"/>
      <c r="U92" s="180">
        <f>SUM(S92*10+T92)/R92*10</f>
        <v>0</v>
      </c>
      <c r="V92" s="205">
        <v>1</v>
      </c>
      <c r="W92" s="205"/>
      <c r="X92" s="205"/>
      <c r="Y92" s="180">
        <f>SUM(W92*10+X92)/V92*10</f>
        <v>0</v>
      </c>
      <c r="Z92" s="205">
        <v>1</v>
      </c>
      <c r="AA92" s="205"/>
      <c r="AB92" s="205"/>
      <c r="AC92" s="180">
        <f>SUM(AA92*10+AB92)/Z92*10</f>
        <v>0</v>
      </c>
      <c r="AD92" s="205">
        <v>1</v>
      </c>
      <c r="AE92" s="205"/>
      <c r="AF92" s="205"/>
      <c r="AG92" s="180">
        <f>SUM(AE92*10+AF92)/AD92*10</f>
        <v>0</v>
      </c>
      <c r="AH92" s="205">
        <v>1</v>
      </c>
      <c r="AI92" s="205"/>
      <c r="AJ92" s="205"/>
      <c r="AK92" s="180">
        <f>SUM(AI92*10+AJ92)/AH92*10</f>
        <v>0</v>
      </c>
      <c r="AL92" s="205">
        <v>1</v>
      </c>
      <c r="AM92" s="205"/>
      <c r="AN92" s="205"/>
      <c r="AO92" s="180">
        <f>SUM(AM92*10+AN92)/AL92*10</f>
        <v>0</v>
      </c>
      <c r="AP92" s="179">
        <v>1</v>
      </c>
      <c r="AQ92" s="205"/>
      <c r="AR92" s="205"/>
      <c r="AS92" s="180">
        <f>SUM(AQ92*10+AR92)/AP92*10</f>
        <v>0</v>
      </c>
      <c r="AT92" s="179">
        <v>1</v>
      </c>
      <c r="AU92" s="205"/>
      <c r="AV92" s="205"/>
      <c r="AW92" s="180">
        <f>SUM(AU92*10+AV92)/AT92*10</f>
        <v>0</v>
      </c>
      <c r="AX92" s="179">
        <v>1</v>
      </c>
      <c r="AY92" s="205"/>
      <c r="AZ92" s="205"/>
      <c r="BA92" s="180">
        <f>SUM(AY92*10+AZ92)/AX92*10</f>
        <v>0</v>
      </c>
      <c r="BB92" s="153">
        <f>IF(H92&lt;250,0,IF(H92&lt;500,250,IF(H92&lt;750,"500",IF(H92&lt;1000,750,IF(H92&lt;1500,1000,IF(H92&lt;2000,1500,IF(H92&lt;2500,2000,IF(H92&lt;3000,2500,3000))))))))</f>
        <v>0</v>
      </c>
      <c r="BC92" s="188">
        <v>0</v>
      </c>
      <c r="BD92" s="197">
        <f>BB92-BC92</f>
        <v>0</v>
      </c>
      <c r="BE92" s="153" t="str">
        <f>IF(BD92=0,"geen actie",CONCATENATE("diploma uitschrijven: ",BB92," punten"))</f>
        <v>geen actie</v>
      </c>
      <c r="BF92" s="182">
        <v>106</v>
      </c>
      <c r="BG92" s="182"/>
      <c r="BH92" s="182"/>
      <c r="BI92" s="182"/>
      <c r="BJ92" s="182"/>
      <c r="BK92" s="182"/>
      <c r="BL92" s="182"/>
      <c r="BM92" s="182"/>
      <c r="BN92" s="182"/>
    </row>
    <row r="93" spans="1:66" x14ac:dyDescent="0.3">
      <c r="A93" s="149">
        <v>107</v>
      </c>
      <c r="B93" s="149" t="str">
        <f>IF(A93=BF93,"v","x")</f>
        <v>v</v>
      </c>
      <c r="C93" s="149"/>
      <c r="D93" s="215"/>
      <c r="E93" s="174"/>
      <c r="F93" s="190"/>
      <c r="G93" s="186"/>
      <c r="H93" s="176">
        <f>SUM(M93+Q93+U93+Y93+AC93+AG93+AK93+AO93+AS93+AW93+BA93)</f>
        <v>0</v>
      </c>
      <c r="I93" s="153"/>
      <c r="J93" s="153">
        <v>2021</v>
      </c>
      <c r="K93" s="455">
        <f>J93-I93</f>
        <v>2021</v>
      </c>
      <c r="L93" s="184">
        <f>H93-M93</f>
        <v>0</v>
      </c>
      <c r="M93" s="164"/>
      <c r="N93" s="205">
        <v>1</v>
      </c>
      <c r="O93" s="205"/>
      <c r="P93" s="205"/>
      <c r="Q93" s="180">
        <f>SUM(O93*10+P93)/N93*10</f>
        <v>0</v>
      </c>
      <c r="R93" s="205">
        <v>1</v>
      </c>
      <c r="S93" s="205"/>
      <c r="T93" s="205"/>
      <c r="U93" s="180">
        <f>SUM(S93*10+T93)/R93*10</f>
        <v>0</v>
      </c>
      <c r="V93" s="205">
        <v>1</v>
      </c>
      <c r="W93" s="205"/>
      <c r="X93" s="205"/>
      <c r="Y93" s="180">
        <f>SUM(W93*10+X93)/V93*10</f>
        <v>0</v>
      </c>
      <c r="Z93" s="205">
        <v>1</v>
      </c>
      <c r="AA93" s="205"/>
      <c r="AB93" s="205"/>
      <c r="AC93" s="180">
        <f>SUM(AA93*10+AB93)/Z93*10</f>
        <v>0</v>
      </c>
      <c r="AD93" s="205">
        <v>1</v>
      </c>
      <c r="AE93" s="205"/>
      <c r="AF93" s="205"/>
      <c r="AG93" s="180">
        <f>SUM(AE93*10+AF93)/AD93*10</f>
        <v>0</v>
      </c>
      <c r="AH93" s="205">
        <v>1</v>
      </c>
      <c r="AI93" s="205"/>
      <c r="AJ93" s="205"/>
      <c r="AK93" s="180">
        <f>SUM(AI93*10+AJ93)/AH93*10</f>
        <v>0</v>
      </c>
      <c r="AL93" s="205">
        <v>1</v>
      </c>
      <c r="AM93" s="205"/>
      <c r="AN93" s="205"/>
      <c r="AO93" s="180">
        <f>SUM(AM93*10+AN93)/AL93*10</f>
        <v>0</v>
      </c>
      <c r="AP93" s="179">
        <v>1</v>
      </c>
      <c r="AQ93" s="205"/>
      <c r="AR93" s="205"/>
      <c r="AS93" s="180">
        <f>SUM(AQ93*10+AR93)/AP93*10</f>
        <v>0</v>
      </c>
      <c r="AT93" s="179">
        <v>1</v>
      </c>
      <c r="AU93" s="205"/>
      <c r="AV93" s="205"/>
      <c r="AW93" s="180">
        <f>SUM(AU93*10+AV93)/AT93*10</f>
        <v>0</v>
      </c>
      <c r="AX93" s="179">
        <v>1</v>
      </c>
      <c r="AY93" s="205"/>
      <c r="AZ93" s="205"/>
      <c r="BA93" s="180">
        <f>SUM(AY93*10+AZ93)/AX93*10</f>
        <v>0</v>
      </c>
      <c r="BB93" s="153">
        <f>IF(H93&lt;250,0,IF(H93&lt;500,250,IF(H93&lt;750,"500",IF(H93&lt;1000,750,IF(H93&lt;1500,1000,IF(H93&lt;2000,1500,IF(H93&lt;2500,2000,IF(H93&lt;3000,2500,3000))))))))</f>
        <v>0</v>
      </c>
      <c r="BC93" s="188">
        <v>0</v>
      </c>
      <c r="BD93" s="197">
        <f>BB93-BC93</f>
        <v>0</v>
      </c>
      <c r="BE93" s="153" t="str">
        <f>IF(BD93=0,"geen actie",CONCATENATE("diploma uitschrijven: ",BB93," punten"))</f>
        <v>geen actie</v>
      </c>
      <c r="BF93" s="182">
        <v>107</v>
      </c>
      <c r="BG93" s="182"/>
      <c r="BH93" s="182"/>
      <c r="BI93" s="182"/>
      <c r="BJ93" s="182"/>
      <c r="BK93" s="182"/>
      <c r="BL93" s="182"/>
      <c r="BM93" s="182"/>
      <c r="BN93" s="182"/>
    </row>
    <row r="94" spans="1:66" x14ac:dyDescent="0.3">
      <c r="A94" s="149">
        <v>108</v>
      </c>
      <c r="B94" s="149" t="str">
        <f>IF(A94=BF94,"v","x")</f>
        <v>v</v>
      </c>
      <c r="C94" s="149"/>
      <c r="D94" s="215"/>
      <c r="E94" s="174"/>
      <c r="F94" s="190"/>
      <c r="G94" s="186"/>
      <c r="H94" s="176">
        <f>SUM(M94+Q94+U94+Y94+AC94+AG94+AK94+AO94+AS94+AW94+BA94)</f>
        <v>0</v>
      </c>
      <c r="I94" s="153"/>
      <c r="J94" s="153">
        <v>2021</v>
      </c>
      <c r="K94" s="455">
        <f>J94-I94</f>
        <v>2021</v>
      </c>
      <c r="L94" s="184">
        <f>H94-M94</f>
        <v>0</v>
      </c>
      <c r="M94" s="164"/>
      <c r="N94" s="205">
        <v>1</v>
      </c>
      <c r="O94" s="205"/>
      <c r="P94" s="205"/>
      <c r="Q94" s="180">
        <f>SUM(O94*10+P94)/N94*10</f>
        <v>0</v>
      </c>
      <c r="R94" s="205">
        <v>1</v>
      </c>
      <c r="S94" s="205"/>
      <c r="T94" s="205"/>
      <c r="U94" s="180">
        <f>SUM(S94*10+T94)/R94*10</f>
        <v>0</v>
      </c>
      <c r="V94" s="205">
        <v>1</v>
      </c>
      <c r="W94" s="205"/>
      <c r="X94" s="205"/>
      <c r="Y94" s="180">
        <f>SUM(W94*10+X94)/V94*10</f>
        <v>0</v>
      </c>
      <c r="Z94" s="205">
        <v>1</v>
      </c>
      <c r="AA94" s="205"/>
      <c r="AB94" s="205"/>
      <c r="AC94" s="180">
        <f>SUM(AA94*10+AB94)/Z94*10</f>
        <v>0</v>
      </c>
      <c r="AD94" s="205">
        <v>1</v>
      </c>
      <c r="AE94" s="205"/>
      <c r="AF94" s="205"/>
      <c r="AG94" s="180">
        <f>SUM(AE94*10+AF94)/AD94*10</f>
        <v>0</v>
      </c>
      <c r="AH94" s="205">
        <v>1</v>
      </c>
      <c r="AI94" s="205"/>
      <c r="AJ94" s="205"/>
      <c r="AK94" s="180">
        <f>SUM(AI94*10+AJ94)/AH94*10</f>
        <v>0</v>
      </c>
      <c r="AL94" s="205">
        <v>1</v>
      </c>
      <c r="AM94" s="205"/>
      <c r="AN94" s="205"/>
      <c r="AO94" s="180">
        <f>SUM(AM94*10+AN94)/AL94*10</f>
        <v>0</v>
      </c>
      <c r="AP94" s="179">
        <v>1</v>
      </c>
      <c r="AQ94" s="205"/>
      <c r="AR94" s="205"/>
      <c r="AS94" s="180">
        <f>SUM(AQ94*10+AR94)/AP94*10</f>
        <v>0</v>
      </c>
      <c r="AT94" s="179">
        <v>1</v>
      </c>
      <c r="AU94" s="205"/>
      <c r="AV94" s="205"/>
      <c r="AW94" s="180">
        <f>SUM(AU94*10+AV94)/AT94*10</f>
        <v>0</v>
      </c>
      <c r="AX94" s="179">
        <v>1</v>
      </c>
      <c r="AY94" s="205"/>
      <c r="AZ94" s="205"/>
      <c r="BA94" s="180">
        <f>SUM(AY94*10+AZ94)/AX94*10</f>
        <v>0</v>
      </c>
      <c r="BB94" s="153">
        <f>IF(H94&lt;250,0,IF(H94&lt;500,250,IF(H94&lt;750,"500",IF(H94&lt;1000,750,IF(H94&lt;1500,1000,IF(H94&lt;2000,1500,IF(H94&lt;2500,2000,IF(H94&lt;3000,2500,3000))))))))</f>
        <v>0</v>
      </c>
      <c r="BC94" s="188">
        <v>0</v>
      </c>
      <c r="BD94" s="197">
        <f>BB94-BC94</f>
        <v>0</v>
      </c>
      <c r="BE94" s="153" t="str">
        <f>IF(BD94=0,"geen actie",CONCATENATE("diploma uitschrijven: ",BB94," punten"))</f>
        <v>geen actie</v>
      </c>
      <c r="BF94" s="182">
        <v>108</v>
      </c>
      <c r="BG94" s="182"/>
      <c r="BH94" s="182"/>
      <c r="BI94" s="182"/>
      <c r="BJ94" s="182"/>
      <c r="BK94" s="182"/>
      <c r="BL94" s="182"/>
      <c r="BM94" s="182"/>
      <c r="BN94" s="182"/>
    </row>
    <row r="95" spans="1:66" x14ac:dyDescent="0.3">
      <c r="A95" s="149">
        <v>109</v>
      </c>
      <c r="B95" s="149" t="str">
        <f>IF(A95=BF95,"v","x")</f>
        <v>v</v>
      </c>
      <c r="C95" s="149"/>
      <c r="D95" s="215"/>
      <c r="E95" s="174"/>
      <c r="F95" s="190"/>
      <c r="G95" s="186"/>
      <c r="H95" s="176">
        <f>SUM(M95+Q95+U95+Y95+AC95+AG95+AK95+AO95+AS95+AW95+BA95)</f>
        <v>0</v>
      </c>
      <c r="I95" s="153"/>
      <c r="J95" s="153">
        <v>2021</v>
      </c>
      <c r="K95" s="455">
        <f>J95-I95</f>
        <v>2021</v>
      </c>
      <c r="L95" s="184">
        <f>H95-M95</f>
        <v>0</v>
      </c>
      <c r="M95" s="164"/>
      <c r="N95" s="205">
        <v>1</v>
      </c>
      <c r="O95" s="205"/>
      <c r="P95" s="205"/>
      <c r="Q95" s="180">
        <f>SUM(O95*10+P95)/N95*10</f>
        <v>0</v>
      </c>
      <c r="R95" s="205">
        <v>1</v>
      </c>
      <c r="S95" s="205"/>
      <c r="T95" s="205"/>
      <c r="U95" s="180">
        <f>SUM(S95*10+T95)/R95*10</f>
        <v>0</v>
      </c>
      <c r="V95" s="205">
        <v>1</v>
      </c>
      <c r="W95" s="205"/>
      <c r="X95" s="205"/>
      <c r="Y95" s="180">
        <f>SUM(W95*10+X95)/V95*10</f>
        <v>0</v>
      </c>
      <c r="Z95" s="205">
        <v>1</v>
      </c>
      <c r="AA95" s="205"/>
      <c r="AB95" s="205"/>
      <c r="AC95" s="180">
        <f>SUM(AA95*10+AB95)/Z95*10</f>
        <v>0</v>
      </c>
      <c r="AD95" s="205">
        <v>1</v>
      </c>
      <c r="AE95" s="205"/>
      <c r="AF95" s="205"/>
      <c r="AG95" s="180">
        <f>SUM(AE95*10+AF95)/AD95*10</f>
        <v>0</v>
      </c>
      <c r="AH95" s="205">
        <v>1</v>
      </c>
      <c r="AI95" s="205"/>
      <c r="AJ95" s="205"/>
      <c r="AK95" s="180">
        <f>SUM(AI95*10+AJ95)/AH95*10</f>
        <v>0</v>
      </c>
      <c r="AL95" s="205">
        <v>1</v>
      </c>
      <c r="AM95" s="205"/>
      <c r="AN95" s="205"/>
      <c r="AO95" s="180">
        <f>SUM(AM95*10+AN95)/AL95*10</f>
        <v>0</v>
      </c>
      <c r="AP95" s="179">
        <v>1</v>
      </c>
      <c r="AQ95" s="205"/>
      <c r="AR95" s="205"/>
      <c r="AS95" s="180">
        <f>SUM(AQ95*10+AR95)/AP95*10</f>
        <v>0</v>
      </c>
      <c r="AT95" s="179">
        <v>1</v>
      </c>
      <c r="AU95" s="205"/>
      <c r="AV95" s="205"/>
      <c r="AW95" s="180">
        <f>SUM(AU95*10+AV95)/AT95*10</f>
        <v>0</v>
      </c>
      <c r="AX95" s="179">
        <v>1</v>
      </c>
      <c r="AY95" s="205"/>
      <c r="AZ95" s="205"/>
      <c r="BA95" s="180">
        <f>SUM(AY95*10+AZ95)/AX95*10</f>
        <v>0</v>
      </c>
      <c r="BB95" s="153">
        <f>IF(H95&lt;250,0,IF(H95&lt;500,250,IF(H95&lt;750,"500",IF(H95&lt;1000,750,IF(H95&lt;1500,1000,IF(H95&lt;2000,1500,IF(H95&lt;2500,2000,IF(H95&lt;3000,2500,3000))))))))</f>
        <v>0</v>
      </c>
      <c r="BC95" s="188">
        <v>0</v>
      </c>
      <c r="BD95" s="197">
        <f>BB95-BC95</f>
        <v>0</v>
      </c>
      <c r="BE95" s="153" t="str">
        <f>IF(BD95=0,"geen actie",CONCATENATE("diploma uitschrijven: ",BB95," punten"))</f>
        <v>geen actie</v>
      </c>
      <c r="BF95" s="182">
        <v>109</v>
      </c>
      <c r="BG95" s="182"/>
      <c r="BH95" s="182"/>
      <c r="BI95" s="182"/>
      <c r="BJ95" s="182"/>
      <c r="BK95" s="182"/>
      <c r="BL95" s="182"/>
      <c r="BM95" s="182"/>
      <c r="BN95" s="182"/>
    </row>
    <row r="96" spans="1:66" x14ac:dyDescent="0.3">
      <c r="A96" s="149">
        <v>110</v>
      </c>
      <c r="B96" s="149" t="str">
        <f>IF(A96=BF96,"v","x")</f>
        <v>v</v>
      </c>
      <c r="C96" s="149"/>
      <c r="D96" s="215"/>
      <c r="E96" s="174"/>
      <c r="F96" s="190"/>
      <c r="G96" s="186"/>
      <c r="H96" s="176">
        <f>SUM(M96+Q96+U96+Y96+AC96+AG96+AK96+AO96+AS96+AW96+BA96)</f>
        <v>0</v>
      </c>
      <c r="I96" s="153"/>
      <c r="J96" s="153">
        <v>2021</v>
      </c>
      <c r="K96" s="455">
        <f>J96-I96</f>
        <v>2021</v>
      </c>
      <c r="L96" s="184">
        <f>H96-M96</f>
        <v>0</v>
      </c>
      <c r="M96" s="164"/>
      <c r="N96" s="205">
        <v>1</v>
      </c>
      <c r="O96" s="205"/>
      <c r="P96" s="205"/>
      <c r="Q96" s="180">
        <f>SUM(O96*10+P96)/N96*10</f>
        <v>0</v>
      </c>
      <c r="R96" s="205">
        <v>1</v>
      </c>
      <c r="S96" s="205"/>
      <c r="T96" s="205"/>
      <c r="U96" s="180">
        <f>SUM(S96*10+T96)/R96*10</f>
        <v>0</v>
      </c>
      <c r="V96" s="205">
        <v>1</v>
      </c>
      <c r="W96" s="205"/>
      <c r="X96" s="205"/>
      <c r="Y96" s="180">
        <f>SUM(W96*10+X96)/V96*10</f>
        <v>0</v>
      </c>
      <c r="Z96" s="205">
        <v>1</v>
      </c>
      <c r="AA96" s="205"/>
      <c r="AB96" s="205"/>
      <c r="AC96" s="180">
        <f>SUM(AA96*10+AB96)/Z96*10</f>
        <v>0</v>
      </c>
      <c r="AD96" s="205">
        <v>1</v>
      </c>
      <c r="AE96" s="205"/>
      <c r="AF96" s="205"/>
      <c r="AG96" s="180">
        <f>SUM(AE96*10+AF96)/AD96*10</f>
        <v>0</v>
      </c>
      <c r="AH96" s="205">
        <v>1</v>
      </c>
      <c r="AI96" s="205"/>
      <c r="AJ96" s="205"/>
      <c r="AK96" s="180">
        <f>SUM(AI96*10+AJ96)/AH96*10</f>
        <v>0</v>
      </c>
      <c r="AL96" s="205">
        <v>1</v>
      </c>
      <c r="AM96" s="205"/>
      <c r="AN96" s="205"/>
      <c r="AO96" s="180">
        <f>SUM(AM96*10+AN96)/AL96*10</f>
        <v>0</v>
      </c>
      <c r="AP96" s="179">
        <v>1</v>
      </c>
      <c r="AQ96" s="205"/>
      <c r="AR96" s="205"/>
      <c r="AS96" s="180">
        <f>SUM(AQ96*10+AR96)/AP96*10</f>
        <v>0</v>
      </c>
      <c r="AT96" s="179">
        <v>1</v>
      </c>
      <c r="AU96" s="205"/>
      <c r="AV96" s="205"/>
      <c r="AW96" s="180">
        <f>SUM(AU96*10+AV96)/AT96*10</f>
        <v>0</v>
      </c>
      <c r="AX96" s="179">
        <v>1</v>
      </c>
      <c r="AY96" s="205"/>
      <c r="AZ96" s="205"/>
      <c r="BA96" s="180">
        <f>SUM(AY96*10+AZ96)/AX96*10</f>
        <v>0</v>
      </c>
      <c r="BB96" s="153">
        <f>IF(H96&lt;250,0,IF(H96&lt;500,250,IF(H96&lt;750,"500",IF(H96&lt;1000,750,IF(H96&lt;1500,1000,IF(H96&lt;2000,1500,IF(H96&lt;2500,2000,IF(H96&lt;3000,2500,3000))))))))</f>
        <v>0</v>
      </c>
      <c r="BC96" s="188">
        <v>0</v>
      </c>
      <c r="BD96" s="197">
        <f>BB96-BC96</f>
        <v>0</v>
      </c>
      <c r="BE96" s="153" t="str">
        <f>IF(BD96=0,"geen actie",CONCATENATE("diploma uitschrijven: ",BB96," punten"))</f>
        <v>geen actie</v>
      </c>
      <c r="BF96" s="182">
        <v>110</v>
      </c>
      <c r="BG96" s="182"/>
      <c r="BH96" s="182"/>
      <c r="BI96" s="182"/>
      <c r="BJ96" s="182"/>
      <c r="BK96" s="182"/>
      <c r="BL96" s="182"/>
      <c r="BM96" s="182"/>
      <c r="BN96" s="182"/>
    </row>
    <row r="97" spans="1:66" x14ac:dyDescent="0.3">
      <c r="A97" s="149">
        <v>111</v>
      </c>
      <c r="B97" s="149" t="str">
        <f>IF(A97=BF97,"v","x")</f>
        <v>v</v>
      </c>
      <c r="C97" s="149"/>
      <c r="D97" s="215"/>
      <c r="E97" s="174"/>
      <c r="F97" s="190"/>
      <c r="G97" s="186"/>
      <c r="H97" s="176">
        <f>SUM(M97+Q97+U97+Y97+AC97+AG97+AK97+AO97+AS97+AW97+BA97)</f>
        <v>0</v>
      </c>
      <c r="I97" s="153"/>
      <c r="J97" s="153">
        <v>2021</v>
      </c>
      <c r="K97" s="455">
        <f>J97-I97</f>
        <v>2021</v>
      </c>
      <c r="L97" s="184">
        <f>H97-M97</f>
        <v>0</v>
      </c>
      <c r="M97" s="164"/>
      <c r="N97" s="205">
        <v>1</v>
      </c>
      <c r="O97" s="205"/>
      <c r="P97" s="205"/>
      <c r="Q97" s="180">
        <f>SUM(O97*10+P97)/N97*10</f>
        <v>0</v>
      </c>
      <c r="R97" s="205">
        <v>1</v>
      </c>
      <c r="S97" s="205"/>
      <c r="T97" s="205"/>
      <c r="U97" s="180">
        <f>SUM(S97*10+T97)/R97*10</f>
        <v>0</v>
      </c>
      <c r="V97" s="205">
        <v>1</v>
      </c>
      <c r="W97" s="205"/>
      <c r="X97" s="205"/>
      <c r="Y97" s="180">
        <f>SUM(W97*10+X97)/V97*10</f>
        <v>0</v>
      </c>
      <c r="Z97" s="205">
        <v>1</v>
      </c>
      <c r="AA97" s="205"/>
      <c r="AB97" s="205"/>
      <c r="AC97" s="180">
        <f>SUM(AA97*10+AB97)/Z97*10</f>
        <v>0</v>
      </c>
      <c r="AD97" s="205">
        <v>1</v>
      </c>
      <c r="AE97" s="205"/>
      <c r="AF97" s="205"/>
      <c r="AG97" s="180">
        <f>SUM(AE97*10+AF97)/AD97*10</f>
        <v>0</v>
      </c>
      <c r="AH97" s="205">
        <v>1</v>
      </c>
      <c r="AI97" s="205"/>
      <c r="AJ97" s="205"/>
      <c r="AK97" s="180">
        <f>SUM(AI97*10+AJ97)/AH97*10</f>
        <v>0</v>
      </c>
      <c r="AL97" s="205">
        <v>1</v>
      </c>
      <c r="AM97" s="205"/>
      <c r="AN97" s="205"/>
      <c r="AO97" s="180">
        <f>SUM(AM97*10+AN97)/AL97*10</f>
        <v>0</v>
      </c>
      <c r="AP97" s="179">
        <v>1</v>
      </c>
      <c r="AQ97" s="205"/>
      <c r="AR97" s="205"/>
      <c r="AS97" s="180">
        <f>SUM(AQ97*10+AR97)/AP97*10</f>
        <v>0</v>
      </c>
      <c r="AT97" s="179">
        <v>1</v>
      </c>
      <c r="AU97" s="205"/>
      <c r="AV97" s="205"/>
      <c r="AW97" s="180">
        <f>SUM(AU97*10+AV97)/AT97*10</f>
        <v>0</v>
      </c>
      <c r="AX97" s="179">
        <v>1</v>
      </c>
      <c r="AY97" s="205"/>
      <c r="AZ97" s="205"/>
      <c r="BA97" s="180">
        <f>SUM(AY97*10+AZ97)/AX97*10</f>
        <v>0</v>
      </c>
      <c r="BB97" s="153">
        <f>IF(H97&lt;250,0,IF(H97&lt;500,250,IF(H97&lt;750,"500",IF(H97&lt;1000,750,IF(H97&lt;1500,1000,IF(H97&lt;2000,1500,IF(H97&lt;2500,2000,IF(H97&lt;3000,2500,3000))))))))</f>
        <v>0</v>
      </c>
      <c r="BC97" s="188">
        <v>0</v>
      </c>
      <c r="BD97" s="197">
        <f>BB97-BC97</f>
        <v>0</v>
      </c>
      <c r="BE97" s="153" t="str">
        <f>IF(BD97=0,"geen actie",CONCATENATE("diploma uitschrijven: ",BB97," punten"))</f>
        <v>geen actie</v>
      </c>
      <c r="BF97" s="182">
        <v>111</v>
      </c>
      <c r="BG97" s="182"/>
      <c r="BH97" s="182"/>
      <c r="BI97" s="182"/>
      <c r="BJ97" s="182"/>
      <c r="BK97" s="182"/>
      <c r="BL97" s="182"/>
      <c r="BM97" s="182"/>
      <c r="BN97" s="182"/>
    </row>
    <row r="98" spans="1:66" x14ac:dyDescent="0.3">
      <c r="A98" s="149">
        <v>112</v>
      </c>
      <c r="B98" s="149" t="str">
        <f>IF(A98=BF98,"v","x")</f>
        <v>v</v>
      </c>
      <c r="C98" s="149"/>
      <c r="D98" s="215"/>
      <c r="E98" s="174"/>
      <c r="F98" s="190"/>
      <c r="G98" s="186"/>
      <c r="H98" s="176">
        <f>SUM(M98+Q98+U98+Y98+AC98+AG98+AK98+AO98+AS98+AW98+BA98)</f>
        <v>0</v>
      </c>
      <c r="I98" s="153"/>
      <c r="J98" s="153">
        <v>2021</v>
      </c>
      <c r="K98" s="455">
        <f>J98-I98</f>
        <v>2021</v>
      </c>
      <c r="L98" s="184">
        <f>H98-M98</f>
        <v>0</v>
      </c>
      <c r="M98" s="164"/>
      <c r="N98" s="205">
        <v>1</v>
      </c>
      <c r="O98" s="205"/>
      <c r="P98" s="205"/>
      <c r="Q98" s="180">
        <f>SUM(O98*10+P98)/N98*10</f>
        <v>0</v>
      </c>
      <c r="R98" s="205">
        <v>1</v>
      </c>
      <c r="S98" s="205"/>
      <c r="T98" s="205"/>
      <c r="U98" s="180">
        <f>SUM(S98*10+T98)/R98*10</f>
        <v>0</v>
      </c>
      <c r="V98" s="205">
        <v>1</v>
      </c>
      <c r="W98" s="205"/>
      <c r="X98" s="205"/>
      <c r="Y98" s="180">
        <f>SUM(W98*10+X98)/V98*10</f>
        <v>0</v>
      </c>
      <c r="Z98" s="205">
        <v>1</v>
      </c>
      <c r="AA98" s="205"/>
      <c r="AB98" s="205"/>
      <c r="AC98" s="180">
        <f>SUM(AA98*10+AB98)/Z98*10</f>
        <v>0</v>
      </c>
      <c r="AD98" s="205">
        <v>1</v>
      </c>
      <c r="AE98" s="205"/>
      <c r="AF98" s="205"/>
      <c r="AG98" s="180">
        <f>SUM(AE98*10+AF98)/AD98*10</f>
        <v>0</v>
      </c>
      <c r="AH98" s="205">
        <v>1</v>
      </c>
      <c r="AI98" s="205"/>
      <c r="AJ98" s="205"/>
      <c r="AK98" s="180">
        <f>SUM(AI98*10+AJ98)/AH98*10</f>
        <v>0</v>
      </c>
      <c r="AL98" s="205">
        <v>1</v>
      </c>
      <c r="AM98" s="205"/>
      <c r="AN98" s="205"/>
      <c r="AO98" s="180">
        <f>SUM(AM98*10+AN98)/AL98*10</f>
        <v>0</v>
      </c>
      <c r="AP98" s="179">
        <v>1</v>
      </c>
      <c r="AQ98" s="205"/>
      <c r="AR98" s="205"/>
      <c r="AS98" s="180">
        <f>SUM(AQ98*10+AR98)/AP98*10</f>
        <v>0</v>
      </c>
      <c r="AT98" s="179">
        <v>1</v>
      </c>
      <c r="AU98" s="205"/>
      <c r="AV98" s="205"/>
      <c r="AW98" s="180">
        <f>SUM(AU98*10+AV98)/AT98*10</f>
        <v>0</v>
      </c>
      <c r="AX98" s="179">
        <v>1</v>
      </c>
      <c r="AY98" s="205"/>
      <c r="AZ98" s="205"/>
      <c r="BA98" s="180">
        <f>SUM(AY98*10+AZ98)/AX98*10</f>
        <v>0</v>
      </c>
      <c r="BB98" s="153">
        <f>IF(H98&lt;250,0,IF(H98&lt;500,250,IF(H98&lt;750,"500",IF(H98&lt;1000,750,IF(H98&lt;1500,1000,IF(H98&lt;2000,1500,IF(H98&lt;2500,2000,IF(H98&lt;3000,2500,3000))))))))</f>
        <v>0</v>
      </c>
      <c r="BC98" s="188">
        <v>0</v>
      </c>
      <c r="BD98" s="197">
        <f>BB98-BC98</f>
        <v>0</v>
      </c>
      <c r="BE98" s="153" t="str">
        <f>IF(BD98=0,"geen actie",CONCATENATE("diploma uitschrijven: ",BB98," punten"))</f>
        <v>geen actie</v>
      </c>
      <c r="BF98" s="182">
        <v>112</v>
      </c>
      <c r="BG98" s="182"/>
      <c r="BH98" s="182"/>
      <c r="BI98" s="182"/>
      <c r="BJ98" s="182"/>
      <c r="BK98" s="182"/>
      <c r="BL98" s="182"/>
      <c r="BM98" s="182"/>
      <c r="BN98" s="182"/>
    </row>
    <row r="99" spans="1:66" x14ac:dyDescent="0.3">
      <c r="A99" s="149">
        <v>113</v>
      </c>
      <c r="B99" s="149" t="str">
        <f>IF(A99=BF99,"v","x")</f>
        <v>v</v>
      </c>
      <c r="C99" s="149"/>
      <c r="D99" s="215"/>
      <c r="E99" s="174"/>
      <c r="F99" s="190"/>
      <c r="G99" s="186"/>
      <c r="H99" s="176">
        <f>SUM(M99+Q99+U99+Y99+AC99+AG99+AK99+AO99+AS99+AW99+BA99)</f>
        <v>0</v>
      </c>
      <c r="I99" s="153"/>
      <c r="J99" s="153">
        <v>2021</v>
      </c>
      <c r="K99" s="455">
        <f>J99-I99</f>
        <v>2021</v>
      </c>
      <c r="L99" s="184">
        <f>H99-M99</f>
        <v>0</v>
      </c>
      <c r="M99" s="164"/>
      <c r="N99" s="205">
        <v>1</v>
      </c>
      <c r="O99" s="205"/>
      <c r="P99" s="205"/>
      <c r="Q99" s="180">
        <f>SUM(O99*10+P99)/N99*10</f>
        <v>0</v>
      </c>
      <c r="R99" s="205">
        <v>1</v>
      </c>
      <c r="S99" s="205"/>
      <c r="T99" s="205"/>
      <c r="U99" s="180">
        <f>SUM(S99*10+T99)/R99*10</f>
        <v>0</v>
      </c>
      <c r="V99" s="205">
        <v>1</v>
      </c>
      <c r="W99" s="205"/>
      <c r="X99" s="205"/>
      <c r="Y99" s="180">
        <f>SUM(W99*10+X99)/V99*10</f>
        <v>0</v>
      </c>
      <c r="Z99" s="205">
        <v>1</v>
      </c>
      <c r="AA99" s="205"/>
      <c r="AB99" s="205"/>
      <c r="AC99" s="180">
        <f>SUM(AA99*10+AB99)/Z99*10</f>
        <v>0</v>
      </c>
      <c r="AD99" s="205">
        <v>1</v>
      </c>
      <c r="AE99" s="205"/>
      <c r="AF99" s="205"/>
      <c r="AG99" s="180">
        <f>SUM(AE99*10+AF99)/AD99*10</f>
        <v>0</v>
      </c>
      <c r="AH99" s="205">
        <v>1</v>
      </c>
      <c r="AI99" s="205"/>
      <c r="AJ99" s="205"/>
      <c r="AK99" s="180">
        <f>SUM(AI99*10+AJ99)/AH99*10</f>
        <v>0</v>
      </c>
      <c r="AL99" s="205">
        <v>1</v>
      </c>
      <c r="AM99" s="205"/>
      <c r="AN99" s="205"/>
      <c r="AO99" s="180">
        <f>SUM(AM99*10+AN99)/AL99*10</f>
        <v>0</v>
      </c>
      <c r="AP99" s="179">
        <v>1</v>
      </c>
      <c r="AQ99" s="205"/>
      <c r="AR99" s="205"/>
      <c r="AS99" s="180">
        <f>SUM(AQ99*10+AR99)/AP99*10</f>
        <v>0</v>
      </c>
      <c r="AT99" s="179">
        <v>1</v>
      </c>
      <c r="AU99" s="205"/>
      <c r="AV99" s="205"/>
      <c r="AW99" s="180">
        <f>SUM(AU99*10+AV99)/AT99*10</f>
        <v>0</v>
      </c>
      <c r="AX99" s="179">
        <v>1</v>
      </c>
      <c r="AY99" s="205"/>
      <c r="AZ99" s="205"/>
      <c r="BA99" s="180">
        <f>SUM(AY99*10+AZ99)/AX99*10</f>
        <v>0</v>
      </c>
      <c r="BB99" s="153">
        <f>IF(H99&lt;250,0,IF(H99&lt;500,250,IF(H99&lt;750,"500",IF(H99&lt;1000,750,IF(H99&lt;1500,1000,IF(H99&lt;2000,1500,IF(H99&lt;2500,2000,IF(H99&lt;3000,2500,3000))))))))</f>
        <v>0</v>
      </c>
      <c r="BC99" s="188">
        <v>0</v>
      </c>
      <c r="BD99" s="197">
        <f>BB99-BC99</f>
        <v>0</v>
      </c>
      <c r="BE99" s="153" t="str">
        <f>IF(BD99=0,"geen actie",CONCATENATE("diploma uitschrijven: ",BB99," punten"))</f>
        <v>geen actie</v>
      </c>
      <c r="BF99" s="182">
        <v>113</v>
      </c>
      <c r="BG99" s="182"/>
      <c r="BH99" s="182"/>
      <c r="BI99" s="182"/>
      <c r="BJ99" s="182"/>
      <c r="BK99" s="182"/>
      <c r="BL99" s="182"/>
      <c r="BM99" s="182"/>
      <c r="BN99" s="182"/>
    </row>
    <row r="100" spans="1:66" x14ac:dyDescent="0.3">
      <c r="A100" s="149">
        <v>114</v>
      </c>
      <c r="B100" s="149" t="str">
        <f>IF(A100=BF100,"v","x")</f>
        <v>v</v>
      </c>
      <c r="C100" s="149"/>
      <c r="D100" s="215"/>
      <c r="E100" s="174"/>
      <c r="F100" s="190"/>
      <c r="G100" s="186"/>
      <c r="H100" s="176">
        <f>SUM(M100+Q100+U100+Y100+AC100+AG100+AK100+AO100+AS100+AW100+BA100)</f>
        <v>0</v>
      </c>
      <c r="I100" s="153"/>
      <c r="J100" s="153">
        <v>2021</v>
      </c>
      <c r="K100" s="455">
        <f>J100-I100</f>
        <v>2021</v>
      </c>
      <c r="L100" s="184">
        <f>H100-M100</f>
        <v>0</v>
      </c>
      <c r="M100" s="164"/>
      <c r="N100" s="205">
        <v>1</v>
      </c>
      <c r="O100" s="205"/>
      <c r="P100" s="205"/>
      <c r="Q100" s="180">
        <f>SUM(O100*10+P100)/N100*10</f>
        <v>0</v>
      </c>
      <c r="R100" s="205">
        <v>1</v>
      </c>
      <c r="S100" s="205"/>
      <c r="T100" s="205"/>
      <c r="U100" s="180">
        <f>SUM(S100*10+T100)/R100*10</f>
        <v>0</v>
      </c>
      <c r="V100" s="205">
        <v>1</v>
      </c>
      <c r="W100" s="205"/>
      <c r="X100" s="205"/>
      <c r="Y100" s="180">
        <f>SUM(W100*10+X100)/V100*10</f>
        <v>0</v>
      </c>
      <c r="Z100" s="205">
        <v>1</v>
      </c>
      <c r="AA100" s="205"/>
      <c r="AB100" s="205"/>
      <c r="AC100" s="180">
        <f>SUM(AA100*10+AB100)/Z100*10</f>
        <v>0</v>
      </c>
      <c r="AD100" s="205">
        <v>1</v>
      </c>
      <c r="AE100" s="205"/>
      <c r="AF100" s="205"/>
      <c r="AG100" s="180">
        <f>SUM(AE100*10+AF100)/AD100*10</f>
        <v>0</v>
      </c>
      <c r="AH100" s="205">
        <v>1</v>
      </c>
      <c r="AI100" s="205"/>
      <c r="AJ100" s="205"/>
      <c r="AK100" s="180">
        <f>SUM(AI100*10+AJ100)/AH100*10</f>
        <v>0</v>
      </c>
      <c r="AL100" s="205">
        <v>1</v>
      </c>
      <c r="AM100" s="205"/>
      <c r="AN100" s="205"/>
      <c r="AO100" s="180">
        <f>SUM(AM100*10+AN100)/AL100*10</f>
        <v>0</v>
      </c>
      <c r="AP100" s="179">
        <v>1</v>
      </c>
      <c r="AQ100" s="205"/>
      <c r="AR100" s="205"/>
      <c r="AS100" s="180">
        <f>SUM(AQ100*10+AR100)/AP100*10</f>
        <v>0</v>
      </c>
      <c r="AT100" s="179">
        <v>1</v>
      </c>
      <c r="AU100" s="205"/>
      <c r="AV100" s="205"/>
      <c r="AW100" s="180">
        <f>SUM(AU100*10+AV100)/AT100*10</f>
        <v>0</v>
      </c>
      <c r="AX100" s="179">
        <v>1</v>
      </c>
      <c r="AY100" s="205"/>
      <c r="AZ100" s="205"/>
      <c r="BA100" s="180">
        <f>SUM(AY100*10+AZ100)/AX100*10</f>
        <v>0</v>
      </c>
      <c r="BB100" s="153">
        <f>IF(H100&lt;250,0,IF(H100&lt;500,250,IF(H100&lt;750,"500",IF(H100&lt;1000,750,IF(H100&lt;1500,1000,IF(H100&lt;2000,1500,IF(H100&lt;2500,2000,IF(H100&lt;3000,2500,3000))))))))</f>
        <v>0</v>
      </c>
      <c r="BC100" s="188">
        <v>0</v>
      </c>
      <c r="BD100" s="197">
        <f>BB100-BC100</f>
        <v>0</v>
      </c>
      <c r="BE100" s="153" t="str">
        <f>IF(BD100=0,"geen actie",CONCATENATE("diploma uitschrijven: ",BB100," punten"))</f>
        <v>geen actie</v>
      </c>
      <c r="BF100" s="182">
        <v>114</v>
      </c>
      <c r="BG100" s="182"/>
      <c r="BH100" s="182"/>
      <c r="BI100" s="182"/>
      <c r="BJ100" s="182"/>
      <c r="BK100" s="182"/>
      <c r="BL100" s="182"/>
      <c r="BM100" s="182"/>
      <c r="BN100" s="182"/>
    </row>
    <row r="101" spans="1:66" x14ac:dyDescent="0.3">
      <c r="A101" s="149">
        <v>115</v>
      </c>
      <c r="B101" s="149" t="str">
        <f>IF(A101=BF101,"v","x")</f>
        <v>v</v>
      </c>
      <c r="C101" s="149"/>
      <c r="D101" s="215"/>
      <c r="E101" s="174"/>
      <c r="F101" s="190"/>
      <c r="G101" s="186"/>
      <c r="H101" s="176">
        <f>SUM(M101+Q101+U101+Y101+AC101+AG101+AK101+AO101+AS101+AW101+BA101)</f>
        <v>0</v>
      </c>
      <c r="I101" s="153"/>
      <c r="J101" s="153">
        <v>2021</v>
      </c>
      <c r="K101" s="455">
        <f>J101-I101</f>
        <v>2021</v>
      </c>
      <c r="L101" s="184">
        <f>H101-M101</f>
        <v>0</v>
      </c>
      <c r="M101" s="164"/>
      <c r="N101" s="205">
        <v>1</v>
      </c>
      <c r="O101" s="205"/>
      <c r="P101" s="205"/>
      <c r="Q101" s="180">
        <f>SUM(O101*10+P101)/N101*10</f>
        <v>0</v>
      </c>
      <c r="R101" s="205">
        <v>1</v>
      </c>
      <c r="S101" s="205"/>
      <c r="T101" s="205"/>
      <c r="U101" s="180">
        <f>SUM(S101*10+T101)/R101*10</f>
        <v>0</v>
      </c>
      <c r="V101" s="205">
        <v>1</v>
      </c>
      <c r="W101" s="205"/>
      <c r="X101" s="205"/>
      <c r="Y101" s="180">
        <f>SUM(W101*10+X101)/V101*10</f>
        <v>0</v>
      </c>
      <c r="Z101" s="205">
        <v>1</v>
      </c>
      <c r="AA101" s="205"/>
      <c r="AB101" s="205"/>
      <c r="AC101" s="180">
        <f>SUM(AA101*10+AB101)/Z101*10</f>
        <v>0</v>
      </c>
      <c r="AD101" s="205">
        <v>1</v>
      </c>
      <c r="AE101" s="205"/>
      <c r="AF101" s="205"/>
      <c r="AG101" s="180">
        <f>SUM(AE101*10+AF101)/AD101*10</f>
        <v>0</v>
      </c>
      <c r="AH101" s="205">
        <v>1</v>
      </c>
      <c r="AI101" s="205"/>
      <c r="AJ101" s="205"/>
      <c r="AK101" s="180">
        <f>SUM(AI101*10+AJ101)/AH101*10</f>
        <v>0</v>
      </c>
      <c r="AL101" s="205">
        <v>1</v>
      </c>
      <c r="AM101" s="205"/>
      <c r="AN101" s="205"/>
      <c r="AO101" s="180">
        <f>SUM(AM101*10+AN101)/AL101*10</f>
        <v>0</v>
      </c>
      <c r="AP101" s="179">
        <v>1</v>
      </c>
      <c r="AQ101" s="205"/>
      <c r="AR101" s="205"/>
      <c r="AS101" s="180">
        <f>SUM(AQ101*10+AR101)/AP101*10</f>
        <v>0</v>
      </c>
      <c r="AT101" s="179">
        <v>1</v>
      </c>
      <c r="AU101" s="205"/>
      <c r="AV101" s="205"/>
      <c r="AW101" s="180">
        <f>SUM(AU101*10+AV101)/AT101*10</f>
        <v>0</v>
      </c>
      <c r="AX101" s="179">
        <v>1</v>
      </c>
      <c r="AY101" s="205"/>
      <c r="AZ101" s="205"/>
      <c r="BA101" s="180">
        <f>SUM(AY101*10+AZ101)/AX101*10</f>
        <v>0</v>
      </c>
      <c r="BB101" s="153">
        <f>IF(H101&lt;250,0,IF(H101&lt;500,250,IF(H101&lt;750,"500",IF(H101&lt;1000,750,IF(H101&lt;1500,1000,IF(H101&lt;2000,1500,IF(H101&lt;2500,2000,IF(H101&lt;3000,2500,3000))))))))</f>
        <v>0</v>
      </c>
      <c r="BC101" s="188">
        <v>0</v>
      </c>
      <c r="BD101" s="197">
        <f>BB101-BC101</f>
        <v>0</v>
      </c>
      <c r="BE101" s="153" t="str">
        <f>IF(BD101=0,"geen actie",CONCATENATE("diploma uitschrijven: ",BB101," punten"))</f>
        <v>geen actie</v>
      </c>
      <c r="BF101" s="182">
        <v>115</v>
      </c>
      <c r="BG101" s="182"/>
      <c r="BH101" s="182"/>
      <c r="BI101" s="182"/>
      <c r="BJ101" s="182"/>
      <c r="BK101" s="182"/>
      <c r="BL101" s="182"/>
      <c r="BM101" s="182"/>
      <c r="BN101" s="182"/>
    </row>
    <row r="102" spans="1:66" x14ac:dyDescent="0.3">
      <c r="A102" s="149">
        <v>116</v>
      </c>
      <c r="B102" s="149" t="str">
        <f>IF(A102=BF102,"v","x")</f>
        <v>v</v>
      </c>
      <c r="C102" s="149"/>
      <c r="D102" s="215"/>
      <c r="E102" s="174"/>
      <c r="F102" s="190"/>
      <c r="G102" s="186"/>
      <c r="H102" s="176">
        <f>SUM(M102+Q102+U102+Y102+AC102+AG102+AK102+AO102+AS102+AW102+BA102)</f>
        <v>0</v>
      </c>
      <c r="I102" s="153"/>
      <c r="J102" s="153">
        <v>2021</v>
      </c>
      <c r="K102" s="455">
        <f>J102-I102</f>
        <v>2021</v>
      </c>
      <c r="L102" s="184">
        <f>H102-M102</f>
        <v>0</v>
      </c>
      <c r="M102" s="164"/>
      <c r="N102" s="205">
        <v>1</v>
      </c>
      <c r="O102" s="205"/>
      <c r="P102" s="205"/>
      <c r="Q102" s="180">
        <f>SUM(O102*10+P102)/N102*10</f>
        <v>0</v>
      </c>
      <c r="R102" s="205">
        <v>1</v>
      </c>
      <c r="S102" s="205"/>
      <c r="T102" s="205"/>
      <c r="U102" s="180">
        <f>SUM(S102*10+T102)/R102*10</f>
        <v>0</v>
      </c>
      <c r="V102" s="205">
        <v>1</v>
      </c>
      <c r="W102" s="205"/>
      <c r="X102" s="205"/>
      <c r="Y102" s="180">
        <f>SUM(W102*10+X102)/V102*10</f>
        <v>0</v>
      </c>
      <c r="Z102" s="205">
        <v>1</v>
      </c>
      <c r="AA102" s="205"/>
      <c r="AB102" s="205"/>
      <c r="AC102" s="180">
        <f>SUM(AA102*10+AB102)/Z102*10</f>
        <v>0</v>
      </c>
      <c r="AD102" s="205">
        <v>1</v>
      </c>
      <c r="AE102" s="205"/>
      <c r="AF102" s="205"/>
      <c r="AG102" s="180">
        <f>SUM(AE102*10+AF102)/AD102*10</f>
        <v>0</v>
      </c>
      <c r="AH102" s="205">
        <v>1</v>
      </c>
      <c r="AI102" s="205"/>
      <c r="AJ102" s="205"/>
      <c r="AK102" s="180">
        <f>SUM(AI102*10+AJ102)/AH102*10</f>
        <v>0</v>
      </c>
      <c r="AL102" s="205">
        <v>1</v>
      </c>
      <c r="AM102" s="205"/>
      <c r="AN102" s="205"/>
      <c r="AO102" s="180">
        <f>SUM(AM102*10+AN102)/AL102*10</f>
        <v>0</v>
      </c>
      <c r="AP102" s="179">
        <v>1</v>
      </c>
      <c r="AQ102" s="205"/>
      <c r="AR102" s="205"/>
      <c r="AS102" s="180">
        <f>SUM(AQ102*10+AR102)/AP102*10</f>
        <v>0</v>
      </c>
      <c r="AT102" s="179">
        <v>1</v>
      </c>
      <c r="AU102" s="205"/>
      <c r="AV102" s="205"/>
      <c r="AW102" s="180">
        <f>SUM(AU102*10+AV102)/AT102*10</f>
        <v>0</v>
      </c>
      <c r="AX102" s="179">
        <v>1</v>
      </c>
      <c r="AY102" s="205"/>
      <c r="AZ102" s="205"/>
      <c r="BA102" s="180">
        <f>SUM(AY102*10+AZ102)/AX102*10</f>
        <v>0</v>
      </c>
      <c r="BB102" s="153">
        <f>IF(H102&lt;250,0,IF(H102&lt;500,250,IF(H102&lt;750,"500",IF(H102&lt;1000,750,IF(H102&lt;1500,1000,IF(H102&lt;2000,1500,IF(H102&lt;2500,2000,IF(H102&lt;3000,2500,3000))))))))</f>
        <v>0</v>
      </c>
      <c r="BC102" s="188">
        <v>0</v>
      </c>
      <c r="BD102" s="197">
        <f>BB102-BC102</f>
        <v>0</v>
      </c>
      <c r="BE102" s="153" t="str">
        <f>IF(BD102=0,"geen actie",CONCATENATE("diploma uitschrijven: ",BB102," punten"))</f>
        <v>geen actie</v>
      </c>
      <c r="BF102" s="182">
        <v>116</v>
      </c>
      <c r="BG102" s="182"/>
      <c r="BH102" s="182"/>
      <c r="BI102" s="182"/>
      <c r="BJ102" s="182"/>
      <c r="BK102" s="182"/>
      <c r="BL102" s="182"/>
      <c r="BM102" s="182"/>
      <c r="BN102" s="182"/>
    </row>
    <row r="103" spans="1:66" x14ac:dyDescent="0.3">
      <c r="A103" s="149">
        <v>117</v>
      </c>
      <c r="B103" s="149" t="str">
        <f>IF(A103=BF103,"v","x")</f>
        <v>v</v>
      </c>
      <c r="C103" s="149"/>
      <c r="D103" s="215"/>
      <c r="E103" s="174"/>
      <c r="F103" s="190"/>
      <c r="G103" s="186"/>
      <c r="H103" s="176">
        <f>SUM(M103+Q103+U103+Y103+AC103+AG103+AK103+AO103+AS103+AW103+BA103)</f>
        <v>0</v>
      </c>
      <c r="I103" s="153"/>
      <c r="J103" s="153">
        <v>2021</v>
      </c>
      <c r="K103" s="455">
        <f>J103-I103</f>
        <v>2021</v>
      </c>
      <c r="L103" s="184">
        <f>H103-M103</f>
        <v>0</v>
      </c>
      <c r="M103" s="164"/>
      <c r="N103" s="205">
        <v>1</v>
      </c>
      <c r="O103" s="205"/>
      <c r="P103" s="205"/>
      <c r="Q103" s="180">
        <f>SUM(O103*10+P103)/N103*10</f>
        <v>0</v>
      </c>
      <c r="R103" s="205">
        <v>1</v>
      </c>
      <c r="S103" s="205"/>
      <c r="T103" s="205"/>
      <c r="U103" s="180">
        <f>SUM(S103*10+T103)/R103*10</f>
        <v>0</v>
      </c>
      <c r="V103" s="205">
        <v>1</v>
      </c>
      <c r="W103" s="205"/>
      <c r="X103" s="205"/>
      <c r="Y103" s="180">
        <f>SUM(W103*10+X103)/V103*10</f>
        <v>0</v>
      </c>
      <c r="Z103" s="205">
        <v>1</v>
      </c>
      <c r="AA103" s="205"/>
      <c r="AB103" s="205"/>
      <c r="AC103" s="180">
        <f>SUM(AA103*10+AB103)/Z103*10</f>
        <v>0</v>
      </c>
      <c r="AD103" s="205">
        <v>1</v>
      </c>
      <c r="AE103" s="205"/>
      <c r="AF103" s="205"/>
      <c r="AG103" s="180">
        <f>SUM(AE103*10+AF103)/AD103*10</f>
        <v>0</v>
      </c>
      <c r="AH103" s="205">
        <v>1</v>
      </c>
      <c r="AI103" s="205"/>
      <c r="AJ103" s="205"/>
      <c r="AK103" s="180">
        <f>SUM(AI103*10+AJ103)/AH103*10</f>
        <v>0</v>
      </c>
      <c r="AL103" s="205">
        <v>1</v>
      </c>
      <c r="AM103" s="205"/>
      <c r="AN103" s="205"/>
      <c r="AO103" s="180">
        <f>SUM(AM103*10+AN103)/AL103*10</f>
        <v>0</v>
      </c>
      <c r="AP103" s="179">
        <v>1</v>
      </c>
      <c r="AQ103" s="205"/>
      <c r="AR103" s="205"/>
      <c r="AS103" s="180">
        <f>SUM(AQ103*10+AR103)/AP103*10</f>
        <v>0</v>
      </c>
      <c r="AT103" s="179">
        <v>1</v>
      </c>
      <c r="AU103" s="205"/>
      <c r="AV103" s="205"/>
      <c r="AW103" s="180">
        <f>SUM(AU103*10+AV103)/AT103*10</f>
        <v>0</v>
      </c>
      <c r="AX103" s="179">
        <v>1</v>
      </c>
      <c r="AY103" s="205"/>
      <c r="AZ103" s="205"/>
      <c r="BA103" s="180">
        <f>SUM(AY103*10+AZ103)/AX103*10</f>
        <v>0</v>
      </c>
      <c r="BB103" s="153">
        <f>IF(H103&lt;250,0,IF(H103&lt;500,250,IF(H103&lt;750,"500",IF(H103&lt;1000,750,IF(H103&lt;1500,1000,IF(H103&lt;2000,1500,IF(H103&lt;2500,2000,IF(H103&lt;3000,2500,3000))))))))</f>
        <v>0</v>
      </c>
      <c r="BC103" s="188">
        <v>0</v>
      </c>
      <c r="BD103" s="197">
        <f>BB103-BC103</f>
        <v>0</v>
      </c>
      <c r="BE103" s="153" t="str">
        <f>IF(BD103=0,"geen actie",CONCATENATE("diploma uitschrijven: ",BB103," punten"))</f>
        <v>geen actie</v>
      </c>
      <c r="BF103" s="182">
        <v>117</v>
      </c>
      <c r="BG103" s="182"/>
      <c r="BH103" s="182"/>
      <c r="BI103" s="182"/>
      <c r="BJ103" s="182"/>
      <c r="BK103" s="182"/>
      <c r="BL103" s="182"/>
      <c r="BM103" s="182"/>
      <c r="BN103" s="182"/>
    </row>
    <row r="104" spans="1:66" x14ac:dyDescent="0.3">
      <c r="A104" s="149">
        <v>118</v>
      </c>
      <c r="B104" s="149" t="str">
        <f>IF(A104=BF104,"v","x")</f>
        <v>v</v>
      </c>
      <c r="C104" s="149"/>
      <c r="D104" s="218"/>
      <c r="E104" s="174"/>
      <c r="F104" s="190"/>
      <c r="G104" s="186"/>
      <c r="H104" s="176">
        <f>SUM(M104+Q104+U104+Y104+AC104+AG104+AK104+AO104+AS104+AW104+BA104)</f>
        <v>0</v>
      </c>
      <c r="I104" s="153"/>
      <c r="J104" s="153">
        <v>2021</v>
      </c>
      <c r="K104" s="455">
        <f>J104-I104</f>
        <v>2021</v>
      </c>
      <c r="L104" s="184">
        <f>H104-M104</f>
        <v>0</v>
      </c>
      <c r="M104" s="164"/>
      <c r="N104" s="205">
        <v>1</v>
      </c>
      <c r="O104" s="205"/>
      <c r="P104" s="205"/>
      <c r="Q104" s="180">
        <f>SUM(O104*10+P104)/N104*10</f>
        <v>0</v>
      </c>
      <c r="R104" s="205">
        <v>1</v>
      </c>
      <c r="S104" s="205"/>
      <c r="T104" s="205"/>
      <c r="U104" s="180">
        <f>SUM(S104*10+T104)/R104*10</f>
        <v>0</v>
      </c>
      <c r="V104" s="205">
        <v>1</v>
      </c>
      <c r="W104" s="205"/>
      <c r="X104" s="205"/>
      <c r="Y104" s="180">
        <f>SUM(W104*10+X104)/V104*10</f>
        <v>0</v>
      </c>
      <c r="Z104" s="205">
        <v>1</v>
      </c>
      <c r="AA104" s="205"/>
      <c r="AB104" s="205"/>
      <c r="AC104" s="180">
        <f>SUM(AA104*10+AB104)/Z104*10</f>
        <v>0</v>
      </c>
      <c r="AD104" s="205">
        <v>1</v>
      </c>
      <c r="AE104" s="205"/>
      <c r="AF104" s="205"/>
      <c r="AG104" s="180">
        <f>SUM(AE104*10+AF104)/AD104*10</f>
        <v>0</v>
      </c>
      <c r="AH104" s="205">
        <v>1</v>
      </c>
      <c r="AI104" s="205"/>
      <c r="AJ104" s="205"/>
      <c r="AK104" s="180">
        <f>SUM(AI104*10+AJ104)/AH104*10</f>
        <v>0</v>
      </c>
      <c r="AL104" s="205">
        <v>1</v>
      </c>
      <c r="AM104" s="205"/>
      <c r="AN104" s="205"/>
      <c r="AO104" s="180">
        <f>SUM(AM104*10+AN104)/AL104*10</f>
        <v>0</v>
      </c>
      <c r="AP104" s="179">
        <v>1</v>
      </c>
      <c r="AQ104" s="205"/>
      <c r="AR104" s="205"/>
      <c r="AS104" s="180">
        <f>SUM(AQ104*10+AR104)/AP104*10</f>
        <v>0</v>
      </c>
      <c r="AT104" s="179">
        <v>1</v>
      </c>
      <c r="AU104" s="205"/>
      <c r="AV104" s="205"/>
      <c r="AW104" s="180">
        <f>SUM(AU104*10+AV104)/AT104*10</f>
        <v>0</v>
      </c>
      <c r="AX104" s="179">
        <v>1</v>
      </c>
      <c r="AY104" s="205"/>
      <c r="AZ104" s="205"/>
      <c r="BA104" s="180">
        <f>SUM(AY104*10+AZ104)/AX104*10</f>
        <v>0</v>
      </c>
      <c r="BB104" s="153">
        <v>0</v>
      </c>
      <c r="BC104" s="188">
        <v>0</v>
      </c>
      <c r="BD104" s="197">
        <f>BB104-BC104</f>
        <v>0</v>
      </c>
      <c r="BE104" s="153" t="str">
        <f>IF(BD104=0,"geen actie",CONCATENATE("diploma uitschrijven: ",BB104," punten"))</f>
        <v>geen actie</v>
      </c>
      <c r="BF104" s="182">
        <v>118</v>
      </c>
      <c r="BG104" s="182"/>
      <c r="BH104" s="182"/>
      <c r="BI104" s="182"/>
      <c r="BJ104" s="182"/>
      <c r="BK104" s="182"/>
      <c r="BL104" s="182"/>
      <c r="BM104" s="182"/>
      <c r="BN104" s="182"/>
    </row>
    <row r="105" spans="1:66" x14ac:dyDescent="0.3">
      <c r="A105" s="149">
        <v>119</v>
      </c>
      <c r="B105" s="149" t="str">
        <f>IF(A105=BF105,"v","x")</f>
        <v>v</v>
      </c>
      <c r="C105" s="149"/>
      <c r="D105" s="218"/>
      <c r="E105" s="174"/>
      <c r="F105" s="193"/>
      <c r="G105" s="186"/>
      <c r="H105" s="176">
        <f>SUM(M105+Q105+U105+Y105+AC105+AG105+AK105+AO105+AS105+AW105+BA105)</f>
        <v>0</v>
      </c>
      <c r="I105" s="149"/>
      <c r="J105" s="153">
        <v>2021</v>
      </c>
      <c r="K105" s="455">
        <f>J105-I105</f>
        <v>2021</v>
      </c>
      <c r="L105" s="184">
        <f>H105-M105</f>
        <v>0</v>
      </c>
      <c r="M105" s="164"/>
      <c r="N105" s="205">
        <v>1</v>
      </c>
      <c r="O105" s="205"/>
      <c r="P105" s="205"/>
      <c r="Q105" s="180">
        <f>SUM(O105*10+P105)/N105*10</f>
        <v>0</v>
      </c>
      <c r="R105" s="205">
        <v>1</v>
      </c>
      <c r="S105" s="205"/>
      <c r="T105" s="205"/>
      <c r="U105" s="180">
        <f>SUM(S105*10+T105)/R105*10</f>
        <v>0</v>
      </c>
      <c r="V105" s="205">
        <v>1</v>
      </c>
      <c r="W105" s="205"/>
      <c r="X105" s="205"/>
      <c r="Y105" s="180">
        <f>SUM(W105*10+X105)/V105*10</f>
        <v>0</v>
      </c>
      <c r="Z105" s="205">
        <v>1</v>
      </c>
      <c r="AA105" s="205"/>
      <c r="AB105" s="205"/>
      <c r="AC105" s="180">
        <f>SUM(AA105*10+AB105)/Z105*10</f>
        <v>0</v>
      </c>
      <c r="AD105" s="205">
        <v>1</v>
      </c>
      <c r="AE105" s="205"/>
      <c r="AF105" s="205"/>
      <c r="AG105" s="180">
        <f>SUM(AE105*10+AF105)/AD105*10</f>
        <v>0</v>
      </c>
      <c r="AH105" s="205">
        <v>1</v>
      </c>
      <c r="AI105" s="205"/>
      <c r="AJ105" s="205"/>
      <c r="AK105" s="180">
        <f>SUM(AI105*10+AJ105)/AH105*10</f>
        <v>0</v>
      </c>
      <c r="AL105" s="205">
        <v>1</v>
      </c>
      <c r="AM105" s="205"/>
      <c r="AN105" s="205"/>
      <c r="AO105" s="180">
        <f>SUM(AM105*10+AN105)/AL105*10</f>
        <v>0</v>
      </c>
      <c r="AP105" s="179">
        <v>1</v>
      </c>
      <c r="AQ105" s="205"/>
      <c r="AR105" s="205"/>
      <c r="AS105" s="180">
        <f>SUM(AQ105*10+AR105)/AP105*10</f>
        <v>0</v>
      </c>
      <c r="AT105" s="179">
        <v>1</v>
      </c>
      <c r="AU105" s="205"/>
      <c r="AV105" s="205"/>
      <c r="AW105" s="180">
        <f>SUM(AU105*10+AV105)/AT105*10</f>
        <v>0</v>
      </c>
      <c r="AX105" s="179">
        <v>1</v>
      </c>
      <c r="AY105" s="205"/>
      <c r="AZ105" s="205"/>
      <c r="BA105" s="180">
        <f>SUM(AY105*10+AZ105)/AX105*10</f>
        <v>0</v>
      </c>
      <c r="BB105" s="153">
        <f>IF(H105&lt;250,0,IF(H105&lt;500,250,IF(H105&lt;750,"500",IF(H105&lt;1000,750,IF(H105&lt;1500,1000,IF(H105&lt;2000,1500,IF(H105&lt;2500,2000,IF(H105&lt;3000,2500,3000))))))))</f>
        <v>0</v>
      </c>
      <c r="BC105" s="188">
        <v>0</v>
      </c>
      <c r="BD105" s="197">
        <f>BB105-BC105</f>
        <v>0</v>
      </c>
      <c r="BE105" s="153" t="str">
        <f>IF(BD105=0,"geen actie",CONCATENATE("diploma uitschrijven: ",BB105," punten"))</f>
        <v>geen actie</v>
      </c>
      <c r="BF105" s="182">
        <v>119</v>
      </c>
      <c r="BG105" s="182"/>
      <c r="BH105" s="182"/>
      <c r="BI105" s="182"/>
      <c r="BJ105" s="182"/>
      <c r="BK105" s="182"/>
      <c r="BL105" s="182"/>
      <c r="BM105" s="182"/>
      <c r="BN105" s="182"/>
    </row>
    <row r="106" spans="1:66" x14ac:dyDescent="0.3">
      <c r="A106" s="149">
        <v>120</v>
      </c>
      <c r="B106" s="149" t="str">
        <f>IF(A106=BF106,"v","x")</f>
        <v>v</v>
      </c>
      <c r="C106" s="149"/>
      <c r="D106" s="218"/>
      <c r="E106" s="174"/>
      <c r="F106" s="193"/>
      <c r="G106" s="177"/>
      <c r="H106" s="176">
        <f>SUM(M106+Q106+U106+Y106+AC106+AG106+AK106+AO106+AS106+AW106+BA106)</f>
        <v>0</v>
      </c>
      <c r="I106" s="149"/>
      <c r="J106" s="153">
        <v>2021</v>
      </c>
      <c r="K106" s="455">
        <f>J106-I106</f>
        <v>2021</v>
      </c>
      <c r="L106" s="184">
        <f>H106-M106</f>
        <v>0</v>
      </c>
      <c r="M106" s="164"/>
      <c r="N106" s="205">
        <v>1</v>
      </c>
      <c r="O106" s="205"/>
      <c r="P106" s="205"/>
      <c r="Q106" s="180">
        <f>SUM(O106*10+P106)/N106*10</f>
        <v>0</v>
      </c>
      <c r="R106" s="205">
        <v>1</v>
      </c>
      <c r="S106" s="205"/>
      <c r="T106" s="205"/>
      <c r="U106" s="180">
        <f>SUM(S106*10+T106)/R106*10</f>
        <v>0</v>
      </c>
      <c r="V106" s="205">
        <v>1</v>
      </c>
      <c r="W106" s="205"/>
      <c r="X106" s="205"/>
      <c r="Y106" s="180">
        <f>SUM(W106*10+X106)/V106*10</f>
        <v>0</v>
      </c>
      <c r="Z106" s="205">
        <v>1</v>
      </c>
      <c r="AA106" s="205"/>
      <c r="AB106" s="205"/>
      <c r="AC106" s="180">
        <f>SUM(AA106*10+AB106)/Z106*10</f>
        <v>0</v>
      </c>
      <c r="AD106" s="205">
        <v>1</v>
      </c>
      <c r="AE106" s="205"/>
      <c r="AF106" s="205"/>
      <c r="AG106" s="180">
        <f>SUM(AE106*10+AF106)/AD106*10</f>
        <v>0</v>
      </c>
      <c r="AH106" s="205">
        <v>1</v>
      </c>
      <c r="AI106" s="205"/>
      <c r="AJ106" s="205"/>
      <c r="AK106" s="180">
        <f>SUM(AI106*10+AJ106)/AH106*10</f>
        <v>0</v>
      </c>
      <c r="AL106" s="205">
        <v>1</v>
      </c>
      <c r="AM106" s="205"/>
      <c r="AN106" s="205"/>
      <c r="AO106" s="180">
        <f>SUM(AM106*10+AN106)/AL106*10</f>
        <v>0</v>
      </c>
      <c r="AP106" s="179">
        <v>1</v>
      </c>
      <c r="AQ106" s="205"/>
      <c r="AR106" s="205"/>
      <c r="AS106" s="180">
        <f>SUM(AQ106*10+AR106)/AP106*10</f>
        <v>0</v>
      </c>
      <c r="AT106" s="179">
        <v>1</v>
      </c>
      <c r="AU106" s="205"/>
      <c r="AV106" s="205"/>
      <c r="AW106" s="180">
        <f>SUM(AU106*10+AV106)/AT106*10</f>
        <v>0</v>
      </c>
      <c r="AX106" s="179">
        <v>1</v>
      </c>
      <c r="AY106" s="205"/>
      <c r="AZ106" s="205"/>
      <c r="BA106" s="180">
        <f>SUM(AY106*10+AZ106)/AX106*10</f>
        <v>0</v>
      </c>
      <c r="BB106" s="153">
        <f>IF(H106&lt;250,0,IF(H106&lt;500,250,IF(H106&lt;750,"500",IF(H106&lt;1000,750,IF(H106&lt;1500,1000,IF(H106&lt;2000,1500,IF(H106&lt;2500,2000,IF(H106&lt;3000,2500,3000))))))))</f>
        <v>0</v>
      </c>
      <c r="BC106" s="188">
        <v>0</v>
      </c>
      <c r="BD106" s="197">
        <f>BB106-BC106</f>
        <v>0</v>
      </c>
      <c r="BE106" s="153" t="str">
        <f>IF(BD106=0,"geen actie",CONCATENATE("diploma uitschrijven: ",BB106," punten"))</f>
        <v>geen actie</v>
      </c>
      <c r="BF106" s="182">
        <v>120</v>
      </c>
      <c r="BG106" s="182"/>
      <c r="BH106" s="182"/>
      <c r="BI106" s="182"/>
      <c r="BJ106" s="182"/>
      <c r="BK106" s="182"/>
      <c r="BL106" s="182"/>
      <c r="BM106" s="182"/>
      <c r="BN106" s="182"/>
    </row>
    <row r="107" spans="1:66" x14ac:dyDescent="0.3">
      <c r="A107" s="149">
        <v>121</v>
      </c>
      <c r="B107" s="149" t="str">
        <f>IF(A107=BF107,"v","x")</f>
        <v>v</v>
      </c>
      <c r="C107" s="149"/>
      <c r="D107" s="218"/>
      <c r="E107" s="174"/>
      <c r="F107" s="190"/>
      <c r="G107" s="186"/>
      <c r="H107" s="176">
        <f>SUM(M107+Q107+U107+Y107+AC107+AG107+AK107+AO107+AS107+AW107+BA107)</f>
        <v>0</v>
      </c>
      <c r="I107" s="153"/>
      <c r="J107" s="153">
        <v>2021</v>
      </c>
      <c r="K107" s="455">
        <f>J107-I107</f>
        <v>2021</v>
      </c>
      <c r="L107" s="184">
        <f>H107-M107</f>
        <v>0</v>
      </c>
      <c r="M107" s="164"/>
      <c r="N107" s="205">
        <v>1</v>
      </c>
      <c r="O107" s="205"/>
      <c r="P107" s="205"/>
      <c r="Q107" s="180">
        <f>SUM(O107*10+P107)/N107*10</f>
        <v>0</v>
      </c>
      <c r="R107" s="205">
        <v>1</v>
      </c>
      <c r="S107" s="205"/>
      <c r="T107" s="205"/>
      <c r="U107" s="180">
        <f>SUM(S107*10+T107)/R107*10</f>
        <v>0</v>
      </c>
      <c r="V107" s="205">
        <v>1</v>
      </c>
      <c r="W107" s="205"/>
      <c r="X107" s="205"/>
      <c r="Y107" s="180">
        <f>SUM(W107*10+X107)/V107*10</f>
        <v>0</v>
      </c>
      <c r="Z107" s="205">
        <v>1</v>
      </c>
      <c r="AA107" s="205"/>
      <c r="AB107" s="205"/>
      <c r="AC107" s="180">
        <f>SUM(AA107*10+AB107)/Z107*10</f>
        <v>0</v>
      </c>
      <c r="AD107" s="205">
        <v>1</v>
      </c>
      <c r="AE107" s="205"/>
      <c r="AF107" s="205"/>
      <c r="AG107" s="180">
        <f>SUM(AE107*10+AF107)/AD107*10</f>
        <v>0</v>
      </c>
      <c r="AH107" s="205">
        <v>1</v>
      </c>
      <c r="AI107" s="205"/>
      <c r="AJ107" s="205"/>
      <c r="AK107" s="180">
        <f>SUM(AI107*10+AJ107)/AH107*10</f>
        <v>0</v>
      </c>
      <c r="AL107" s="205">
        <v>1</v>
      </c>
      <c r="AM107" s="205"/>
      <c r="AN107" s="205"/>
      <c r="AO107" s="180">
        <f>SUM(AM107*10+AN107)/AL107*10</f>
        <v>0</v>
      </c>
      <c r="AP107" s="179">
        <v>1</v>
      </c>
      <c r="AQ107" s="205"/>
      <c r="AR107" s="205"/>
      <c r="AS107" s="180">
        <f>SUM(AQ107*10+AR107)/AP107*10</f>
        <v>0</v>
      </c>
      <c r="AT107" s="179">
        <v>1</v>
      </c>
      <c r="AU107" s="205"/>
      <c r="AV107" s="205"/>
      <c r="AW107" s="180">
        <f>SUM(AU107*10+AV107)/AT107*10</f>
        <v>0</v>
      </c>
      <c r="AX107" s="179">
        <v>1</v>
      </c>
      <c r="AY107" s="205"/>
      <c r="AZ107" s="205"/>
      <c r="BA107" s="180">
        <f>SUM(AY107*10+AZ107)/AX107*10</f>
        <v>0</v>
      </c>
      <c r="BB107" s="153">
        <f>IF(H107&lt;250,0,IF(H107&lt;500,250,IF(H107&lt;750,"500",IF(H107&lt;1000,750,IF(H107&lt;1500,1000,IF(H107&lt;2000,1500,IF(H107&lt;2500,2000,IF(H107&lt;3000,2500,3000))))))))</f>
        <v>0</v>
      </c>
      <c r="BC107" s="188">
        <v>0</v>
      </c>
      <c r="BD107" s="197">
        <f>BB107-BC107</f>
        <v>0</v>
      </c>
      <c r="BE107" s="153" t="str">
        <f>IF(BD107=0,"geen actie",CONCATENATE("diploma uitschrijven: ",BB107," punten"))</f>
        <v>geen actie</v>
      </c>
      <c r="BF107" s="182">
        <v>121</v>
      </c>
      <c r="BG107" s="182"/>
      <c r="BH107" s="182"/>
      <c r="BI107" s="182"/>
      <c r="BJ107" s="182"/>
      <c r="BK107" s="182"/>
      <c r="BL107" s="182"/>
      <c r="BM107" s="182"/>
      <c r="BN107" s="182"/>
    </row>
    <row r="108" spans="1:66" x14ac:dyDescent="0.3">
      <c r="A108" s="149">
        <v>122</v>
      </c>
      <c r="B108" s="149" t="str">
        <f>IF(A108=BF108,"v","x")</f>
        <v>v</v>
      </c>
      <c r="C108" s="149"/>
      <c r="D108" s="217"/>
      <c r="E108" s="174"/>
      <c r="F108" s="190"/>
      <c r="G108" s="186"/>
      <c r="H108" s="176">
        <f>SUM(M108+Q108+U108+Y108+AC108+AG108+AK108+AO108+AS108+AW108+BA108)</f>
        <v>0</v>
      </c>
      <c r="I108" s="153"/>
      <c r="J108" s="153">
        <v>2021</v>
      </c>
      <c r="K108" s="455">
        <f>J108-I108</f>
        <v>2021</v>
      </c>
      <c r="L108" s="184">
        <f>H108-M108</f>
        <v>0</v>
      </c>
      <c r="M108" s="164"/>
      <c r="N108" s="205">
        <v>1</v>
      </c>
      <c r="O108" s="205"/>
      <c r="P108" s="205"/>
      <c r="Q108" s="180">
        <f>SUM(O108*10+P108)/N108*10</f>
        <v>0</v>
      </c>
      <c r="R108" s="205">
        <v>1</v>
      </c>
      <c r="S108" s="205"/>
      <c r="T108" s="205"/>
      <c r="U108" s="180">
        <f>SUM(S108*10+T108)/R108*10</f>
        <v>0</v>
      </c>
      <c r="V108" s="205">
        <v>1</v>
      </c>
      <c r="W108" s="205"/>
      <c r="X108" s="205"/>
      <c r="Y108" s="180">
        <f>SUM(W108*10+X108)/V108*10</f>
        <v>0</v>
      </c>
      <c r="Z108" s="205">
        <v>1</v>
      </c>
      <c r="AA108" s="205"/>
      <c r="AB108" s="205"/>
      <c r="AC108" s="180">
        <f>SUM(AA108*10+AB108)/Z108*10</f>
        <v>0</v>
      </c>
      <c r="AD108" s="205">
        <v>1</v>
      </c>
      <c r="AE108" s="205"/>
      <c r="AF108" s="205"/>
      <c r="AG108" s="180">
        <f>SUM(AE108*10+AF108)/AD108*10</f>
        <v>0</v>
      </c>
      <c r="AH108" s="205">
        <v>1</v>
      </c>
      <c r="AI108" s="205"/>
      <c r="AJ108" s="205"/>
      <c r="AK108" s="180">
        <f>SUM(AI108*10+AJ108)/AH108*10</f>
        <v>0</v>
      </c>
      <c r="AL108" s="205">
        <v>1</v>
      </c>
      <c r="AM108" s="205"/>
      <c r="AN108" s="205"/>
      <c r="AO108" s="180">
        <f>SUM(AM108*10+AN108)/AL108*10</f>
        <v>0</v>
      </c>
      <c r="AP108" s="179">
        <v>1</v>
      </c>
      <c r="AQ108" s="205"/>
      <c r="AR108" s="205"/>
      <c r="AS108" s="180">
        <f>SUM(AQ108*10+AR108)/AP108*10</f>
        <v>0</v>
      </c>
      <c r="AT108" s="179">
        <v>1</v>
      </c>
      <c r="AU108" s="205"/>
      <c r="AV108" s="205"/>
      <c r="AW108" s="180">
        <f>SUM(AU108*10+AV108)/AT108*10</f>
        <v>0</v>
      </c>
      <c r="AX108" s="179">
        <v>1</v>
      </c>
      <c r="AY108" s="205"/>
      <c r="AZ108" s="205"/>
      <c r="BA108" s="180">
        <f>SUM(AY108*10+AZ108)/AX108*10</f>
        <v>0</v>
      </c>
      <c r="BB108" s="153">
        <f>IF(H108&lt;250,0,IF(H108&lt;500,250,IF(H108&lt;750,"500",IF(H108&lt;1000,750,IF(H108&lt;1500,1000,IF(H108&lt;2000,1500,IF(H108&lt;2500,2000,IF(H108&lt;3000,2500,3000))))))))</f>
        <v>0</v>
      </c>
      <c r="BC108" s="188">
        <v>0</v>
      </c>
      <c r="BD108" s="197">
        <f>BB108-BC108</f>
        <v>0</v>
      </c>
      <c r="BE108" s="153" t="str">
        <f>IF(BD108=0,"geen actie",CONCATENATE("diploma uitschrijven: ",BB108," punten"))</f>
        <v>geen actie</v>
      </c>
      <c r="BF108" s="182">
        <v>122</v>
      </c>
      <c r="BG108" s="182"/>
      <c r="BH108" s="182"/>
      <c r="BI108" s="182"/>
      <c r="BJ108" s="182"/>
      <c r="BK108" s="182"/>
      <c r="BL108" s="182"/>
      <c r="BM108" s="182"/>
      <c r="BN108" s="182"/>
    </row>
    <row r="109" spans="1:66" x14ac:dyDescent="0.3">
      <c r="A109" s="149">
        <v>123</v>
      </c>
      <c r="B109" s="149" t="str">
        <f>IF(A109=BF109,"v","x")</f>
        <v>v</v>
      </c>
      <c r="C109" s="149"/>
      <c r="D109" s="217"/>
      <c r="E109" s="174"/>
      <c r="F109" s="190"/>
      <c r="G109" s="186"/>
      <c r="H109" s="176">
        <f>SUM(M109+Q109+U109+Y109+AC109+AG109+AK109+AO109+AS109+AW109+BA109)</f>
        <v>0</v>
      </c>
      <c r="I109" s="153"/>
      <c r="J109" s="153">
        <v>2021</v>
      </c>
      <c r="K109" s="455">
        <f>J109-I109</f>
        <v>2021</v>
      </c>
      <c r="L109" s="184">
        <f>H109-M109</f>
        <v>0</v>
      </c>
      <c r="M109" s="164"/>
      <c r="N109" s="205">
        <v>1</v>
      </c>
      <c r="O109" s="205"/>
      <c r="P109" s="205"/>
      <c r="Q109" s="180">
        <f>SUM(O109*10+P109)/N109*10</f>
        <v>0</v>
      </c>
      <c r="R109" s="205">
        <v>1</v>
      </c>
      <c r="S109" s="205"/>
      <c r="T109" s="205"/>
      <c r="U109" s="180">
        <f>SUM(S109*10+T109)/R109*10</f>
        <v>0</v>
      </c>
      <c r="V109" s="205">
        <v>1</v>
      </c>
      <c r="W109" s="205"/>
      <c r="X109" s="205"/>
      <c r="Y109" s="180">
        <f>SUM(W109*10+X109)/V109*10</f>
        <v>0</v>
      </c>
      <c r="Z109" s="205">
        <v>1</v>
      </c>
      <c r="AA109" s="205"/>
      <c r="AB109" s="205"/>
      <c r="AC109" s="180">
        <f>SUM(AA109*10+AB109)/Z109*10</f>
        <v>0</v>
      </c>
      <c r="AD109" s="205">
        <v>1</v>
      </c>
      <c r="AE109" s="205"/>
      <c r="AF109" s="205"/>
      <c r="AG109" s="180">
        <f>SUM(AE109*10+AF109)/AD109*10</f>
        <v>0</v>
      </c>
      <c r="AH109" s="205">
        <v>1</v>
      </c>
      <c r="AI109" s="205"/>
      <c r="AJ109" s="205"/>
      <c r="AK109" s="180">
        <f>SUM(AI109*10+AJ109)/AH109*10</f>
        <v>0</v>
      </c>
      <c r="AL109" s="205">
        <v>1</v>
      </c>
      <c r="AM109" s="205"/>
      <c r="AN109" s="205"/>
      <c r="AO109" s="180">
        <f>SUM(AM109*10+AN109)/AL109*10</f>
        <v>0</v>
      </c>
      <c r="AP109" s="179">
        <v>1</v>
      </c>
      <c r="AQ109" s="205"/>
      <c r="AR109" s="205"/>
      <c r="AS109" s="180">
        <f>SUM(AQ109*10+AR109)/AP109*10</f>
        <v>0</v>
      </c>
      <c r="AT109" s="179">
        <v>1</v>
      </c>
      <c r="AU109" s="205"/>
      <c r="AV109" s="205"/>
      <c r="AW109" s="180">
        <f>SUM(AU109*10+AV109)/AT109*10</f>
        <v>0</v>
      </c>
      <c r="AX109" s="179">
        <v>1</v>
      </c>
      <c r="AY109" s="205"/>
      <c r="AZ109" s="205"/>
      <c r="BA109" s="180">
        <f>SUM(AY109*10+AZ109)/AX109*10</f>
        <v>0</v>
      </c>
      <c r="BB109" s="153">
        <f>IF(H109&lt;250,0,IF(H109&lt;500,250,IF(H109&lt;750,"500",IF(H109&lt;1000,750,IF(H109&lt;1500,1000,IF(H109&lt;2000,1500,IF(H109&lt;2500,2000,IF(H109&lt;3000,2500,3000))))))))</f>
        <v>0</v>
      </c>
      <c r="BC109" s="188">
        <v>0</v>
      </c>
      <c r="BD109" s="197">
        <f>BB109-BC109</f>
        <v>0</v>
      </c>
      <c r="BE109" s="153" t="str">
        <f>IF(BD109=0,"geen actie",CONCATENATE("diploma uitschrijven: ",BB109," punten"))</f>
        <v>geen actie</v>
      </c>
      <c r="BF109" s="182">
        <v>123</v>
      </c>
      <c r="BG109" s="182"/>
      <c r="BH109" s="182"/>
      <c r="BI109" s="182"/>
      <c r="BJ109" s="182"/>
      <c r="BK109" s="182"/>
      <c r="BL109" s="182"/>
      <c r="BM109" s="182"/>
      <c r="BN109" s="182"/>
    </row>
    <row r="110" spans="1:66" x14ac:dyDescent="0.3">
      <c r="A110" s="149">
        <v>36</v>
      </c>
      <c r="B110" s="149" t="str">
        <f>IF(A110=BF110,"v","x")</f>
        <v>v</v>
      </c>
      <c r="C110" s="149"/>
      <c r="D110" s="183"/>
      <c r="E110" s="174"/>
      <c r="F110" s="193"/>
      <c r="G110" s="177"/>
      <c r="H110" s="176">
        <f>SUM(M110+Q110+U110+Y110+AC110+AG110+AK110+AO110+AS110+AW110+BA110)</f>
        <v>0</v>
      </c>
      <c r="I110" s="149"/>
      <c r="J110" s="153">
        <v>2021</v>
      </c>
      <c r="K110" s="455">
        <f>J110-I110</f>
        <v>2021</v>
      </c>
      <c r="L110" s="184">
        <f>H110-M110</f>
        <v>0</v>
      </c>
      <c r="M110" s="164"/>
      <c r="N110" s="205">
        <v>1</v>
      </c>
      <c r="O110" s="205"/>
      <c r="P110" s="205"/>
      <c r="Q110" s="180">
        <f>SUM(O110*10+P110)/N110*10</f>
        <v>0</v>
      </c>
      <c r="R110" s="205">
        <v>1</v>
      </c>
      <c r="S110" s="205"/>
      <c r="T110" s="205"/>
      <c r="U110" s="180">
        <f>SUM(S110*10+T110)/R110*10</f>
        <v>0</v>
      </c>
      <c r="V110" s="205">
        <v>1</v>
      </c>
      <c r="W110" s="205"/>
      <c r="X110" s="205"/>
      <c r="Y110" s="180">
        <f>SUM(W110*10+X110)/V110*10</f>
        <v>0</v>
      </c>
      <c r="Z110" s="205">
        <v>1</v>
      </c>
      <c r="AA110" s="205"/>
      <c r="AB110" s="205"/>
      <c r="AC110" s="180">
        <f>SUM(AA110*10+AB110)/Z110*10</f>
        <v>0</v>
      </c>
      <c r="AD110" s="205">
        <v>1</v>
      </c>
      <c r="AE110" s="205"/>
      <c r="AF110" s="205"/>
      <c r="AG110" s="180">
        <f>SUM(AE110*10+AF110)/AD110*10</f>
        <v>0</v>
      </c>
      <c r="AH110" s="205">
        <v>1</v>
      </c>
      <c r="AI110" s="205"/>
      <c r="AJ110" s="205"/>
      <c r="AK110" s="180">
        <f>SUM(AI110*10+AJ110)/AH110*10</f>
        <v>0</v>
      </c>
      <c r="AL110" s="205">
        <v>1</v>
      </c>
      <c r="AM110" s="205"/>
      <c r="AN110" s="205"/>
      <c r="AO110" s="180">
        <f>SUM(AM110*10+AN110)/AL110*10</f>
        <v>0</v>
      </c>
      <c r="AP110" s="179">
        <v>1</v>
      </c>
      <c r="AQ110" s="205"/>
      <c r="AR110" s="205"/>
      <c r="AS110" s="180">
        <f>SUM(AQ110*10+AR110)/AP110*10</f>
        <v>0</v>
      </c>
      <c r="AT110" s="179">
        <v>1</v>
      </c>
      <c r="AU110" s="205"/>
      <c r="AV110" s="205"/>
      <c r="AW110" s="180">
        <f>SUM(AU110*10+AV110)/AT110*10</f>
        <v>0</v>
      </c>
      <c r="AX110" s="179">
        <v>1</v>
      </c>
      <c r="AY110" s="205"/>
      <c r="AZ110" s="205"/>
      <c r="BA110" s="180">
        <f>SUM(AY110*10+AZ110)/AX110*10</f>
        <v>0</v>
      </c>
      <c r="BB110" s="153">
        <f>IF(H110&lt;250,0,IF(H110&lt;500,250,IF(H110&lt;750,"500",IF(H110&lt;1000,750,IF(H110&lt;1500,1000,IF(H110&lt;2000,1500,IF(H110&lt;2500,2000,IF(H110&lt;3000,2500,3000))))))))</f>
        <v>0</v>
      </c>
      <c r="BC110" s="188">
        <v>0</v>
      </c>
      <c r="BD110" s="197">
        <f>BB110-BC110</f>
        <v>0</v>
      </c>
      <c r="BE110" s="153" t="str">
        <f>IF(BD110=0,"geen actie",CONCATENATE("diploma uitschrijven: ",BB110," punten"))</f>
        <v>geen actie</v>
      </c>
      <c r="BF110" s="182">
        <v>36</v>
      </c>
      <c r="BG110" s="182"/>
      <c r="BH110" s="182"/>
      <c r="BI110" s="182"/>
      <c r="BJ110" s="182"/>
      <c r="BK110" s="182"/>
      <c r="BL110" s="182"/>
      <c r="BM110" s="182"/>
      <c r="BN110" s="182"/>
    </row>
    <row r="111" spans="1:66" x14ac:dyDescent="0.3">
      <c r="A111" s="149">
        <v>37</v>
      </c>
      <c r="B111" s="149" t="str">
        <f>IF(A111=BF111,"v","x")</f>
        <v>v</v>
      </c>
      <c r="C111" s="149"/>
      <c r="D111" s="183"/>
      <c r="E111" s="174"/>
      <c r="F111" s="193"/>
      <c r="G111" s="177"/>
      <c r="H111" s="176">
        <f>SUM(M111+Q111+U111+Y111+AC111+AG111+AK111+AO111+AS111+AW111+BA111)</f>
        <v>0</v>
      </c>
      <c r="I111" s="153"/>
      <c r="J111" s="153">
        <v>2021</v>
      </c>
      <c r="K111" s="455">
        <f>J111-I111</f>
        <v>2021</v>
      </c>
      <c r="L111" s="184">
        <f>H111-M111</f>
        <v>0</v>
      </c>
      <c r="M111" s="164"/>
      <c r="N111" s="205">
        <v>1</v>
      </c>
      <c r="O111" s="205"/>
      <c r="P111" s="205"/>
      <c r="Q111" s="180">
        <f>SUM(O111*10+P111)/N111*10</f>
        <v>0</v>
      </c>
      <c r="R111" s="205">
        <v>1</v>
      </c>
      <c r="S111" s="205"/>
      <c r="T111" s="205"/>
      <c r="U111" s="180">
        <f>SUM(S111*10+T111)/R111*10</f>
        <v>0</v>
      </c>
      <c r="V111" s="205">
        <v>1</v>
      </c>
      <c r="W111" s="205"/>
      <c r="X111" s="205"/>
      <c r="Y111" s="180">
        <f>SUM(W111*10+X111)/V111*10</f>
        <v>0</v>
      </c>
      <c r="Z111" s="205">
        <v>1</v>
      </c>
      <c r="AA111" s="205"/>
      <c r="AB111" s="205"/>
      <c r="AC111" s="180">
        <f>SUM(AA111*10+AB111)/Z111*10</f>
        <v>0</v>
      </c>
      <c r="AD111" s="205">
        <v>1</v>
      </c>
      <c r="AE111" s="205"/>
      <c r="AF111" s="205"/>
      <c r="AG111" s="180">
        <f>SUM(AE111*10+AF111)/AD111*10</f>
        <v>0</v>
      </c>
      <c r="AH111" s="205">
        <v>1</v>
      </c>
      <c r="AI111" s="205"/>
      <c r="AJ111" s="205"/>
      <c r="AK111" s="180">
        <f>SUM(AI111*10+AJ111)/AH111*10</f>
        <v>0</v>
      </c>
      <c r="AL111" s="205">
        <v>1</v>
      </c>
      <c r="AM111" s="205"/>
      <c r="AN111" s="205"/>
      <c r="AO111" s="180">
        <f>SUM(AM111*10+AN111)/AL111*10</f>
        <v>0</v>
      </c>
      <c r="AP111" s="179">
        <v>1</v>
      </c>
      <c r="AQ111" s="205"/>
      <c r="AR111" s="205"/>
      <c r="AS111" s="180">
        <f>SUM(AQ111*10+AR111)/AP111*10</f>
        <v>0</v>
      </c>
      <c r="AT111" s="179">
        <v>1</v>
      </c>
      <c r="AU111" s="205"/>
      <c r="AV111" s="205"/>
      <c r="AW111" s="180">
        <f>SUM(AU111*10+AV111)/AT111*10</f>
        <v>0</v>
      </c>
      <c r="AX111" s="179">
        <v>1</v>
      </c>
      <c r="AY111" s="205"/>
      <c r="AZ111" s="205"/>
      <c r="BA111" s="180">
        <f>SUM(AY111*10+AZ111)/AX111*10</f>
        <v>0</v>
      </c>
      <c r="BB111" s="153">
        <f>IF(H111&lt;250,0,IF(H111&lt;500,250,IF(H111&lt;750,"500",IF(H111&lt;1000,750,IF(H111&lt;1500,1000,IF(H111&lt;2000,1500,IF(H111&lt;2500,2000,IF(H111&lt;3000,2500,3000))))))))</f>
        <v>0</v>
      </c>
      <c r="BC111" s="188">
        <v>0</v>
      </c>
      <c r="BD111" s="197">
        <f>BB111-BC111</f>
        <v>0</v>
      </c>
      <c r="BE111" s="153" t="str">
        <f>IF(BD111=0,"geen actie",CONCATENATE("diploma uitschrijven: ",BB111," punten"))</f>
        <v>geen actie</v>
      </c>
      <c r="BF111" s="182">
        <v>37</v>
      </c>
      <c r="BG111" s="182"/>
      <c r="BH111" s="182"/>
      <c r="BI111" s="182"/>
      <c r="BJ111" s="182"/>
      <c r="BK111" s="182"/>
      <c r="BL111" s="182"/>
      <c r="BM111" s="182"/>
      <c r="BN111" s="182"/>
    </row>
    <row r="112" spans="1:66" x14ac:dyDescent="0.3">
      <c r="A112" s="149">
        <v>38</v>
      </c>
      <c r="B112" s="149" t="str">
        <f>IF(A112=BF112,"v","x")</f>
        <v>v</v>
      </c>
      <c r="C112" s="149"/>
      <c r="D112" s="183"/>
      <c r="E112" s="174"/>
      <c r="F112" s="190"/>
      <c r="G112" s="186"/>
      <c r="H112" s="176">
        <f>SUM(M112+Q112+U112+Y112+AC112+AG112+AK112+AO112+AS112+AW112+BA112)</f>
        <v>0</v>
      </c>
      <c r="I112" s="153"/>
      <c r="J112" s="153">
        <v>2021</v>
      </c>
      <c r="K112" s="455">
        <f>J112-I112</f>
        <v>2021</v>
      </c>
      <c r="L112" s="184">
        <f>H112-M112</f>
        <v>0</v>
      </c>
      <c r="M112" s="164"/>
      <c r="N112" s="205">
        <v>1</v>
      </c>
      <c r="O112" s="205"/>
      <c r="P112" s="205"/>
      <c r="Q112" s="180">
        <f>SUM(O112*10+P112)/N112*10</f>
        <v>0</v>
      </c>
      <c r="R112" s="205">
        <v>1</v>
      </c>
      <c r="S112" s="205"/>
      <c r="T112" s="205"/>
      <c r="U112" s="180">
        <f>SUM(S112*10+T112)/R112*10</f>
        <v>0</v>
      </c>
      <c r="V112" s="205">
        <v>1</v>
      </c>
      <c r="W112" s="205"/>
      <c r="X112" s="205"/>
      <c r="Y112" s="180">
        <f>SUM(W112*10+X112)/V112*10</f>
        <v>0</v>
      </c>
      <c r="Z112" s="205">
        <v>1</v>
      </c>
      <c r="AA112" s="205"/>
      <c r="AB112" s="205"/>
      <c r="AC112" s="180">
        <f>SUM(AA112*10+AB112)/Z112*10</f>
        <v>0</v>
      </c>
      <c r="AD112" s="205">
        <v>1</v>
      </c>
      <c r="AE112" s="205"/>
      <c r="AF112" s="205"/>
      <c r="AG112" s="180">
        <f>SUM(AE112*10+AF112)/AD112*10</f>
        <v>0</v>
      </c>
      <c r="AH112" s="205">
        <v>1</v>
      </c>
      <c r="AI112" s="205"/>
      <c r="AJ112" s="205"/>
      <c r="AK112" s="180">
        <f>SUM(AI112*10+AJ112)/AH112*10</f>
        <v>0</v>
      </c>
      <c r="AL112" s="205">
        <v>1</v>
      </c>
      <c r="AM112" s="205"/>
      <c r="AN112" s="205"/>
      <c r="AO112" s="180">
        <f>SUM(AM112*10+AN112)/AL112*10</f>
        <v>0</v>
      </c>
      <c r="AP112" s="179">
        <v>1</v>
      </c>
      <c r="AQ112" s="205"/>
      <c r="AR112" s="205"/>
      <c r="AS112" s="180">
        <f>SUM(AQ112*10+AR112)/AP112*10</f>
        <v>0</v>
      </c>
      <c r="AT112" s="179">
        <v>1</v>
      </c>
      <c r="AU112" s="205"/>
      <c r="AV112" s="205"/>
      <c r="AW112" s="180">
        <f>SUM(AU112*10+AV112)/AT112*10</f>
        <v>0</v>
      </c>
      <c r="AX112" s="179">
        <v>1</v>
      </c>
      <c r="AY112" s="205"/>
      <c r="AZ112" s="205"/>
      <c r="BA112" s="180">
        <f>SUM(AY112*10+AZ112)/AX112*10</f>
        <v>0</v>
      </c>
      <c r="BB112" s="153">
        <f>IF(H112&lt;250,0,IF(H112&lt;500,250,IF(H112&lt;750,"500",IF(H112&lt;1000,750,IF(H112&lt;1500,1000,IF(H112&lt;2000,1500,IF(H112&lt;2500,2000,IF(H112&lt;3000,2500,3000))))))))</f>
        <v>0</v>
      </c>
      <c r="BC112" s="188">
        <v>0</v>
      </c>
      <c r="BD112" s="197">
        <f>BB112-BC112</f>
        <v>0</v>
      </c>
      <c r="BE112" s="153" t="str">
        <f>IF(BD112=0,"geen actie",CONCATENATE("diploma uitschrijven: ",BB112," punten"))</f>
        <v>geen actie</v>
      </c>
      <c r="BF112" s="182">
        <v>38</v>
      </c>
      <c r="BG112" s="182"/>
      <c r="BH112" s="182"/>
      <c r="BI112" s="182"/>
      <c r="BJ112" s="182"/>
      <c r="BK112" s="182"/>
      <c r="BL112" s="182"/>
      <c r="BM112" s="182"/>
      <c r="BN112" s="182"/>
    </row>
    <row r="113" spans="1:66" x14ac:dyDescent="0.3">
      <c r="A113" s="149">
        <v>46</v>
      </c>
      <c r="B113" s="149" t="str">
        <f>IF(A113=BF113,"v","x")</f>
        <v>v</v>
      </c>
      <c r="C113" s="149"/>
      <c r="D113" s="217"/>
      <c r="E113" s="174"/>
      <c r="F113" s="190"/>
      <c r="G113" s="186"/>
      <c r="H113" s="176">
        <f>SUM(M113+Q113+U113+Y113+AC113+AG113+AK113+AO113+AS113+AW113+BA113)</f>
        <v>0</v>
      </c>
      <c r="I113" s="153"/>
      <c r="J113" s="153">
        <v>2021</v>
      </c>
      <c r="K113" s="455">
        <f>J113-I113</f>
        <v>2021</v>
      </c>
      <c r="L113" s="184">
        <f>H113-M113</f>
        <v>0</v>
      </c>
      <c r="M113" s="164"/>
      <c r="N113" s="205">
        <v>1</v>
      </c>
      <c r="O113" s="205"/>
      <c r="P113" s="205"/>
      <c r="Q113" s="180">
        <f>SUM(O113*10+P113)/N113*10</f>
        <v>0</v>
      </c>
      <c r="R113" s="205">
        <v>1</v>
      </c>
      <c r="S113" s="205"/>
      <c r="T113" s="205"/>
      <c r="U113" s="180">
        <f>SUM(S113*10+T113)/R113*10</f>
        <v>0</v>
      </c>
      <c r="V113" s="205">
        <v>1</v>
      </c>
      <c r="W113" s="205"/>
      <c r="X113" s="205"/>
      <c r="Y113" s="180">
        <f>SUM(W113*10+X113)/V113*10</f>
        <v>0</v>
      </c>
      <c r="Z113" s="205">
        <v>1</v>
      </c>
      <c r="AA113" s="205"/>
      <c r="AB113" s="205"/>
      <c r="AC113" s="180">
        <f>SUM(AA113*10+AB113)/Z113*10</f>
        <v>0</v>
      </c>
      <c r="AD113" s="205">
        <v>1</v>
      </c>
      <c r="AE113" s="205"/>
      <c r="AF113" s="205"/>
      <c r="AG113" s="180">
        <f>SUM(AE113*10+AF113)/AD113*10</f>
        <v>0</v>
      </c>
      <c r="AH113" s="205">
        <v>1</v>
      </c>
      <c r="AI113" s="205"/>
      <c r="AJ113" s="205"/>
      <c r="AK113" s="180">
        <f>SUM(AI113*10+AJ113)/AH113*10</f>
        <v>0</v>
      </c>
      <c r="AL113" s="205">
        <v>1</v>
      </c>
      <c r="AM113" s="205"/>
      <c r="AN113" s="205"/>
      <c r="AO113" s="180">
        <f>SUM(AM113*10+AN113)/AL113*10</f>
        <v>0</v>
      </c>
      <c r="AP113" s="179">
        <v>1</v>
      </c>
      <c r="AQ113" s="205"/>
      <c r="AR113" s="205"/>
      <c r="AS113" s="180">
        <f>SUM(AQ113*10+AR113)/AP113*10</f>
        <v>0</v>
      </c>
      <c r="AT113" s="179">
        <v>1</v>
      </c>
      <c r="AU113" s="205"/>
      <c r="AV113" s="205"/>
      <c r="AW113" s="180">
        <f>SUM(AU113*10+AV113)/AT113*10</f>
        <v>0</v>
      </c>
      <c r="AX113" s="179">
        <v>1</v>
      </c>
      <c r="AY113" s="205"/>
      <c r="AZ113" s="205"/>
      <c r="BA113" s="180">
        <f>SUM(AY113*10+AZ113)/AX113*10</f>
        <v>0</v>
      </c>
      <c r="BB113" s="153">
        <f>IF(H113&lt;250,0,IF(H113&lt;500,250,IF(H113&lt;750,"500",IF(H113&lt;1000,750,IF(H113&lt;1500,1000,IF(H113&lt;2000,1500,IF(H113&lt;2500,2000,IF(H113&lt;3000,2500,3000))))))))</f>
        <v>0</v>
      </c>
      <c r="BC113" s="188">
        <v>0</v>
      </c>
      <c r="BD113" s="197">
        <f>BB113-BC113</f>
        <v>0</v>
      </c>
      <c r="BE113" s="153" t="str">
        <f>IF(BD113=0,"geen actie",CONCATENATE("diploma uitschrijven: ",BB113," punten"))</f>
        <v>geen actie</v>
      </c>
      <c r="BF113" s="182">
        <v>46</v>
      </c>
      <c r="BG113" s="182"/>
      <c r="BH113" s="182"/>
      <c r="BI113" s="182"/>
      <c r="BJ113" s="182"/>
      <c r="BK113" s="182"/>
      <c r="BL113" s="182"/>
      <c r="BM113" s="182"/>
      <c r="BN113" s="182"/>
    </row>
    <row r="114" spans="1:66" x14ac:dyDescent="0.3">
      <c r="A114" s="149">
        <v>34</v>
      </c>
      <c r="B114" s="149" t="str">
        <f>IF(A114=BF114,"v","x")</f>
        <v>v</v>
      </c>
      <c r="C114" s="149"/>
      <c r="D114" s="189"/>
      <c r="E114" s="155"/>
      <c r="F114" s="155"/>
      <c r="G114" s="177"/>
      <c r="H114" s="176">
        <f>SUM(M114+Q114+U114+Y114+AC114+AG114+AK114+AO114+AS114+AW114+BA114)</f>
        <v>0</v>
      </c>
      <c r="I114" s="153"/>
      <c r="J114" s="153">
        <v>2021</v>
      </c>
      <c r="K114" s="455">
        <f>J114-I114</f>
        <v>2021</v>
      </c>
      <c r="L114" s="184">
        <f>H114-M114</f>
        <v>0</v>
      </c>
      <c r="M114" s="164"/>
      <c r="N114" s="205">
        <v>1</v>
      </c>
      <c r="O114" s="205"/>
      <c r="P114" s="205"/>
      <c r="Q114" s="180">
        <f>SUM(O114*10+P114)/N114*10</f>
        <v>0</v>
      </c>
      <c r="R114" s="205">
        <v>1</v>
      </c>
      <c r="S114" s="205"/>
      <c r="T114" s="205"/>
      <c r="U114" s="180">
        <f>SUM(S114*10+T114)/R114*10</f>
        <v>0</v>
      </c>
      <c r="V114" s="205">
        <v>1</v>
      </c>
      <c r="W114" s="205"/>
      <c r="X114" s="205"/>
      <c r="Y114" s="180">
        <f>SUM(W114*10+X114)/V114*10</f>
        <v>0</v>
      </c>
      <c r="Z114" s="205">
        <v>1</v>
      </c>
      <c r="AA114" s="205"/>
      <c r="AB114" s="205"/>
      <c r="AC114" s="180">
        <f>SUM(AA114*10+AB114)/Z114*10</f>
        <v>0</v>
      </c>
      <c r="AD114" s="205">
        <v>1</v>
      </c>
      <c r="AE114" s="205"/>
      <c r="AF114" s="205"/>
      <c r="AG114" s="180">
        <f>SUM(AE114*10+AF114)/AD114*10</f>
        <v>0</v>
      </c>
      <c r="AH114" s="205">
        <v>1</v>
      </c>
      <c r="AI114" s="205"/>
      <c r="AJ114" s="205"/>
      <c r="AK114" s="180">
        <f>SUM(AI114*10+AJ114)/AH114*10</f>
        <v>0</v>
      </c>
      <c r="AL114" s="205">
        <v>1</v>
      </c>
      <c r="AM114" s="205"/>
      <c r="AN114" s="205"/>
      <c r="AO114" s="180">
        <f>SUM(AM114*10+AN114)/AL114*10</f>
        <v>0</v>
      </c>
      <c r="AP114" s="179">
        <v>1</v>
      </c>
      <c r="AQ114" s="205"/>
      <c r="AR114" s="205"/>
      <c r="AS114" s="180">
        <f>SUM(AQ114*10+AR114)/AP114*10</f>
        <v>0</v>
      </c>
      <c r="AT114" s="179">
        <v>1</v>
      </c>
      <c r="AU114" s="205"/>
      <c r="AV114" s="205"/>
      <c r="AW114" s="180">
        <f>SUM(AU114*10+AV114)/AT114*10</f>
        <v>0</v>
      </c>
      <c r="AX114" s="179">
        <v>1</v>
      </c>
      <c r="AY114" s="205"/>
      <c r="AZ114" s="205"/>
      <c r="BA114" s="180">
        <f>SUM(AY114*10+AZ114)/AX114*10</f>
        <v>0</v>
      </c>
      <c r="BB114" s="153">
        <f>IF(H114&lt;250,0,IF(H114&lt;500,250,IF(H114&lt;750,"500",IF(H114&lt;1000,750,IF(H114&lt;1500,1000,IF(H114&lt;2000,1500,IF(H114&lt;2500,2000,IF(H114&lt;3000,2500,3000))))))))</f>
        <v>0</v>
      </c>
      <c r="BC114" s="188">
        <v>0</v>
      </c>
      <c r="BD114" s="197">
        <f>BB114-BC114</f>
        <v>0</v>
      </c>
      <c r="BE114" s="153" t="str">
        <f>IF(BD114=0,"geen actie",CONCATENATE("diploma uitschrijven: ",BB114," punten"))</f>
        <v>geen actie</v>
      </c>
      <c r="BF114" s="182">
        <v>34</v>
      </c>
      <c r="BG114" s="182"/>
      <c r="BH114" s="182"/>
      <c r="BI114" s="182"/>
      <c r="BJ114" s="182"/>
      <c r="BK114" s="182"/>
      <c r="BL114" s="182"/>
      <c r="BM114" s="182"/>
      <c r="BN114" s="182"/>
    </row>
    <row r="115" spans="1:66" x14ac:dyDescent="0.3">
      <c r="A115" s="149">
        <v>35</v>
      </c>
      <c r="B115" s="149" t="str">
        <f>IF(A115=BF115,"v","x")</f>
        <v>v</v>
      </c>
      <c r="C115" s="149"/>
      <c r="D115" s="183"/>
      <c r="E115" s="174"/>
      <c r="F115" s="193"/>
      <c r="G115" s="177"/>
      <c r="H115" s="176">
        <f>SUM(M115+Q115+U115+Y115+AC115+AG115+AK115+AO115+AS115+AW115+BA115)</f>
        <v>0</v>
      </c>
      <c r="I115" s="153"/>
      <c r="J115" s="153">
        <v>2021</v>
      </c>
      <c r="K115" s="455">
        <f>J115-I115</f>
        <v>2021</v>
      </c>
      <c r="L115" s="184">
        <f>H115-M115</f>
        <v>0</v>
      </c>
      <c r="M115" s="164"/>
      <c r="N115" s="205">
        <v>1</v>
      </c>
      <c r="O115" s="205"/>
      <c r="P115" s="205"/>
      <c r="Q115" s="180">
        <f>SUM(O115*10+P115)/N115*10</f>
        <v>0</v>
      </c>
      <c r="R115" s="205">
        <v>1</v>
      </c>
      <c r="S115" s="205"/>
      <c r="T115" s="205"/>
      <c r="U115" s="180">
        <f>SUM(S115*10+T115)/R115*10</f>
        <v>0</v>
      </c>
      <c r="V115" s="205">
        <v>1</v>
      </c>
      <c r="W115" s="205"/>
      <c r="X115" s="205"/>
      <c r="Y115" s="180">
        <f>SUM(W115*10+X115)/V115*10</f>
        <v>0</v>
      </c>
      <c r="Z115" s="205">
        <v>1</v>
      </c>
      <c r="AA115" s="205"/>
      <c r="AB115" s="205"/>
      <c r="AC115" s="180">
        <f>SUM(AA115*10+AB115)/Z115*10</f>
        <v>0</v>
      </c>
      <c r="AD115" s="205">
        <v>1</v>
      </c>
      <c r="AE115" s="205"/>
      <c r="AF115" s="205"/>
      <c r="AG115" s="180">
        <f>SUM(AE115*10+AF115)/AD115*10</f>
        <v>0</v>
      </c>
      <c r="AH115" s="205">
        <v>1</v>
      </c>
      <c r="AI115" s="205"/>
      <c r="AJ115" s="205"/>
      <c r="AK115" s="180">
        <f>SUM(AI115*10+AJ115)/AH115*10</f>
        <v>0</v>
      </c>
      <c r="AL115" s="205">
        <v>1</v>
      </c>
      <c r="AM115" s="205"/>
      <c r="AN115" s="205"/>
      <c r="AO115" s="180">
        <f>SUM(AM115*10+AN115)/AL115*10</f>
        <v>0</v>
      </c>
      <c r="AP115" s="179">
        <v>1</v>
      </c>
      <c r="AQ115" s="205"/>
      <c r="AR115" s="205"/>
      <c r="AS115" s="180">
        <f>SUM(AQ115*10+AR115)/AP115*10</f>
        <v>0</v>
      </c>
      <c r="AT115" s="179">
        <v>1</v>
      </c>
      <c r="AU115" s="205"/>
      <c r="AV115" s="205"/>
      <c r="AW115" s="180">
        <f>SUM(AU115*10+AV115)/AT115*10</f>
        <v>0</v>
      </c>
      <c r="AX115" s="179">
        <v>1</v>
      </c>
      <c r="AY115" s="205"/>
      <c r="AZ115" s="205"/>
      <c r="BA115" s="180">
        <f>SUM(AY115*10+AZ115)/AX115*10</f>
        <v>0</v>
      </c>
      <c r="BB115" s="153">
        <f>IF(H115&lt;250,0,IF(H115&lt;500,250,IF(H115&lt;750,"500",IF(H115&lt;1000,750,IF(H115&lt;1500,1000,IF(H115&lt;2000,1500,IF(H115&lt;2500,2000,IF(H115&lt;3000,2500,3000))))))))</f>
        <v>0</v>
      </c>
      <c r="BC115" s="188">
        <v>0</v>
      </c>
      <c r="BD115" s="197">
        <f>BB115-BC115</f>
        <v>0</v>
      </c>
      <c r="BE115" s="153" t="str">
        <f>IF(BD115=0,"geen actie",CONCATENATE("diploma uitschrijven: ",BB115," punten"))</f>
        <v>geen actie</v>
      </c>
      <c r="BF115" s="182">
        <v>35</v>
      </c>
      <c r="BG115" s="182"/>
      <c r="BH115" s="182"/>
      <c r="BI115" s="182"/>
      <c r="BJ115" s="182"/>
      <c r="BK115" s="182"/>
      <c r="BL115" s="182"/>
      <c r="BM115" s="182"/>
      <c r="BN115" s="182"/>
    </row>
    <row r="116" spans="1:66" x14ac:dyDescent="0.3">
      <c r="A116" s="149">
        <v>39</v>
      </c>
      <c r="B116" s="149" t="str">
        <f>IF(A116=BF116,"v","x")</f>
        <v>v</v>
      </c>
      <c r="C116" s="149"/>
      <c r="D116" s="189"/>
      <c r="E116" s="155"/>
      <c r="F116" s="155"/>
      <c r="G116" s="177"/>
      <c r="H116" s="176">
        <f>SUM(M116+Q116+U116+Y116+AC116+AG116+AK116+AO116+AS116+AW116+BA116)</f>
        <v>0</v>
      </c>
      <c r="I116" s="186"/>
      <c r="J116" s="153">
        <v>2021</v>
      </c>
      <c r="K116" s="455">
        <f>J116-I116</f>
        <v>2021</v>
      </c>
      <c r="L116" s="184">
        <f>H116-M116</f>
        <v>0</v>
      </c>
      <c r="M116" s="164"/>
      <c r="N116" s="205">
        <v>1</v>
      </c>
      <c r="O116" s="205"/>
      <c r="P116" s="205"/>
      <c r="Q116" s="180">
        <f>SUM(O116*10+P116)/N116*10</f>
        <v>0</v>
      </c>
      <c r="R116" s="205">
        <v>1</v>
      </c>
      <c r="S116" s="205"/>
      <c r="T116" s="205"/>
      <c r="U116" s="180">
        <f>SUM(S116*10+T116)/R116*10</f>
        <v>0</v>
      </c>
      <c r="V116" s="205">
        <v>1</v>
      </c>
      <c r="W116" s="205"/>
      <c r="X116" s="205"/>
      <c r="Y116" s="180">
        <f>SUM(W116*10+X116)/V116*10</f>
        <v>0</v>
      </c>
      <c r="Z116" s="205">
        <v>1</v>
      </c>
      <c r="AA116" s="205"/>
      <c r="AB116" s="205"/>
      <c r="AC116" s="180">
        <f>SUM(AA116*10+AB116)/Z116*10</f>
        <v>0</v>
      </c>
      <c r="AD116" s="205">
        <v>1</v>
      </c>
      <c r="AE116" s="205"/>
      <c r="AF116" s="205"/>
      <c r="AG116" s="180">
        <f>SUM(AE116*10+AF116)/AD116*10</f>
        <v>0</v>
      </c>
      <c r="AH116" s="205">
        <v>1</v>
      </c>
      <c r="AI116" s="205"/>
      <c r="AJ116" s="205"/>
      <c r="AK116" s="180">
        <f>SUM(AI116*10+AJ116)/AH116*10</f>
        <v>0</v>
      </c>
      <c r="AL116" s="205">
        <v>1</v>
      </c>
      <c r="AM116" s="205"/>
      <c r="AN116" s="205"/>
      <c r="AO116" s="180">
        <f>SUM(AM116*10+AN116)/AL116*10</f>
        <v>0</v>
      </c>
      <c r="AP116" s="179">
        <v>1</v>
      </c>
      <c r="AQ116" s="205"/>
      <c r="AR116" s="205"/>
      <c r="AS116" s="180">
        <f>SUM(AQ116*10+AR116)/AP116*10</f>
        <v>0</v>
      </c>
      <c r="AT116" s="179">
        <v>1</v>
      </c>
      <c r="AU116" s="205"/>
      <c r="AV116" s="205"/>
      <c r="AW116" s="180">
        <f>SUM(AU116*10+AV116)/AT116*10</f>
        <v>0</v>
      </c>
      <c r="AX116" s="179">
        <v>1</v>
      </c>
      <c r="AY116" s="205"/>
      <c r="AZ116" s="205"/>
      <c r="BA116" s="180">
        <f>SUM(AY116*10+AZ116)/AX116*10</f>
        <v>0</v>
      </c>
      <c r="BB116" s="153">
        <f>IF(H116&lt;250,0,IF(H116&lt;500,250,IF(H116&lt;750,"500",IF(H116&lt;1000,750,IF(H116&lt;1500,1000,IF(H116&lt;2000,1500,IF(H116&lt;2500,2000,IF(H116&lt;3000,2500,3000))))))))</f>
        <v>0</v>
      </c>
      <c r="BC116" s="188">
        <v>0</v>
      </c>
      <c r="BD116" s="197">
        <f>BB116-BC116</f>
        <v>0</v>
      </c>
      <c r="BE116" s="153" t="str">
        <f>IF(BD116=0,"geen actie",CONCATENATE("diploma uitschrijven: ",BB116," punten"))</f>
        <v>geen actie</v>
      </c>
      <c r="BF116" s="182">
        <v>39</v>
      </c>
      <c r="BG116" s="182"/>
      <c r="BH116" s="182"/>
      <c r="BI116" s="182"/>
      <c r="BJ116" s="182"/>
      <c r="BK116" s="182"/>
      <c r="BL116" s="182"/>
      <c r="BM116" s="182"/>
      <c r="BN116" s="182"/>
    </row>
    <row r="117" spans="1:66" x14ac:dyDescent="0.3">
      <c r="A117" s="149">
        <v>40</v>
      </c>
      <c r="B117" s="149" t="str">
        <f>IF(A117=BF117,"v","x")</f>
        <v>v</v>
      </c>
      <c r="C117" s="149"/>
      <c r="D117" s="183"/>
      <c r="E117" s="174"/>
      <c r="F117" s="193"/>
      <c r="G117" s="177"/>
      <c r="H117" s="176">
        <f>SUM(M117+Q117+U117+Y117+AC117+AG117+AK117+AO117+AS117+AW117+BA117)</f>
        <v>0</v>
      </c>
      <c r="I117" s="153"/>
      <c r="J117" s="153">
        <v>2021</v>
      </c>
      <c r="K117" s="455">
        <f>J117-I117</f>
        <v>2021</v>
      </c>
      <c r="L117" s="184">
        <f>H117-M117</f>
        <v>0</v>
      </c>
      <c r="M117" s="164"/>
      <c r="N117" s="205">
        <v>1</v>
      </c>
      <c r="O117" s="205"/>
      <c r="P117" s="205"/>
      <c r="Q117" s="180">
        <f>SUM(O117*10+P117)/N117*10</f>
        <v>0</v>
      </c>
      <c r="R117" s="205">
        <v>1</v>
      </c>
      <c r="S117" s="205"/>
      <c r="T117" s="205"/>
      <c r="U117" s="180">
        <f>SUM(S117*10+T117)/R117*10</f>
        <v>0</v>
      </c>
      <c r="V117" s="205">
        <v>1</v>
      </c>
      <c r="W117" s="205"/>
      <c r="X117" s="205"/>
      <c r="Y117" s="180">
        <f>SUM(W117*10+X117)/V117*10</f>
        <v>0</v>
      </c>
      <c r="Z117" s="205">
        <v>1</v>
      </c>
      <c r="AA117" s="205"/>
      <c r="AB117" s="205"/>
      <c r="AC117" s="180">
        <f>SUM(AA117*10+AB117)/Z117*10</f>
        <v>0</v>
      </c>
      <c r="AD117" s="205">
        <v>1</v>
      </c>
      <c r="AE117" s="205"/>
      <c r="AF117" s="205"/>
      <c r="AG117" s="180">
        <f>SUM(AE117*10+AF117)/AD117*10</f>
        <v>0</v>
      </c>
      <c r="AH117" s="205">
        <v>1</v>
      </c>
      <c r="AI117" s="205"/>
      <c r="AJ117" s="205"/>
      <c r="AK117" s="180">
        <f>SUM(AI117*10+AJ117)/AH117*10</f>
        <v>0</v>
      </c>
      <c r="AL117" s="205">
        <v>1</v>
      </c>
      <c r="AM117" s="205"/>
      <c r="AN117" s="205"/>
      <c r="AO117" s="180">
        <f>SUM(AM117*10+AN117)/AL117*10</f>
        <v>0</v>
      </c>
      <c r="AP117" s="179">
        <v>1</v>
      </c>
      <c r="AQ117" s="205"/>
      <c r="AR117" s="205"/>
      <c r="AS117" s="180">
        <f>SUM(AQ117*10+AR117)/AP117*10</f>
        <v>0</v>
      </c>
      <c r="AT117" s="179">
        <v>1</v>
      </c>
      <c r="AU117" s="205"/>
      <c r="AV117" s="205"/>
      <c r="AW117" s="180">
        <f>SUM(AU117*10+AV117)/AT117*10</f>
        <v>0</v>
      </c>
      <c r="AX117" s="179">
        <v>1</v>
      </c>
      <c r="AY117" s="205"/>
      <c r="AZ117" s="205"/>
      <c r="BA117" s="180">
        <f>SUM(AY117*10+AZ117)/AX117*10</f>
        <v>0</v>
      </c>
      <c r="BB117" s="153">
        <f>IF(H117&lt;250,0,IF(H117&lt;500,250,IF(H117&lt;750,"500",IF(H117&lt;1000,750,IF(H117&lt;1500,1000,IF(H117&lt;2000,1500,IF(H117&lt;2500,2000,IF(H117&lt;3000,2500,3000))))))))</f>
        <v>0</v>
      </c>
      <c r="BC117" s="188">
        <v>0</v>
      </c>
      <c r="BD117" s="197">
        <f>BB117-BC117</f>
        <v>0</v>
      </c>
      <c r="BE117" s="153" t="str">
        <f>IF(BD117=0,"geen actie",CONCATENATE("diploma uitschrijven: ",BB117," punten"))</f>
        <v>geen actie</v>
      </c>
      <c r="BF117" s="182">
        <v>40</v>
      </c>
      <c r="BG117" s="182"/>
      <c r="BH117" s="182"/>
      <c r="BI117" s="182"/>
      <c r="BJ117" s="182"/>
      <c r="BK117" s="182"/>
      <c r="BL117" s="182"/>
      <c r="BM117" s="182"/>
      <c r="BN117" s="182"/>
    </row>
    <row r="118" spans="1:66" x14ac:dyDescent="0.3">
      <c r="A118" s="149">
        <v>42</v>
      </c>
      <c r="B118" s="149" t="str">
        <f>IF(A118=BF118,"v","x")</f>
        <v>v</v>
      </c>
      <c r="C118" s="149"/>
      <c r="D118" s="183"/>
      <c r="E118" s="174"/>
      <c r="F118" s="190"/>
      <c r="G118" s="186"/>
      <c r="H118" s="176">
        <f>SUM(M118+Q118+U118+Y118+AC118+AG118+AK118+AO118+AS118+AW118+BA118)</f>
        <v>0</v>
      </c>
      <c r="I118" s="153"/>
      <c r="J118" s="153">
        <v>2021</v>
      </c>
      <c r="K118" s="455">
        <f>J118-I118</f>
        <v>2021</v>
      </c>
      <c r="L118" s="184">
        <f>H118-M118</f>
        <v>0</v>
      </c>
      <c r="M118" s="164"/>
      <c r="N118" s="205">
        <v>1</v>
      </c>
      <c r="O118" s="205"/>
      <c r="P118" s="205"/>
      <c r="Q118" s="180">
        <f>SUM(O118*10+P118)/N118*10</f>
        <v>0</v>
      </c>
      <c r="R118" s="205">
        <v>1</v>
      </c>
      <c r="S118" s="205"/>
      <c r="T118" s="205"/>
      <c r="U118" s="180">
        <f>SUM(S118*10+T118)/R118*10</f>
        <v>0</v>
      </c>
      <c r="V118" s="205">
        <v>1</v>
      </c>
      <c r="W118" s="205"/>
      <c r="X118" s="205"/>
      <c r="Y118" s="180">
        <f>SUM(W118*10+X118)/V118*10</f>
        <v>0</v>
      </c>
      <c r="Z118" s="205">
        <v>1</v>
      </c>
      <c r="AA118" s="205"/>
      <c r="AB118" s="205"/>
      <c r="AC118" s="180">
        <f>SUM(AA118*10+AB118)/Z118*10</f>
        <v>0</v>
      </c>
      <c r="AD118" s="205">
        <v>1</v>
      </c>
      <c r="AE118" s="205"/>
      <c r="AF118" s="205"/>
      <c r="AG118" s="180">
        <f>SUM(AE118*10+AF118)/AD118*10</f>
        <v>0</v>
      </c>
      <c r="AH118" s="205">
        <v>1</v>
      </c>
      <c r="AI118" s="205"/>
      <c r="AJ118" s="205"/>
      <c r="AK118" s="180">
        <f>SUM(AI118*10+AJ118)/AH118*10</f>
        <v>0</v>
      </c>
      <c r="AL118" s="205">
        <v>1</v>
      </c>
      <c r="AM118" s="205"/>
      <c r="AN118" s="205"/>
      <c r="AO118" s="180">
        <f>SUM(AM118*10+AN118)/AL118*10</f>
        <v>0</v>
      </c>
      <c r="AP118" s="179">
        <v>1</v>
      </c>
      <c r="AQ118" s="205"/>
      <c r="AR118" s="205"/>
      <c r="AS118" s="180">
        <f>SUM(AQ118*10+AR118)/AP118*10</f>
        <v>0</v>
      </c>
      <c r="AT118" s="179">
        <v>1</v>
      </c>
      <c r="AU118" s="205"/>
      <c r="AV118" s="205"/>
      <c r="AW118" s="180">
        <f>SUM(AU118*10+AV118)/AT118*10</f>
        <v>0</v>
      </c>
      <c r="AX118" s="179">
        <v>1</v>
      </c>
      <c r="AY118" s="205"/>
      <c r="AZ118" s="205"/>
      <c r="BA118" s="180">
        <f>SUM(AY118*10+AZ118)/AX118*10</f>
        <v>0</v>
      </c>
      <c r="BB118" s="153">
        <f>IF(H118&lt;250,0,IF(H118&lt;500,250,IF(H118&lt;750,"500",IF(H118&lt;1000,750,IF(H118&lt;1500,1000,IF(H118&lt;2000,1500,IF(H118&lt;2500,2000,IF(H118&lt;3000,2500,3000))))))))</f>
        <v>0</v>
      </c>
      <c r="BC118" s="188">
        <v>0</v>
      </c>
      <c r="BD118" s="197">
        <f>BB118-BC118</f>
        <v>0</v>
      </c>
      <c r="BE118" s="153" t="str">
        <f>IF(BD118=0,"geen actie",CONCATENATE("diploma uitschrijven: ",BB118," punten"))</f>
        <v>geen actie</v>
      </c>
      <c r="BF118" s="182">
        <v>42</v>
      </c>
      <c r="BG118" s="182"/>
      <c r="BH118" s="182"/>
      <c r="BI118" s="182"/>
      <c r="BJ118" s="182"/>
      <c r="BK118" s="182"/>
      <c r="BL118" s="182"/>
      <c r="BM118" s="182"/>
      <c r="BN118" s="182"/>
    </row>
    <row r="119" spans="1:66" x14ac:dyDescent="0.3">
      <c r="A119" s="149">
        <v>44</v>
      </c>
      <c r="B119" s="149" t="str">
        <f>IF(A119=BF119,"v","x")</f>
        <v>v</v>
      </c>
      <c r="C119" s="149"/>
      <c r="D119" s="187"/>
      <c r="E119" s="174"/>
      <c r="F119" s="193"/>
      <c r="G119" s="177"/>
      <c r="H119" s="176">
        <f>SUM(M119+Q119+U119+Y119+AC119+AG119+AK119+AO119+AS119+AW119+BA119)</f>
        <v>0</v>
      </c>
      <c r="I119" s="153"/>
      <c r="J119" s="153">
        <v>2021</v>
      </c>
      <c r="K119" s="455">
        <f>J119-I119</f>
        <v>2021</v>
      </c>
      <c r="L119" s="184">
        <f>H119-M119</f>
        <v>0</v>
      </c>
      <c r="M119" s="164"/>
      <c r="N119" s="205">
        <v>1</v>
      </c>
      <c r="O119" s="205"/>
      <c r="P119" s="205"/>
      <c r="Q119" s="180">
        <f>SUM(O119*10+P119)/N119*10</f>
        <v>0</v>
      </c>
      <c r="R119" s="205">
        <v>1</v>
      </c>
      <c r="S119" s="205"/>
      <c r="T119" s="205"/>
      <c r="U119" s="180">
        <f>SUM(S119*10+T119)/R119*10</f>
        <v>0</v>
      </c>
      <c r="V119" s="205">
        <v>1</v>
      </c>
      <c r="W119" s="205"/>
      <c r="X119" s="205"/>
      <c r="Y119" s="180">
        <f>SUM(W119*10+X119)/V119*10</f>
        <v>0</v>
      </c>
      <c r="Z119" s="205">
        <v>1</v>
      </c>
      <c r="AA119" s="205"/>
      <c r="AB119" s="205"/>
      <c r="AC119" s="180">
        <f>SUM(AA119*10+AB119)/Z119*10</f>
        <v>0</v>
      </c>
      <c r="AD119" s="205">
        <v>1</v>
      </c>
      <c r="AE119" s="205"/>
      <c r="AF119" s="205"/>
      <c r="AG119" s="180">
        <f>SUM(AE119*10+AF119)/AD119*10</f>
        <v>0</v>
      </c>
      <c r="AH119" s="205">
        <v>1</v>
      </c>
      <c r="AI119" s="205"/>
      <c r="AJ119" s="205"/>
      <c r="AK119" s="180">
        <f>SUM(AI119*10+AJ119)/AH119*10</f>
        <v>0</v>
      </c>
      <c r="AL119" s="205">
        <v>1</v>
      </c>
      <c r="AM119" s="205"/>
      <c r="AN119" s="205"/>
      <c r="AO119" s="180">
        <f>SUM(AM119*10+AN119)/AL119*10</f>
        <v>0</v>
      </c>
      <c r="AP119" s="179">
        <v>1</v>
      </c>
      <c r="AQ119" s="205"/>
      <c r="AR119" s="205"/>
      <c r="AS119" s="180">
        <f>SUM(AQ119*10+AR119)/AP119*10</f>
        <v>0</v>
      </c>
      <c r="AT119" s="179">
        <v>1</v>
      </c>
      <c r="AU119" s="205"/>
      <c r="AV119" s="205"/>
      <c r="AW119" s="180">
        <f>SUM(AU119*10+AV119)/AT119*10</f>
        <v>0</v>
      </c>
      <c r="AX119" s="179">
        <v>1</v>
      </c>
      <c r="AY119" s="205"/>
      <c r="AZ119" s="205"/>
      <c r="BA119" s="180">
        <f>SUM(AY119*10+AZ119)/AX119*10</f>
        <v>0</v>
      </c>
      <c r="BB119" s="153">
        <f>IF(H119&lt;250,0,IF(H119&lt;500,250,IF(H119&lt;750,"500",IF(H119&lt;1000,750,IF(H119&lt;1500,1000,IF(H119&lt;2000,1500,IF(H119&lt;2500,2000,IF(H119&lt;3000,2500,3000))))))))</f>
        <v>0</v>
      </c>
      <c r="BC119" s="188">
        <v>0</v>
      </c>
      <c r="BD119" s="197">
        <f>BB119-BC119</f>
        <v>0</v>
      </c>
      <c r="BE119" s="153" t="str">
        <f>IF(BD119=0,"geen actie",CONCATENATE("diploma uitschrijven: ",BB119," punten"))</f>
        <v>geen actie</v>
      </c>
      <c r="BF119" s="182">
        <v>44</v>
      </c>
      <c r="BG119" s="182"/>
      <c r="BH119" s="182"/>
      <c r="BI119" s="182"/>
      <c r="BJ119" s="182"/>
      <c r="BK119" s="182"/>
      <c r="BL119" s="182"/>
      <c r="BM119" s="182"/>
      <c r="BN119" s="182"/>
    </row>
    <row r="120" spans="1:66" x14ac:dyDescent="0.3">
      <c r="A120" s="149">
        <v>45</v>
      </c>
      <c r="B120" s="149" t="str">
        <f>IF(A120=BF120,"v","x")</f>
        <v>v</v>
      </c>
      <c r="C120" s="149"/>
      <c r="D120" s="183"/>
      <c r="E120" s="174"/>
      <c r="F120" s="190"/>
      <c r="G120" s="186"/>
      <c r="H120" s="176">
        <f>SUM(M120+Q120+U120+Y120+AC120+AG120+AK120+AO120+AS120+AW120+BA120)</f>
        <v>0</v>
      </c>
      <c r="I120" s="153"/>
      <c r="J120" s="153">
        <v>2021</v>
      </c>
      <c r="K120" s="455">
        <f>J120-I120</f>
        <v>2021</v>
      </c>
      <c r="L120" s="184">
        <f>H120-M120</f>
        <v>0</v>
      </c>
      <c r="M120" s="164"/>
      <c r="N120" s="205">
        <v>1</v>
      </c>
      <c r="O120" s="205"/>
      <c r="P120" s="205"/>
      <c r="Q120" s="180">
        <f>SUM(O120*10+P120)/N120*10</f>
        <v>0</v>
      </c>
      <c r="R120" s="205">
        <v>1</v>
      </c>
      <c r="S120" s="205"/>
      <c r="T120" s="205"/>
      <c r="U120" s="180">
        <f>SUM(S120*10+T120)/R120*10</f>
        <v>0</v>
      </c>
      <c r="V120" s="205">
        <v>1</v>
      </c>
      <c r="W120" s="205"/>
      <c r="X120" s="205"/>
      <c r="Y120" s="180">
        <f>SUM(W120*10+X120)/V120*10</f>
        <v>0</v>
      </c>
      <c r="Z120" s="205">
        <v>1</v>
      </c>
      <c r="AA120" s="205"/>
      <c r="AB120" s="205"/>
      <c r="AC120" s="180">
        <f>SUM(AA120*10+AB120)/Z120*10</f>
        <v>0</v>
      </c>
      <c r="AD120" s="205">
        <v>1</v>
      </c>
      <c r="AE120" s="205"/>
      <c r="AF120" s="205"/>
      <c r="AG120" s="180">
        <f>SUM(AE120*10+AF120)/AD120*10</f>
        <v>0</v>
      </c>
      <c r="AH120" s="205">
        <v>1</v>
      </c>
      <c r="AI120" s="205"/>
      <c r="AJ120" s="205"/>
      <c r="AK120" s="180">
        <f>SUM(AI120*10+AJ120)/AH120*10</f>
        <v>0</v>
      </c>
      <c r="AL120" s="205">
        <v>1</v>
      </c>
      <c r="AM120" s="205"/>
      <c r="AN120" s="205"/>
      <c r="AO120" s="180">
        <f>SUM(AM120*10+AN120)/AL120*10</f>
        <v>0</v>
      </c>
      <c r="AP120" s="179">
        <v>1</v>
      </c>
      <c r="AQ120" s="205"/>
      <c r="AR120" s="205"/>
      <c r="AS120" s="180">
        <f>SUM(AQ120*10+AR120)/AP120*10</f>
        <v>0</v>
      </c>
      <c r="AT120" s="179">
        <v>1</v>
      </c>
      <c r="AU120" s="205"/>
      <c r="AV120" s="205"/>
      <c r="AW120" s="180">
        <f>SUM(AU120*10+AV120)/AT120*10</f>
        <v>0</v>
      </c>
      <c r="AX120" s="179">
        <v>1</v>
      </c>
      <c r="AY120" s="205"/>
      <c r="AZ120" s="205"/>
      <c r="BA120" s="180">
        <f>SUM(AY120*10+AZ120)/AX120*10</f>
        <v>0</v>
      </c>
      <c r="BB120" s="153">
        <f>IF(H120&lt;250,0,IF(H120&lt;500,250,IF(H120&lt;750,"500",IF(H120&lt;1000,750,IF(H120&lt;1500,1000,IF(H120&lt;2000,1500,IF(H120&lt;2500,2000,IF(H120&lt;3000,2500,3000))))))))</f>
        <v>0</v>
      </c>
      <c r="BC120" s="188">
        <v>0</v>
      </c>
      <c r="BD120" s="197">
        <f>BB120-BC120</f>
        <v>0</v>
      </c>
      <c r="BE120" s="153" t="str">
        <f>IF(BD120=0,"geen actie",CONCATENATE("diploma uitschrijven: ",BB120," punten"))</f>
        <v>geen actie</v>
      </c>
      <c r="BF120" s="182">
        <v>45</v>
      </c>
      <c r="BG120" s="182"/>
      <c r="BH120" s="182"/>
      <c r="BI120" s="182"/>
      <c r="BJ120" s="182"/>
      <c r="BK120" s="182"/>
      <c r="BL120" s="182"/>
      <c r="BM120" s="182"/>
      <c r="BN120" s="182"/>
    </row>
    <row r="121" spans="1:66" x14ac:dyDescent="0.3">
      <c r="A121" s="149">
        <v>47</v>
      </c>
      <c r="B121" s="149" t="str">
        <f>IF(A121=BF121,"v","x")</f>
        <v>v</v>
      </c>
      <c r="C121" s="149"/>
      <c r="D121" s="217"/>
      <c r="E121" s="174"/>
      <c r="F121" s="190"/>
      <c r="G121" s="153"/>
      <c r="H121" s="176">
        <f>SUM(M121+Q121+U121+Y121+AC121+AG121+AK121+AO121+AS121+AW121+BA121)</f>
        <v>0</v>
      </c>
      <c r="I121" s="149"/>
      <c r="J121" s="153">
        <v>2021</v>
      </c>
      <c r="K121" s="455">
        <f>J121-I121</f>
        <v>2021</v>
      </c>
      <c r="L121" s="184">
        <f>H121-M121</f>
        <v>0</v>
      </c>
      <c r="M121" s="164"/>
      <c r="N121" s="205">
        <v>1</v>
      </c>
      <c r="O121" s="205"/>
      <c r="P121" s="205"/>
      <c r="Q121" s="180">
        <f>SUM(O121*10+P121)/N121*10</f>
        <v>0</v>
      </c>
      <c r="R121" s="205">
        <v>1</v>
      </c>
      <c r="S121" s="205"/>
      <c r="T121" s="205"/>
      <c r="U121" s="180">
        <f>SUM(S121*10+T121)/R121*10</f>
        <v>0</v>
      </c>
      <c r="V121" s="205">
        <v>1</v>
      </c>
      <c r="W121" s="205"/>
      <c r="X121" s="205"/>
      <c r="Y121" s="180">
        <f>SUM(W121*10+X121)/V121*10</f>
        <v>0</v>
      </c>
      <c r="Z121" s="205">
        <v>1</v>
      </c>
      <c r="AA121" s="205"/>
      <c r="AB121" s="205"/>
      <c r="AC121" s="180">
        <f>SUM(AA121*10+AB121)/Z121*10</f>
        <v>0</v>
      </c>
      <c r="AD121" s="205">
        <v>1</v>
      </c>
      <c r="AE121" s="205"/>
      <c r="AF121" s="205"/>
      <c r="AG121" s="180">
        <f>SUM(AE121*10+AF121)/AD121*10</f>
        <v>0</v>
      </c>
      <c r="AH121" s="205">
        <v>1</v>
      </c>
      <c r="AI121" s="205"/>
      <c r="AJ121" s="205"/>
      <c r="AK121" s="180">
        <f>SUM(AI121*10+AJ121)/AH121*10</f>
        <v>0</v>
      </c>
      <c r="AL121" s="205">
        <v>1</v>
      </c>
      <c r="AM121" s="205"/>
      <c r="AN121" s="205"/>
      <c r="AO121" s="180">
        <f>SUM(AM121*10+AN121)/AL121*10</f>
        <v>0</v>
      </c>
      <c r="AP121" s="179">
        <v>1</v>
      </c>
      <c r="AQ121" s="205"/>
      <c r="AR121" s="205"/>
      <c r="AS121" s="180">
        <f>SUM(AQ121*10+AR121)/AP121*10</f>
        <v>0</v>
      </c>
      <c r="AT121" s="179">
        <v>1</v>
      </c>
      <c r="AU121" s="205"/>
      <c r="AV121" s="205"/>
      <c r="AW121" s="180">
        <f>SUM(AU121*10+AV121)/AT121*10</f>
        <v>0</v>
      </c>
      <c r="AX121" s="179">
        <v>1</v>
      </c>
      <c r="AY121" s="205"/>
      <c r="AZ121" s="205"/>
      <c r="BA121" s="180">
        <f>SUM(AY121*10+AZ121)/AX121*10</f>
        <v>0</v>
      </c>
      <c r="BB121" s="153">
        <f>IF(H121&lt;250,0,IF(H121&lt;500,250,IF(H121&lt;750,"500",IF(H121&lt;1000,750,IF(H121&lt;1500,1000,IF(H121&lt;2000,1500,IF(H121&lt;2500,2000,IF(H121&lt;3000,2500,3000))))))))</f>
        <v>0</v>
      </c>
      <c r="BC121" s="188">
        <v>0</v>
      </c>
      <c r="BD121" s="197">
        <f>BB121-BC121</f>
        <v>0</v>
      </c>
      <c r="BE121" s="153" t="str">
        <f>IF(BD121=0,"geen actie",CONCATENATE("diploma uitschrijven: ",BB121," punten"))</f>
        <v>geen actie</v>
      </c>
      <c r="BF121" s="182">
        <v>47</v>
      </c>
      <c r="BG121" s="182"/>
      <c r="BH121" s="182"/>
      <c r="BI121" s="182"/>
      <c r="BJ121" s="182"/>
      <c r="BK121" s="182"/>
      <c r="BL121" s="182"/>
      <c r="BM121" s="182"/>
      <c r="BN121" s="182"/>
    </row>
    <row r="122" spans="1:66" x14ac:dyDescent="0.3">
      <c r="A122" s="149">
        <v>43</v>
      </c>
      <c r="B122" s="149" t="str">
        <f>IF(A122=BF122,"v","x")</f>
        <v>v</v>
      </c>
      <c r="C122" s="149"/>
      <c r="D122" s="217"/>
      <c r="E122" s="174"/>
      <c r="F122" s="193"/>
      <c r="G122" s="149"/>
      <c r="H122" s="176">
        <f>SUM(M122+Q122+U122+Y122+AC122+AG122+AK122+AO122+AS122+AW122+BA122)</f>
        <v>0</v>
      </c>
      <c r="I122" s="153"/>
      <c r="J122" s="153">
        <v>2021</v>
      </c>
      <c r="K122" s="455">
        <f>J122-I122</f>
        <v>2021</v>
      </c>
      <c r="L122" s="184">
        <f>H122-M122</f>
        <v>0</v>
      </c>
      <c r="M122" s="164"/>
      <c r="N122" s="205">
        <v>1</v>
      </c>
      <c r="O122" s="205"/>
      <c r="P122" s="205"/>
      <c r="Q122" s="180">
        <f>SUM(O122*10+P122)/N122*10</f>
        <v>0</v>
      </c>
      <c r="R122" s="205">
        <v>1</v>
      </c>
      <c r="S122" s="205"/>
      <c r="T122" s="205"/>
      <c r="U122" s="180">
        <f>SUM(S122*10+T122)/R122*10</f>
        <v>0</v>
      </c>
      <c r="V122" s="205">
        <v>1</v>
      </c>
      <c r="W122" s="205"/>
      <c r="X122" s="205"/>
      <c r="Y122" s="180">
        <f>SUM(W122*10+X122)/V122*10</f>
        <v>0</v>
      </c>
      <c r="Z122" s="205">
        <v>1</v>
      </c>
      <c r="AA122" s="205"/>
      <c r="AB122" s="205"/>
      <c r="AC122" s="180">
        <f>SUM(AA122*10+AB122)/Z122*10</f>
        <v>0</v>
      </c>
      <c r="AD122" s="205">
        <v>1</v>
      </c>
      <c r="AE122" s="205"/>
      <c r="AF122" s="205"/>
      <c r="AG122" s="180">
        <f>SUM(AE122*10+AF122)/AD122*10</f>
        <v>0</v>
      </c>
      <c r="AH122" s="205">
        <v>1</v>
      </c>
      <c r="AI122" s="205"/>
      <c r="AJ122" s="205"/>
      <c r="AK122" s="180">
        <f>SUM(AI122*10+AJ122)/AH122*10</f>
        <v>0</v>
      </c>
      <c r="AL122" s="205">
        <v>1</v>
      </c>
      <c r="AM122" s="205"/>
      <c r="AN122" s="205"/>
      <c r="AO122" s="180">
        <f>SUM(AM122*10+AN122)/AL122*10</f>
        <v>0</v>
      </c>
      <c r="AP122" s="179">
        <v>1</v>
      </c>
      <c r="AQ122" s="205"/>
      <c r="AR122" s="205"/>
      <c r="AS122" s="180">
        <f>SUM(AQ122*10+AR122)/AP122*10</f>
        <v>0</v>
      </c>
      <c r="AT122" s="179">
        <v>1</v>
      </c>
      <c r="AU122" s="205"/>
      <c r="AV122" s="205"/>
      <c r="AW122" s="180">
        <f>SUM(AU122*10+AV122)/AT122*10</f>
        <v>0</v>
      </c>
      <c r="AX122" s="179">
        <v>1</v>
      </c>
      <c r="AY122" s="205"/>
      <c r="AZ122" s="205"/>
      <c r="BA122" s="180">
        <f>SUM(AY122*10+AZ122)/AX122*10</f>
        <v>0</v>
      </c>
      <c r="BB122" s="153">
        <f>IF(H122&lt;250,0,IF(H122&lt;500,250,IF(H122&lt;750,"500",IF(H122&lt;1000,750,IF(H122&lt;1500,1000,IF(H122&lt;2000,1500,IF(H122&lt;2500,2000,IF(H122&lt;3000,2500,3000))))))))</f>
        <v>0</v>
      </c>
      <c r="BC122" s="188">
        <v>0</v>
      </c>
      <c r="BD122" s="197">
        <f>BB122-BC122</f>
        <v>0</v>
      </c>
      <c r="BE122" s="153" t="str">
        <f>IF(BD122=0,"geen actie",CONCATENATE("diploma uitschrijven: ",BB122," punten"))</f>
        <v>geen actie</v>
      </c>
      <c r="BF122" s="182">
        <v>43</v>
      </c>
      <c r="BG122" s="182"/>
      <c r="BH122" s="182"/>
      <c r="BI122" s="182"/>
      <c r="BJ122" s="182"/>
      <c r="BK122" s="182"/>
      <c r="BL122" s="182"/>
      <c r="BM122" s="182"/>
      <c r="BN122" s="182"/>
    </row>
    <row r="123" spans="1:66" x14ac:dyDescent="0.3">
      <c r="A123" s="149">
        <v>41</v>
      </c>
      <c r="B123" s="149" t="str">
        <f>IF(A123=BF123,"v","x")</f>
        <v>v</v>
      </c>
      <c r="C123" s="149"/>
      <c r="D123" s="217"/>
      <c r="E123" s="174"/>
      <c r="F123" s="190"/>
      <c r="G123" s="186"/>
      <c r="H123" s="176">
        <f>SUM(M123+Q123+U123+Y123+AC123+AG123+AK123+AO123+AS123+AW123+BA123)</f>
        <v>0</v>
      </c>
      <c r="I123" s="216"/>
      <c r="J123" s="153">
        <v>2021</v>
      </c>
      <c r="K123" s="455">
        <f>J123-I123</f>
        <v>2021</v>
      </c>
      <c r="L123" s="184">
        <f>H123-M123</f>
        <v>0</v>
      </c>
      <c r="M123" s="164"/>
      <c r="N123" s="205">
        <v>1</v>
      </c>
      <c r="O123" s="205"/>
      <c r="P123" s="205"/>
      <c r="Q123" s="180">
        <f>SUM(O123*10+P123)/N123*10</f>
        <v>0</v>
      </c>
      <c r="R123" s="205">
        <v>1</v>
      </c>
      <c r="S123" s="205"/>
      <c r="T123" s="205"/>
      <c r="U123" s="180">
        <f>SUM(S123*10+T123)/R123*10</f>
        <v>0</v>
      </c>
      <c r="V123" s="205">
        <v>1</v>
      </c>
      <c r="W123" s="205"/>
      <c r="X123" s="205"/>
      <c r="Y123" s="180">
        <f>SUM(W123*10+X123)/V123*10</f>
        <v>0</v>
      </c>
      <c r="Z123" s="205">
        <v>1</v>
      </c>
      <c r="AA123" s="205"/>
      <c r="AB123" s="205"/>
      <c r="AC123" s="180">
        <f>SUM(AA123*10+AB123)/Z123*10</f>
        <v>0</v>
      </c>
      <c r="AD123" s="205">
        <v>1</v>
      </c>
      <c r="AE123" s="205"/>
      <c r="AF123" s="205"/>
      <c r="AG123" s="180">
        <f>SUM(AE123*10+AF123)/AD123*10</f>
        <v>0</v>
      </c>
      <c r="AH123" s="205">
        <v>1</v>
      </c>
      <c r="AI123" s="205"/>
      <c r="AJ123" s="205"/>
      <c r="AK123" s="180">
        <f>SUM(AI123*10+AJ123)/AH123*10</f>
        <v>0</v>
      </c>
      <c r="AL123" s="205">
        <v>1</v>
      </c>
      <c r="AM123" s="205"/>
      <c r="AN123" s="205"/>
      <c r="AO123" s="180">
        <f>SUM(AM123*10+AN123)/AL123*10</f>
        <v>0</v>
      </c>
      <c r="AP123" s="179">
        <v>1</v>
      </c>
      <c r="AQ123" s="205"/>
      <c r="AR123" s="205"/>
      <c r="AS123" s="180">
        <f>SUM(AQ123*10+AR123)/AP123*10</f>
        <v>0</v>
      </c>
      <c r="AT123" s="179">
        <v>1</v>
      </c>
      <c r="AU123" s="205"/>
      <c r="AV123" s="205"/>
      <c r="AW123" s="180">
        <f>SUM(AU123*10+AV123)/AT123*10</f>
        <v>0</v>
      </c>
      <c r="AX123" s="179">
        <v>1</v>
      </c>
      <c r="AY123" s="205"/>
      <c r="AZ123" s="205"/>
      <c r="BA123" s="180">
        <f>SUM(AY123*10+AZ123)/AX123*10</f>
        <v>0</v>
      </c>
      <c r="BB123" s="153">
        <f>IF(H123&lt;250,0,IF(H123&lt;500,250,IF(H123&lt;750,"500",IF(H123&lt;1000,750,IF(H123&lt;1500,1000,IF(H123&lt;2000,1500,IF(H123&lt;2500,2000,IF(H123&lt;3000,2500,3000))))))))</f>
        <v>0</v>
      </c>
      <c r="BC123" s="188">
        <v>0</v>
      </c>
      <c r="BD123" s="197">
        <f>BB123-BC123</f>
        <v>0</v>
      </c>
      <c r="BE123" s="153" t="str">
        <f>IF(BD123=0,"geen actie",CONCATENATE("diploma uitschrijven: ",BB123," punten"))</f>
        <v>geen actie</v>
      </c>
      <c r="BF123" s="182">
        <v>41</v>
      </c>
      <c r="BG123" s="182"/>
      <c r="BH123" s="182"/>
      <c r="BI123" s="182"/>
      <c r="BJ123" s="182"/>
      <c r="BK123" s="182"/>
      <c r="BL123" s="182"/>
      <c r="BM123" s="182"/>
      <c r="BN123" s="182"/>
    </row>
    <row r="124" spans="1:66" s="150" customFormat="1" x14ac:dyDescent="0.3">
      <c r="A124" s="148"/>
      <c r="B124" s="148"/>
      <c r="C124" s="148"/>
      <c r="D124" s="219"/>
      <c r="F124" s="220"/>
      <c r="G124" s="221"/>
      <c r="I124" s="182"/>
      <c r="J124" s="182"/>
      <c r="K124" s="148"/>
      <c r="L124" s="148"/>
      <c r="M124" s="148"/>
      <c r="N124" s="148"/>
      <c r="O124" s="148"/>
      <c r="P124" s="148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48"/>
      <c r="AH124" s="148"/>
      <c r="AI124" s="148"/>
      <c r="AJ124" s="148"/>
      <c r="AL124" s="148"/>
      <c r="AM124" s="148"/>
      <c r="AN124" s="148"/>
      <c r="AP124" s="148"/>
      <c r="AQ124" s="148"/>
      <c r="AR124" s="148"/>
      <c r="AT124" s="148"/>
      <c r="AU124" s="148"/>
      <c r="AV124" s="148"/>
      <c r="AX124" s="148"/>
      <c r="AY124" s="148"/>
      <c r="AZ124" s="148"/>
      <c r="BC124" s="222"/>
      <c r="BF124" s="182"/>
      <c r="BG124" s="182"/>
      <c r="BH124" s="182"/>
      <c r="BI124" s="182"/>
      <c r="BJ124" s="182"/>
      <c r="BK124" s="182"/>
      <c r="BL124" s="182"/>
      <c r="BM124" s="182"/>
      <c r="BN124" s="182"/>
    </row>
    <row r="125" spans="1:66" s="150" customFormat="1" x14ac:dyDescent="0.3">
      <c r="A125" s="148"/>
      <c r="B125" s="148"/>
      <c r="C125" s="148"/>
      <c r="D125" s="219"/>
      <c r="F125" s="220"/>
      <c r="G125" s="221"/>
      <c r="I125" s="182"/>
      <c r="J125" s="182"/>
      <c r="K125" s="148"/>
      <c r="L125" s="148"/>
      <c r="M125" s="148"/>
      <c r="N125" s="148"/>
      <c r="O125" s="148"/>
      <c r="P125" s="148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48"/>
      <c r="AH125" s="148"/>
      <c r="AI125" s="148"/>
      <c r="AJ125" s="148"/>
      <c r="AL125" s="148"/>
      <c r="AM125" s="148"/>
      <c r="AN125" s="148"/>
      <c r="AP125" s="148"/>
      <c r="AQ125" s="148"/>
      <c r="AR125" s="148"/>
      <c r="AT125" s="148"/>
      <c r="AU125" s="148"/>
      <c r="AV125" s="148"/>
      <c r="AX125" s="148"/>
      <c r="AY125" s="148"/>
      <c r="AZ125" s="148"/>
      <c r="BC125" s="222"/>
      <c r="BF125" s="182"/>
      <c r="BG125" s="182"/>
      <c r="BH125" s="182"/>
      <c r="BI125" s="182"/>
      <c r="BJ125" s="182"/>
      <c r="BK125" s="182"/>
      <c r="BL125" s="182"/>
      <c r="BM125" s="182"/>
      <c r="BN125" s="182"/>
    </row>
    <row r="126" spans="1:66" s="150" customFormat="1" x14ac:dyDescent="0.3">
      <c r="A126" s="148"/>
      <c r="B126" s="148"/>
      <c r="C126" s="148"/>
      <c r="D126" s="219"/>
      <c r="F126" s="220"/>
      <c r="G126" s="221"/>
      <c r="I126" s="182"/>
      <c r="J126" s="182"/>
      <c r="K126" s="148"/>
      <c r="L126" s="148"/>
      <c r="M126" s="148"/>
      <c r="N126" s="148"/>
      <c r="O126" s="148"/>
      <c r="P126" s="148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48"/>
      <c r="AH126" s="148"/>
      <c r="AI126" s="148"/>
      <c r="AJ126" s="148"/>
      <c r="AL126" s="148"/>
      <c r="AM126" s="148"/>
      <c r="AN126" s="148"/>
      <c r="AP126" s="148"/>
      <c r="AQ126" s="148"/>
      <c r="AR126" s="148"/>
      <c r="AT126" s="148"/>
      <c r="AU126" s="148"/>
      <c r="AV126" s="148"/>
      <c r="AX126" s="148"/>
      <c r="AY126" s="148"/>
      <c r="AZ126" s="148"/>
      <c r="BC126" s="222"/>
      <c r="BF126" s="182"/>
      <c r="BG126" s="182"/>
      <c r="BH126" s="182"/>
      <c r="BI126" s="182"/>
      <c r="BJ126" s="182"/>
      <c r="BK126" s="182"/>
      <c r="BL126" s="182"/>
      <c r="BM126" s="182"/>
      <c r="BN126" s="182"/>
    </row>
    <row r="127" spans="1:66" s="150" customFormat="1" x14ac:dyDescent="0.3">
      <c r="A127" s="148"/>
      <c r="B127" s="148"/>
      <c r="C127" s="148"/>
      <c r="D127" s="219"/>
      <c r="F127" s="220"/>
      <c r="G127" s="221"/>
      <c r="I127" s="182"/>
      <c r="J127" s="182"/>
      <c r="K127" s="148"/>
      <c r="L127" s="148"/>
      <c r="M127" s="148"/>
      <c r="N127" s="148"/>
      <c r="O127" s="148"/>
      <c r="P127" s="148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48"/>
      <c r="AH127" s="148"/>
      <c r="AI127" s="148"/>
      <c r="AJ127" s="148"/>
      <c r="AL127" s="148"/>
      <c r="AM127" s="148"/>
      <c r="AN127" s="148"/>
      <c r="AP127" s="148"/>
      <c r="AQ127" s="148"/>
      <c r="AR127" s="148"/>
      <c r="AT127" s="148"/>
      <c r="AU127" s="148"/>
      <c r="AV127" s="148"/>
      <c r="AX127" s="148"/>
      <c r="AY127" s="148"/>
      <c r="AZ127" s="148"/>
      <c r="BC127" s="222"/>
      <c r="BF127" s="210"/>
      <c r="BG127" s="182"/>
      <c r="BH127" s="182"/>
      <c r="BI127" s="182"/>
      <c r="BJ127" s="182"/>
      <c r="BK127" s="182"/>
      <c r="BL127" s="182"/>
      <c r="BM127" s="182"/>
      <c r="BN127" s="182"/>
    </row>
  </sheetData>
  <autoFilter ref="A1:BF123" xr:uid="{00000000-0009-0000-0000-000002000000}">
    <sortState xmlns:xlrd2="http://schemas.microsoft.com/office/spreadsheetml/2017/richdata2" ref="A2:BF123">
      <sortCondition ref="E2:E124"/>
    </sortState>
  </autoFilter>
  <conditionalFormatting sqref="K132:L254">
    <cfRule type="cellIs" dxfId="40" priority="14" operator="between">
      <formula>13</formula>
      <formula>16</formula>
    </cfRule>
  </conditionalFormatting>
  <conditionalFormatting sqref="BB2:BD24 BB28:BD123">
    <cfRule type="expression" dxfId="39" priority="15">
      <formula>NOT(ISERROR(SEARCH("diploma",BB2)))</formula>
    </cfRule>
    <cfRule type="expression" dxfId="38" priority="16">
      <formula>NOT(ISERROR(SEARCH("diploma",BB2)))</formula>
    </cfRule>
  </conditionalFormatting>
  <conditionalFormatting sqref="I2:J2 I51:I123 I3:I24 I26:I46 J3:J123">
    <cfRule type="cellIs" dxfId="37" priority="17" operator="greaterThan">
      <formula>1900</formula>
    </cfRule>
  </conditionalFormatting>
  <conditionalFormatting sqref="B2:B123">
    <cfRule type="cellIs" dxfId="36" priority="18" operator="equal">
      <formula>"v"</formula>
    </cfRule>
    <cfRule type="cellIs" dxfId="35" priority="19" operator="equal">
      <formula>"x"</formula>
    </cfRule>
  </conditionalFormatting>
  <conditionalFormatting sqref="BE2:BE123">
    <cfRule type="containsText" dxfId="34" priority="12" operator="containsText" text="diploma">
      <formula>NOT(ISERROR(SEARCH("diploma",BE2)))</formula>
    </cfRule>
    <cfRule type="containsText" dxfId="33" priority="13" operator="containsText" text="geen actie">
      <formula>NOT(ISERROR(SEARCH("geen actie",BE2)))</formula>
    </cfRule>
  </conditionalFormatting>
  <conditionalFormatting sqref="I26">
    <cfRule type="cellIs" dxfId="32" priority="20" operator="greaterThan">
      <formula>1950</formula>
    </cfRule>
  </conditionalFormatting>
  <conditionalFormatting sqref="I26">
    <cfRule type="cellIs" dxfId="31" priority="21" operator="greaterThan">
      <formula>1900</formula>
    </cfRule>
  </conditionalFormatting>
  <conditionalFormatting sqref="K1:L1">
    <cfRule type="cellIs" dxfId="30" priority="22" operator="between">
      <formula>13</formula>
      <formula>20</formula>
    </cfRule>
  </conditionalFormatting>
  <conditionalFormatting sqref="R1">
    <cfRule type="cellIs" dxfId="29" priority="23" operator="between">
      <formula>0</formula>
      <formula>200</formula>
    </cfRule>
  </conditionalFormatting>
  <conditionalFormatting sqref="X1">
    <cfRule type="cellIs" dxfId="28" priority="24" operator="between">
      <formula>1</formula>
      <formula>200</formula>
    </cfRule>
  </conditionalFormatting>
  <conditionalFormatting sqref="V1">
    <cfRule type="cellIs" dxfId="27" priority="25" operator="between">
      <formula>0</formula>
      <formula>200</formula>
    </cfRule>
  </conditionalFormatting>
  <conditionalFormatting sqref="Z1">
    <cfRule type="cellIs" dxfId="26" priority="26" operator="between">
      <formula>0</formula>
      <formula>200</formula>
    </cfRule>
  </conditionalFormatting>
  <conditionalFormatting sqref="AD1">
    <cfRule type="cellIs" dxfId="25" priority="27" operator="between">
      <formula>0</formula>
      <formula>200</formula>
    </cfRule>
  </conditionalFormatting>
  <conditionalFormatting sqref="AH1">
    <cfRule type="cellIs" dxfId="24" priority="28" operator="between">
      <formula>0</formula>
      <formula>200</formula>
    </cfRule>
  </conditionalFormatting>
  <conditionalFormatting sqref="AL1">
    <cfRule type="cellIs" dxfId="23" priority="29" operator="between">
      <formula>0</formula>
      <formula>200</formula>
    </cfRule>
  </conditionalFormatting>
  <conditionalFormatting sqref="AP1">
    <cfRule type="cellIs" dxfId="22" priority="30" operator="between">
      <formula>0</formula>
      <formula>200</formula>
    </cfRule>
  </conditionalFormatting>
  <conditionalFormatting sqref="AT1">
    <cfRule type="cellIs" dxfId="21" priority="31" operator="between">
      <formula>0</formula>
      <formula>200</formula>
    </cfRule>
  </conditionalFormatting>
  <conditionalFormatting sqref="AX1">
    <cfRule type="cellIs" dxfId="20" priority="32" operator="between">
      <formula>0</formula>
      <formula>200</formula>
    </cfRule>
  </conditionalFormatting>
  <conditionalFormatting sqref="N1:BA1048576">
    <cfRule type="cellIs" dxfId="19" priority="33" operator="greaterThan">
      <formula>150</formula>
    </cfRule>
  </conditionalFormatting>
  <conditionalFormatting sqref="K124:L131">
    <cfRule type="cellIs" dxfId="18" priority="9" operator="lessThan">
      <formula>11</formula>
    </cfRule>
    <cfRule type="cellIs" dxfId="17" priority="10" operator="between">
      <formula>11</formula>
      <formula>12</formula>
    </cfRule>
    <cfRule type="cellIs" dxfId="16" priority="11" operator="greaterThan">
      <formula>12</formula>
    </cfRule>
  </conditionalFormatting>
  <conditionalFormatting sqref="F2:F6 F8:F123">
    <cfRule type="cellIs" dxfId="15" priority="8" operator="lessThan">
      <formula>1000</formula>
    </cfRule>
  </conditionalFormatting>
  <conditionalFormatting sqref="I47:I48 I50">
    <cfRule type="cellIs" dxfId="14" priority="5" operator="greaterThan">
      <formula>1900</formula>
    </cfRule>
  </conditionalFormatting>
  <conditionalFormatting sqref="I50">
    <cfRule type="cellIs" dxfId="13" priority="6" operator="greaterThan">
      <formula>1950</formula>
    </cfRule>
  </conditionalFormatting>
  <conditionalFormatting sqref="I50">
    <cfRule type="cellIs" dxfId="12" priority="7" operator="greaterThan">
      <formula>1900</formula>
    </cfRule>
  </conditionalFormatting>
  <conditionalFormatting sqref="K2:K123">
    <cfRule type="cellIs" dxfId="11" priority="2" operator="equal">
      <formula>12</formula>
    </cfRule>
    <cfRule type="cellIs" dxfId="10" priority="3" operator="lessThan">
      <formula>19</formula>
    </cfRule>
    <cfRule type="cellIs" dxfId="9" priority="4" operator="greaterThan">
      <formula>19</formula>
    </cfRule>
  </conditionalFormatting>
  <conditionalFormatting sqref="G48">
    <cfRule type="cellIs" dxfId="8" priority="1" operator="lessThan">
      <formula>1000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27E2-6B8A-4DAC-9945-78EB2E2C6F69}">
  <sheetPr codeName="Blad6">
    <tabColor theme="5" tint="-0.499984740745262"/>
  </sheetPr>
  <dimension ref="A1:AU209"/>
  <sheetViews>
    <sheetView topLeftCell="A10" zoomScaleNormal="100" workbookViewId="0">
      <selection activeCell="A15" sqref="A15"/>
    </sheetView>
  </sheetViews>
  <sheetFormatPr defaultColWidth="8.88671875" defaultRowHeight="13.2" x14ac:dyDescent="0.25"/>
  <cols>
    <col min="1" max="1" width="27.109375" style="156" customWidth="1"/>
    <col min="2" max="4" width="5" style="156" customWidth="1"/>
    <col min="5" max="14" width="4.33203125" style="156" customWidth="1"/>
    <col min="15" max="22" width="6.109375" style="156" customWidth="1"/>
    <col min="23" max="23" width="8.33203125" style="356" customWidth="1"/>
    <col min="24" max="25" width="10.44140625" style="156" bestFit="1" customWidth="1"/>
    <col min="26" max="26" width="13.109375" style="156" bestFit="1" customWidth="1"/>
    <col min="27" max="27" width="7.109375" style="156" bestFit="1" customWidth="1"/>
    <col min="28" max="28" width="4.109375" style="156" customWidth="1"/>
    <col min="29" max="29" width="9.33203125" style="156" bestFit="1" customWidth="1"/>
    <col min="30" max="30" width="10.6640625" style="156" bestFit="1" customWidth="1"/>
    <col min="31" max="31" width="10.88671875" style="156" bestFit="1" customWidth="1"/>
    <col min="32" max="32" width="3.33203125" style="156" customWidth="1"/>
    <col min="33" max="33" width="3.6640625" style="156" customWidth="1"/>
    <col min="34" max="34" width="4.33203125" style="156" customWidth="1"/>
    <col min="35" max="35" width="4" style="156" customWidth="1"/>
    <col min="36" max="37" width="3.88671875" style="156" customWidth="1"/>
    <col min="38" max="38" width="3.6640625" style="156" customWidth="1"/>
    <col min="39" max="39" width="3.88671875" style="156" customWidth="1"/>
    <col min="40" max="40" width="4.109375" style="156" customWidth="1"/>
    <col min="41" max="41" width="3.6640625" style="156" customWidth="1"/>
    <col min="42" max="42" width="4" style="156" customWidth="1"/>
    <col min="43" max="43" width="4.109375" style="156" customWidth="1"/>
    <col min="44" max="44" width="4.44140625" style="156" customWidth="1"/>
    <col min="45" max="45" width="5.109375" style="156" customWidth="1"/>
    <col min="46" max="16384" width="8.88671875" style="156"/>
  </cols>
  <sheetData>
    <row r="1" spans="1:47" ht="51" customHeight="1" x14ac:dyDescent="0.25">
      <c r="A1" s="447" t="s">
        <v>172</v>
      </c>
      <c r="E1" s="446"/>
      <c r="W1" s="445"/>
      <c r="X1" s="444" t="s">
        <v>152</v>
      </c>
      <c r="Y1" s="444" t="s">
        <v>157</v>
      </c>
      <c r="Z1" s="444" t="s">
        <v>153</v>
      </c>
      <c r="AA1" s="444" t="s">
        <v>168</v>
      </c>
      <c r="AC1" s="156" t="s">
        <v>158</v>
      </c>
      <c r="AD1" s="156" t="s">
        <v>159</v>
      </c>
      <c r="AE1" s="156" t="s">
        <v>160</v>
      </c>
    </row>
    <row r="2" spans="1:47" ht="20.399999999999999" x14ac:dyDescent="0.35">
      <c r="A2" s="449" t="s">
        <v>165</v>
      </c>
      <c r="B2" s="449"/>
      <c r="W2" s="147" t="s">
        <v>175</v>
      </c>
      <c r="X2" s="521">
        <v>5</v>
      </c>
      <c r="Y2" s="521" t="s">
        <v>154</v>
      </c>
      <c r="Z2" s="521" t="s">
        <v>161</v>
      </c>
      <c r="AA2" s="521">
        <v>2</v>
      </c>
      <c r="AC2" s="156" t="str">
        <f>CONCATENATE("LOPER ",Tabel1[[#This Row],[Loper nr.]])</f>
        <v>LOPER 5</v>
      </c>
      <c r="AD2" s="156" t="str">
        <f>IF(Tabel1[[#This Row],[el/me/ gem]]="e","elektrisch",IF(Tabel1[[#This Row],[el/me/ gem]]="m","mechanisch","gemengd elek./mech."))</f>
        <v>elektrisch</v>
      </c>
      <c r="AE2" s="156" t="str">
        <f>IF(Tabel1[[#This Row],[groot/klein wapen]]="k","klein wapen","groot wapen")</f>
        <v>klein wapen</v>
      </c>
    </row>
    <row r="3" spans="1:47" ht="20.399999999999999" x14ac:dyDescent="0.35">
      <c r="A3" s="449"/>
      <c r="B3" s="443" t="s">
        <v>162</v>
      </c>
      <c r="W3" s="147" t="s">
        <v>175</v>
      </c>
      <c r="X3" s="521">
        <v>6</v>
      </c>
      <c r="Y3" s="521" t="s">
        <v>155</v>
      </c>
      <c r="Z3" s="521" t="s">
        <v>161</v>
      </c>
      <c r="AA3" s="521">
        <v>4</v>
      </c>
      <c r="AC3" s="156" t="str">
        <f>CONCATENATE("LOPER ",Tabel1[[#This Row],[Loper nr.]])</f>
        <v>LOPER 6</v>
      </c>
      <c r="AD3" s="156" t="str">
        <f>IF(Tabel1[[#This Row],[el/me/ gem]]="e","elektrisch",IF(Tabel1[[#This Row],[el/me/ gem]]="m","mechanisch","gemengd elek./mech."))</f>
        <v>mechanisch</v>
      </c>
      <c r="AE3" s="156" t="str">
        <f>IF(Tabel1[[#This Row],[groot/klein wapen]]="k","klein wapen","groot wapen")</f>
        <v>klein wapen</v>
      </c>
    </row>
    <row r="4" spans="1:47" ht="20.399999999999999" x14ac:dyDescent="0.35">
      <c r="A4" s="449"/>
      <c r="B4" s="443" t="s">
        <v>163</v>
      </c>
      <c r="W4" s="147" t="s">
        <v>175</v>
      </c>
      <c r="X4" s="521">
        <v>7</v>
      </c>
      <c r="Y4" s="521" t="s">
        <v>154</v>
      </c>
      <c r="Z4" s="521" t="s">
        <v>156</v>
      </c>
      <c r="AA4" s="521">
        <v>2</v>
      </c>
      <c r="AC4" s="156" t="str">
        <f>CONCATENATE("LOPER ",Tabel1[[#This Row],[Loper nr.]])</f>
        <v>LOPER 7</v>
      </c>
      <c r="AD4" s="156" t="str">
        <f>IF(Tabel1[[#This Row],[el/me/ gem]]="e","elektrisch",IF(Tabel1[[#This Row],[el/me/ gem]]="m","mechanisch","gemengd elek./mech."))</f>
        <v>elektrisch</v>
      </c>
      <c r="AE4" s="156" t="str">
        <f>IF(Tabel1[[#This Row],[groot/klein wapen]]="k","klein wapen","groot wapen")</f>
        <v>groot wapen</v>
      </c>
    </row>
    <row r="5" spans="1:47" ht="20.399999999999999" x14ac:dyDescent="0.35">
      <c r="A5" s="449"/>
      <c r="B5" s="443" t="s">
        <v>164</v>
      </c>
      <c r="W5" s="147" t="s">
        <v>175</v>
      </c>
      <c r="X5" s="521">
        <v>8</v>
      </c>
      <c r="Y5" s="521" t="s">
        <v>155</v>
      </c>
      <c r="Z5" s="521" t="s">
        <v>156</v>
      </c>
      <c r="AA5" s="521">
        <v>4</v>
      </c>
      <c r="AC5" s="156" t="str">
        <f>CONCATENATE("LOPER ",Tabel1[[#This Row],[Loper nr.]])</f>
        <v>LOPER 8</v>
      </c>
      <c r="AD5" s="156" t="str">
        <f>IF(Tabel1[[#This Row],[el/me/ gem]]="e","elektrisch",IF(Tabel1[[#This Row],[el/me/ gem]]="m","mechanisch","gemengd elek./mech."))</f>
        <v>mechanisch</v>
      </c>
      <c r="AE5" s="156" t="str">
        <f>IF(Tabel1[[#This Row],[groot/klein wapen]]="k","klein wapen","groot wapen")</f>
        <v>groot wapen</v>
      </c>
    </row>
    <row r="6" spans="1:47" ht="20.399999999999999" x14ac:dyDescent="0.35">
      <c r="B6" s="443" t="s">
        <v>170</v>
      </c>
      <c r="W6" s="147" t="s">
        <v>175</v>
      </c>
      <c r="X6" s="521"/>
      <c r="Y6" s="521" t="s">
        <v>155</v>
      </c>
      <c r="Z6" s="521" t="s">
        <v>161</v>
      </c>
      <c r="AA6" s="521">
        <v>1</v>
      </c>
      <c r="AC6" s="156" t="str">
        <f>CONCATENATE("LOPER ",Tabel1[[#This Row],[Loper nr.]])</f>
        <v xml:space="preserve">LOPER </v>
      </c>
      <c r="AD6" s="156" t="str">
        <f>IF(Tabel1[[#This Row],[el/me/ gem]]="e","elektrisch",IF(Tabel1[[#This Row],[el/me/ gem]]="m","mechanisch","gemengd elek./mech."))</f>
        <v>mechanisch</v>
      </c>
      <c r="AE6" s="156" t="str">
        <f>IF(Tabel1[[#This Row],[groot/klein wapen]]="k","klein wapen","groot wapen")</f>
        <v>klein wapen</v>
      </c>
    </row>
    <row r="7" spans="1:47" ht="20.399999999999999" x14ac:dyDescent="0.35">
      <c r="A7" s="449" t="s">
        <v>166</v>
      </c>
      <c r="B7" s="449"/>
      <c r="W7" s="147" t="s">
        <v>175</v>
      </c>
      <c r="X7" s="521"/>
      <c r="Y7" s="521" t="s">
        <v>155</v>
      </c>
      <c r="Z7" s="521" t="s">
        <v>161</v>
      </c>
      <c r="AA7" s="521">
        <v>1</v>
      </c>
      <c r="AC7" s="156" t="str">
        <f>CONCATENATE("LOPER ",Tabel1[[#This Row],[Loper nr.]])</f>
        <v xml:space="preserve">LOPER </v>
      </c>
      <c r="AD7" s="156" t="str">
        <f>IF(Tabel1[[#This Row],[el/me/ gem]]="e","elektrisch",IF(Tabel1[[#This Row],[el/me/ gem]]="m","mechanisch","gemengd elek./mech."))</f>
        <v>mechanisch</v>
      </c>
      <c r="AE7" s="156" t="str">
        <f>IF(Tabel1[[#This Row],[groot/klein wapen]]="k","klein wapen","groot wapen")</f>
        <v>klein wapen</v>
      </c>
    </row>
    <row r="8" spans="1:47" ht="20.399999999999999" x14ac:dyDescent="0.35">
      <c r="A8" s="449" t="s">
        <v>174</v>
      </c>
      <c r="B8" s="449"/>
      <c r="W8" s="145" t="s">
        <v>175</v>
      </c>
      <c r="X8" s="521"/>
      <c r="Y8" s="521" t="s">
        <v>155</v>
      </c>
      <c r="Z8" s="521" t="s">
        <v>161</v>
      </c>
      <c r="AA8" s="521">
        <v>1</v>
      </c>
      <c r="AC8" s="156" t="str">
        <f>CONCATENATE("LOPER ",Tabel1[[#This Row],[Loper nr.]])</f>
        <v xml:space="preserve">LOPER </v>
      </c>
      <c r="AD8" s="156" t="str">
        <f>IF(Tabel1[[#This Row],[el/me/ gem]]="e","elektrisch",IF(Tabel1[[#This Row],[el/me/ gem]]="m","mechanisch","gemengd elek./mech."))</f>
        <v>mechanisch</v>
      </c>
      <c r="AE8" s="156" t="str">
        <f>IF(Tabel1[[#This Row],[groot/klein wapen]]="k","klein wapen","groot wapen")</f>
        <v>klein wapen</v>
      </c>
    </row>
    <row r="9" spans="1:47" ht="20.399999999999999" x14ac:dyDescent="0.35">
      <c r="A9" s="449" t="s">
        <v>169</v>
      </c>
      <c r="B9" s="449"/>
      <c r="W9" s="147" t="s">
        <v>175</v>
      </c>
      <c r="X9" s="521"/>
      <c r="Y9" s="521" t="s">
        <v>155</v>
      </c>
      <c r="Z9" s="521" t="s">
        <v>161</v>
      </c>
      <c r="AA9" s="521">
        <v>1</v>
      </c>
      <c r="AC9" s="156" t="str">
        <f>CONCATENATE("LOPER ",Tabel1[[#This Row],[Loper nr.]])</f>
        <v xml:space="preserve">LOPER </v>
      </c>
      <c r="AD9" s="156" t="str">
        <f>IF(Tabel1[[#This Row],[el/me/ gem]]="e","elektrisch",IF(Tabel1[[#This Row],[el/me/ gem]]="m","mechanisch","gemengd elek./mech."))</f>
        <v>mechanisch</v>
      </c>
      <c r="AE9" s="156" t="str">
        <f>IF(Tabel1[[#This Row],[groot/klein wapen]]="k","klein wapen","groot wapen")</f>
        <v>klein wapen</v>
      </c>
    </row>
    <row r="10" spans="1:47" ht="24.6" customHeight="1" x14ac:dyDescent="0.55000000000000004">
      <c r="A10" s="442"/>
      <c r="B10" s="441"/>
      <c r="X10" s="440"/>
      <c r="Y10" s="440"/>
      <c r="Z10" s="440"/>
      <c r="AA10" s="440"/>
      <c r="AB10" s="440"/>
      <c r="AC10" s="440"/>
      <c r="AD10" s="440"/>
      <c r="AE10" s="440"/>
    </row>
    <row r="11" spans="1:47" ht="13.8" thickBot="1" x14ac:dyDescent="0.3"/>
    <row r="12" spans="1:47" ht="107.25" customHeight="1" thickBot="1" x14ac:dyDescent="0.55000000000000004">
      <c r="A12" s="529" t="str">
        <f>CONCATENATE("FLORET        ",AE2)</f>
        <v>FLORET        klein wapen</v>
      </c>
      <c r="B12" s="530"/>
      <c r="C12" s="531" t="str">
        <f>CONCATENATE(AC2,"                     ", AD2)</f>
        <v>LOPER 5                     elektrisch</v>
      </c>
      <c r="D12" s="532"/>
      <c r="E12" s="533"/>
      <c r="F12" s="533"/>
      <c r="G12" s="533"/>
      <c r="H12" s="533"/>
      <c r="I12" s="533"/>
      <c r="J12" s="533"/>
      <c r="K12" s="534"/>
      <c r="L12" s="535">
        <f>AA2</f>
        <v>2</v>
      </c>
      <c r="M12" s="536"/>
      <c r="N12" s="520" t="s">
        <v>69</v>
      </c>
      <c r="O12" s="537" t="s">
        <v>151</v>
      </c>
      <c r="P12" s="538"/>
      <c r="Q12" s="537" t="s">
        <v>150</v>
      </c>
      <c r="R12" s="538"/>
      <c r="S12" s="537" t="s">
        <v>73</v>
      </c>
      <c r="T12" s="538"/>
      <c r="U12" s="546" t="s">
        <v>7</v>
      </c>
      <c r="V12" s="547"/>
      <c r="W12" s="146" t="s">
        <v>141</v>
      </c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</row>
    <row r="13" spans="1:47" ht="16.2" thickBot="1" x14ac:dyDescent="0.35">
      <c r="A13" s="439" t="s">
        <v>100</v>
      </c>
      <c r="B13" s="438"/>
      <c r="C13" s="401">
        <v>1</v>
      </c>
      <c r="D13" s="400">
        <v>2</v>
      </c>
      <c r="E13" s="400">
        <v>3</v>
      </c>
      <c r="F13" s="400">
        <v>4</v>
      </c>
      <c r="G13" s="400">
        <v>5</v>
      </c>
      <c r="H13" s="400">
        <v>6</v>
      </c>
      <c r="I13" s="400">
        <v>7</v>
      </c>
      <c r="J13" s="400">
        <v>8</v>
      </c>
      <c r="K13" s="400">
        <v>9</v>
      </c>
      <c r="L13" s="399">
        <v>10</v>
      </c>
      <c r="M13" s="399">
        <v>11</v>
      </c>
      <c r="N13" s="396">
        <v>12</v>
      </c>
      <c r="O13" s="398" t="s">
        <v>99</v>
      </c>
      <c r="P13" s="397" t="s">
        <v>101</v>
      </c>
      <c r="Q13" s="395" t="s">
        <v>99</v>
      </c>
      <c r="R13" s="396" t="s">
        <v>101</v>
      </c>
      <c r="S13" s="395" t="s">
        <v>99</v>
      </c>
      <c r="T13" s="394" t="s">
        <v>101</v>
      </c>
      <c r="U13" s="548"/>
      <c r="V13" s="549"/>
      <c r="X13" s="411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</row>
    <row r="14" spans="1:47" ht="16.2" thickBot="1" x14ac:dyDescent="0.35">
      <c r="A14" s="174" t="s">
        <v>294</v>
      </c>
      <c r="B14" s="432">
        <v>1</v>
      </c>
      <c r="C14" s="393"/>
      <c r="D14" s="392"/>
      <c r="E14" s="392"/>
      <c r="F14" s="392"/>
      <c r="G14" s="392"/>
      <c r="H14" s="392"/>
      <c r="I14" s="392"/>
      <c r="J14" s="391"/>
      <c r="K14" s="391"/>
      <c r="L14" s="391"/>
      <c r="M14" s="391"/>
      <c r="N14" s="389"/>
      <c r="O14" s="374"/>
      <c r="P14" s="375"/>
      <c r="Q14" s="374"/>
      <c r="R14" s="375"/>
      <c r="S14" s="374"/>
      <c r="T14" s="373"/>
      <c r="U14" s="525"/>
      <c r="V14" s="526"/>
      <c r="X14" s="411"/>
      <c r="Y14" s="406"/>
      <c r="Z14" s="406"/>
      <c r="AA14" s="406"/>
      <c r="AB14" s="406"/>
      <c r="AC14" s="406"/>
      <c r="AD14" s="406"/>
      <c r="AE14" s="406"/>
      <c r="AF14" s="361" t="s">
        <v>88</v>
      </c>
      <c r="AG14" s="361"/>
      <c r="AH14" s="410"/>
      <c r="AI14" s="361"/>
      <c r="AJ14" s="361"/>
      <c r="AK14" s="361"/>
      <c r="AL14" s="357"/>
      <c r="AM14" s="357"/>
      <c r="AN14" s="357"/>
      <c r="AU14" s="156">
        <v>1</v>
      </c>
    </row>
    <row r="15" spans="1:47" ht="16.2" thickBot="1" x14ac:dyDescent="0.35">
      <c r="A15" s="174" t="s">
        <v>295</v>
      </c>
      <c r="B15" s="434">
        <v>2</v>
      </c>
      <c r="C15" s="388"/>
      <c r="D15" s="386"/>
      <c r="E15" s="387"/>
      <c r="F15" s="387"/>
      <c r="G15" s="387"/>
      <c r="H15" s="387"/>
      <c r="I15" s="387"/>
      <c r="J15" s="390"/>
      <c r="K15" s="390"/>
      <c r="L15" s="390"/>
      <c r="M15" s="390"/>
      <c r="N15" s="389"/>
      <c r="O15" s="374"/>
      <c r="P15" s="375"/>
      <c r="Q15" s="374"/>
      <c r="R15" s="375"/>
      <c r="S15" s="374"/>
      <c r="T15" s="373"/>
      <c r="U15" s="525"/>
      <c r="V15" s="526"/>
      <c r="X15" s="413" t="s">
        <v>47</v>
      </c>
      <c r="Y15" s="437" t="s">
        <v>130</v>
      </c>
      <c r="Z15" s="436" t="s">
        <v>126</v>
      </c>
      <c r="AA15" s="436" t="s">
        <v>65</v>
      </c>
      <c r="AB15" s="436" t="s">
        <v>125</v>
      </c>
      <c r="AC15" s="436" t="s">
        <v>137</v>
      </c>
      <c r="AD15" s="435" t="s">
        <v>76</v>
      </c>
      <c r="AE15" s="360"/>
      <c r="AF15" s="360"/>
      <c r="AG15" s="360"/>
      <c r="AH15" s="360"/>
      <c r="AI15" s="360"/>
      <c r="AJ15" s="360"/>
      <c r="AK15" s="360"/>
      <c r="AL15" s="359"/>
      <c r="AM15" s="358"/>
      <c r="AN15" s="357"/>
      <c r="AU15" s="156">
        <v>2</v>
      </c>
    </row>
    <row r="16" spans="1:47" ht="16.2" thickBot="1" x14ac:dyDescent="0.35">
      <c r="A16" s="174" t="s">
        <v>281</v>
      </c>
      <c r="B16" s="432">
        <v>3</v>
      </c>
      <c r="C16" s="388"/>
      <c r="D16" s="387"/>
      <c r="E16" s="386"/>
      <c r="F16" s="387"/>
      <c r="G16" s="387"/>
      <c r="H16" s="387"/>
      <c r="I16" s="387"/>
      <c r="J16" s="390"/>
      <c r="K16" s="390"/>
      <c r="L16" s="390"/>
      <c r="M16" s="390"/>
      <c r="N16" s="389"/>
      <c r="O16" s="374"/>
      <c r="P16" s="375"/>
      <c r="Q16" s="374"/>
      <c r="R16" s="375"/>
      <c r="S16" s="374"/>
      <c r="T16" s="373"/>
      <c r="U16" s="525"/>
      <c r="V16" s="526"/>
      <c r="X16" s="409" t="s">
        <v>54</v>
      </c>
      <c r="Y16" s="407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59"/>
      <c r="AM16" s="358"/>
      <c r="AN16" s="357"/>
      <c r="AU16" s="156">
        <v>3</v>
      </c>
    </row>
    <row r="17" spans="1:47" ht="15.6" x14ac:dyDescent="0.3">
      <c r="A17" s="174" t="s">
        <v>313</v>
      </c>
      <c r="B17" s="434">
        <v>4</v>
      </c>
      <c r="C17" s="388"/>
      <c r="D17" s="387"/>
      <c r="E17" s="387"/>
      <c r="F17" s="386"/>
      <c r="G17" s="387"/>
      <c r="H17" s="387"/>
      <c r="I17" s="387"/>
      <c r="J17" s="390"/>
      <c r="K17" s="390"/>
      <c r="L17" s="390"/>
      <c r="M17" s="390"/>
      <c r="N17" s="389"/>
      <c r="O17" s="374"/>
      <c r="P17" s="375"/>
      <c r="Q17" s="374"/>
      <c r="R17" s="375"/>
      <c r="S17" s="374"/>
      <c r="T17" s="373"/>
      <c r="U17" s="525"/>
      <c r="V17" s="526"/>
      <c r="X17" s="427" t="s">
        <v>10</v>
      </c>
      <c r="Y17" s="426" t="s">
        <v>76</v>
      </c>
      <c r="Z17" s="426" t="s">
        <v>137</v>
      </c>
      <c r="AA17" s="426" t="s">
        <v>25</v>
      </c>
      <c r="AB17" s="426" t="s">
        <v>126</v>
      </c>
      <c r="AC17" s="426" t="s">
        <v>74</v>
      </c>
      <c r="AD17" s="426" t="s">
        <v>65</v>
      </c>
      <c r="AE17" s="426" t="s">
        <v>28</v>
      </c>
      <c r="AF17" s="426" t="s">
        <v>68</v>
      </c>
      <c r="AG17" s="426" t="s">
        <v>127</v>
      </c>
      <c r="AH17" s="426" t="s">
        <v>3</v>
      </c>
      <c r="AI17" s="403"/>
      <c r="AJ17" s="359"/>
      <c r="AK17" s="359"/>
      <c r="AL17" s="359"/>
      <c r="AM17" s="358"/>
      <c r="AN17" s="357"/>
      <c r="AU17" s="156">
        <v>4</v>
      </c>
    </row>
    <row r="18" spans="1:47" ht="15.6" x14ac:dyDescent="0.3">
      <c r="A18" s="174" t="s">
        <v>583</v>
      </c>
      <c r="B18" s="432">
        <v>5</v>
      </c>
      <c r="C18" s="388"/>
      <c r="D18" s="387"/>
      <c r="E18" s="387"/>
      <c r="F18" s="387"/>
      <c r="G18" s="386"/>
      <c r="H18" s="387"/>
      <c r="I18" s="387"/>
      <c r="J18" s="390"/>
      <c r="K18" s="390"/>
      <c r="L18" s="390"/>
      <c r="M18" s="390"/>
      <c r="N18" s="389"/>
      <c r="O18" s="374"/>
      <c r="P18" s="375"/>
      <c r="Q18" s="374"/>
      <c r="R18" s="375"/>
      <c r="S18" s="374"/>
      <c r="T18" s="373"/>
      <c r="U18" s="525"/>
      <c r="V18" s="526"/>
      <c r="X18" s="359" t="s">
        <v>39</v>
      </c>
      <c r="Y18" s="359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59"/>
      <c r="AK18" s="359"/>
      <c r="AL18" s="359"/>
      <c r="AM18" s="358"/>
      <c r="AN18" s="357"/>
    </row>
    <row r="19" spans="1:47" ht="15.6" x14ac:dyDescent="0.3">
      <c r="A19" s="174" t="s">
        <v>277</v>
      </c>
      <c r="B19" s="434">
        <v>6</v>
      </c>
      <c r="C19" s="388"/>
      <c r="D19" s="387"/>
      <c r="E19" s="387"/>
      <c r="F19" s="387"/>
      <c r="G19" s="387"/>
      <c r="H19" s="386"/>
      <c r="I19" s="387"/>
      <c r="J19" s="390"/>
      <c r="K19" s="390"/>
      <c r="L19" s="390"/>
      <c r="M19" s="390"/>
      <c r="N19" s="389"/>
      <c r="O19" s="374"/>
      <c r="P19" s="375"/>
      <c r="Q19" s="374"/>
      <c r="R19" s="375"/>
      <c r="S19" s="374"/>
      <c r="T19" s="373"/>
      <c r="U19" s="525"/>
      <c r="V19" s="526"/>
      <c r="X19" s="407"/>
      <c r="Y19" s="407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59"/>
      <c r="AK19" s="359"/>
      <c r="AL19" s="359"/>
      <c r="AM19" s="358"/>
      <c r="AN19" s="357"/>
    </row>
    <row r="20" spans="1:47" ht="15.6" x14ac:dyDescent="0.3">
      <c r="A20" s="155" t="s">
        <v>644</v>
      </c>
      <c r="B20" s="432">
        <v>7</v>
      </c>
      <c r="C20" s="388"/>
      <c r="D20" s="387"/>
      <c r="E20" s="387"/>
      <c r="F20" s="387"/>
      <c r="G20" s="387"/>
      <c r="H20" s="387"/>
      <c r="I20" s="386"/>
      <c r="J20" s="385"/>
      <c r="K20" s="385"/>
      <c r="L20" s="385"/>
      <c r="M20" s="385"/>
      <c r="N20" s="376"/>
      <c r="O20" s="374"/>
      <c r="P20" s="375"/>
      <c r="Q20" s="374"/>
      <c r="R20" s="375"/>
      <c r="S20" s="374"/>
      <c r="T20" s="373"/>
      <c r="U20" s="525"/>
      <c r="V20" s="526"/>
      <c r="X20" s="420" t="s">
        <v>54</v>
      </c>
      <c r="Y20" s="412" t="s">
        <v>109</v>
      </c>
      <c r="Z20" s="412" t="s">
        <v>28</v>
      </c>
      <c r="AA20" s="412" t="s">
        <v>137</v>
      </c>
      <c r="AB20" s="412" t="s">
        <v>42</v>
      </c>
      <c r="AC20" s="412" t="s">
        <v>50</v>
      </c>
      <c r="AD20" s="412" t="s">
        <v>126</v>
      </c>
      <c r="AE20" s="412" t="s">
        <v>130</v>
      </c>
      <c r="AF20" s="412" t="s">
        <v>51</v>
      </c>
      <c r="AG20" s="412" t="s">
        <v>110</v>
      </c>
      <c r="AH20" s="412" t="s">
        <v>65</v>
      </c>
      <c r="AI20" s="412" t="s">
        <v>3</v>
      </c>
      <c r="AJ20" s="412" t="s">
        <v>61</v>
      </c>
      <c r="AK20" s="412" t="s">
        <v>76</v>
      </c>
      <c r="AL20" s="412" t="s">
        <v>62</v>
      </c>
      <c r="AM20" s="412" t="s">
        <v>63</v>
      </c>
    </row>
    <row r="21" spans="1:47" ht="15.6" x14ac:dyDescent="0.3">
      <c r="B21" s="434">
        <v>8</v>
      </c>
      <c r="C21" s="381"/>
      <c r="D21" s="380"/>
      <c r="E21" s="380"/>
      <c r="F21" s="380"/>
      <c r="G21" s="380"/>
      <c r="H21" s="380"/>
      <c r="I21" s="379"/>
      <c r="J21" s="377"/>
      <c r="K21" s="378"/>
      <c r="L21" s="378"/>
      <c r="M21" s="378"/>
      <c r="N21" s="376"/>
      <c r="O21" s="374"/>
      <c r="P21" s="375"/>
      <c r="Q21" s="374"/>
      <c r="R21" s="375"/>
      <c r="S21" s="374"/>
      <c r="T21" s="373"/>
      <c r="U21" s="525"/>
      <c r="V21" s="526"/>
      <c r="X21" s="359" t="s">
        <v>52</v>
      </c>
      <c r="AF21" s="359"/>
      <c r="AG21" s="359"/>
      <c r="AH21" s="359"/>
      <c r="AI21" s="359"/>
      <c r="AJ21" s="359"/>
      <c r="AK21" s="360"/>
      <c r="AL21" s="360"/>
      <c r="AM21" s="362"/>
      <c r="AN21" s="361"/>
    </row>
    <row r="22" spans="1:47" ht="16.2" thickBot="1" x14ac:dyDescent="0.35">
      <c r="A22" s="433"/>
      <c r="B22" s="432">
        <v>9</v>
      </c>
      <c r="C22" s="381"/>
      <c r="D22" s="380"/>
      <c r="E22" s="380"/>
      <c r="F22" s="380"/>
      <c r="G22" s="380"/>
      <c r="H22" s="380"/>
      <c r="I22" s="379"/>
      <c r="J22" s="378"/>
      <c r="K22" s="377"/>
      <c r="L22" s="378"/>
      <c r="M22" s="378"/>
      <c r="N22" s="376"/>
      <c r="O22" s="374"/>
      <c r="P22" s="375"/>
      <c r="Q22" s="374"/>
      <c r="R22" s="375"/>
      <c r="S22" s="374"/>
      <c r="T22" s="373"/>
      <c r="U22" s="525"/>
      <c r="V22" s="526"/>
      <c r="X22" s="407"/>
      <c r="Y22" s="407"/>
      <c r="Z22" s="360"/>
      <c r="AA22" s="360"/>
      <c r="AB22" s="360"/>
      <c r="AC22" s="360"/>
      <c r="AD22" s="360"/>
      <c r="AE22" s="360"/>
      <c r="AF22" s="360"/>
      <c r="AG22" s="359"/>
      <c r="AH22" s="359"/>
      <c r="AI22" s="359"/>
      <c r="AJ22" s="359"/>
      <c r="AK22" s="359"/>
      <c r="AL22" s="360"/>
      <c r="AM22" s="362"/>
      <c r="AN22" s="361"/>
    </row>
    <row r="23" spans="1:47" ht="16.2" thickBot="1" x14ac:dyDescent="0.35">
      <c r="A23" s="433"/>
      <c r="B23" s="434">
        <v>10</v>
      </c>
      <c r="C23" s="381"/>
      <c r="D23" s="380"/>
      <c r="E23" s="380"/>
      <c r="F23" s="380"/>
      <c r="G23" s="380"/>
      <c r="H23" s="380"/>
      <c r="I23" s="379"/>
      <c r="J23" s="378"/>
      <c r="K23" s="378"/>
      <c r="L23" s="377"/>
      <c r="M23" s="378"/>
      <c r="N23" s="376"/>
      <c r="O23" s="374"/>
      <c r="P23" s="375"/>
      <c r="Q23" s="374"/>
      <c r="R23" s="375"/>
      <c r="S23" s="374"/>
      <c r="T23" s="373"/>
      <c r="U23" s="525"/>
      <c r="V23" s="526"/>
      <c r="X23" s="413" t="s">
        <v>64</v>
      </c>
      <c r="Y23" s="412" t="s">
        <v>130</v>
      </c>
      <c r="Z23" s="412" t="s">
        <v>28</v>
      </c>
      <c r="AA23" s="412" t="s">
        <v>62</v>
      </c>
      <c r="AB23" s="412" t="s">
        <v>98</v>
      </c>
      <c r="AC23" s="412" t="s">
        <v>74</v>
      </c>
      <c r="AD23" s="412" t="s">
        <v>126</v>
      </c>
      <c r="AE23" s="412" t="s">
        <v>108</v>
      </c>
      <c r="AF23" s="412" t="s">
        <v>25</v>
      </c>
      <c r="AG23" s="412" t="s">
        <v>72</v>
      </c>
      <c r="AH23" s="412" t="s">
        <v>110</v>
      </c>
      <c r="AI23" s="412" t="s">
        <v>67</v>
      </c>
      <c r="AJ23" s="412" t="s">
        <v>1</v>
      </c>
      <c r="AK23" s="412" t="s">
        <v>133</v>
      </c>
      <c r="AL23" s="412" t="s">
        <v>96</v>
      </c>
      <c r="AM23" s="412" t="s">
        <v>127</v>
      </c>
      <c r="AN23" s="412" t="s">
        <v>109</v>
      </c>
      <c r="AO23" s="412" t="s">
        <v>125</v>
      </c>
      <c r="AP23" s="412" t="s">
        <v>8</v>
      </c>
      <c r="AQ23" s="412" t="s">
        <v>48</v>
      </c>
      <c r="AR23" s="412" t="s">
        <v>76</v>
      </c>
      <c r="AS23" s="412" t="s">
        <v>140</v>
      </c>
    </row>
    <row r="24" spans="1:47" ht="15.6" x14ac:dyDescent="0.3">
      <c r="A24" s="433"/>
      <c r="B24" s="432">
        <v>11</v>
      </c>
      <c r="C24" s="381"/>
      <c r="D24" s="380"/>
      <c r="E24" s="380"/>
      <c r="F24" s="380"/>
      <c r="G24" s="380"/>
      <c r="H24" s="380"/>
      <c r="I24" s="379"/>
      <c r="J24" s="378"/>
      <c r="K24" s="378"/>
      <c r="L24" s="378"/>
      <c r="M24" s="377"/>
      <c r="N24" s="376"/>
      <c r="O24" s="374"/>
      <c r="P24" s="375"/>
      <c r="Q24" s="374"/>
      <c r="R24" s="375"/>
      <c r="S24" s="374"/>
      <c r="T24" s="373"/>
      <c r="U24" s="525"/>
      <c r="V24" s="526"/>
      <c r="X24" s="359" t="s">
        <v>71</v>
      </c>
      <c r="AI24" s="403"/>
      <c r="AJ24" s="403"/>
      <c r="AK24" s="403"/>
      <c r="AL24" s="403"/>
      <c r="AM24" s="523"/>
      <c r="AN24" s="406"/>
    </row>
    <row r="25" spans="1:47" ht="16.2" thickBot="1" x14ac:dyDescent="0.35">
      <c r="A25" s="431"/>
      <c r="B25" s="430">
        <v>12</v>
      </c>
      <c r="C25" s="370"/>
      <c r="D25" s="369"/>
      <c r="E25" s="369"/>
      <c r="F25" s="369"/>
      <c r="G25" s="369"/>
      <c r="H25" s="369"/>
      <c r="I25" s="369"/>
      <c r="J25" s="368"/>
      <c r="K25" s="368"/>
      <c r="L25" s="368"/>
      <c r="M25" s="368"/>
      <c r="N25" s="367"/>
      <c r="O25" s="365"/>
      <c r="P25" s="366"/>
      <c r="Q25" s="365"/>
      <c r="R25" s="366"/>
      <c r="S25" s="365"/>
      <c r="T25" s="364"/>
      <c r="U25" s="527"/>
      <c r="V25" s="528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405"/>
      <c r="AN25" s="404"/>
    </row>
    <row r="26" spans="1:47" ht="15.6" x14ac:dyDescent="0.3">
      <c r="A26" s="429"/>
      <c r="B26" s="417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5"/>
      <c r="P26" s="415"/>
      <c r="Q26" s="415"/>
      <c r="R26" s="415"/>
      <c r="S26" s="415"/>
      <c r="T26" s="415"/>
      <c r="X26" s="428" t="s">
        <v>56</v>
      </c>
      <c r="Y26" s="412" t="s">
        <v>126</v>
      </c>
      <c r="Z26" s="412" t="s">
        <v>42</v>
      </c>
      <c r="AA26" s="412" t="s">
        <v>12</v>
      </c>
      <c r="AB26" s="412" t="s">
        <v>13</v>
      </c>
      <c r="AC26" s="412" t="s">
        <v>76</v>
      </c>
      <c r="AD26" s="412" t="s">
        <v>137</v>
      </c>
      <c r="AE26" s="412" t="s">
        <v>61</v>
      </c>
      <c r="AF26" s="412" t="s">
        <v>20</v>
      </c>
      <c r="AG26" s="412" t="s">
        <v>68</v>
      </c>
      <c r="AH26" s="412" t="s">
        <v>90</v>
      </c>
      <c r="AI26" s="412" t="s">
        <v>79</v>
      </c>
      <c r="AJ26" s="412" t="s">
        <v>108</v>
      </c>
      <c r="AK26" s="412" t="s">
        <v>3</v>
      </c>
      <c r="AL26" s="412" t="s">
        <v>132</v>
      </c>
      <c r="AM26" s="405"/>
      <c r="AN26" s="404"/>
    </row>
    <row r="27" spans="1:47" ht="16.2" thickBot="1" x14ac:dyDescent="0.35">
      <c r="A27" s="359" t="s">
        <v>149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25"/>
      <c r="X27" s="359" t="s">
        <v>44</v>
      </c>
      <c r="AM27" s="405"/>
      <c r="AN27" s="404"/>
    </row>
    <row r="28" spans="1:47" ht="16.2" thickBot="1" x14ac:dyDescent="0.35">
      <c r="A28" s="413" t="s">
        <v>64</v>
      </c>
      <c r="B28" s="412" t="s">
        <v>130</v>
      </c>
      <c r="C28" s="412" t="s">
        <v>28</v>
      </c>
      <c r="D28" s="412" t="s">
        <v>62</v>
      </c>
      <c r="E28" s="412" t="s">
        <v>98</v>
      </c>
      <c r="F28" s="412" t="s">
        <v>74</v>
      </c>
      <c r="G28" s="412" t="s">
        <v>126</v>
      </c>
      <c r="H28" s="412" t="s">
        <v>108</v>
      </c>
      <c r="I28" s="412" t="s">
        <v>25</v>
      </c>
      <c r="J28" s="412" t="s">
        <v>72</v>
      </c>
      <c r="K28" s="412" t="s">
        <v>110</v>
      </c>
      <c r="L28" s="412" t="s">
        <v>67</v>
      </c>
      <c r="M28" s="412" t="s">
        <v>1</v>
      </c>
      <c r="N28" s="412" t="s">
        <v>133</v>
      </c>
      <c r="O28" s="412" t="s">
        <v>96</v>
      </c>
      <c r="P28" s="412" t="s">
        <v>127</v>
      </c>
      <c r="Q28" s="412" t="s">
        <v>109</v>
      </c>
      <c r="R28" s="412" t="s">
        <v>125</v>
      </c>
      <c r="S28" s="412" t="s">
        <v>8</v>
      </c>
      <c r="T28" s="412" t="s">
        <v>48</v>
      </c>
      <c r="U28" s="412" t="s">
        <v>76</v>
      </c>
      <c r="V28" s="412" t="s">
        <v>140</v>
      </c>
      <c r="W28" s="425"/>
      <c r="X28" s="359"/>
      <c r="Y28" s="412" t="s">
        <v>38</v>
      </c>
      <c r="Z28" s="412" t="s">
        <v>62</v>
      </c>
      <c r="AA28" s="412" t="s">
        <v>26</v>
      </c>
      <c r="AB28" s="412" t="s">
        <v>74</v>
      </c>
      <c r="AC28" s="412" t="s">
        <v>80</v>
      </c>
      <c r="AD28" s="412" t="s">
        <v>120</v>
      </c>
      <c r="AE28" s="412" t="s">
        <v>49</v>
      </c>
      <c r="AF28" s="412" t="s">
        <v>37</v>
      </c>
      <c r="AG28" s="412" t="s">
        <v>127</v>
      </c>
      <c r="AH28" s="412" t="s">
        <v>105</v>
      </c>
      <c r="AI28" s="412" t="s">
        <v>133</v>
      </c>
      <c r="AJ28" s="412" t="s">
        <v>135</v>
      </c>
      <c r="AK28" s="412" t="s">
        <v>96</v>
      </c>
      <c r="AL28" s="412" t="s">
        <v>65</v>
      </c>
      <c r="AM28" s="405"/>
      <c r="AN28" s="404"/>
    </row>
    <row r="29" spans="1:47" ht="16.2" thickBot="1" x14ac:dyDescent="0.35">
      <c r="A29" s="359" t="s">
        <v>71</v>
      </c>
      <c r="L29" s="403"/>
      <c r="M29" s="403"/>
      <c r="N29" s="403"/>
      <c r="O29" s="403"/>
      <c r="P29" s="523"/>
      <c r="Q29" s="406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405"/>
      <c r="AN29" s="404"/>
    </row>
    <row r="30" spans="1:47" ht="16.2" thickBot="1" x14ac:dyDescent="0.3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405"/>
      <c r="Q30" s="404"/>
      <c r="X30" s="413" t="s">
        <v>136</v>
      </c>
      <c r="Y30" s="412" t="s">
        <v>115</v>
      </c>
      <c r="Z30" s="412" t="s">
        <v>26</v>
      </c>
      <c r="AA30" s="412" t="s">
        <v>120</v>
      </c>
      <c r="AB30" s="412" t="s">
        <v>133</v>
      </c>
      <c r="AC30" s="412" t="s">
        <v>42</v>
      </c>
      <c r="AD30" s="412" t="s">
        <v>58</v>
      </c>
      <c r="AE30" s="412" t="s">
        <v>79</v>
      </c>
      <c r="AF30" s="412" t="s">
        <v>12</v>
      </c>
      <c r="AG30" s="412" t="s">
        <v>48</v>
      </c>
      <c r="AH30" s="412" t="s">
        <v>76</v>
      </c>
      <c r="AI30" s="412" t="s">
        <v>128</v>
      </c>
      <c r="AJ30" s="412" t="s">
        <v>94</v>
      </c>
      <c r="AK30" s="412" t="s">
        <v>38</v>
      </c>
      <c r="AL30" s="412" t="s">
        <v>80</v>
      </c>
      <c r="AM30" s="412" t="s">
        <v>29</v>
      </c>
      <c r="AN30" s="412" t="s">
        <v>30</v>
      </c>
      <c r="AO30" s="412" t="s">
        <v>86</v>
      </c>
      <c r="AP30" s="412" t="s">
        <v>93</v>
      </c>
      <c r="AQ30" s="412" t="s">
        <v>1</v>
      </c>
      <c r="AR30" s="412" t="s">
        <v>125</v>
      </c>
      <c r="AS30" s="412" t="s">
        <v>117</v>
      </c>
    </row>
    <row r="31" spans="1:47" ht="15.6" x14ac:dyDescent="0.3">
      <c r="A31" s="359"/>
      <c r="J31" s="403"/>
      <c r="K31" s="403"/>
      <c r="L31" s="403"/>
      <c r="M31" s="403"/>
      <c r="N31" s="403"/>
      <c r="O31" s="403"/>
      <c r="P31" s="405"/>
      <c r="Q31" s="404"/>
      <c r="W31" s="425"/>
      <c r="X31" s="359" t="s">
        <v>139</v>
      </c>
      <c r="AM31" s="405"/>
      <c r="AN31" s="404"/>
    </row>
    <row r="32" spans="1:47" x14ac:dyDescent="0.25">
      <c r="A32" s="403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25"/>
      <c r="X32" s="359"/>
      <c r="Y32" s="412" t="s">
        <v>78</v>
      </c>
      <c r="Z32" s="412" t="s">
        <v>98</v>
      </c>
      <c r="AA32" s="412" t="s">
        <v>72</v>
      </c>
      <c r="AB32" s="412" t="s">
        <v>90</v>
      </c>
      <c r="AC32" s="412" t="s">
        <v>118</v>
      </c>
      <c r="AD32" s="412" t="s">
        <v>20</v>
      </c>
      <c r="AE32" s="412" t="s">
        <v>68</v>
      </c>
      <c r="AF32" s="412" t="s">
        <v>51</v>
      </c>
      <c r="AG32" s="412" t="s">
        <v>110</v>
      </c>
      <c r="AH32" s="412" t="s">
        <v>55</v>
      </c>
      <c r="AI32" s="412" t="s">
        <v>131</v>
      </c>
      <c r="AJ32" s="412" t="s">
        <v>63</v>
      </c>
      <c r="AK32" s="412" t="s">
        <v>62</v>
      </c>
      <c r="AL32" s="412" t="s">
        <v>15</v>
      </c>
      <c r="AM32" s="412" t="s">
        <v>97</v>
      </c>
      <c r="AN32" s="406"/>
    </row>
    <row r="33" spans="1:45" ht="15.6" x14ac:dyDescent="0.3">
      <c r="X33" s="359"/>
      <c r="AG33" s="403"/>
      <c r="AH33" s="403"/>
      <c r="AI33" s="403"/>
      <c r="AJ33" s="403"/>
      <c r="AK33" s="403"/>
      <c r="AL33" s="403"/>
      <c r="AM33" s="405"/>
      <c r="AN33" s="404"/>
    </row>
    <row r="34" spans="1:45" ht="15.6" x14ac:dyDescent="0.3">
      <c r="B34" s="359"/>
      <c r="C34" s="359"/>
      <c r="D34" s="359"/>
      <c r="AL34" s="403"/>
      <c r="AM34" s="405"/>
      <c r="AN34" s="404"/>
    </row>
    <row r="35" spans="1:45" ht="22.8" x14ac:dyDescent="0.4">
      <c r="A35" s="544" t="s">
        <v>53</v>
      </c>
      <c r="B35" s="544"/>
      <c r="C35" s="544"/>
      <c r="D35" s="544"/>
      <c r="E35" s="544"/>
      <c r="F35" s="544"/>
      <c r="G35" s="416"/>
      <c r="H35" s="416"/>
      <c r="I35" s="416"/>
      <c r="J35" s="416"/>
      <c r="K35" s="416"/>
      <c r="L35" s="416"/>
      <c r="M35" s="416"/>
      <c r="N35" s="416"/>
      <c r="O35" s="415"/>
      <c r="P35" s="415"/>
      <c r="Q35" s="405"/>
      <c r="R35" s="405"/>
      <c r="S35" s="405"/>
      <c r="T35" s="405"/>
      <c r="U35" s="405"/>
      <c r="V35" s="405"/>
      <c r="X35" s="363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</row>
    <row r="36" spans="1:45" ht="23.4" thickBot="1" x14ac:dyDescent="0.45">
      <c r="A36" s="522"/>
      <c r="B36" s="522"/>
      <c r="C36" s="522"/>
      <c r="D36" s="522"/>
      <c r="E36" s="522"/>
      <c r="F36" s="522"/>
      <c r="G36" s="416"/>
      <c r="H36" s="416"/>
      <c r="I36" s="416"/>
      <c r="J36" s="416"/>
      <c r="K36" s="416"/>
      <c r="L36" s="416"/>
      <c r="M36" s="416"/>
      <c r="N36" s="416"/>
      <c r="O36" s="415"/>
      <c r="P36" s="415"/>
      <c r="Q36" s="405"/>
      <c r="R36" s="405"/>
      <c r="S36" s="405"/>
      <c r="T36" s="405"/>
      <c r="U36" s="405"/>
      <c r="V36" s="405"/>
      <c r="X36" s="359"/>
    </row>
    <row r="37" spans="1:45" ht="102" customHeight="1" thickBot="1" x14ac:dyDescent="0.55000000000000004">
      <c r="A37" s="529" t="str">
        <f>CONCATENATE("FLORET        ",AE3)</f>
        <v>FLORET        klein wapen</v>
      </c>
      <c r="B37" s="530"/>
      <c r="C37" s="531" t="str">
        <f>CONCATENATE(AC3,"                     ", AD3)</f>
        <v>LOPER 6                     mechanisch</v>
      </c>
      <c r="D37" s="532"/>
      <c r="E37" s="533"/>
      <c r="F37" s="533"/>
      <c r="G37" s="533"/>
      <c r="H37" s="533"/>
      <c r="I37" s="533"/>
      <c r="J37" s="533"/>
      <c r="K37" s="534"/>
      <c r="L37" s="535">
        <f>AA3</f>
        <v>4</v>
      </c>
      <c r="M37" s="536"/>
      <c r="N37" s="520" t="s">
        <v>69</v>
      </c>
      <c r="O37" s="537" t="s">
        <v>151</v>
      </c>
      <c r="P37" s="538"/>
      <c r="Q37" s="537" t="s">
        <v>150</v>
      </c>
      <c r="R37" s="538"/>
      <c r="S37" s="537" t="s">
        <v>73</v>
      </c>
      <c r="T37" s="538"/>
      <c r="U37" s="539" t="s">
        <v>95</v>
      </c>
      <c r="V37" s="540"/>
      <c r="W37" s="146" t="s">
        <v>142</v>
      </c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</row>
    <row r="38" spans="1:45" ht="16.2" thickBot="1" x14ac:dyDescent="0.35">
      <c r="A38" s="398" t="s">
        <v>100</v>
      </c>
      <c r="B38" s="402"/>
      <c r="C38" s="401">
        <v>1</v>
      </c>
      <c r="D38" s="400">
        <v>2</v>
      </c>
      <c r="E38" s="400">
        <v>3</v>
      </c>
      <c r="F38" s="400">
        <v>4</v>
      </c>
      <c r="G38" s="400">
        <v>5</v>
      </c>
      <c r="H38" s="400">
        <v>6</v>
      </c>
      <c r="I38" s="400">
        <v>7</v>
      </c>
      <c r="J38" s="400">
        <v>8</v>
      </c>
      <c r="K38" s="400">
        <v>9</v>
      </c>
      <c r="L38" s="399">
        <v>10</v>
      </c>
      <c r="M38" s="399">
        <v>11</v>
      </c>
      <c r="N38" s="396">
        <v>12</v>
      </c>
      <c r="O38" s="398" t="s">
        <v>99</v>
      </c>
      <c r="P38" s="397" t="s">
        <v>101</v>
      </c>
      <c r="Q38" s="395" t="s">
        <v>99</v>
      </c>
      <c r="R38" s="396" t="s">
        <v>101</v>
      </c>
      <c r="S38" s="395" t="s">
        <v>99</v>
      </c>
      <c r="T38" s="394" t="s">
        <v>101</v>
      </c>
      <c r="U38" s="541"/>
      <c r="V38" s="542"/>
      <c r="X38" s="424" t="s">
        <v>39</v>
      </c>
      <c r="Y38" s="423" t="s">
        <v>130</v>
      </c>
      <c r="Z38" s="423" t="s">
        <v>118</v>
      </c>
      <c r="AA38" s="423" t="s">
        <v>28</v>
      </c>
      <c r="AB38" s="423" t="s">
        <v>83</v>
      </c>
      <c r="AC38" s="423" t="s">
        <v>1</v>
      </c>
      <c r="AD38" s="423" t="s">
        <v>78</v>
      </c>
      <c r="AE38" s="423" t="s">
        <v>63</v>
      </c>
      <c r="AF38" s="423" t="s">
        <v>134</v>
      </c>
      <c r="AG38" s="423" t="s">
        <v>126</v>
      </c>
      <c r="AH38" s="423" t="s">
        <v>45</v>
      </c>
      <c r="AI38" s="423" t="s">
        <v>25</v>
      </c>
      <c r="AJ38" s="423" t="s">
        <v>81</v>
      </c>
      <c r="AK38" s="423" t="s">
        <v>3</v>
      </c>
      <c r="AL38" s="423" t="s">
        <v>33</v>
      </c>
      <c r="AM38" s="423" t="s">
        <v>76</v>
      </c>
      <c r="AN38" s="423" t="s">
        <v>108</v>
      </c>
      <c r="AO38" s="423" t="s">
        <v>137</v>
      </c>
      <c r="AP38" s="423" t="s">
        <v>16</v>
      </c>
      <c r="AQ38" s="423" t="s">
        <v>17</v>
      </c>
      <c r="AR38" s="423" t="s">
        <v>109</v>
      </c>
      <c r="AS38" s="423" t="s">
        <v>15</v>
      </c>
    </row>
    <row r="39" spans="1:45" ht="15.6" x14ac:dyDescent="0.3">
      <c r="A39" s="155" t="s">
        <v>554</v>
      </c>
      <c r="B39" s="382">
        <v>1</v>
      </c>
      <c r="C39" s="393"/>
      <c r="D39" s="392"/>
      <c r="E39" s="392"/>
      <c r="F39" s="392"/>
      <c r="G39" s="392"/>
      <c r="H39" s="392"/>
      <c r="I39" s="392"/>
      <c r="J39" s="391"/>
      <c r="K39" s="391"/>
      <c r="L39" s="391"/>
      <c r="M39" s="391"/>
      <c r="N39" s="389"/>
      <c r="O39" s="374"/>
      <c r="P39" s="375"/>
      <c r="Q39" s="374"/>
      <c r="R39" s="375"/>
      <c r="S39" s="374"/>
      <c r="T39" s="373"/>
      <c r="U39" s="525"/>
      <c r="V39" s="526"/>
      <c r="X39" s="359" t="s">
        <v>32</v>
      </c>
    </row>
    <row r="40" spans="1:45" ht="15.6" x14ac:dyDescent="0.3">
      <c r="A40" s="174" t="s">
        <v>585</v>
      </c>
      <c r="B40" s="384">
        <v>2</v>
      </c>
      <c r="C40" s="388"/>
      <c r="D40" s="386"/>
      <c r="E40" s="387"/>
      <c r="F40" s="387"/>
      <c r="G40" s="387"/>
      <c r="H40" s="387"/>
      <c r="I40" s="387"/>
      <c r="J40" s="390"/>
      <c r="K40" s="390"/>
      <c r="L40" s="390"/>
      <c r="M40" s="390"/>
      <c r="N40" s="389"/>
      <c r="O40" s="374"/>
      <c r="P40" s="375"/>
      <c r="Q40" s="374"/>
      <c r="R40" s="375"/>
      <c r="S40" s="374"/>
      <c r="T40" s="373"/>
      <c r="U40" s="525"/>
      <c r="V40" s="526"/>
      <c r="X40" s="359"/>
      <c r="Y40" s="412" t="s">
        <v>84</v>
      </c>
      <c r="Z40" s="412" t="s">
        <v>24</v>
      </c>
      <c r="AA40" s="412" t="s">
        <v>48</v>
      </c>
      <c r="AB40" s="412" t="s">
        <v>2</v>
      </c>
      <c r="AC40" s="412" t="s">
        <v>132</v>
      </c>
      <c r="AD40" s="412" t="s">
        <v>55</v>
      </c>
      <c r="AE40" s="412" t="s">
        <v>51</v>
      </c>
      <c r="AF40" s="412" t="s">
        <v>12</v>
      </c>
      <c r="AG40" s="412" t="s">
        <v>121</v>
      </c>
      <c r="AH40" s="412" t="s">
        <v>37</v>
      </c>
      <c r="AI40" s="412" t="s">
        <v>86</v>
      </c>
      <c r="AJ40" s="412" t="s">
        <v>116</v>
      </c>
      <c r="AK40" s="412" t="s">
        <v>115</v>
      </c>
      <c r="AL40" s="412" t="s">
        <v>120</v>
      </c>
      <c r="AM40" s="412" t="s">
        <v>59</v>
      </c>
      <c r="AN40" s="412" t="s">
        <v>50</v>
      </c>
      <c r="AO40" s="412" t="s">
        <v>75</v>
      </c>
      <c r="AP40" s="412" t="s">
        <v>123</v>
      </c>
      <c r="AQ40" s="412" t="s">
        <v>98</v>
      </c>
      <c r="AR40" s="412" t="s">
        <v>49</v>
      </c>
      <c r="AS40" s="412" t="s">
        <v>58</v>
      </c>
    </row>
    <row r="41" spans="1:45" ht="15.6" x14ac:dyDescent="0.3">
      <c r="A41" s="155" t="s">
        <v>645</v>
      </c>
      <c r="B41" s="382">
        <v>3</v>
      </c>
      <c r="C41" s="388"/>
      <c r="D41" s="387"/>
      <c r="E41" s="386"/>
      <c r="F41" s="387"/>
      <c r="G41" s="387"/>
      <c r="H41" s="387"/>
      <c r="I41" s="387"/>
      <c r="J41" s="390"/>
      <c r="K41" s="390"/>
      <c r="L41" s="390"/>
      <c r="M41" s="390"/>
      <c r="N41" s="389"/>
      <c r="O41" s="374"/>
      <c r="P41" s="375"/>
      <c r="Q41" s="374"/>
      <c r="R41" s="375"/>
      <c r="S41" s="374"/>
      <c r="T41" s="373"/>
      <c r="U41" s="525"/>
      <c r="V41" s="526"/>
      <c r="X41" s="403"/>
      <c r="AE41" s="403"/>
      <c r="AF41" s="403"/>
      <c r="AG41" s="403"/>
      <c r="AH41" s="403"/>
      <c r="AI41" s="403"/>
      <c r="AJ41" s="403"/>
      <c r="AK41" s="403"/>
      <c r="AL41" s="403"/>
      <c r="AM41" s="523"/>
      <c r="AN41" s="406"/>
    </row>
    <row r="42" spans="1:45" ht="15.6" x14ac:dyDescent="0.3">
      <c r="A42" s="174" t="s">
        <v>676</v>
      </c>
      <c r="B42" s="384">
        <v>4</v>
      </c>
      <c r="C42" s="388"/>
      <c r="D42" s="387"/>
      <c r="E42" s="387"/>
      <c r="F42" s="386"/>
      <c r="G42" s="387"/>
      <c r="H42" s="387"/>
      <c r="I42" s="387"/>
      <c r="J42" s="390"/>
      <c r="K42" s="390"/>
      <c r="L42" s="390"/>
      <c r="M42" s="390"/>
      <c r="N42" s="389"/>
      <c r="O42" s="374"/>
      <c r="P42" s="375"/>
      <c r="Q42" s="374"/>
      <c r="R42" s="375"/>
      <c r="S42" s="374"/>
      <c r="T42" s="373"/>
      <c r="U42" s="525"/>
      <c r="V42" s="526"/>
      <c r="Y42" s="412" t="s">
        <v>62</v>
      </c>
      <c r="Z42" s="412" t="s">
        <v>67</v>
      </c>
      <c r="AA42" s="412" t="s">
        <v>43</v>
      </c>
      <c r="AM42" s="523"/>
      <c r="AN42" s="406"/>
    </row>
    <row r="43" spans="1:45" ht="15.6" x14ac:dyDescent="0.3">
      <c r="A43" s="507" t="s">
        <v>697</v>
      </c>
      <c r="B43" s="382">
        <v>5</v>
      </c>
      <c r="C43" s="388"/>
      <c r="D43" s="387"/>
      <c r="E43" s="387"/>
      <c r="F43" s="387"/>
      <c r="G43" s="386"/>
      <c r="H43" s="387"/>
      <c r="I43" s="387"/>
      <c r="J43" s="390"/>
      <c r="K43" s="390"/>
      <c r="L43" s="390"/>
      <c r="M43" s="390"/>
      <c r="N43" s="389"/>
      <c r="O43" s="374"/>
      <c r="P43" s="375"/>
      <c r="Q43" s="374"/>
      <c r="R43" s="375"/>
      <c r="S43" s="374"/>
      <c r="T43" s="373"/>
      <c r="U43" s="525"/>
      <c r="V43" s="526"/>
      <c r="AM43" s="358"/>
      <c r="AN43" s="357"/>
    </row>
    <row r="44" spans="1:45" ht="15.6" x14ac:dyDescent="0.3">
      <c r="A44" s="174"/>
      <c r="B44" s="384">
        <v>6</v>
      </c>
      <c r="C44" s="388"/>
      <c r="D44" s="387"/>
      <c r="E44" s="387"/>
      <c r="F44" s="387"/>
      <c r="G44" s="387"/>
      <c r="H44" s="386"/>
      <c r="I44" s="387"/>
      <c r="J44" s="390"/>
      <c r="K44" s="390"/>
      <c r="L44" s="390"/>
      <c r="M44" s="390"/>
      <c r="N44" s="389"/>
      <c r="O44" s="374"/>
      <c r="P44" s="375"/>
      <c r="Q44" s="374"/>
      <c r="R44" s="375"/>
      <c r="S44" s="374"/>
      <c r="T44" s="373"/>
      <c r="U44" s="525"/>
      <c r="V44" s="526"/>
      <c r="AM44" s="358"/>
      <c r="AN44" s="357"/>
    </row>
    <row r="45" spans="1:45" ht="15.6" x14ac:dyDescent="0.3">
      <c r="A45" s="174"/>
      <c r="B45" s="382">
        <v>7</v>
      </c>
      <c r="C45" s="388"/>
      <c r="D45" s="387"/>
      <c r="E45" s="387"/>
      <c r="F45" s="387"/>
      <c r="G45" s="387"/>
      <c r="H45" s="387"/>
      <c r="I45" s="386"/>
      <c r="J45" s="385"/>
      <c r="K45" s="385"/>
      <c r="L45" s="385"/>
      <c r="M45" s="385"/>
      <c r="N45" s="376"/>
      <c r="O45" s="374"/>
      <c r="P45" s="375"/>
      <c r="Q45" s="374"/>
      <c r="R45" s="375"/>
      <c r="S45" s="374"/>
      <c r="T45" s="373"/>
      <c r="U45" s="525"/>
      <c r="V45" s="526"/>
      <c r="X45" s="422">
        <v>11</v>
      </c>
      <c r="Y45" s="412" t="s">
        <v>40</v>
      </c>
      <c r="Z45" s="412" t="s">
        <v>87</v>
      </c>
      <c r="AA45" s="412" t="s">
        <v>24</v>
      </c>
      <c r="AB45" s="412" t="s">
        <v>86</v>
      </c>
      <c r="AC45" s="412" t="s">
        <v>108</v>
      </c>
      <c r="AD45" s="412" t="s">
        <v>85</v>
      </c>
      <c r="AE45" s="412" t="s">
        <v>58</v>
      </c>
      <c r="AF45" s="412" t="s">
        <v>84</v>
      </c>
      <c r="AG45" s="412" t="s">
        <v>140</v>
      </c>
      <c r="AH45" s="412" t="s">
        <v>61</v>
      </c>
      <c r="AI45" s="412" t="s">
        <v>43</v>
      </c>
      <c r="AJ45" s="412" t="s">
        <v>124</v>
      </c>
      <c r="AK45" s="412" t="s">
        <v>15</v>
      </c>
      <c r="AL45" s="412" t="s">
        <v>62</v>
      </c>
      <c r="AM45" s="412" t="s">
        <v>63</v>
      </c>
      <c r="AN45" s="412" t="s">
        <v>115</v>
      </c>
      <c r="AO45" s="412" t="s">
        <v>33</v>
      </c>
      <c r="AP45" s="412" t="s">
        <v>21</v>
      </c>
      <c r="AQ45" s="412" t="s">
        <v>28</v>
      </c>
      <c r="AR45" s="412" t="s">
        <v>137</v>
      </c>
      <c r="AS45" s="412" t="s">
        <v>131</v>
      </c>
    </row>
    <row r="46" spans="1:45" ht="15.6" x14ac:dyDescent="0.3">
      <c r="A46" s="174"/>
      <c r="B46" s="384">
        <v>8</v>
      </c>
      <c r="C46" s="381"/>
      <c r="D46" s="380"/>
      <c r="E46" s="380"/>
      <c r="F46" s="380"/>
      <c r="G46" s="380"/>
      <c r="H46" s="380"/>
      <c r="I46" s="379"/>
      <c r="J46" s="377"/>
      <c r="K46" s="378"/>
      <c r="L46" s="378"/>
      <c r="M46" s="378"/>
      <c r="N46" s="376"/>
      <c r="O46" s="374"/>
      <c r="P46" s="375"/>
      <c r="Q46" s="374"/>
      <c r="R46" s="375"/>
      <c r="S46" s="374"/>
      <c r="T46" s="373"/>
      <c r="U46" s="525"/>
      <c r="V46" s="526"/>
      <c r="X46" s="403">
        <v>55</v>
      </c>
      <c r="AM46" s="523"/>
      <c r="AN46" s="406"/>
    </row>
    <row r="47" spans="1:45" ht="15.6" x14ac:dyDescent="0.3">
      <c r="A47" s="383"/>
      <c r="B47" s="382">
        <v>9</v>
      </c>
      <c r="C47" s="381"/>
      <c r="D47" s="380"/>
      <c r="E47" s="380"/>
      <c r="F47" s="380"/>
      <c r="G47" s="380"/>
      <c r="H47" s="380"/>
      <c r="I47" s="379"/>
      <c r="J47" s="378"/>
      <c r="K47" s="377"/>
      <c r="L47" s="378"/>
      <c r="M47" s="378"/>
      <c r="N47" s="376"/>
      <c r="O47" s="374"/>
      <c r="P47" s="375"/>
      <c r="Q47" s="374"/>
      <c r="R47" s="375"/>
      <c r="S47" s="374"/>
      <c r="T47" s="373"/>
      <c r="U47" s="525"/>
      <c r="V47" s="526"/>
      <c r="Y47" s="412" t="s">
        <v>55</v>
      </c>
      <c r="Z47" s="412" t="s">
        <v>81</v>
      </c>
      <c r="AA47" s="412" t="s">
        <v>22</v>
      </c>
      <c r="AB47" s="412" t="s">
        <v>126</v>
      </c>
      <c r="AC47" s="412" t="s">
        <v>105</v>
      </c>
      <c r="AD47" s="412" t="s">
        <v>78</v>
      </c>
      <c r="AE47" s="412" t="s">
        <v>75</v>
      </c>
      <c r="AF47" s="412" t="s">
        <v>129</v>
      </c>
      <c r="AG47" s="412" t="s">
        <v>14</v>
      </c>
      <c r="AH47" s="412" t="s">
        <v>109</v>
      </c>
      <c r="AI47" s="412" t="s">
        <v>38</v>
      </c>
      <c r="AJ47" s="412" t="s">
        <v>94</v>
      </c>
      <c r="AK47" s="412" t="s">
        <v>128</v>
      </c>
      <c r="AL47" s="412" t="s">
        <v>2</v>
      </c>
      <c r="AM47" s="412" t="s">
        <v>42</v>
      </c>
      <c r="AN47" s="412" t="s">
        <v>50</v>
      </c>
      <c r="AO47" s="412" t="s">
        <v>8</v>
      </c>
      <c r="AP47" s="412" t="s">
        <v>59</v>
      </c>
      <c r="AQ47" s="412" t="s">
        <v>104</v>
      </c>
      <c r="AR47" s="412" t="s">
        <v>130</v>
      </c>
      <c r="AS47" s="412" t="s">
        <v>51</v>
      </c>
    </row>
    <row r="48" spans="1:45" ht="15.6" x14ac:dyDescent="0.3">
      <c r="A48" s="383"/>
      <c r="B48" s="384">
        <v>10</v>
      </c>
      <c r="C48" s="381"/>
      <c r="D48" s="380"/>
      <c r="E48" s="380"/>
      <c r="F48" s="380"/>
      <c r="G48" s="380"/>
      <c r="H48" s="380"/>
      <c r="I48" s="379"/>
      <c r="J48" s="378"/>
      <c r="K48" s="378"/>
      <c r="L48" s="377"/>
      <c r="M48" s="378"/>
      <c r="N48" s="376"/>
      <c r="O48" s="374"/>
      <c r="P48" s="375"/>
      <c r="Q48" s="374"/>
      <c r="R48" s="375"/>
      <c r="S48" s="374"/>
      <c r="T48" s="373"/>
      <c r="U48" s="525"/>
      <c r="V48" s="526"/>
    </row>
    <row r="49" spans="1:45" ht="15.6" x14ac:dyDescent="0.3">
      <c r="A49" s="383"/>
      <c r="B49" s="382">
        <v>11</v>
      </c>
      <c r="C49" s="381"/>
      <c r="D49" s="380"/>
      <c r="E49" s="380"/>
      <c r="F49" s="380"/>
      <c r="G49" s="380"/>
      <c r="H49" s="380"/>
      <c r="I49" s="379"/>
      <c r="J49" s="378"/>
      <c r="K49" s="378"/>
      <c r="L49" s="378"/>
      <c r="M49" s="377"/>
      <c r="N49" s="376"/>
      <c r="O49" s="374"/>
      <c r="P49" s="375"/>
      <c r="Q49" s="374"/>
      <c r="R49" s="375"/>
      <c r="S49" s="374"/>
      <c r="T49" s="373"/>
      <c r="U49" s="525"/>
      <c r="V49" s="526"/>
      <c r="Y49" s="421" t="s">
        <v>110</v>
      </c>
      <c r="Z49" s="421" t="s">
        <v>36</v>
      </c>
      <c r="AA49" s="421" t="s">
        <v>134</v>
      </c>
      <c r="AB49" s="421" t="s">
        <v>65</v>
      </c>
      <c r="AC49" s="421" t="s">
        <v>3</v>
      </c>
      <c r="AD49" s="421" t="s">
        <v>19</v>
      </c>
      <c r="AE49" s="421" t="s">
        <v>83</v>
      </c>
      <c r="AF49" s="421" t="s">
        <v>16</v>
      </c>
      <c r="AG49" s="421" t="s">
        <v>76</v>
      </c>
      <c r="AH49" s="421" t="s">
        <v>23</v>
      </c>
      <c r="AI49" s="421" t="s">
        <v>17</v>
      </c>
      <c r="AJ49" s="421" t="s">
        <v>118</v>
      </c>
      <c r="AK49" s="421" t="s">
        <v>45</v>
      </c>
    </row>
    <row r="50" spans="1:45" ht="16.2" thickBot="1" x14ac:dyDescent="0.35">
      <c r="A50" s="372"/>
      <c r="B50" s="371">
        <v>12</v>
      </c>
      <c r="C50" s="370"/>
      <c r="D50" s="369"/>
      <c r="E50" s="369"/>
      <c r="F50" s="369"/>
      <c r="G50" s="369"/>
      <c r="H50" s="369"/>
      <c r="I50" s="369"/>
      <c r="J50" s="368"/>
      <c r="K50" s="368"/>
      <c r="L50" s="368"/>
      <c r="M50" s="368"/>
      <c r="N50" s="367"/>
      <c r="O50" s="365"/>
      <c r="P50" s="366"/>
      <c r="Q50" s="365"/>
      <c r="R50" s="366"/>
      <c r="S50" s="365"/>
      <c r="T50" s="364"/>
      <c r="U50" s="527"/>
      <c r="V50" s="528"/>
      <c r="X50" s="408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</row>
    <row r="51" spans="1:45" ht="16.2" thickBot="1" x14ac:dyDescent="0.35">
      <c r="A51" s="418"/>
      <c r="B51" s="417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5"/>
      <c r="P51" s="415"/>
      <c r="Q51" s="405"/>
      <c r="R51" s="405"/>
      <c r="S51" s="405"/>
      <c r="T51" s="405"/>
      <c r="U51" s="405"/>
      <c r="V51" s="405"/>
      <c r="X51" s="413" t="s">
        <v>46</v>
      </c>
      <c r="Y51" s="412" t="s">
        <v>57</v>
      </c>
      <c r="Z51" s="412" t="s">
        <v>40</v>
      </c>
      <c r="AA51" s="412" t="s">
        <v>87</v>
      </c>
      <c r="AB51" s="412" t="s">
        <v>24</v>
      </c>
      <c r="AC51" s="412" t="s">
        <v>86</v>
      </c>
      <c r="AD51" s="412" t="s">
        <v>108</v>
      </c>
      <c r="AE51" s="412" t="s">
        <v>85</v>
      </c>
      <c r="AF51" s="412" t="s">
        <v>70</v>
      </c>
      <c r="AG51" s="412" t="s">
        <v>58</v>
      </c>
      <c r="AH51" s="412" t="s">
        <v>84</v>
      </c>
      <c r="AI51" s="412" t="s">
        <v>140</v>
      </c>
      <c r="AJ51" s="412" t="s">
        <v>61</v>
      </c>
      <c r="AK51" s="412" t="s">
        <v>43</v>
      </c>
      <c r="AL51" s="412" t="s">
        <v>124</v>
      </c>
      <c r="AM51" s="412" t="s">
        <v>92</v>
      </c>
      <c r="AN51" s="412" t="s">
        <v>15</v>
      </c>
      <c r="AO51" s="412" t="s">
        <v>62</v>
      </c>
      <c r="AP51" s="412" t="s">
        <v>63</v>
      </c>
      <c r="AQ51" s="412" t="s">
        <v>115</v>
      </c>
      <c r="AR51" s="412" t="s">
        <v>33</v>
      </c>
      <c r="AS51" s="412" t="s">
        <v>21</v>
      </c>
    </row>
    <row r="52" spans="1:45" ht="16.2" thickBot="1" x14ac:dyDescent="0.35">
      <c r="A52" s="359" t="s">
        <v>149</v>
      </c>
      <c r="B52" s="417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5"/>
      <c r="P52" s="415"/>
      <c r="Q52" s="405"/>
      <c r="R52" s="405"/>
      <c r="S52" s="405"/>
      <c r="T52" s="405"/>
      <c r="U52" s="405"/>
      <c r="V52" s="405"/>
      <c r="X52" s="359" t="s">
        <v>91</v>
      </c>
    </row>
    <row r="53" spans="1:45" ht="15" x14ac:dyDescent="0.25">
      <c r="A53" s="427" t="s">
        <v>10</v>
      </c>
      <c r="B53" s="426" t="s">
        <v>76</v>
      </c>
      <c r="C53" s="426" t="s">
        <v>137</v>
      </c>
      <c r="D53" s="426" t="s">
        <v>25</v>
      </c>
      <c r="E53" s="426" t="s">
        <v>126</v>
      </c>
      <c r="F53" s="426" t="s">
        <v>74</v>
      </c>
      <c r="G53" s="426" t="s">
        <v>65</v>
      </c>
      <c r="H53" s="426" t="s">
        <v>28</v>
      </c>
      <c r="I53" s="426" t="s">
        <v>68</v>
      </c>
      <c r="J53" s="426" t="s">
        <v>127</v>
      </c>
      <c r="K53" s="426" t="s">
        <v>3</v>
      </c>
      <c r="L53" s="403"/>
      <c r="M53" s="359"/>
      <c r="N53" s="359"/>
      <c r="O53" s="359"/>
      <c r="P53" s="358"/>
      <c r="Q53" s="357"/>
      <c r="Y53" s="412" t="s">
        <v>113</v>
      </c>
      <c r="Z53" s="412" t="s">
        <v>28</v>
      </c>
      <c r="AA53" s="412" t="s">
        <v>137</v>
      </c>
      <c r="AB53" s="412" t="s">
        <v>131</v>
      </c>
      <c r="AC53" s="412" t="s">
        <v>55</v>
      </c>
      <c r="AD53" s="412" t="s">
        <v>81</v>
      </c>
      <c r="AE53" s="412" t="s">
        <v>22</v>
      </c>
      <c r="AF53" s="412" t="s">
        <v>35</v>
      </c>
      <c r="AG53" s="412" t="s">
        <v>126</v>
      </c>
      <c r="AH53" s="412" t="s">
        <v>105</v>
      </c>
      <c r="AI53" s="412" t="s">
        <v>78</v>
      </c>
      <c r="AJ53" s="412" t="s">
        <v>75</v>
      </c>
      <c r="AK53" s="412" t="s">
        <v>129</v>
      </c>
      <c r="AL53" s="412" t="s">
        <v>14</v>
      </c>
      <c r="AM53" s="412" t="s">
        <v>41</v>
      </c>
      <c r="AN53" s="412" t="s">
        <v>109</v>
      </c>
      <c r="AO53" s="412" t="s">
        <v>38</v>
      </c>
      <c r="AP53" s="412" t="s">
        <v>94</v>
      </c>
      <c r="AQ53" s="412" t="s">
        <v>128</v>
      </c>
      <c r="AR53" s="412" t="s">
        <v>2</v>
      </c>
      <c r="AS53" s="412" t="s">
        <v>4</v>
      </c>
    </row>
    <row r="54" spans="1:45" ht="15" x14ac:dyDescent="0.25">
      <c r="A54" s="359" t="s">
        <v>39</v>
      </c>
      <c r="B54" s="359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59"/>
      <c r="N54" s="359"/>
      <c r="O54" s="359"/>
      <c r="P54" s="358"/>
      <c r="Q54" s="357"/>
      <c r="X54" s="403"/>
    </row>
    <row r="55" spans="1:45" ht="16.2" thickBot="1" x14ac:dyDescent="0.35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405"/>
      <c r="Q55" s="404"/>
      <c r="X55" s="403"/>
      <c r="Y55" s="412" t="s">
        <v>42</v>
      </c>
      <c r="Z55" s="412" t="s">
        <v>50</v>
      </c>
      <c r="AA55" s="412" t="s">
        <v>8</v>
      </c>
      <c r="AB55" s="412" t="s">
        <v>59</v>
      </c>
      <c r="AC55" s="412" t="s">
        <v>5</v>
      </c>
      <c r="AD55" s="412" t="s">
        <v>104</v>
      </c>
      <c r="AE55" s="412" t="s">
        <v>130</v>
      </c>
      <c r="AF55" s="412" t="s">
        <v>51</v>
      </c>
      <c r="AG55" s="412" t="s">
        <v>110</v>
      </c>
      <c r="AH55" s="412" t="s">
        <v>82</v>
      </c>
      <c r="AI55" s="419" t="s">
        <v>36</v>
      </c>
      <c r="AJ55" s="419" t="s">
        <v>134</v>
      </c>
      <c r="AK55" s="419" t="s">
        <v>65</v>
      </c>
      <c r="AL55" s="419" t="s">
        <v>3</v>
      </c>
      <c r="AM55" s="419" t="s">
        <v>102</v>
      </c>
      <c r="AN55" s="419" t="s">
        <v>19</v>
      </c>
      <c r="AO55" s="419" t="s">
        <v>83</v>
      </c>
      <c r="AP55" s="419" t="s">
        <v>16</v>
      </c>
      <c r="AQ55" s="419" t="s">
        <v>76</v>
      </c>
      <c r="AR55" s="419" t="s">
        <v>103</v>
      </c>
      <c r="AS55" s="419" t="s">
        <v>23</v>
      </c>
    </row>
    <row r="56" spans="1:45" ht="13.8" thickTop="1" x14ac:dyDescent="0.25">
      <c r="A56" s="403"/>
    </row>
    <row r="57" spans="1:45" ht="13.8" thickBot="1" x14ac:dyDescent="0.3">
      <c r="A57" s="403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Y57" s="419" t="s">
        <v>17</v>
      </c>
      <c r="Z57" s="419" t="s">
        <v>118</v>
      </c>
      <c r="AA57" s="419" t="s">
        <v>45</v>
      </c>
    </row>
    <row r="58" spans="1:45" ht="15.6" thickTop="1" x14ac:dyDescent="0.25">
      <c r="X58" s="403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358"/>
      <c r="AN58" s="357"/>
    </row>
    <row r="59" spans="1:45" ht="15" x14ac:dyDescent="0.25">
      <c r="B59" s="359"/>
      <c r="C59" s="359"/>
      <c r="D59" s="359"/>
      <c r="X59" s="403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358"/>
      <c r="AN59" s="357"/>
    </row>
    <row r="60" spans="1:45" ht="23.4" thickBot="1" x14ac:dyDescent="0.45">
      <c r="A60" s="544" t="s">
        <v>53</v>
      </c>
      <c r="B60" s="544"/>
      <c r="C60" s="544"/>
      <c r="D60" s="544"/>
      <c r="E60" s="544"/>
      <c r="F60" s="544"/>
      <c r="G60" s="416"/>
      <c r="H60" s="416"/>
      <c r="I60" s="416"/>
      <c r="J60" s="416"/>
      <c r="K60" s="416"/>
      <c r="L60" s="416"/>
      <c r="M60" s="416"/>
      <c r="N60" s="416"/>
      <c r="O60" s="415"/>
      <c r="P60" s="415"/>
      <c r="Q60" s="405"/>
      <c r="R60" s="405"/>
      <c r="S60" s="405"/>
      <c r="T60" s="405"/>
      <c r="U60" s="405"/>
      <c r="V60" s="405"/>
      <c r="X60" s="403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358"/>
      <c r="AN60" s="357"/>
    </row>
    <row r="61" spans="1:45" ht="116.1" customHeight="1" thickBot="1" x14ac:dyDescent="0.55000000000000004">
      <c r="A61" s="529" t="str">
        <f>CONCATENATE("FLORET        ",AE4)</f>
        <v>FLORET        groot wapen</v>
      </c>
      <c r="B61" s="530"/>
      <c r="C61" s="531" t="str">
        <f>CONCATENATE(AC4,"                     ", AD4)</f>
        <v>LOPER 7                     elektrisch</v>
      </c>
      <c r="D61" s="532"/>
      <c r="E61" s="533"/>
      <c r="F61" s="533"/>
      <c r="G61" s="533"/>
      <c r="H61" s="533"/>
      <c r="I61" s="533"/>
      <c r="J61" s="533"/>
      <c r="K61" s="534"/>
      <c r="L61" s="535">
        <f>AA4</f>
        <v>2</v>
      </c>
      <c r="M61" s="536"/>
      <c r="N61" s="520" t="s">
        <v>69</v>
      </c>
      <c r="O61" s="537" t="s">
        <v>151</v>
      </c>
      <c r="P61" s="538"/>
      <c r="Q61" s="537" t="s">
        <v>150</v>
      </c>
      <c r="R61" s="538"/>
      <c r="S61" s="537" t="s">
        <v>73</v>
      </c>
      <c r="T61" s="538"/>
      <c r="U61" s="539" t="s">
        <v>95</v>
      </c>
      <c r="V61" s="540"/>
      <c r="W61" s="146" t="s">
        <v>143</v>
      </c>
      <c r="AM61" s="523"/>
      <c r="AN61" s="406"/>
    </row>
    <row r="62" spans="1:45" ht="16.2" thickBot="1" x14ac:dyDescent="0.35">
      <c r="A62" s="398" t="s">
        <v>100</v>
      </c>
      <c r="B62" s="402"/>
      <c r="C62" s="401">
        <v>1</v>
      </c>
      <c r="D62" s="400">
        <v>2</v>
      </c>
      <c r="E62" s="400">
        <v>3</v>
      </c>
      <c r="F62" s="400">
        <v>4</v>
      </c>
      <c r="G62" s="400">
        <v>5</v>
      </c>
      <c r="H62" s="400">
        <v>6</v>
      </c>
      <c r="I62" s="400">
        <v>7</v>
      </c>
      <c r="J62" s="400">
        <v>8</v>
      </c>
      <c r="K62" s="400">
        <v>9</v>
      </c>
      <c r="L62" s="399">
        <v>10</v>
      </c>
      <c r="M62" s="399">
        <v>11</v>
      </c>
      <c r="N62" s="396">
        <v>12</v>
      </c>
      <c r="O62" s="398" t="s">
        <v>99</v>
      </c>
      <c r="P62" s="397" t="s">
        <v>101</v>
      </c>
      <c r="Q62" s="395" t="s">
        <v>99</v>
      </c>
      <c r="R62" s="396" t="s">
        <v>101</v>
      </c>
      <c r="S62" s="395" t="s">
        <v>99</v>
      </c>
      <c r="T62" s="394" t="s">
        <v>101</v>
      </c>
      <c r="U62" s="541"/>
      <c r="V62" s="542"/>
    </row>
    <row r="63" spans="1:45" ht="15.6" x14ac:dyDescent="0.3">
      <c r="A63" s="174" t="s">
        <v>249</v>
      </c>
      <c r="B63" s="382">
        <v>1</v>
      </c>
      <c r="C63" s="393"/>
      <c r="D63" s="392"/>
      <c r="E63" s="392"/>
      <c r="F63" s="392"/>
      <c r="G63" s="392"/>
      <c r="H63" s="392"/>
      <c r="I63" s="392"/>
      <c r="J63" s="391"/>
      <c r="K63" s="391"/>
      <c r="L63" s="391"/>
      <c r="M63" s="391"/>
      <c r="N63" s="389"/>
      <c r="O63" s="374"/>
      <c r="P63" s="375"/>
      <c r="Q63" s="374"/>
      <c r="R63" s="375"/>
      <c r="S63" s="374"/>
      <c r="T63" s="373"/>
      <c r="U63" s="525"/>
      <c r="V63" s="526"/>
    </row>
    <row r="64" spans="1:45" ht="15.6" x14ac:dyDescent="0.3">
      <c r="A64" s="174" t="s">
        <v>268</v>
      </c>
      <c r="B64" s="384">
        <v>2</v>
      </c>
      <c r="C64" s="388"/>
      <c r="D64" s="386"/>
      <c r="E64" s="387"/>
      <c r="F64" s="387"/>
      <c r="G64" s="387"/>
      <c r="H64" s="387"/>
      <c r="I64" s="387"/>
      <c r="J64" s="390"/>
      <c r="K64" s="390"/>
      <c r="L64" s="390"/>
      <c r="M64" s="390"/>
      <c r="N64" s="389"/>
      <c r="O64" s="374"/>
      <c r="P64" s="375"/>
      <c r="Q64" s="374"/>
      <c r="R64" s="375"/>
      <c r="S64" s="374"/>
      <c r="T64" s="373"/>
      <c r="U64" s="525"/>
      <c r="V64" s="526"/>
    </row>
    <row r="65" spans="1:27" ht="15.6" x14ac:dyDescent="0.3">
      <c r="A65" s="174" t="s">
        <v>256</v>
      </c>
      <c r="B65" s="382">
        <v>3</v>
      </c>
      <c r="C65" s="388"/>
      <c r="D65" s="387"/>
      <c r="E65" s="386"/>
      <c r="F65" s="387"/>
      <c r="G65" s="387"/>
      <c r="H65" s="387"/>
      <c r="I65" s="387"/>
      <c r="J65" s="390"/>
      <c r="K65" s="390"/>
      <c r="L65" s="390"/>
      <c r="M65" s="390"/>
      <c r="N65" s="389"/>
      <c r="O65" s="374"/>
      <c r="P65" s="375"/>
      <c r="Q65" s="374"/>
      <c r="R65" s="375"/>
      <c r="S65" s="374"/>
      <c r="T65" s="373"/>
      <c r="U65" s="525"/>
      <c r="V65" s="526"/>
    </row>
    <row r="66" spans="1:27" ht="15.6" x14ac:dyDescent="0.3">
      <c r="A66" s="155" t="s">
        <v>258</v>
      </c>
      <c r="B66" s="384">
        <v>4</v>
      </c>
      <c r="C66" s="388"/>
      <c r="D66" s="387"/>
      <c r="E66" s="387"/>
      <c r="F66" s="386"/>
      <c r="G66" s="387"/>
      <c r="H66" s="387"/>
      <c r="I66" s="387"/>
      <c r="J66" s="390"/>
      <c r="K66" s="390"/>
      <c r="L66" s="390"/>
      <c r="M66" s="390"/>
      <c r="N66" s="389"/>
      <c r="O66" s="374"/>
      <c r="P66" s="375"/>
      <c r="Q66" s="374"/>
      <c r="R66" s="375"/>
      <c r="S66" s="374"/>
      <c r="T66" s="373"/>
      <c r="U66" s="525"/>
      <c r="V66" s="526"/>
    </row>
    <row r="67" spans="1:27" ht="15.6" x14ac:dyDescent="0.3">
      <c r="A67" s="174" t="s">
        <v>253</v>
      </c>
      <c r="B67" s="382">
        <v>5</v>
      </c>
      <c r="C67" s="388"/>
      <c r="D67" s="387"/>
      <c r="E67" s="387"/>
      <c r="F67" s="387"/>
      <c r="G67" s="386"/>
      <c r="H67" s="387"/>
      <c r="I67" s="387"/>
      <c r="J67" s="390"/>
      <c r="K67" s="390"/>
      <c r="L67" s="390"/>
      <c r="M67" s="390"/>
      <c r="N67" s="389"/>
      <c r="O67" s="374"/>
      <c r="P67" s="375"/>
      <c r="Q67" s="374"/>
      <c r="R67" s="375"/>
      <c r="S67" s="374"/>
      <c r="T67" s="373"/>
      <c r="U67" s="525"/>
      <c r="V67" s="526"/>
    </row>
    <row r="68" spans="1:27" ht="15.6" x14ac:dyDescent="0.3">
      <c r="A68" s="174" t="s">
        <v>311</v>
      </c>
      <c r="B68" s="384">
        <v>6</v>
      </c>
      <c r="C68" s="388"/>
      <c r="D68" s="387"/>
      <c r="E68" s="387"/>
      <c r="F68" s="387"/>
      <c r="G68" s="387"/>
      <c r="H68" s="386"/>
      <c r="I68" s="387"/>
      <c r="J68" s="390"/>
      <c r="K68" s="390"/>
      <c r="L68" s="390"/>
      <c r="M68" s="390"/>
      <c r="N68" s="389"/>
      <c r="O68" s="374"/>
      <c r="P68" s="375"/>
      <c r="Q68" s="374"/>
      <c r="R68" s="375"/>
      <c r="S68" s="374"/>
      <c r="T68" s="373"/>
      <c r="U68" s="525"/>
      <c r="V68" s="526"/>
    </row>
    <row r="69" spans="1:27" ht="15.6" x14ac:dyDescent="0.3">
      <c r="A69" s="174" t="s">
        <v>638</v>
      </c>
      <c r="B69" s="382">
        <v>7</v>
      </c>
      <c r="C69" s="388"/>
      <c r="D69" s="387"/>
      <c r="E69" s="387"/>
      <c r="F69" s="387"/>
      <c r="G69" s="387"/>
      <c r="H69" s="387"/>
      <c r="I69" s="386"/>
      <c r="J69" s="385"/>
      <c r="K69" s="385"/>
      <c r="L69" s="385"/>
      <c r="M69" s="385"/>
      <c r="N69" s="376"/>
      <c r="O69" s="374"/>
      <c r="P69" s="375"/>
      <c r="Q69" s="374"/>
      <c r="R69" s="375"/>
      <c r="S69" s="374"/>
      <c r="T69" s="373"/>
      <c r="U69" s="525"/>
      <c r="V69" s="526"/>
    </row>
    <row r="70" spans="1:27" ht="15.6" x14ac:dyDescent="0.3">
      <c r="A70" s="155" t="s">
        <v>712</v>
      </c>
      <c r="B70" s="384">
        <v>8</v>
      </c>
      <c r="C70" s="381"/>
      <c r="D70" s="380"/>
      <c r="E70" s="380"/>
      <c r="F70" s="380"/>
      <c r="G70" s="380"/>
      <c r="H70" s="380"/>
      <c r="I70" s="379"/>
      <c r="J70" s="377"/>
      <c r="K70" s="378"/>
      <c r="L70" s="378"/>
      <c r="M70" s="378"/>
      <c r="N70" s="376"/>
      <c r="O70" s="374"/>
      <c r="P70" s="375"/>
      <c r="Q70" s="374"/>
      <c r="R70" s="375"/>
      <c r="S70" s="374"/>
      <c r="T70" s="373"/>
      <c r="U70" s="525"/>
      <c r="V70" s="526"/>
    </row>
    <row r="71" spans="1:27" ht="15.6" x14ac:dyDescent="0.3">
      <c r="A71" s="156" t="s">
        <v>718</v>
      </c>
      <c r="B71" s="382">
        <v>9</v>
      </c>
      <c r="C71" s="381"/>
      <c r="D71" s="380"/>
      <c r="E71" s="380"/>
      <c r="F71" s="380"/>
      <c r="G71" s="380"/>
      <c r="H71" s="380"/>
      <c r="I71" s="379"/>
      <c r="J71" s="378"/>
      <c r="K71" s="377"/>
      <c r="L71" s="378"/>
      <c r="M71" s="378"/>
      <c r="N71" s="376"/>
      <c r="O71" s="374"/>
      <c r="P71" s="375"/>
      <c r="Q71" s="374"/>
      <c r="R71" s="375"/>
      <c r="S71" s="374"/>
      <c r="T71" s="373"/>
      <c r="U71" s="525"/>
      <c r="V71" s="526"/>
    </row>
    <row r="72" spans="1:27" ht="15.6" x14ac:dyDescent="0.3">
      <c r="A72" s="383" t="s">
        <v>719</v>
      </c>
      <c r="B72" s="384">
        <v>10</v>
      </c>
      <c r="C72" s="381"/>
      <c r="D72" s="380"/>
      <c r="E72" s="380"/>
      <c r="F72" s="380"/>
      <c r="G72" s="380"/>
      <c r="H72" s="380"/>
      <c r="I72" s="379"/>
      <c r="J72" s="378"/>
      <c r="K72" s="378"/>
      <c r="L72" s="377"/>
      <c r="M72" s="378"/>
      <c r="N72" s="376"/>
      <c r="O72" s="374"/>
      <c r="P72" s="375"/>
      <c r="Q72" s="374"/>
      <c r="R72" s="375"/>
      <c r="S72" s="374"/>
      <c r="T72" s="373"/>
      <c r="U72" s="525"/>
      <c r="V72" s="526"/>
    </row>
    <row r="73" spans="1:27" ht="15.6" x14ac:dyDescent="0.3">
      <c r="A73" s="383"/>
      <c r="B73" s="382">
        <v>11</v>
      </c>
      <c r="C73" s="381"/>
      <c r="D73" s="380"/>
      <c r="E73" s="380"/>
      <c r="F73" s="380"/>
      <c r="G73" s="380"/>
      <c r="H73" s="380"/>
      <c r="I73" s="379"/>
      <c r="J73" s="378"/>
      <c r="K73" s="378"/>
      <c r="L73" s="378"/>
      <c r="M73" s="377"/>
      <c r="N73" s="376"/>
      <c r="O73" s="374"/>
      <c r="P73" s="375"/>
      <c r="Q73" s="374"/>
      <c r="R73" s="375"/>
      <c r="S73" s="374"/>
      <c r="T73" s="373"/>
      <c r="U73" s="525"/>
      <c r="V73" s="526"/>
    </row>
    <row r="74" spans="1:27" ht="16.2" thickBot="1" x14ac:dyDescent="0.35">
      <c r="A74" s="372"/>
      <c r="B74" s="371">
        <v>12</v>
      </c>
      <c r="C74" s="370"/>
      <c r="D74" s="369"/>
      <c r="E74" s="369"/>
      <c r="F74" s="369"/>
      <c r="G74" s="369"/>
      <c r="H74" s="369"/>
      <c r="I74" s="369"/>
      <c r="J74" s="368"/>
      <c r="K74" s="368"/>
      <c r="L74" s="368"/>
      <c r="M74" s="368"/>
      <c r="N74" s="367"/>
      <c r="O74" s="365"/>
      <c r="P74" s="366"/>
      <c r="Q74" s="365"/>
      <c r="R74" s="366"/>
      <c r="S74" s="365"/>
      <c r="T74" s="364"/>
      <c r="U74" s="527"/>
      <c r="V74" s="528"/>
    </row>
    <row r="75" spans="1:27" ht="15.75" customHeight="1" x14ac:dyDescent="0.25"/>
    <row r="76" spans="1:27" ht="15.75" customHeight="1" x14ac:dyDescent="0.3">
      <c r="A76" s="359" t="s">
        <v>149</v>
      </c>
      <c r="B76" s="417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5"/>
      <c r="P76" s="415"/>
      <c r="Q76" s="405"/>
      <c r="R76" s="405"/>
      <c r="S76" s="405"/>
      <c r="T76" s="405"/>
      <c r="U76" s="405"/>
      <c r="V76" s="405"/>
    </row>
    <row r="77" spans="1:27" ht="15.75" customHeight="1" thickBot="1" x14ac:dyDescent="0.3">
      <c r="A77" s="424" t="s">
        <v>39</v>
      </c>
      <c r="B77" s="423" t="s">
        <v>130</v>
      </c>
      <c r="C77" s="423" t="s">
        <v>118</v>
      </c>
      <c r="D77" s="423" t="s">
        <v>28</v>
      </c>
      <c r="E77" s="423" t="s">
        <v>83</v>
      </c>
      <c r="F77" s="423" t="s">
        <v>1</v>
      </c>
      <c r="G77" s="423" t="s">
        <v>78</v>
      </c>
      <c r="H77" s="423" t="s">
        <v>63</v>
      </c>
      <c r="I77" s="423" t="s">
        <v>134</v>
      </c>
      <c r="J77" s="423" t="s">
        <v>126</v>
      </c>
      <c r="K77" s="423" t="s">
        <v>45</v>
      </c>
      <c r="L77" s="423" t="s">
        <v>25</v>
      </c>
      <c r="M77" s="423" t="s">
        <v>81</v>
      </c>
      <c r="N77" s="423" t="s">
        <v>3</v>
      </c>
      <c r="O77" s="423" t="s">
        <v>33</v>
      </c>
      <c r="P77" s="423" t="s">
        <v>76</v>
      </c>
      <c r="Q77" s="423" t="s">
        <v>108</v>
      </c>
      <c r="R77" s="423" t="s">
        <v>137</v>
      </c>
      <c r="S77" s="423" t="s">
        <v>16</v>
      </c>
      <c r="T77" s="423" t="s">
        <v>17</v>
      </c>
      <c r="U77" s="423" t="s">
        <v>109</v>
      </c>
      <c r="V77" s="423" t="s">
        <v>15</v>
      </c>
      <c r="Y77" s="359"/>
      <c r="Z77" s="359"/>
      <c r="AA77" s="359"/>
    </row>
    <row r="78" spans="1:27" ht="15.75" customHeight="1" x14ac:dyDescent="0.25">
      <c r="A78" s="359" t="s">
        <v>32</v>
      </c>
      <c r="Y78" s="359"/>
      <c r="Z78" s="359"/>
      <c r="AA78" s="359"/>
    </row>
    <row r="79" spans="1:27" ht="15.75" customHeight="1" x14ac:dyDescent="0.25">
      <c r="A79" s="359"/>
      <c r="B79" s="412" t="s">
        <v>84</v>
      </c>
      <c r="C79" s="412" t="s">
        <v>24</v>
      </c>
      <c r="D79" s="412" t="s">
        <v>48</v>
      </c>
      <c r="E79" s="412" t="s">
        <v>2</v>
      </c>
      <c r="F79" s="412" t="s">
        <v>132</v>
      </c>
      <c r="G79" s="412" t="s">
        <v>55</v>
      </c>
      <c r="H79" s="412" t="s">
        <v>51</v>
      </c>
      <c r="I79" s="412" t="s">
        <v>12</v>
      </c>
      <c r="J79" s="412" t="s">
        <v>121</v>
      </c>
      <c r="K79" s="412" t="s">
        <v>37</v>
      </c>
      <c r="L79" s="412" t="s">
        <v>86</v>
      </c>
      <c r="M79" s="412" t="s">
        <v>116</v>
      </c>
      <c r="N79" s="412" t="s">
        <v>115</v>
      </c>
      <c r="O79" s="412" t="s">
        <v>120</v>
      </c>
      <c r="P79" s="412" t="s">
        <v>59</v>
      </c>
      <c r="Q79" s="412" t="s">
        <v>50</v>
      </c>
      <c r="R79" s="412" t="s">
        <v>75</v>
      </c>
      <c r="S79" s="412" t="s">
        <v>123</v>
      </c>
      <c r="T79" s="412" t="s">
        <v>98</v>
      </c>
      <c r="U79" s="412" t="s">
        <v>49</v>
      </c>
      <c r="V79" s="412" t="s">
        <v>58</v>
      </c>
      <c r="Y79" s="359"/>
      <c r="Z79" s="359"/>
      <c r="AA79" s="359"/>
    </row>
    <row r="80" spans="1:27" ht="15.75" customHeight="1" x14ac:dyDescent="0.25">
      <c r="A80" s="403"/>
      <c r="H80" s="403"/>
      <c r="I80" s="403"/>
      <c r="J80" s="403"/>
      <c r="K80" s="403"/>
      <c r="L80" s="403"/>
      <c r="M80" s="403"/>
      <c r="N80" s="403"/>
      <c r="O80" s="403"/>
      <c r="P80" s="523"/>
      <c r="Q80" s="406"/>
      <c r="Y80" s="359"/>
      <c r="Z80" s="359"/>
      <c r="AA80" s="359"/>
    </row>
    <row r="81" spans="1:40" ht="15.75" customHeight="1" x14ac:dyDescent="0.25">
      <c r="A81" s="403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Y81" s="359"/>
      <c r="Z81" s="359"/>
      <c r="AA81" s="359"/>
    </row>
    <row r="82" spans="1:40" ht="15.75" customHeight="1" x14ac:dyDescent="0.25">
      <c r="Y82" s="359"/>
      <c r="Z82" s="359"/>
      <c r="AA82" s="359"/>
    </row>
    <row r="83" spans="1:40" ht="15.75" customHeight="1" x14ac:dyDescent="0.25">
      <c r="B83" s="359"/>
      <c r="C83" s="359"/>
      <c r="D83" s="359"/>
      <c r="Y83" s="359"/>
      <c r="Z83" s="359"/>
      <c r="AA83" s="359"/>
    </row>
    <row r="84" spans="1:40" ht="22.8" x14ac:dyDescent="0.4">
      <c r="A84" s="544" t="s">
        <v>53</v>
      </c>
      <c r="B84" s="544"/>
      <c r="C84" s="544"/>
      <c r="D84" s="544"/>
      <c r="E84" s="544"/>
      <c r="F84" s="544"/>
      <c r="G84" s="416"/>
      <c r="H84" s="416"/>
      <c r="I84" s="416"/>
      <c r="J84" s="416"/>
      <c r="K84" s="416"/>
      <c r="L84" s="416"/>
      <c r="M84" s="416"/>
      <c r="N84" s="416"/>
      <c r="O84" s="415"/>
      <c r="P84" s="415"/>
      <c r="Q84" s="405"/>
      <c r="R84" s="405"/>
      <c r="S84" s="405"/>
      <c r="T84" s="405"/>
      <c r="U84" s="405"/>
      <c r="Y84" s="359"/>
      <c r="Z84" s="359"/>
      <c r="AA84" s="359"/>
    </row>
    <row r="85" spans="1:40" ht="23.4" thickBot="1" x14ac:dyDescent="0.45">
      <c r="A85" s="522"/>
      <c r="B85" s="522"/>
      <c r="C85" s="522"/>
      <c r="D85" s="522"/>
      <c r="E85" s="522" t="s">
        <v>89</v>
      </c>
      <c r="F85" s="522"/>
      <c r="G85" s="416"/>
      <c r="H85" s="416"/>
      <c r="I85" s="416"/>
      <c r="J85" s="416"/>
      <c r="K85" s="416"/>
      <c r="L85" s="416"/>
      <c r="M85" s="416"/>
      <c r="N85" s="416"/>
      <c r="O85" s="415"/>
      <c r="P85" s="415"/>
      <c r="Q85" s="405"/>
      <c r="R85" s="405"/>
      <c r="S85" s="405"/>
      <c r="T85" s="405"/>
      <c r="U85" s="405"/>
      <c r="Y85" s="359"/>
      <c r="Z85" s="359"/>
      <c r="AA85" s="359"/>
    </row>
    <row r="86" spans="1:40" ht="100.5" customHeight="1" thickBot="1" x14ac:dyDescent="0.55000000000000004">
      <c r="A86" s="529" t="str">
        <f>CONCATENATE("FLORET        ",AE5)</f>
        <v>FLORET        groot wapen</v>
      </c>
      <c r="B86" s="530"/>
      <c r="C86" s="531" t="str">
        <f>CONCATENATE(AC5,"                     ", AD5)</f>
        <v>LOPER 8                     mechanisch</v>
      </c>
      <c r="D86" s="532"/>
      <c r="E86" s="533"/>
      <c r="F86" s="533"/>
      <c r="G86" s="533"/>
      <c r="H86" s="533"/>
      <c r="I86" s="533"/>
      <c r="J86" s="533"/>
      <c r="K86" s="534"/>
      <c r="L86" s="535">
        <f>AA5</f>
        <v>4</v>
      </c>
      <c r="M86" s="536"/>
      <c r="N86" s="520" t="s">
        <v>69</v>
      </c>
      <c r="O86" s="537" t="s">
        <v>151</v>
      </c>
      <c r="P86" s="538"/>
      <c r="Q86" s="537" t="s">
        <v>150</v>
      </c>
      <c r="R86" s="538"/>
      <c r="S86" s="537" t="s">
        <v>73</v>
      </c>
      <c r="T86" s="538"/>
      <c r="U86" s="539" t="s">
        <v>95</v>
      </c>
      <c r="V86" s="540"/>
      <c r="W86" s="146" t="s">
        <v>144</v>
      </c>
    </row>
    <row r="87" spans="1:40" ht="16.2" thickBot="1" x14ac:dyDescent="0.35">
      <c r="A87" s="398" t="s">
        <v>100</v>
      </c>
      <c r="B87" s="402"/>
      <c r="C87" s="401">
        <v>1</v>
      </c>
      <c r="D87" s="400">
        <v>2</v>
      </c>
      <c r="E87" s="400">
        <v>3</v>
      </c>
      <c r="F87" s="400">
        <v>4</v>
      </c>
      <c r="G87" s="400">
        <v>5</v>
      </c>
      <c r="H87" s="400">
        <v>6</v>
      </c>
      <c r="I87" s="400">
        <v>7</v>
      </c>
      <c r="J87" s="400">
        <v>8</v>
      </c>
      <c r="K87" s="400">
        <v>9</v>
      </c>
      <c r="L87" s="399">
        <v>10</v>
      </c>
      <c r="M87" s="399">
        <v>11</v>
      </c>
      <c r="N87" s="396">
        <v>12</v>
      </c>
      <c r="O87" s="398" t="s">
        <v>99</v>
      </c>
      <c r="P87" s="397" t="s">
        <v>101</v>
      </c>
      <c r="Q87" s="395" t="s">
        <v>99</v>
      </c>
      <c r="R87" s="396" t="s">
        <v>101</v>
      </c>
      <c r="S87" s="395" t="s">
        <v>99</v>
      </c>
      <c r="T87" s="394" t="s">
        <v>101</v>
      </c>
      <c r="U87" s="541"/>
      <c r="V87" s="542"/>
      <c r="X87" s="543"/>
      <c r="Y87" s="543"/>
      <c r="Z87" s="543"/>
      <c r="AA87" s="543"/>
      <c r="AB87" s="543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</row>
    <row r="88" spans="1:40" ht="15.6" x14ac:dyDescent="0.3">
      <c r="A88" s="174" t="s">
        <v>552</v>
      </c>
      <c r="B88" s="382">
        <v>1</v>
      </c>
      <c r="C88" s="393"/>
      <c r="D88" s="392"/>
      <c r="E88" s="392"/>
      <c r="F88" s="392"/>
      <c r="G88" s="392"/>
      <c r="H88" s="392"/>
      <c r="I88" s="392"/>
      <c r="J88" s="391"/>
      <c r="K88" s="391"/>
      <c r="L88" s="391"/>
      <c r="M88" s="391"/>
      <c r="N88" s="389"/>
      <c r="O88" s="374"/>
      <c r="P88" s="375"/>
      <c r="Q88" s="374"/>
      <c r="R88" s="375"/>
      <c r="S88" s="374"/>
      <c r="T88" s="373"/>
      <c r="U88" s="525"/>
      <c r="V88" s="526"/>
      <c r="X88" s="411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</row>
    <row r="89" spans="1:40" ht="15.6" x14ac:dyDescent="0.3">
      <c r="A89" s="155" t="s">
        <v>288</v>
      </c>
      <c r="B89" s="384">
        <v>2</v>
      </c>
      <c r="C89" s="388"/>
      <c r="D89" s="386"/>
      <c r="E89" s="387"/>
      <c r="F89" s="387"/>
      <c r="G89" s="387"/>
      <c r="H89" s="387"/>
      <c r="I89" s="387"/>
      <c r="J89" s="390"/>
      <c r="K89" s="390"/>
      <c r="L89" s="390"/>
      <c r="M89" s="390"/>
      <c r="N89" s="389"/>
      <c r="O89" s="374"/>
      <c r="P89" s="375"/>
      <c r="Q89" s="374"/>
      <c r="R89" s="375"/>
      <c r="S89" s="374"/>
      <c r="T89" s="373"/>
      <c r="U89" s="525"/>
      <c r="V89" s="526"/>
      <c r="X89" s="411"/>
      <c r="Y89" s="406"/>
      <c r="Z89" s="406"/>
      <c r="AA89" s="406"/>
      <c r="AB89" s="406"/>
      <c r="AC89" s="406"/>
      <c r="AD89" s="406"/>
      <c r="AE89" s="406"/>
      <c r="AF89" s="361"/>
      <c r="AG89" s="361"/>
      <c r="AH89" s="410"/>
      <c r="AI89" s="361"/>
      <c r="AJ89" s="361"/>
      <c r="AK89" s="361"/>
      <c r="AL89" s="357"/>
      <c r="AM89" s="357"/>
      <c r="AN89" s="357"/>
    </row>
    <row r="90" spans="1:40" ht="15.6" x14ac:dyDescent="0.3">
      <c r="A90" s="174" t="s">
        <v>716</v>
      </c>
      <c r="B90" s="382">
        <v>3</v>
      </c>
      <c r="C90" s="388"/>
      <c r="D90" s="387"/>
      <c r="E90" s="386"/>
      <c r="F90" s="387"/>
      <c r="G90" s="387"/>
      <c r="H90" s="387"/>
      <c r="I90" s="387"/>
      <c r="J90" s="390"/>
      <c r="K90" s="390"/>
      <c r="L90" s="390"/>
      <c r="M90" s="390"/>
      <c r="N90" s="389"/>
      <c r="O90" s="374"/>
      <c r="P90" s="375"/>
      <c r="Q90" s="374"/>
      <c r="R90" s="375"/>
      <c r="S90" s="374"/>
      <c r="T90" s="373"/>
      <c r="U90" s="525"/>
      <c r="V90" s="526"/>
      <c r="X90" s="363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59"/>
      <c r="AM90" s="358"/>
      <c r="AN90" s="357"/>
    </row>
    <row r="91" spans="1:40" ht="15.6" x14ac:dyDescent="0.3">
      <c r="A91" s="174" t="s">
        <v>717</v>
      </c>
      <c r="B91" s="384">
        <v>4</v>
      </c>
      <c r="C91" s="388"/>
      <c r="D91" s="387"/>
      <c r="E91" s="387"/>
      <c r="F91" s="386"/>
      <c r="G91" s="387"/>
      <c r="H91" s="387"/>
      <c r="I91" s="387"/>
      <c r="J91" s="390"/>
      <c r="K91" s="390"/>
      <c r="L91" s="390"/>
      <c r="M91" s="390"/>
      <c r="N91" s="389"/>
      <c r="O91" s="374"/>
      <c r="P91" s="375"/>
      <c r="Q91" s="374"/>
      <c r="R91" s="375"/>
      <c r="S91" s="374"/>
      <c r="T91" s="373"/>
      <c r="U91" s="525"/>
      <c r="V91" s="526"/>
      <c r="X91" s="409"/>
      <c r="Y91" s="407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59"/>
      <c r="AM91" s="358"/>
      <c r="AN91" s="357"/>
    </row>
    <row r="92" spans="1:40" ht="15.6" x14ac:dyDescent="0.3">
      <c r="A92" s="156" t="s">
        <v>721</v>
      </c>
      <c r="B92" s="382">
        <v>5</v>
      </c>
      <c r="C92" s="388"/>
      <c r="D92" s="387"/>
      <c r="E92" s="387"/>
      <c r="F92" s="387"/>
      <c r="G92" s="386"/>
      <c r="H92" s="387"/>
      <c r="I92" s="387"/>
      <c r="J92" s="390"/>
      <c r="K92" s="390"/>
      <c r="L92" s="390"/>
      <c r="M92" s="390"/>
      <c r="N92" s="389"/>
      <c r="O92" s="374"/>
      <c r="P92" s="375"/>
      <c r="Q92" s="374"/>
      <c r="R92" s="375"/>
      <c r="S92" s="374"/>
      <c r="T92" s="373"/>
      <c r="U92" s="525"/>
      <c r="V92" s="526"/>
      <c r="X92" s="363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403"/>
      <c r="AJ92" s="359"/>
      <c r="AK92" s="359"/>
      <c r="AL92" s="359"/>
      <c r="AM92" s="358"/>
      <c r="AN92" s="357"/>
    </row>
    <row r="93" spans="1:40" ht="15.6" x14ac:dyDescent="0.3">
      <c r="A93" s="174"/>
      <c r="B93" s="384">
        <v>6</v>
      </c>
      <c r="C93" s="388"/>
      <c r="D93" s="387"/>
      <c r="E93" s="387"/>
      <c r="F93" s="387"/>
      <c r="G93" s="387"/>
      <c r="H93" s="386"/>
      <c r="I93" s="387"/>
      <c r="J93" s="390"/>
      <c r="K93" s="390"/>
      <c r="L93" s="390"/>
      <c r="M93" s="390"/>
      <c r="N93" s="389"/>
      <c r="O93" s="374"/>
      <c r="P93" s="375"/>
      <c r="Q93" s="374"/>
      <c r="R93" s="375"/>
      <c r="S93" s="374"/>
      <c r="T93" s="373"/>
      <c r="U93" s="525"/>
      <c r="V93" s="526"/>
      <c r="X93" s="359"/>
      <c r="Y93" s="359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59"/>
      <c r="AK93" s="359"/>
      <c r="AL93" s="359"/>
      <c r="AM93" s="358"/>
      <c r="AN93" s="357"/>
    </row>
    <row r="94" spans="1:40" ht="15.6" x14ac:dyDescent="0.3">
      <c r="A94" s="174"/>
      <c r="B94" s="382">
        <v>7</v>
      </c>
      <c r="C94" s="388"/>
      <c r="D94" s="387"/>
      <c r="E94" s="387"/>
      <c r="F94" s="387"/>
      <c r="G94" s="387"/>
      <c r="H94" s="387"/>
      <c r="I94" s="386"/>
      <c r="J94" s="385"/>
      <c r="K94" s="385"/>
      <c r="L94" s="385"/>
      <c r="M94" s="385"/>
      <c r="N94" s="376"/>
      <c r="O94" s="374"/>
      <c r="P94" s="375"/>
      <c r="Q94" s="374"/>
      <c r="R94" s="375"/>
      <c r="S94" s="374"/>
      <c r="T94" s="373"/>
      <c r="U94" s="525"/>
      <c r="V94" s="526"/>
      <c r="X94" s="407"/>
      <c r="Y94" s="407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59"/>
      <c r="AK94" s="359"/>
      <c r="AL94" s="359"/>
      <c r="AM94" s="358"/>
      <c r="AN94" s="357"/>
    </row>
    <row r="95" spans="1:40" ht="15.6" x14ac:dyDescent="0.3">
      <c r="A95" s="174"/>
      <c r="B95" s="384">
        <v>8</v>
      </c>
      <c r="C95" s="381"/>
      <c r="D95" s="380"/>
      <c r="E95" s="380"/>
      <c r="F95" s="380"/>
      <c r="G95" s="380"/>
      <c r="H95" s="380"/>
      <c r="I95" s="379"/>
      <c r="J95" s="377"/>
      <c r="K95" s="378"/>
      <c r="L95" s="378"/>
      <c r="M95" s="378"/>
      <c r="N95" s="376"/>
      <c r="O95" s="374"/>
      <c r="P95" s="375"/>
      <c r="Q95" s="374"/>
      <c r="R95" s="375"/>
      <c r="S95" s="374"/>
      <c r="T95" s="373"/>
      <c r="U95" s="525"/>
      <c r="V95" s="526"/>
      <c r="X95" s="363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</row>
    <row r="96" spans="1:40" ht="15.6" x14ac:dyDescent="0.3">
      <c r="A96" s="174"/>
      <c r="B96" s="382">
        <v>9</v>
      </c>
      <c r="C96" s="381"/>
      <c r="D96" s="380"/>
      <c r="E96" s="380"/>
      <c r="F96" s="380"/>
      <c r="G96" s="380"/>
      <c r="H96" s="380"/>
      <c r="I96" s="379"/>
      <c r="J96" s="378"/>
      <c r="K96" s="377"/>
      <c r="L96" s="378"/>
      <c r="M96" s="378"/>
      <c r="N96" s="376"/>
      <c r="O96" s="374"/>
      <c r="P96" s="375"/>
      <c r="Q96" s="374"/>
      <c r="R96" s="375"/>
      <c r="S96" s="374"/>
      <c r="T96" s="373"/>
      <c r="U96" s="525"/>
      <c r="V96" s="526"/>
      <c r="X96" s="359"/>
      <c r="AF96" s="359"/>
      <c r="AG96" s="359"/>
      <c r="AH96" s="359"/>
      <c r="AI96" s="359"/>
      <c r="AJ96" s="359"/>
      <c r="AK96" s="360"/>
      <c r="AL96" s="360"/>
      <c r="AM96" s="362"/>
      <c r="AN96" s="361"/>
    </row>
    <row r="97" spans="1:45" ht="15.6" x14ac:dyDescent="0.3">
      <c r="A97" s="383"/>
      <c r="B97" s="384">
        <v>10</v>
      </c>
      <c r="C97" s="381"/>
      <c r="D97" s="380"/>
      <c r="E97" s="380"/>
      <c r="F97" s="380"/>
      <c r="G97" s="380"/>
      <c r="H97" s="380"/>
      <c r="I97" s="379"/>
      <c r="J97" s="378"/>
      <c r="K97" s="378"/>
      <c r="L97" s="377"/>
      <c r="M97" s="378"/>
      <c r="N97" s="376"/>
      <c r="O97" s="374"/>
      <c r="P97" s="375"/>
      <c r="Q97" s="374"/>
      <c r="R97" s="375"/>
      <c r="S97" s="374"/>
      <c r="T97" s="373"/>
      <c r="U97" s="525"/>
      <c r="V97" s="526"/>
      <c r="X97" s="407"/>
      <c r="Y97" s="407"/>
      <c r="Z97" s="360"/>
      <c r="AA97" s="360"/>
      <c r="AB97" s="360"/>
      <c r="AC97" s="360"/>
      <c r="AD97" s="360"/>
      <c r="AE97" s="360"/>
      <c r="AF97" s="360"/>
      <c r="AG97" s="359"/>
      <c r="AH97" s="359"/>
      <c r="AI97" s="359"/>
      <c r="AJ97" s="359"/>
      <c r="AK97" s="359"/>
      <c r="AL97" s="360"/>
      <c r="AM97" s="362"/>
      <c r="AN97" s="361"/>
    </row>
    <row r="98" spans="1:45" ht="15.6" x14ac:dyDescent="0.3">
      <c r="A98" s="383"/>
      <c r="B98" s="382">
        <v>11</v>
      </c>
      <c r="C98" s="381"/>
      <c r="D98" s="380"/>
      <c r="E98" s="380"/>
      <c r="F98" s="380"/>
      <c r="G98" s="380"/>
      <c r="H98" s="380"/>
      <c r="I98" s="379"/>
      <c r="J98" s="378"/>
      <c r="K98" s="378"/>
      <c r="L98" s="378"/>
      <c r="M98" s="377"/>
      <c r="N98" s="376"/>
      <c r="O98" s="374"/>
      <c r="P98" s="375"/>
      <c r="Q98" s="374"/>
      <c r="R98" s="375"/>
      <c r="S98" s="374"/>
      <c r="T98" s="373"/>
      <c r="U98" s="525"/>
      <c r="V98" s="526"/>
      <c r="X98" s="363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</row>
    <row r="99" spans="1:45" ht="16.2" thickBot="1" x14ac:dyDescent="0.35">
      <c r="A99" s="372"/>
      <c r="B99" s="371">
        <v>12</v>
      </c>
      <c r="C99" s="370"/>
      <c r="D99" s="369"/>
      <c r="E99" s="369"/>
      <c r="F99" s="369"/>
      <c r="G99" s="369"/>
      <c r="H99" s="369"/>
      <c r="I99" s="369"/>
      <c r="J99" s="368"/>
      <c r="K99" s="368"/>
      <c r="L99" s="368"/>
      <c r="M99" s="368"/>
      <c r="N99" s="367"/>
      <c r="O99" s="365"/>
      <c r="P99" s="366"/>
      <c r="Q99" s="365"/>
      <c r="R99" s="366"/>
      <c r="S99" s="365"/>
      <c r="T99" s="364"/>
      <c r="U99" s="527"/>
      <c r="V99" s="528"/>
      <c r="X99" s="359"/>
      <c r="AI99" s="403"/>
      <c r="AJ99" s="403"/>
      <c r="AK99" s="403"/>
      <c r="AL99" s="403"/>
      <c r="AM99" s="523"/>
      <c r="AN99" s="406"/>
    </row>
    <row r="100" spans="1:45" ht="15.6" x14ac:dyDescent="0.3"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405"/>
      <c r="AN100" s="404"/>
    </row>
    <row r="101" spans="1:45" ht="16.2" thickBot="1" x14ac:dyDescent="0.35">
      <c r="A101" s="359" t="s">
        <v>149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59"/>
      <c r="P101" s="358"/>
      <c r="Q101" s="357"/>
      <c r="X101" s="363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405"/>
      <c r="AN101" s="404"/>
    </row>
    <row r="102" spans="1:45" ht="15.6" x14ac:dyDescent="0.3">
      <c r="A102" s="427" t="s">
        <v>10</v>
      </c>
      <c r="B102" s="426" t="s">
        <v>76</v>
      </c>
      <c r="C102" s="426" t="s">
        <v>137</v>
      </c>
      <c r="D102" s="426" t="s">
        <v>25</v>
      </c>
      <c r="E102" s="426" t="s">
        <v>126</v>
      </c>
      <c r="F102" s="426" t="s">
        <v>74</v>
      </c>
      <c r="G102" s="426" t="s">
        <v>65</v>
      </c>
      <c r="H102" s="426" t="s">
        <v>28</v>
      </c>
      <c r="I102" s="426" t="s">
        <v>68</v>
      </c>
      <c r="J102" s="426" t="s">
        <v>127</v>
      </c>
      <c r="K102" s="426" t="s">
        <v>3</v>
      </c>
      <c r="L102" s="403"/>
      <c r="M102" s="359"/>
      <c r="N102" s="359"/>
      <c r="O102" s="359"/>
      <c r="P102" s="358"/>
      <c r="Q102" s="357"/>
      <c r="X102" s="360"/>
      <c r="Y102" s="359"/>
      <c r="Z102" s="358"/>
      <c r="AA102" s="357"/>
      <c r="AM102" s="405"/>
      <c r="AN102" s="404"/>
    </row>
    <row r="103" spans="1:45" ht="15.6" x14ac:dyDescent="0.3">
      <c r="A103" s="359" t="s">
        <v>39</v>
      </c>
      <c r="B103" s="359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59"/>
      <c r="N103" s="359"/>
      <c r="O103" s="359"/>
      <c r="P103" s="358"/>
      <c r="Q103" s="357"/>
      <c r="X103" s="360"/>
      <c r="Y103" s="359"/>
      <c r="Z103" s="358"/>
      <c r="AA103" s="357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405"/>
      <c r="AN103" s="404"/>
    </row>
    <row r="104" spans="1:45" ht="15.6" x14ac:dyDescent="0.3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406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405"/>
      <c r="AN104" s="404"/>
    </row>
    <row r="105" spans="1:45" ht="15.6" x14ac:dyDescent="0.3">
      <c r="A105" s="359"/>
      <c r="J105" s="403"/>
      <c r="K105" s="403"/>
      <c r="L105" s="403"/>
      <c r="M105" s="403"/>
      <c r="N105" s="403"/>
      <c r="O105" s="403"/>
      <c r="P105" s="405"/>
      <c r="Q105" s="404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405"/>
      <c r="AN105" s="404"/>
    </row>
    <row r="106" spans="1:45" ht="15.6" x14ac:dyDescent="0.3">
      <c r="A106" s="403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X106" s="359"/>
      <c r="Y106" s="358"/>
      <c r="Z106" s="357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405"/>
      <c r="AN106" s="404"/>
    </row>
    <row r="107" spans="1:45" x14ac:dyDescent="0.25">
      <c r="X107" s="363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</row>
    <row r="108" spans="1:45" ht="15.6" x14ac:dyDescent="0.3">
      <c r="B108" s="359"/>
      <c r="C108" s="359"/>
      <c r="D108" s="359"/>
      <c r="X108" s="359"/>
      <c r="AM108" s="405"/>
      <c r="AN108" s="404"/>
    </row>
    <row r="109" spans="1:45" ht="22.8" x14ac:dyDescent="0.4">
      <c r="A109" s="522" t="s">
        <v>0</v>
      </c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406"/>
    </row>
    <row r="110" spans="1:45" ht="23.4" thickBot="1" x14ac:dyDescent="0.45">
      <c r="A110" s="522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406"/>
    </row>
    <row r="111" spans="1:45" ht="96" customHeight="1" thickBot="1" x14ac:dyDescent="0.55000000000000004">
      <c r="A111" s="529" t="str">
        <f>CONCATENATE("FLORET        ",AE6)</f>
        <v>FLORET        klein wapen</v>
      </c>
      <c r="B111" s="530"/>
      <c r="C111" s="531" t="str">
        <f>CONCATENATE(AC6,"                     ", AD6)</f>
        <v>LOPER                      mechanisch</v>
      </c>
      <c r="D111" s="532"/>
      <c r="E111" s="533"/>
      <c r="F111" s="533"/>
      <c r="G111" s="533"/>
      <c r="H111" s="533"/>
      <c r="I111" s="533"/>
      <c r="J111" s="533"/>
      <c r="K111" s="534"/>
      <c r="L111" s="535">
        <f>AA6</f>
        <v>1</v>
      </c>
      <c r="M111" s="536"/>
      <c r="N111" s="520" t="s">
        <v>69</v>
      </c>
      <c r="O111" s="537" t="s">
        <v>151</v>
      </c>
      <c r="P111" s="538"/>
      <c r="Q111" s="537" t="s">
        <v>150</v>
      </c>
      <c r="R111" s="538"/>
      <c r="S111" s="537" t="s">
        <v>73</v>
      </c>
      <c r="T111" s="538"/>
      <c r="U111" s="539" t="s">
        <v>95</v>
      </c>
      <c r="V111" s="540"/>
      <c r="W111" s="146" t="s">
        <v>145</v>
      </c>
    </row>
    <row r="112" spans="1:45" ht="16.2" thickBot="1" x14ac:dyDescent="0.35">
      <c r="A112" s="398" t="s">
        <v>100</v>
      </c>
      <c r="B112" s="402"/>
      <c r="C112" s="401">
        <v>1</v>
      </c>
      <c r="D112" s="400">
        <v>2</v>
      </c>
      <c r="E112" s="400">
        <v>3</v>
      </c>
      <c r="F112" s="400">
        <v>4</v>
      </c>
      <c r="G112" s="400">
        <v>5</v>
      </c>
      <c r="H112" s="400">
        <v>6</v>
      </c>
      <c r="I112" s="400">
        <v>7</v>
      </c>
      <c r="J112" s="400">
        <v>8</v>
      </c>
      <c r="K112" s="400">
        <v>9</v>
      </c>
      <c r="L112" s="399">
        <v>10</v>
      </c>
      <c r="M112" s="399">
        <v>11</v>
      </c>
      <c r="N112" s="396">
        <v>12</v>
      </c>
      <c r="O112" s="398" t="s">
        <v>99</v>
      </c>
      <c r="P112" s="397" t="s">
        <v>101</v>
      </c>
      <c r="Q112" s="395" t="s">
        <v>99</v>
      </c>
      <c r="R112" s="396" t="s">
        <v>101</v>
      </c>
      <c r="S112" s="395" t="s">
        <v>99</v>
      </c>
      <c r="T112" s="394" t="s">
        <v>101</v>
      </c>
      <c r="U112" s="541"/>
      <c r="V112" s="542"/>
      <c r="X112" s="363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</row>
    <row r="113" spans="1:45" ht="15.6" x14ac:dyDescent="0.3">
      <c r="A113" s="174"/>
      <c r="B113" s="382">
        <v>1</v>
      </c>
      <c r="C113" s="393"/>
      <c r="D113" s="392"/>
      <c r="E113" s="392"/>
      <c r="F113" s="392"/>
      <c r="G113" s="392"/>
      <c r="H113" s="392"/>
      <c r="I113" s="392"/>
      <c r="J113" s="391"/>
      <c r="K113" s="391"/>
      <c r="L113" s="391"/>
      <c r="M113" s="391"/>
      <c r="N113" s="389"/>
      <c r="O113" s="374"/>
      <c r="P113" s="375"/>
      <c r="Q113" s="374"/>
      <c r="R113" s="375"/>
      <c r="S113" s="374"/>
      <c r="T113" s="373"/>
      <c r="U113" s="525"/>
      <c r="V113" s="526"/>
      <c r="X113" s="359"/>
    </row>
    <row r="114" spans="1:45" ht="15.6" x14ac:dyDescent="0.3">
      <c r="A114" s="155"/>
      <c r="B114" s="384">
        <v>2</v>
      </c>
      <c r="C114" s="388"/>
      <c r="D114" s="386"/>
      <c r="E114" s="387"/>
      <c r="F114" s="387"/>
      <c r="G114" s="387"/>
      <c r="H114" s="387"/>
      <c r="I114" s="387"/>
      <c r="J114" s="390"/>
      <c r="K114" s="390"/>
      <c r="L114" s="390"/>
      <c r="M114" s="390"/>
      <c r="N114" s="389"/>
      <c r="O114" s="374"/>
      <c r="P114" s="375"/>
      <c r="Q114" s="374"/>
      <c r="R114" s="375"/>
      <c r="S114" s="374"/>
      <c r="T114" s="373"/>
      <c r="U114" s="525"/>
      <c r="V114" s="526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</row>
    <row r="115" spans="1:45" ht="15.6" x14ac:dyDescent="0.3">
      <c r="A115" s="174"/>
      <c r="B115" s="382">
        <v>3</v>
      </c>
      <c r="C115" s="388"/>
      <c r="D115" s="387"/>
      <c r="E115" s="386"/>
      <c r="F115" s="387"/>
      <c r="G115" s="387"/>
      <c r="H115" s="387"/>
      <c r="I115" s="387"/>
      <c r="J115" s="390"/>
      <c r="K115" s="390"/>
      <c r="L115" s="390"/>
      <c r="M115" s="390"/>
      <c r="N115" s="389"/>
      <c r="O115" s="374"/>
      <c r="P115" s="375"/>
      <c r="Q115" s="374"/>
      <c r="R115" s="375"/>
      <c r="S115" s="374"/>
      <c r="T115" s="373"/>
      <c r="U115" s="525"/>
      <c r="V115" s="526"/>
      <c r="X115" s="403"/>
      <c r="AE115" s="403"/>
      <c r="AF115" s="403"/>
      <c r="AG115" s="403"/>
      <c r="AH115" s="403"/>
      <c r="AI115" s="403"/>
      <c r="AJ115" s="403"/>
      <c r="AK115" s="403"/>
      <c r="AL115" s="403"/>
      <c r="AM115" s="523"/>
      <c r="AN115" s="406"/>
    </row>
    <row r="116" spans="1:45" ht="15.6" x14ac:dyDescent="0.3">
      <c r="A116" s="174"/>
      <c r="B116" s="384">
        <v>4</v>
      </c>
      <c r="C116" s="388"/>
      <c r="D116" s="387"/>
      <c r="E116" s="387"/>
      <c r="F116" s="386"/>
      <c r="G116" s="387"/>
      <c r="H116" s="387"/>
      <c r="I116" s="387"/>
      <c r="J116" s="390"/>
      <c r="K116" s="390"/>
      <c r="L116" s="390"/>
      <c r="M116" s="390"/>
      <c r="N116" s="389"/>
      <c r="O116" s="374"/>
      <c r="P116" s="375"/>
      <c r="Q116" s="374"/>
      <c r="R116" s="375"/>
      <c r="S116" s="374"/>
      <c r="T116" s="373"/>
      <c r="U116" s="525"/>
      <c r="V116" s="526"/>
      <c r="Y116" s="359"/>
      <c r="Z116" s="359"/>
      <c r="AA116" s="359"/>
      <c r="AM116" s="523"/>
      <c r="AN116" s="406"/>
    </row>
    <row r="117" spans="1:45" ht="15.6" x14ac:dyDescent="0.3">
      <c r="A117" s="174"/>
      <c r="B117" s="382">
        <v>5</v>
      </c>
      <c r="C117" s="388"/>
      <c r="D117" s="387"/>
      <c r="E117" s="387"/>
      <c r="F117" s="387"/>
      <c r="G117" s="386"/>
      <c r="H117" s="387"/>
      <c r="I117" s="387"/>
      <c r="J117" s="390"/>
      <c r="K117" s="390"/>
      <c r="L117" s="390"/>
      <c r="M117" s="390"/>
      <c r="N117" s="389"/>
      <c r="O117" s="374"/>
      <c r="P117" s="375"/>
      <c r="Q117" s="374"/>
      <c r="R117" s="375"/>
      <c r="S117" s="374"/>
      <c r="T117" s="373"/>
      <c r="U117" s="525"/>
      <c r="V117" s="526"/>
    </row>
    <row r="118" spans="1:45" ht="15.6" x14ac:dyDescent="0.3">
      <c r="A118" s="174"/>
      <c r="B118" s="384">
        <v>6</v>
      </c>
      <c r="C118" s="388"/>
      <c r="D118" s="387"/>
      <c r="E118" s="387"/>
      <c r="F118" s="387"/>
      <c r="G118" s="387"/>
      <c r="H118" s="386"/>
      <c r="I118" s="387"/>
      <c r="J118" s="390"/>
      <c r="K118" s="390"/>
      <c r="L118" s="390"/>
      <c r="M118" s="390"/>
      <c r="N118" s="389"/>
      <c r="O118" s="374"/>
      <c r="P118" s="375"/>
      <c r="Q118" s="374"/>
      <c r="R118" s="375"/>
      <c r="S118" s="374"/>
      <c r="T118" s="373"/>
      <c r="U118" s="525"/>
      <c r="V118" s="526"/>
    </row>
    <row r="119" spans="1:45" ht="15.6" x14ac:dyDescent="0.3">
      <c r="A119" s="155"/>
      <c r="B119" s="382">
        <v>7</v>
      </c>
      <c r="C119" s="388"/>
      <c r="D119" s="387"/>
      <c r="E119" s="387"/>
      <c r="F119" s="387"/>
      <c r="G119" s="387"/>
      <c r="H119" s="387"/>
      <c r="I119" s="386"/>
      <c r="J119" s="385"/>
      <c r="K119" s="385"/>
      <c r="L119" s="385"/>
      <c r="M119" s="385"/>
      <c r="N119" s="376"/>
      <c r="O119" s="374"/>
      <c r="P119" s="375"/>
      <c r="Q119" s="374"/>
      <c r="R119" s="375"/>
      <c r="S119" s="374"/>
      <c r="T119" s="373"/>
      <c r="U119" s="525"/>
      <c r="V119" s="526"/>
      <c r="X119" s="408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</row>
    <row r="120" spans="1:45" ht="15.6" x14ac:dyDescent="0.3">
      <c r="A120" s="383"/>
      <c r="B120" s="384">
        <v>8</v>
      </c>
      <c r="C120" s="381"/>
      <c r="D120" s="380"/>
      <c r="E120" s="380"/>
      <c r="F120" s="380"/>
      <c r="G120" s="380"/>
      <c r="H120" s="380"/>
      <c r="I120" s="379"/>
      <c r="J120" s="377"/>
      <c r="K120" s="378"/>
      <c r="L120" s="378"/>
      <c r="M120" s="378"/>
      <c r="N120" s="376"/>
      <c r="O120" s="374"/>
      <c r="P120" s="375"/>
      <c r="Q120" s="374"/>
      <c r="R120" s="375"/>
      <c r="S120" s="374"/>
      <c r="T120" s="373"/>
      <c r="U120" s="525"/>
      <c r="V120" s="526"/>
      <c r="X120" s="403"/>
      <c r="AM120" s="523"/>
      <c r="AN120" s="406"/>
    </row>
    <row r="121" spans="1:45" ht="15.6" x14ac:dyDescent="0.3">
      <c r="A121" s="383"/>
      <c r="B121" s="382">
        <v>9</v>
      </c>
      <c r="C121" s="381"/>
      <c r="D121" s="380"/>
      <c r="E121" s="380"/>
      <c r="F121" s="380"/>
      <c r="G121" s="380"/>
      <c r="H121" s="380"/>
      <c r="I121" s="379"/>
      <c r="J121" s="378"/>
      <c r="K121" s="377"/>
      <c r="L121" s="378"/>
      <c r="M121" s="378"/>
      <c r="N121" s="376"/>
      <c r="O121" s="374"/>
      <c r="P121" s="375"/>
      <c r="Q121" s="374"/>
      <c r="R121" s="375"/>
      <c r="S121" s="374"/>
      <c r="T121" s="373"/>
      <c r="U121" s="525"/>
      <c r="V121" s="526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</row>
    <row r="122" spans="1:45" ht="15.6" x14ac:dyDescent="0.3">
      <c r="A122" s="383"/>
      <c r="B122" s="384">
        <v>10</v>
      </c>
      <c r="C122" s="381"/>
      <c r="D122" s="380"/>
      <c r="E122" s="380"/>
      <c r="F122" s="380"/>
      <c r="G122" s="380"/>
      <c r="H122" s="380"/>
      <c r="I122" s="379"/>
      <c r="J122" s="378"/>
      <c r="K122" s="378"/>
      <c r="L122" s="377"/>
      <c r="M122" s="378"/>
      <c r="N122" s="376"/>
      <c r="O122" s="374"/>
      <c r="P122" s="375"/>
      <c r="Q122" s="374"/>
      <c r="R122" s="375"/>
      <c r="S122" s="374"/>
      <c r="T122" s="373"/>
      <c r="U122" s="525"/>
      <c r="V122" s="526"/>
    </row>
    <row r="123" spans="1:45" ht="15.6" x14ac:dyDescent="0.3">
      <c r="A123" s="383"/>
      <c r="B123" s="382">
        <v>11</v>
      </c>
      <c r="C123" s="381"/>
      <c r="D123" s="380"/>
      <c r="E123" s="380"/>
      <c r="F123" s="380"/>
      <c r="G123" s="380"/>
      <c r="H123" s="380"/>
      <c r="I123" s="379"/>
      <c r="J123" s="378"/>
      <c r="K123" s="378"/>
      <c r="L123" s="378"/>
      <c r="M123" s="377"/>
      <c r="N123" s="376"/>
      <c r="O123" s="374"/>
      <c r="P123" s="375"/>
      <c r="Q123" s="374"/>
      <c r="R123" s="375"/>
      <c r="S123" s="374"/>
      <c r="T123" s="373"/>
      <c r="U123" s="525"/>
      <c r="V123" s="526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</row>
    <row r="124" spans="1:45" ht="16.2" thickBot="1" x14ac:dyDescent="0.35">
      <c r="A124" s="372"/>
      <c r="B124" s="371">
        <v>12</v>
      </c>
      <c r="C124" s="370"/>
      <c r="D124" s="369"/>
      <c r="E124" s="369"/>
      <c r="F124" s="369"/>
      <c r="G124" s="369"/>
      <c r="H124" s="369"/>
      <c r="I124" s="369"/>
      <c r="J124" s="368"/>
      <c r="K124" s="368"/>
      <c r="L124" s="368"/>
      <c r="M124" s="368"/>
      <c r="N124" s="367"/>
      <c r="O124" s="365"/>
      <c r="P124" s="366"/>
      <c r="Q124" s="365"/>
      <c r="R124" s="366"/>
      <c r="S124" s="365"/>
      <c r="T124" s="364"/>
      <c r="U124" s="527"/>
      <c r="V124" s="528"/>
    </row>
    <row r="125" spans="1:45" ht="16.5" customHeight="1" x14ac:dyDescent="0.25"/>
    <row r="126" spans="1:45" ht="16.5" customHeight="1" x14ac:dyDescent="0.25">
      <c r="A126" s="359" t="s">
        <v>149</v>
      </c>
      <c r="B126" s="360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59"/>
      <c r="P126" s="358"/>
      <c r="Q126" s="357"/>
      <c r="X126" s="363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</row>
    <row r="127" spans="1:45" ht="16.5" customHeight="1" x14ac:dyDescent="0.25">
      <c r="A127" s="363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X127" s="359"/>
    </row>
    <row r="128" spans="1:45" ht="16.5" customHeight="1" x14ac:dyDescent="0.25">
      <c r="A128" s="359"/>
      <c r="L128" s="403"/>
      <c r="M128" s="403"/>
      <c r="N128" s="403"/>
      <c r="O128" s="403"/>
      <c r="P128" s="523"/>
      <c r="Q128" s="406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</row>
    <row r="129" spans="1:45" ht="16.5" customHeight="1" x14ac:dyDescent="0.25"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X129" s="403"/>
    </row>
    <row r="130" spans="1:45" ht="16.5" customHeight="1" x14ac:dyDescent="0.25">
      <c r="A130" s="403"/>
      <c r="X130" s="403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</row>
    <row r="131" spans="1:45" ht="16.5" customHeight="1" x14ac:dyDescent="0.25">
      <c r="A131" s="403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</row>
    <row r="132" spans="1:45" ht="16.5" customHeight="1" x14ac:dyDescent="0.25">
      <c r="Y132" s="359"/>
      <c r="Z132" s="359"/>
      <c r="AA132" s="359"/>
    </row>
    <row r="133" spans="1:45" ht="16.5" customHeight="1" x14ac:dyDescent="0.25">
      <c r="B133" s="359"/>
      <c r="C133" s="359"/>
      <c r="D133" s="359"/>
    </row>
    <row r="134" spans="1:45" ht="22.8" x14ac:dyDescent="0.4">
      <c r="A134" s="522" t="s">
        <v>0</v>
      </c>
    </row>
    <row r="135" spans="1:45" ht="13.8" thickBot="1" x14ac:dyDescent="0.3"/>
    <row r="136" spans="1:45" ht="93" customHeight="1" thickBot="1" x14ac:dyDescent="0.55000000000000004">
      <c r="A136" s="529" t="str">
        <f>CONCATENATE("FLORET        ",AE7)</f>
        <v>FLORET        klein wapen</v>
      </c>
      <c r="B136" s="530"/>
      <c r="C136" s="531" t="str">
        <f>CONCATENATE(AC7,"                     ", AD7)</f>
        <v>LOPER                      mechanisch</v>
      </c>
      <c r="D136" s="532"/>
      <c r="E136" s="533"/>
      <c r="F136" s="533"/>
      <c r="G136" s="533"/>
      <c r="H136" s="533"/>
      <c r="I136" s="533"/>
      <c r="J136" s="533"/>
      <c r="K136" s="534"/>
      <c r="L136" s="535">
        <f>AA7</f>
        <v>1</v>
      </c>
      <c r="M136" s="536"/>
      <c r="N136" s="520" t="s">
        <v>69</v>
      </c>
      <c r="O136" s="537" t="s">
        <v>151</v>
      </c>
      <c r="P136" s="538"/>
      <c r="Q136" s="537" t="s">
        <v>150</v>
      </c>
      <c r="R136" s="538"/>
      <c r="S136" s="537" t="s">
        <v>73</v>
      </c>
      <c r="T136" s="538"/>
      <c r="U136" s="539" t="s">
        <v>95</v>
      </c>
      <c r="V136" s="540"/>
      <c r="W136" s="146" t="s">
        <v>146</v>
      </c>
    </row>
    <row r="137" spans="1:45" ht="16.2" thickBot="1" x14ac:dyDescent="0.35">
      <c r="A137" s="398" t="s">
        <v>100</v>
      </c>
      <c r="B137" s="402"/>
      <c r="C137" s="401">
        <v>1</v>
      </c>
      <c r="D137" s="400">
        <v>2</v>
      </c>
      <c r="E137" s="400">
        <v>3</v>
      </c>
      <c r="F137" s="400">
        <v>4</v>
      </c>
      <c r="G137" s="400">
        <v>5</v>
      </c>
      <c r="H137" s="400">
        <v>6</v>
      </c>
      <c r="I137" s="400">
        <v>7</v>
      </c>
      <c r="J137" s="400">
        <v>8</v>
      </c>
      <c r="K137" s="400">
        <v>9</v>
      </c>
      <c r="L137" s="399">
        <v>10</v>
      </c>
      <c r="M137" s="399">
        <v>11</v>
      </c>
      <c r="N137" s="396">
        <v>12</v>
      </c>
      <c r="O137" s="398" t="s">
        <v>99</v>
      </c>
      <c r="P137" s="397" t="s">
        <v>101</v>
      </c>
      <c r="Q137" s="395" t="s">
        <v>99</v>
      </c>
      <c r="R137" s="396" t="s">
        <v>101</v>
      </c>
      <c r="S137" s="395" t="s">
        <v>99</v>
      </c>
      <c r="T137" s="394" t="s">
        <v>101</v>
      </c>
      <c r="U137" s="541"/>
      <c r="V137" s="542"/>
    </row>
    <row r="138" spans="1:45" ht="15.6" x14ac:dyDescent="0.3">
      <c r="A138" s="383"/>
      <c r="B138" s="382">
        <v>1</v>
      </c>
      <c r="C138" s="393"/>
      <c r="D138" s="392"/>
      <c r="E138" s="392"/>
      <c r="F138" s="392"/>
      <c r="G138" s="392"/>
      <c r="H138" s="392"/>
      <c r="I138" s="392"/>
      <c r="J138" s="391"/>
      <c r="K138" s="391"/>
      <c r="L138" s="391"/>
      <c r="M138" s="391"/>
      <c r="N138" s="389"/>
      <c r="O138" s="374"/>
      <c r="P138" s="375"/>
      <c r="Q138" s="374"/>
      <c r="R138" s="375"/>
      <c r="S138" s="374"/>
      <c r="T138" s="373"/>
      <c r="U138" s="525"/>
      <c r="V138" s="526"/>
    </row>
    <row r="139" spans="1:45" ht="15.6" x14ac:dyDescent="0.3">
      <c r="A139" s="383"/>
      <c r="B139" s="384">
        <v>2</v>
      </c>
      <c r="C139" s="388"/>
      <c r="D139" s="386"/>
      <c r="E139" s="387"/>
      <c r="F139" s="387"/>
      <c r="G139" s="387"/>
      <c r="H139" s="387"/>
      <c r="I139" s="387"/>
      <c r="J139" s="390"/>
      <c r="K139" s="390"/>
      <c r="L139" s="390"/>
      <c r="M139" s="390"/>
      <c r="N139" s="389"/>
      <c r="O139" s="374"/>
      <c r="P139" s="375"/>
      <c r="Q139" s="374"/>
      <c r="R139" s="375"/>
      <c r="S139" s="374"/>
      <c r="T139" s="373"/>
      <c r="U139" s="525"/>
      <c r="V139" s="526"/>
    </row>
    <row r="140" spans="1:45" ht="15.6" x14ac:dyDescent="0.3">
      <c r="A140" s="383"/>
      <c r="B140" s="382">
        <v>3</v>
      </c>
      <c r="C140" s="388"/>
      <c r="D140" s="387"/>
      <c r="E140" s="386"/>
      <c r="F140" s="387"/>
      <c r="G140" s="387"/>
      <c r="H140" s="387"/>
      <c r="I140" s="387"/>
      <c r="J140" s="390"/>
      <c r="K140" s="390"/>
      <c r="L140" s="390"/>
      <c r="M140" s="390"/>
      <c r="N140" s="389"/>
      <c r="O140" s="374"/>
      <c r="P140" s="375"/>
      <c r="Q140" s="374"/>
      <c r="R140" s="375"/>
      <c r="S140" s="374"/>
      <c r="T140" s="373"/>
      <c r="U140" s="525"/>
      <c r="V140" s="526"/>
    </row>
    <row r="141" spans="1:45" ht="15.6" x14ac:dyDescent="0.3">
      <c r="A141" s="383"/>
      <c r="B141" s="384">
        <v>4</v>
      </c>
      <c r="C141" s="388"/>
      <c r="D141" s="387"/>
      <c r="E141" s="387"/>
      <c r="F141" s="386"/>
      <c r="G141" s="387"/>
      <c r="H141" s="387"/>
      <c r="I141" s="387"/>
      <c r="J141" s="390"/>
      <c r="K141" s="390"/>
      <c r="L141" s="390"/>
      <c r="M141" s="390"/>
      <c r="N141" s="389"/>
      <c r="O141" s="374"/>
      <c r="P141" s="375"/>
      <c r="Q141" s="374"/>
      <c r="R141" s="375"/>
      <c r="S141" s="374"/>
      <c r="T141" s="373"/>
      <c r="U141" s="525"/>
      <c r="V141" s="526"/>
    </row>
    <row r="142" spans="1:45" ht="15.6" x14ac:dyDescent="0.3">
      <c r="A142" s="383"/>
      <c r="B142" s="382">
        <v>5</v>
      </c>
      <c r="C142" s="388"/>
      <c r="D142" s="387"/>
      <c r="E142" s="387"/>
      <c r="F142" s="387"/>
      <c r="G142" s="386"/>
      <c r="H142" s="387"/>
      <c r="I142" s="387"/>
      <c r="J142" s="390"/>
      <c r="K142" s="390"/>
      <c r="L142" s="390"/>
      <c r="M142" s="390"/>
      <c r="N142" s="389"/>
      <c r="O142" s="374"/>
      <c r="P142" s="375"/>
      <c r="Q142" s="374"/>
      <c r="R142" s="375"/>
      <c r="S142" s="374"/>
      <c r="T142" s="373"/>
      <c r="U142" s="525"/>
      <c r="V142" s="526"/>
    </row>
    <row r="143" spans="1:45" ht="15.6" x14ac:dyDescent="0.3">
      <c r="A143" s="383"/>
      <c r="B143" s="384">
        <v>6</v>
      </c>
      <c r="C143" s="388"/>
      <c r="D143" s="387"/>
      <c r="E143" s="387"/>
      <c r="F143" s="387"/>
      <c r="G143" s="387"/>
      <c r="H143" s="386"/>
      <c r="I143" s="387"/>
      <c r="J143" s="390"/>
      <c r="K143" s="390"/>
      <c r="L143" s="390"/>
      <c r="M143" s="390"/>
      <c r="N143" s="389"/>
      <c r="O143" s="374"/>
      <c r="P143" s="375"/>
      <c r="Q143" s="374"/>
      <c r="R143" s="375"/>
      <c r="S143" s="374"/>
      <c r="T143" s="373"/>
      <c r="U143" s="525"/>
      <c r="V143" s="526"/>
    </row>
    <row r="144" spans="1:45" ht="15.6" x14ac:dyDescent="0.3">
      <c r="A144" s="383"/>
      <c r="B144" s="382">
        <v>7</v>
      </c>
      <c r="C144" s="388"/>
      <c r="D144" s="387"/>
      <c r="E144" s="387"/>
      <c r="F144" s="387"/>
      <c r="G144" s="387"/>
      <c r="H144" s="387"/>
      <c r="I144" s="386"/>
      <c r="J144" s="385"/>
      <c r="K144" s="385"/>
      <c r="L144" s="385"/>
      <c r="M144" s="385"/>
      <c r="N144" s="376"/>
      <c r="O144" s="374"/>
      <c r="P144" s="375"/>
      <c r="Q144" s="374"/>
      <c r="R144" s="375"/>
      <c r="S144" s="374"/>
      <c r="T144" s="373"/>
      <c r="U144" s="525"/>
      <c r="V144" s="526"/>
    </row>
    <row r="145" spans="1:45" ht="15.6" x14ac:dyDescent="0.3">
      <c r="A145" s="383"/>
      <c r="B145" s="384">
        <v>8</v>
      </c>
      <c r="C145" s="381"/>
      <c r="D145" s="380"/>
      <c r="E145" s="380"/>
      <c r="F145" s="380"/>
      <c r="G145" s="380"/>
      <c r="H145" s="380"/>
      <c r="I145" s="379"/>
      <c r="J145" s="377"/>
      <c r="K145" s="378"/>
      <c r="L145" s="378"/>
      <c r="M145" s="378"/>
      <c r="N145" s="376"/>
      <c r="O145" s="374"/>
      <c r="P145" s="375"/>
      <c r="Q145" s="374"/>
      <c r="R145" s="375"/>
      <c r="S145" s="374"/>
      <c r="T145" s="373"/>
      <c r="U145" s="525"/>
      <c r="V145" s="526"/>
    </row>
    <row r="146" spans="1:45" ht="15.6" x14ac:dyDescent="0.3">
      <c r="A146" s="383"/>
      <c r="B146" s="382">
        <v>9</v>
      </c>
      <c r="C146" s="381"/>
      <c r="D146" s="380"/>
      <c r="E146" s="380"/>
      <c r="F146" s="380"/>
      <c r="G146" s="380"/>
      <c r="H146" s="380"/>
      <c r="I146" s="379"/>
      <c r="J146" s="378"/>
      <c r="K146" s="377"/>
      <c r="L146" s="378"/>
      <c r="M146" s="378"/>
      <c r="N146" s="376"/>
      <c r="O146" s="374"/>
      <c r="P146" s="375"/>
      <c r="Q146" s="374"/>
      <c r="R146" s="375"/>
      <c r="S146" s="374"/>
      <c r="T146" s="373"/>
      <c r="U146" s="525"/>
      <c r="V146" s="526"/>
    </row>
    <row r="147" spans="1:45" ht="15.6" x14ac:dyDescent="0.3">
      <c r="A147" s="383"/>
      <c r="B147" s="384">
        <v>10</v>
      </c>
      <c r="C147" s="381"/>
      <c r="D147" s="380"/>
      <c r="E147" s="380"/>
      <c r="F147" s="380"/>
      <c r="G147" s="380"/>
      <c r="H147" s="380"/>
      <c r="I147" s="379"/>
      <c r="J147" s="378"/>
      <c r="K147" s="378"/>
      <c r="L147" s="377"/>
      <c r="M147" s="378"/>
      <c r="N147" s="376"/>
      <c r="O147" s="374"/>
      <c r="P147" s="375"/>
      <c r="Q147" s="374"/>
      <c r="R147" s="375"/>
      <c r="S147" s="374"/>
      <c r="T147" s="373"/>
      <c r="U147" s="525"/>
      <c r="V147" s="526"/>
      <c r="X147" s="363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59"/>
      <c r="AM147" s="358"/>
      <c r="AN147" s="357"/>
    </row>
    <row r="148" spans="1:45" ht="15.6" x14ac:dyDescent="0.3">
      <c r="A148" s="383"/>
      <c r="B148" s="382">
        <v>11</v>
      </c>
      <c r="C148" s="381"/>
      <c r="D148" s="380"/>
      <c r="E148" s="380"/>
      <c r="F148" s="380"/>
      <c r="G148" s="380"/>
      <c r="H148" s="380"/>
      <c r="I148" s="379"/>
      <c r="J148" s="378"/>
      <c r="K148" s="378"/>
      <c r="L148" s="378"/>
      <c r="M148" s="377"/>
      <c r="N148" s="376"/>
      <c r="O148" s="374"/>
      <c r="P148" s="375"/>
      <c r="Q148" s="374"/>
      <c r="R148" s="375"/>
      <c r="S148" s="374"/>
      <c r="T148" s="373"/>
      <c r="U148" s="525"/>
      <c r="V148" s="526"/>
      <c r="X148" s="409"/>
      <c r="Y148" s="407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59"/>
      <c r="AM148" s="358"/>
      <c r="AN148" s="357"/>
    </row>
    <row r="149" spans="1:45" ht="16.2" thickBot="1" x14ac:dyDescent="0.35">
      <c r="A149" s="372"/>
      <c r="B149" s="371">
        <v>12</v>
      </c>
      <c r="C149" s="370"/>
      <c r="D149" s="369"/>
      <c r="E149" s="369"/>
      <c r="F149" s="369"/>
      <c r="G149" s="369"/>
      <c r="H149" s="369"/>
      <c r="I149" s="369"/>
      <c r="J149" s="368"/>
      <c r="K149" s="368"/>
      <c r="L149" s="368"/>
      <c r="M149" s="368"/>
      <c r="N149" s="367"/>
      <c r="O149" s="365"/>
      <c r="P149" s="366"/>
      <c r="Q149" s="365"/>
      <c r="R149" s="366"/>
      <c r="S149" s="365"/>
      <c r="T149" s="364"/>
      <c r="U149" s="527"/>
      <c r="V149" s="528"/>
      <c r="X149" s="363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403"/>
      <c r="AJ149" s="359"/>
      <c r="AK149" s="359"/>
      <c r="AL149" s="359"/>
      <c r="AM149" s="358"/>
      <c r="AN149" s="357"/>
    </row>
    <row r="150" spans="1:45" ht="15" x14ac:dyDescent="0.25">
      <c r="X150" s="359"/>
      <c r="Y150" s="359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59"/>
      <c r="AK150" s="359"/>
      <c r="AL150" s="359"/>
      <c r="AM150" s="358"/>
      <c r="AN150" s="357"/>
    </row>
    <row r="151" spans="1:45" ht="15" x14ac:dyDescent="0.25">
      <c r="A151" s="359" t="s">
        <v>149</v>
      </c>
      <c r="X151" s="407"/>
      <c r="Y151" s="407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59"/>
      <c r="AK151" s="359"/>
      <c r="AL151" s="359"/>
      <c r="AM151" s="358"/>
      <c r="AN151" s="357"/>
    </row>
    <row r="152" spans="1:45" x14ac:dyDescent="0.25">
      <c r="A152" s="363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X152" s="363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</row>
    <row r="153" spans="1:45" ht="15" x14ac:dyDescent="0.25">
      <c r="A153" s="359"/>
      <c r="X153" s="359"/>
      <c r="AF153" s="359"/>
      <c r="AG153" s="359"/>
      <c r="AH153" s="359"/>
      <c r="AI153" s="359"/>
      <c r="AJ153" s="359"/>
      <c r="AK153" s="360"/>
      <c r="AL153" s="360"/>
      <c r="AM153" s="362"/>
      <c r="AN153" s="361"/>
    </row>
    <row r="154" spans="1:45" ht="15" x14ac:dyDescent="0.25"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X154" s="407"/>
      <c r="Y154" s="407"/>
      <c r="Z154" s="360"/>
      <c r="AA154" s="360"/>
      <c r="AB154" s="360"/>
      <c r="AC154" s="360"/>
      <c r="AD154" s="360"/>
      <c r="AE154" s="360"/>
      <c r="AF154" s="360"/>
      <c r="AG154" s="359"/>
      <c r="AH154" s="359"/>
      <c r="AI154" s="359"/>
      <c r="AJ154" s="359"/>
      <c r="AK154" s="359"/>
      <c r="AL154" s="360"/>
      <c r="AM154" s="362"/>
      <c r="AN154" s="361"/>
    </row>
    <row r="155" spans="1:45" x14ac:dyDescent="0.25">
      <c r="A155" s="403"/>
      <c r="X155" s="363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</row>
    <row r="156" spans="1:45" ht="15" x14ac:dyDescent="0.25">
      <c r="A156" s="403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X156" s="359"/>
      <c r="AI156" s="403"/>
      <c r="AJ156" s="403"/>
      <c r="AK156" s="403"/>
      <c r="AL156" s="403"/>
      <c r="AM156" s="523"/>
      <c r="AN156" s="406"/>
    </row>
    <row r="157" spans="1:45" ht="15.6" x14ac:dyDescent="0.3"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405"/>
      <c r="AN157" s="404"/>
    </row>
    <row r="158" spans="1:45" ht="15.6" x14ac:dyDescent="0.3">
      <c r="B158" s="359"/>
      <c r="C158" s="359"/>
      <c r="D158" s="359"/>
      <c r="X158" s="363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405"/>
      <c r="AN158" s="404"/>
    </row>
    <row r="159" spans="1:45" ht="22.8" x14ac:dyDescent="0.4">
      <c r="A159" s="522" t="s">
        <v>0</v>
      </c>
      <c r="X159" s="359"/>
      <c r="AM159" s="405"/>
      <c r="AN159" s="404"/>
    </row>
    <row r="160" spans="1:45" ht="16.2" thickBot="1" x14ac:dyDescent="0.35"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405"/>
      <c r="AN160" s="404"/>
    </row>
    <row r="161" spans="1:40" ht="105.75" customHeight="1" thickBot="1" x14ac:dyDescent="0.55000000000000004">
      <c r="A161" s="529" t="str">
        <f>CONCATENATE("FLORET        ",AE8)</f>
        <v>FLORET        klein wapen</v>
      </c>
      <c r="B161" s="530"/>
      <c r="C161" s="531" t="str">
        <f>CONCATENATE(AC8,"                     ", AD8)</f>
        <v>LOPER                      mechanisch</v>
      </c>
      <c r="D161" s="532"/>
      <c r="E161" s="533"/>
      <c r="F161" s="533"/>
      <c r="G161" s="533"/>
      <c r="H161" s="533"/>
      <c r="I161" s="533"/>
      <c r="J161" s="533"/>
      <c r="K161" s="534"/>
      <c r="L161" s="535">
        <f>AA8</f>
        <v>1</v>
      </c>
      <c r="M161" s="536"/>
      <c r="N161" s="520" t="s">
        <v>69</v>
      </c>
      <c r="O161" s="537" t="s">
        <v>151</v>
      </c>
      <c r="P161" s="538"/>
      <c r="Q161" s="537" t="s">
        <v>150</v>
      </c>
      <c r="R161" s="538"/>
      <c r="S161" s="537" t="s">
        <v>73</v>
      </c>
      <c r="T161" s="538"/>
      <c r="U161" s="539" t="s">
        <v>95</v>
      </c>
      <c r="V161" s="540"/>
      <c r="W161" s="146" t="s">
        <v>147</v>
      </c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405"/>
      <c r="AN161" s="404"/>
    </row>
    <row r="162" spans="1:40" ht="16.2" thickBot="1" x14ac:dyDescent="0.35">
      <c r="A162" s="398" t="s">
        <v>100</v>
      </c>
      <c r="B162" s="402"/>
      <c r="C162" s="401">
        <v>1</v>
      </c>
      <c r="D162" s="400">
        <v>2</v>
      </c>
      <c r="E162" s="400">
        <v>3</v>
      </c>
      <c r="F162" s="400">
        <v>4</v>
      </c>
      <c r="G162" s="400">
        <v>5</v>
      </c>
      <c r="H162" s="400">
        <v>6</v>
      </c>
      <c r="I162" s="400">
        <v>7</v>
      </c>
      <c r="J162" s="400">
        <v>8</v>
      </c>
      <c r="K162" s="400">
        <v>9</v>
      </c>
      <c r="L162" s="399">
        <v>10</v>
      </c>
      <c r="M162" s="399">
        <v>11</v>
      </c>
      <c r="N162" s="396">
        <v>12</v>
      </c>
      <c r="O162" s="398" t="s">
        <v>99</v>
      </c>
      <c r="P162" s="397" t="s">
        <v>101</v>
      </c>
      <c r="Q162" s="395" t="s">
        <v>99</v>
      </c>
      <c r="R162" s="396" t="s">
        <v>101</v>
      </c>
      <c r="S162" s="395" t="s">
        <v>99</v>
      </c>
      <c r="T162" s="394" t="s">
        <v>101</v>
      </c>
      <c r="U162" s="541"/>
      <c r="V162" s="542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405"/>
      <c r="AN162" s="404"/>
    </row>
    <row r="163" spans="1:40" ht="15.75" customHeight="1" x14ac:dyDescent="0.3">
      <c r="A163" s="383"/>
      <c r="B163" s="382">
        <v>1</v>
      </c>
      <c r="C163" s="393"/>
      <c r="D163" s="392"/>
      <c r="E163" s="392"/>
      <c r="F163" s="392"/>
      <c r="G163" s="392"/>
      <c r="H163" s="392"/>
      <c r="I163" s="392"/>
      <c r="J163" s="391"/>
      <c r="K163" s="391"/>
      <c r="L163" s="391"/>
      <c r="M163" s="391"/>
      <c r="N163" s="389"/>
      <c r="O163" s="374"/>
      <c r="P163" s="375"/>
      <c r="Q163" s="374"/>
      <c r="R163" s="375"/>
      <c r="S163" s="374"/>
      <c r="T163" s="373"/>
      <c r="U163" s="525"/>
      <c r="V163" s="526"/>
    </row>
    <row r="164" spans="1:40" ht="15.6" x14ac:dyDescent="0.3">
      <c r="A164" s="383"/>
      <c r="B164" s="384">
        <v>2</v>
      </c>
      <c r="C164" s="388"/>
      <c r="D164" s="386"/>
      <c r="E164" s="387"/>
      <c r="F164" s="387"/>
      <c r="G164" s="387"/>
      <c r="H164" s="387"/>
      <c r="I164" s="387"/>
      <c r="J164" s="390"/>
      <c r="K164" s="390"/>
      <c r="L164" s="390"/>
      <c r="M164" s="390"/>
      <c r="N164" s="389"/>
      <c r="O164" s="374"/>
      <c r="P164" s="375"/>
      <c r="Q164" s="374"/>
      <c r="R164" s="375"/>
      <c r="S164" s="374"/>
      <c r="T164" s="373"/>
      <c r="U164" s="525"/>
      <c r="V164" s="526"/>
    </row>
    <row r="165" spans="1:40" ht="15.6" x14ac:dyDescent="0.3">
      <c r="A165" s="383"/>
      <c r="B165" s="382">
        <v>3</v>
      </c>
      <c r="C165" s="388"/>
      <c r="D165" s="387"/>
      <c r="E165" s="386"/>
      <c r="F165" s="387"/>
      <c r="G165" s="387"/>
      <c r="H165" s="387"/>
      <c r="I165" s="387"/>
      <c r="J165" s="390"/>
      <c r="K165" s="390"/>
      <c r="L165" s="390"/>
      <c r="M165" s="390"/>
      <c r="N165" s="389"/>
      <c r="O165" s="374"/>
      <c r="P165" s="375"/>
      <c r="Q165" s="374"/>
      <c r="R165" s="375"/>
      <c r="S165" s="374"/>
      <c r="T165" s="373"/>
      <c r="U165" s="525"/>
      <c r="V165" s="526"/>
    </row>
    <row r="166" spans="1:40" ht="15.6" x14ac:dyDescent="0.3">
      <c r="A166" s="383"/>
      <c r="B166" s="384">
        <v>4</v>
      </c>
      <c r="C166" s="388"/>
      <c r="D166" s="387"/>
      <c r="E166" s="387"/>
      <c r="F166" s="386"/>
      <c r="G166" s="387"/>
      <c r="H166" s="387"/>
      <c r="I166" s="387"/>
      <c r="J166" s="390"/>
      <c r="K166" s="390"/>
      <c r="L166" s="390"/>
      <c r="M166" s="390"/>
      <c r="N166" s="389"/>
      <c r="O166" s="374"/>
      <c r="P166" s="375"/>
      <c r="Q166" s="374"/>
      <c r="R166" s="375"/>
      <c r="S166" s="374"/>
      <c r="T166" s="373"/>
      <c r="U166" s="525"/>
      <c r="V166" s="526"/>
    </row>
    <row r="167" spans="1:40" ht="15.6" x14ac:dyDescent="0.3">
      <c r="A167" s="383"/>
      <c r="B167" s="382">
        <v>5</v>
      </c>
      <c r="C167" s="388"/>
      <c r="D167" s="387"/>
      <c r="E167" s="387"/>
      <c r="F167" s="387"/>
      <c r="G167" s="386"/>
      <c r="H167" s="387"/>
      <c r="I167" s="387"/>
      <c r="J167" s="390"/>
      <c r="K167" s="390"/>
      <c r="L167" s="390"/>
      <c r="M167" s="390"/>
      <c r="N167" s="389"/>
      <c r="O167" s="374"/>
      <c r="P167" s="375"/>
      <c r="Q167" s="374"/>
      <c r="R167" s="375"/>
      <c r="S167" s="374"/>
      <c r="T167" s="373"/>
      <c r="U167" s="525"/>
      <c r="V167" s="526"/>
    </row>
    <row r="168" spans="1:40" ht="15.6" x14ac:dyDescent="0.3">
      <c r="A168" s="383"/>
      <c r="B168" s="384">
        <v>6</v>
      </c>
      <c r="C168" s="388"/>
      <c r="D168" s="387"/>
      <c r="E168" s="387"/>
      <c r="F168" s="387"/>
      <c r="G168" s="387"/>
      <c r="H168" s="386"/>
      <c r="I168" s="387"/>
      <c r="J168" s="390"/>
      <c r="K168" s="390"/>
      <c r="L168" s="390"/>
      <c r="M168" s="390"/>
      <c r="N168" s="389"/>
      <c r="O168" s="374"/>
      <c r="P168" s="375"/>
      <c r="Q168" s="374"/>
      <c r="R168" s="375"/>
      <c r="S168" s="374"/>
      <c r="T168" s="373"/>
      <c r="U168" s="525"/>
      <c r="V168" s="526"/>
    </row>
    <row r="169" spans="1:40" ht="15.6" x14ac:dyDescent="0.3">
      <c r="A169" s="383"/>
      <c r="B169" s="382">
        <v>7</v>
      </c>
      <c r="C169" s="388"/>
      <c r="D169" s="387"/>
      <c r="E169" s="387"/>
      <c r="F169" s="387"/>
      <c r="G169" s="387"/>
      <c r="H169" s="387"/>
      <c r="I169" s="386"/>
      <c r="J169" s="385"/>
      <c r="K169" s="385"/>
      <c r="L169" s="385"/>
      <c r="M169" s="385"/>
      <c r="N169" s="376"/>
      <c r="O169" s="374"/>
      <c r="P169" s="375"/>
      <c r="Q169" s="374"/>
      <c r="R169" s="375"/>
      <c r="S169" s="374"/>
      <c r="T169" s="373"/>
      <c r="U169" s="525"/>
      <c r="V169" s="526"/>
    </row>
    <row r="170" spans="1:40" ht="15.6" x14ac:dyDescent="0.3">
      <c r="A170" s="383"/>
      <c r="B170" s="384">
        <v>8</v>
      </c>
      <c r="C170" s="381"/>
      <c r="D170" s="380"/>
      <c r="E170" s="380"/>
      <c r="F170" s="380"/>
      <c r="G170" s="380"/>
      <c r="H170" s="380"/>
      <c r="I170" s="379"/>
      <c r="J170" s="377"/>
      <c r="K170" s="378"/>
      <c r="L170" s="378"/>
      <c r="M170" s="378"/>
      <c r="N170" s="376"/>
      <c r="O170" s="374"/>
      <c r="P170" s="375"/>
      <c r="Q170" s="374"/>
      <c r="R170" s="375"/>
      <c r="S170" s="374"/>
      <c r="T170" s="373"/>
      <c r="U170" s="525"/>
      <c r="V170" s="526"/>
    </row>
    <row r="171" spans="1:40" ht="15.6" x14ac:dyDescent="0.3">
      <c r="A171" s="383"/>
      <c r="B171" s="382">
        <v>9</v>
      </c>
      <c r="C171" s="381"/>
      <c r="D171" s="380"/>
      <c r="E171" s="380"/>
      <c r="F171" s="380"/>
      <c r="G171" s="380"/>
      <c r="H171" s="380"/>
      <c r="I171" s="379"/>
      <c r="J171" s="378"/>
      <c r="K171" s="377"/>
      <c r="L171" s="378"/>
      <c r="M171" s="378"/>
      <c r="N171" s="376"/>
      <c r="O171" s="374"/>
      <c r="P171" s="375"/>
      <c r="Q171" s="374"/>
      <c r="R171" s="375"/>
      <c r="S171" s="374"/>
      <c r="T171" s="373"/>
      <c r="U171" s="525"/>
      <c r="V171" s="526"/>
    </row>
    <row r="172" spans="1:40" ht="15.6" x14ac:dyDescent="0.3">
      <c r="A172" s="383"/>
      <c r="B172" s="384">
        <v>10</v>
      </c>
      <c r="C172" s="381"/>
      <c r="D172" s="380"/>
      <c r="E172" s="380"/>
      <c r="F172" s="380"/>
      <c r="G172" s="380"/>
      <c r="H172" s="380"/>
      <c r="I172" s="379"/>
      <c r="J172" s="378"/>
      <c r="K172" s="378"/>
      <c r="L172" s="377"/>
      <c r="M172" s="378"/>
      <c r="N172" s="376"/>
      <c r="O172" s="374"/>
      <c r="P172" s="375"/>
      <c r="Q172" s="374"/>
      <c r="R172" s="375"/>
      <c r="S172" s="374"/>
      <c r="T172" s="373"/>
      <c r="U172" s="525"/>
      <c r="V172" s="526"/>
    </row>
    <row r="173" spans="1:40" ht="15.6" x14ac:dyDescent="0.3">
      <c r="A173" s="383"/>
      <c r="B173" s="382">
        <v>11</v>
      </c>
      <c r="C173" s="381"/>
      <c r="D173" s="380"/>
      <c r="E173" s="380"/>
      <c r="F173" s="380"/>
      <c r="G173" s="380"/>
      <c r="H173" s="380"/>
      <c r="I173" s="379"/>
      <c r="J173" s="378"/>
      <c r="K173" s="378"/>
      <c r="L173" s="378"/>
      <c r="M173" s="377"/>
      <c r="N173" s="376"/>
      <c r="O173" s="374"/>
      <c r="P173" s="375"/>
      <c r="Q173" s="374"/>
      <c r="R173" s="375"/>
      <c r="S173" s="374"/>
      <c r="T173" s="373"/>
      <c r="U173" s="525"/>
      <c r="V173" s="526"/>
    </row>
    <row r="174" spans="1:40" ht="16.2" thickBot="1" x14ac:dyDescent="0.35">
      <c r="A174" s="372"/>
      <c r="B174" s="371">
        <v>12</v>
      </c>
      <c r="C174" s="370"/>
      <c r="D174" s="369"/>
      <c r="E174" s="369"/>
      <c r="F174" s="369"/>
      <c r="G174" s="369"/>
      <c r="H174" s="369"/>
      <c r="I174" s="369"/>
      <c r="J174" s="368"/>
      <c r="K174" s="368"/>
      <c r="L174" s="368"/>
      <c r="M174" s="368"/>
      <c r="N174" s="367"/>
      <c r="O174" s="365"/>
      <c r="P174" s="366"/>
      <c r="Q174" s="365"/>
      <c r="R174" s="366"/>
      <c r="S174" s="365"/>
      <c r="T174" s="364"/>
      <c r="U174" s="527"/>
      <c r="V174" s="528"/>
    </row>
    <row r="176" spans="1:40" x14ac:dyDescent="0.25">
      <c r="A176" s="359" t="s">
        <v>149</v>
      </c>
    </row>
    <row r="177" spans="1:23" x14ac:dyDescent="0.25">
      <c r="A177" s="408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</row>
    <row r="178" spans="1:23" ht="15" x14ac:dyDescent="0.25">
      <c r="A178" s="403"/>
      <c r="P178" s="523"/>
      <c r="Q178" s="406"/>
    </row>
    <row r="179" spans="1:23" x14ac:dyDescent="0.25"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</row>
    <row r="181" spans="1:23" x14ac:dyDescent="0.25">
      <c r="A181" s="403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</row>
    <row r="183" spans="1:23" x14ac:dyDescent="0.25">
      <c r="B183" s="359"/>
      <c r="C183" s="359"/>
      <c r="D183" s="359"/>
    </row>
    <row r="184" spans="1:23" ht="22.8" x14ac:dyDescent="0.4">
      <c r="A184" s="522" t="s">
        <v>0</v>
      </c>
    </row>
    <row r="185" spans="1:23" ht="13.8" thickBot="1" x14ac:dyDescent="0.3"/>
    <row r="186" spans="1:23" ht="99.75" customHeight="1" thickBot="1" x14ac:dyDescent="0.55000000000000004">
      <c r="A186" s="529" t="str">
        <f>CONCATENATE("FLORET        ",AE9)</f>
        <v>FLORET        klein wapen</v>
      </c>
      <c r="B186" s="530"/>
      <c r="C186" s="531" t="str">
        <f>CONCATENATE(AC9,"                     ", AD9)</f>
        <v>LOPER                      mechanisch</v>
      </c>
      <c r="D186" s="532"/>
      <c r="E186" s="533"/>
      <c r="F186" s="533"/>
      <c r="G186" s="533"/>
      <c r="H186" s="533"/>
      <c r="I186" s="533"/>
      <c r="J186" s="533"/>
      <c r="K186" s="534"/>
      <c r="L186" s="535">
        <f>AA9</f>
        <v>1</v>
      </c>
      <c r="M186" s="536"/>
      <c r="N186" s="520" t="s">
        <v>69</v>
      </c>
      <c r="O186" s="537" t="s">
        <v>151</v>
      </c>
      <c r="P186" s="538"/>
      <c r="Q186" s="537" t="s">
        <v>150</v>
      </c>
      <c r="R186" s="538"/>
      <c r="S186" s="537" t="s">
        <v>73</v>
      </c>
      <c r="T186" s="538"/>
      <c r="U186" s="539" t="s">
        <v>95</v>
      </c>
      <c r="V186" s="540"/>
      <c r="W186" s="146" t="s">
        <v>148</v>
      </c>
    </row>
    <row r="187" spans="1:23" ht="16.2" thickBot="1" x14ac:dyDescent="0.35">
      <c r="A187" s="398" t="s">
        <v>100</v>
      </c>
      <c r="B187" s="402"/>
      <c r="C187" s="401">
        <v>1</v>
      </c>
      <c r="D187" s="400">
        <v>2</v>
      </c>
      <c r="E187" s="400">
        <v>3</v>
      </c>
      <c r="F187" s="400">
        <v>4</v>
      </c>
      <c r="G187" s="400">
        <v>5</v>
      </c>
      <c r="H187" s="400">
        <v>6</v>
      </c>
      <c r="I187" s="400">
        <v>7</v>
      </c>
      <c r="J187" s="400">
        <v>8</v>
      </c>
      <c r="K187" s="400">
        <v>9</v>
      </c>
      <c r="L187" s="399">
        <v>10</v>
      </c>
      <c r="M187" s="399">
        <v>11</v>
      </c>
      <c r="N187" s="396">
        <v>12</v>
      </c>
      <c r="O187" s="398" t="s">
        <v>99</v>
      </c>
      <c r="P187" s="397" t="s">
        <v>101</v>
      </c>
      <c r="Q187" s="395" t="s">
        <v>99</v>
      </c>
      <c r="R187" s="396" t="s">
        <v>101</v>
      </c>
      <c r="S187" s="395" t="s">
        <v>99</v>
      </c>
      <c r="T187" s="394" t="s">
        <v>101</v>
      </c>
      <c r="U187" s="541"/>
      <c r="V187" s="542"/>
    </row>
    <row r="188" spans="1:23" ht="17.25" customHeight="1" x14ac:dyDescent="0.3">
      <c r="A188" s="383"/>
      <c r="B188" s="382">
        <v>1</v>
      </c>
      <c r="C188" s="393"/>
      <c r="D188" s="392"/>
      <c r="E188" s="392"/>
      <c r="F188" s="392"/>
      <c r="G188" s="392"/>
      <c r="H188" s="392"/>
      <c r="I188" s="392"/>
      <c r="J188" s="391"/>
      <c r="K188" s="391"/>
      <c r="L188" s="391"/>
      <c r="M188" s="391"/>
      <c r="N188" s="389"/>
      <c r="O188" s="374"/>
      <c r="P188" s="375"/>
      <c r="Q188" s="374"/>
      <c r="R188" s="375"/>
      <c r="S188" s="374"/>
      <c r="T188" s="373"/>
      <c r="U188" s="525"/>
      <c r="V188" s="526"/>
    </row>
    <row r="189" spans="1:23" ht="15.6" x14ac:dyDescent="0.3">
      <c r="A189" s="383"/>
      <c r="B189" s="384">
        <v>2</v>
      </c>
      <c r="C189" s="388"/>
      <c r="D189" s="386"/>
      <c r="E189" s="387"/>
      <c r="F189" s="387"/>
      <c r="G189" s="387"/>
      <c r="H189" s="387"/>
      <c r="I189" s="387"/>
      <c r="J189" s="390"/>
      <c r="K189" s="390"/>
      <c r="L189" s="390"/>
      <c r="M189" s="390"/>
      <c r="N189" s="389"/>
      <c r="O189" s="374"/>
      <c r="P189" s="375"/>
      <c r="Q189" s="374"/>
      <c r="R189" s="375"/>
      <c r="S189" s="374"/>
      <c r="T189" s="373"/>
      <c r="U189" s="525"/>
      <c r="V189" s="526"/>
    </row>
    <row r="190" spans="1:23" ht="15.6" x14ac:dyDescent="0.3">
      <c r="A190" s="383"/>
      <c r="B190" s="382">
        <v>3</v>
      </c>
      <c r="C190" s="388"/>
      <c r="D190" s="387"/>
      <c r="E190" s="386"/>
      <c r="F190" s="387"/>
      <c r="G190" s="387"/>
      <c r="H190" s="387"/>
      <c r="I190" s="387"/>
      <c r="J190" s="390"/>
      <c r="K190" s="390"/>
      <c r="L190" s="390"/>
      <c r="M190" s="390"/>
      <c r="N190" s="389"/>
      <c r="O190" s="374"/>
      <c r="P190" s="375"/>
      <c r="Q190" s="374"/>
      <c r="R190" s="375"/>
      <c r="S190" s="374"/>
      <c r="T190" s="373"/>
      <c r="U190" s="525"/>
      <c r="V190" s="526"/>
    </row>
    <row r="191" spans="1:23" ht="15.6" x14ac:dyDescent="0.3">
      <c r="A191" s="383"/>
      <c r="B191" s="384">
        <v>4</v>
      </c>
      <c r="C191" s="388"/>
      <c r="D191" s="387"/>
      <c r="E191" s="387"/>
      <c r="F191" s="386"/>
      <c r="G191" s="387"/>
      <c r="H191" s="387"/>
      <c r="I191" s="387"/>
      <c r="J191" s="390"/>
      <c r="K191" s="390"/>
      <c r="L191" s="390"/>
      <c r="M191" s="390"/>
      <c r="N191" s="389"/>
      <c r="O191" s="374"/>
      <c r="P191" s="375"/>
      <c r="Q191" s="374"/>
      <c r="R191" s="375"/>
      <c r="S191" s="374"/>
      <c r="T191" s="373"/>
      <c r="U191" s="525"/>
      <c r="V191" s="526"/>
    </row>
    <row r="192" spans="1:23" ht="15.6" x14ac:dyDescent="0.3">
      <c r="A192" s="383"/>
      <c r="B192" s="382">
        <v>5</v>
      </c>
      <c r="C192" s="388"/>
      <c r="D192" s="387"/>
      <c r="E192" s="387"/>
      <c r="F192" s="387"/>
      <c r="G192" s="386"/>
      <c r="H192" s="387"/>
      <c r="I192" s="387"/>
      <c r="J192" s="390"/>
      <c r="K192" s="390"/>
      <c r="L192" s="390"/>
      <c r="M192" s="390"/>
      <c r="N192" s="389"/>
      <c r="O192" s="374"/>
      <c r="P192" s="375"/>
      <c r="Q192" s="374"/>
      <c r="R192" s="375"/>
      <c r="S192" s="374"/>
      <c r="T192" s="373"/>
      <c r="U192" s="525"/>
      <c r="V192" s="526"/>
    </row>
    <row r="193" spans="1:23" ht="15.6" x14ac:dyDescent="0.3">
      <c r="A193" s="383"/>
      <c r="B193" s="384">
        <v>6</v>
      </c>
      <c r="C193" s="388"/>
      <c r="D193" s="387"/>
      <c r="E193" s="387"/>
      <c r="F193" s="387"/>
      <c r="G193" s="387"/>
      <c r="H193" s="386"/>
      <c r="I193" s="387"/>
      <c r="J193" s="390"/>
      <c r="K193" s="390"/>
      <c r="L193" s="390"/>
      <c r="M193" s="390"/>
      <c r="N193" s="389"/>
      <c r="O193" s="374"/>
      <c r="P193" s="375"/>
      <c r="Q193" s="374"/>
      <c r="R193" s="375"/>
      <c r="S193" s="374"/>
      <c r="T193" s="373"/>
      <c r="U193" s="525"/>
      <c r="V193" s="526"/>
    </row>
    <row r="194" spans="1:23" ht="15.6" x14ac:dyDescent="0.3">
      <c r="A194" s="383"/>
      <c r="B194" s="382">
        <v>7</v>
      </c>
      <c r="C194" s="388"/>
      <c r="D194" s="387"/>
      <c r="E194" s="387"/>
      <c r="F194" s="387"/>
      <c r="G194" s="387"/>
      <c r="H194" s="387"/>
      <c r="I194" s="386"/>
      <c r="J194" s="385"/>
      <c r="K194" s="385"/>
      <c r="L194" s="385"/>
      <c r="M194" s="385"/>
      <c r="N194" s="376"/>
      <c r="O194" s="374"/>
      <c r="P194" s="375"/>
      <c r="Q194" s="374"/>
      <c r="R194" s="375"/>
      <c r="S194" s="374"/>
      <c r="T194" s="373"/>
      <c r="U194" s="525"/>
      <c r="V194" s="526"/>
    </row>
    <row r="195" spans="1:23" ht="15.6" x14ac:dyDescent="0.3">
      <c r="A195" s="383"/>
      <c r="B195" s="384">
        <v>8</v>
      </c>
      <c r="C195" s="381"/>
      <c r="D195" s="380"/>
      <c r="E195" s="380"/>
      <c r="F195" s="380"/>
      <c r="G195" s="380"/>
      <c r="H195" s="380"/>
      <c r="I195" s="379"/>
      <c r="J195" s="377"/>
      <c r="K195" s="378"/>
      <c r="L195" s="378"/>
      <c r="M195" s="378"/>
      <c r="N195" s="376"/>
      <c r="O195" s="374"/>
      <c r="P195" s="375"/>
      <c r="Q195" s="374"/>
      <c r="R195" s="375"/>
      <c r="S195" s="374"/>
      <c r="T195" s="373"/>
      <c r="U195" s="525"/>
      <c r="V195" s="526"/>
    </row>
    <row r="196" spans="1:23" ht="15.6" x14ac:dyDescent="0.3">
      <c r="A196" s="383"/>
      <c r="B196" s="382">
        <v>9</v>
      </c>
      <c r="C196" s="381"/>
      <c r="D196" s="380"/>
      <c r="E196" s="380"/>
      <c r="F196" s="380"/>
      <c r="G196" s="380"/>
      <c r="H196" s="380"/>
      <c r="I196" s="379"/>
      <c r="J196" s="378"/>
      <c r="K196" s="377"/>
      <c r="L196" s="378"/>
      <c r="M196" s="378"/>
      <c r="N196" s="376"/>
      <c r="O196" s="374"/>
      <c r="P196" s="375"/>
      <c r="Q196" s="374"/>
      <c r="R196" s="375"/>
      <c r="S196" s="374"/>
      <c r="T196" s="373"/>
      <c r="U196" s="525"/>
      <c r="V196" s="526"/>
    </row>
    <row r="197" spans="1:23" ht="15.6" x14ac:dyDescent="0.3">
      <c r="A197" s="383"/>
      <c r="B197" s="384">
        <v>10</v>
      </c>
      <c r="C197" s="381"/>
      <c r="D197" s="380"/>
      <c r="E197" s="380"/>
      <c r="F197" s="380"/>
      <c r="G197" s="380"/>
      <c r="H197" s="380"/>
      <c r="I197" s="379"/>
      <c r="J197" s="378"/>
      <c r="K197" s="378"/>
      <c r="L197" s="377"/>
      <c r="M197" s="378"/>
      <c r="N197" s="376"/>
      <c r="O197" s="374"/>
      <c r="P197" s="375"/>
      <c r="Q197" s="374"/>
      <c r="R197" s="375"/>
      <c r="S197" s="374"/>
      <c r="T197" s="373"/>
      <c r="U197" s="525"/>
      <c r="V197" s="526"/>
    </row>
    <row r="198" spans="1:23" ht="15.6" x14ac:dyDescent="0.3">
      <c r="A198" s="383"/>
      <c r="B198" s="382">
        <v>11</v>
      </c>
      <c r="C198" s="381"/>
      <c r="D198" s="380"/>
      <c r="E198" s="380"/>
      <c r="F198" s="380"/>
      <c r="G198" s="380"/>
      <c r="H198" s="380"/>
      <c r="I198" s="379"/>
      <c r="J198" s="378"/>
      <c r="K198" s="378"/>
      <c r="L198" s="378"/>
      <c r="M198" s="377"/>
      <c r="N198" s="376"/>
      <c r="O198" s="374"/>
      <c r="P198" s="375"/>
      <c r="Q198" s="374"/>
      <c r="R198" s="375"/>
      <c r="S198" s="374"/>
      <c r="T198" s="373"/>
      <c r="U198" s="525"/>
      <c r="V198" s="526"/>
    </row>
    <row r="199" spans="1:23" ht="16.2" thickBot="1" x14ac:dyDescent="0.35">
      <c r="A199" s="372"/>
      <c r="B199" s="371">
        <v>12</v>
      </c>
      <c r="C199" s="370"/>
      <c r="D199" s="369"/>
      <c r="E199" s="369"/>
      <c r="F199" s="369"/>
      <c r="G199" s="369"/>
      <c r="H199" s="369"/>
      <c r="I199" s="369"/>
      <c r="J199" s="368"/>
      <c r="K199" s="368"/>
      <c r="L199" s="368"/>
      <c r="M199" s="368"/>
      <c r="N199" s="367"/>
      <c r="O199" s="365"/>
      <c r="P199" s="366"/>
      <c r="Q199" s="365"/>
      <c r="R199" s="366"/>
      <c r="S199" s="365"/>
      <c r="T199" s="364"/>
      <c r="U199" s="527"/>
      <c r="V199" s="528"/>
    </row>
    <row r="201" spans="1:23" x14ac:dyDescent="0.25">
      <c r="A201" s="359" t="s">
        <v>149</v>
      </c>
    </row>
    <row r="202" spans="1:23" x14ac:dyDescent="0.25">
      <c r="A202" s="363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</row>
    <row r="203" spans="1:23" x14ac:dyDescent="0.25">
      <c r="A203" s="359"/>
      <c r="W203" s="156"/>
    </row>
    <row r="204" spans="1:23" x14ac:dyDescent="0.25">
      <c r="A204" s="359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156"/>
    </row>
    <row r="205" spans="1:23" ht="15" x14ac:dyDescent="0.25">
      <c r="A205" s="403"/>
      <c r="H205" s="403"/>
      <c r="I205" s="403"/>
      <c r="J205" s="403"/>
      <c r="K205" s="403"/>
      <c r="L205" s="403"/>
      <c r="M205" s="403"/>
      <c r="N205" s="403"/>
      <c r="O205" s="403"/>
      <c r="P205" s="523"/>
      <c r="Q205" s="406"/>
    </row>
    <row r="209" spans="1:1" ht="22.8" x14ac:dyDescent="0.4">
      <c r="A209" s="522" t="s">
        <v>0</v>
      </c>
    </row>
  </sheetData>
  <mergeCells count="157">
    <mergeCell ref="U199:V199"/>
    <mergeCell ref="U193:V193"/>
    <mergeCell ref="U194:V194"/>
    <mergeCell ref="U195:V195"/>
    <mergeCell ref="U196:V196"/>
    <mergeCell ref="U197:V197"/>
    <mergeCell ref="U198:V198"/>
    <mergeCell ref="U186:V187"/>
    <mergeCell ref="U188:V188"/>
    <mergeCell ref="U189:V189"/>
    <mergeCell ref="U190:V190"/>
    <mergeCell ref="U191:V191"/>
    <mergeCell ref="U192:V192"/>
    <mergeCell ref="A186:B186"/>
    <mergeCell ref="C186:K186"/>
    <mergeCell ref="L186:M186"/>
    <mergeCell ref="O186:P186"/>
    <mergeCell ref="Q186:R186"/>
    <mergeCell ref="S186:T186"/>
    <mergeCell ref="U169:V169"/>
    <mergeCell ref="U170:V170"/>
    <mergeCell ref="U171:V171"/>
    <mergeCell ref="U172:V172"/>
    <mergeCell ref="U173:V173"/>
    <mergeCell ref="U174:V174"/>
    <mergeCell ref="U163:V163"/>
    <mergeCell ref="U164:V164"/>
    <mergeCell ref="U165:V165"/>
    <mergeCell ref="U166:V166"/>
    <mergeCell ref="U167:V167"/>
    <mergeCell ref="U168:V168"/>
    <mergeCell ref="U149:V149"/>
    <mergeCell ref="A161:B161"/>
    <mergeCell ref="C161:K161"/>
    <mergeCell ref="L161:M161"/>
    <mergeCell ref="O161:P161"/>
    <mergeCell ref="Q161:R161"/>
    <mergeCell ref="S161:T161"/>
    <mergeCell ref="U161:V162"/>
    <mergeCell ref="U143:V143"/>
    <mergeCell ref="U144:V144"/>
    <mergeCell ref="U145:V145"/>
    <mergeCell ref="U146:V146"/>
    <mergeCell ref="U147:V147"/>
    <mergeCell ref="U148:V148"/>
    <mergeCell ref="U136:V137"/>
    <mergeCell ref="U138:V138"/>
    <mergeCell ref="U139:V139"/>
    <mergeCell ref="U140:V140"/>
    <mergeCell ref="U141:V141"/>
    <mergeCell ref="U142:V142"/>
    <mergeCell ref="A136:B136"/>
    <mergeCell ref="C136:K136"/>
    <mergeCell ref="L136:M136"/>
    <mergeCell ref="O136:P136"/>
    <mergeCell ref="Q136:R136"/>
    <mergeCell ref="S136:T136"/>
    <mergeCell ref="U119:V119"/>
    <mergeCell ref="U120:V120"/>
    <mergeCell ref="U121:V121"/>
    <mergeCell ref="U122:V122"/>
    <mergeCell ref="U123:V123"/>
    <mergeCell ref="U124:V124"/>
    <mergeCell ref="U113:V113"/>
    <mergeCell ref="U114:V114"/>
    <mergeCell ref="U115:V115"/>
    <mergeCell ref="U116:V116"/>
    <mergeCell ref="U117:V117"/>
    <mergeCell ref="U118:V118"/>
    <mergeCell ref="U99:V99"/>
    <mergeCell ref="A111:B111"/>
    <mergeCell ref="C111:K111"/>
    <mergeCell ref="L111:M111"/>
    <mergeCell ref="O111:P111"/>
    <mergeCell ref="Q111:R111"/>
    <mergeCell ref="S111:T111"/>
    <mergeCell ref="U111:V112"/>
    <mergeCell ref="U93:V93"/>
    <mergeCell ref="U94:V94"/>
    <mergeCell ref="U95:V95"/>
    <mergeCell ref="U96:V96"/>
    <mergeCell ref="U97:V97"/>
    <mergeCell ref="U98:V98"/>
    <mergeCell ref="X87:AN87"/>
    <mergeCell ref="U88:V88"/>
    <mergeCell ref="U89:V89"/>
    <mergeCell ref="U90:V90"/>
    <mergeCell ref="U91:V91"/>
    <mergeCell ref="U92:V92"/>
    <mergeCell ref="U73:V73"/>
    <mergeCell ref="U74:V74"/>
    <mergeCell ref="A84:F84"/>
    <mergeCell ref="A86:B86"/>
    <mergeCell ref="C86:K86"/>
    <mergeCell ref="L86:M86"/>
    <mergeCell ref="O86:P86"/>
    <mergeCell ref="Q86:R86"/>
    <mergeCell ref="S86:T86"/>
    <mergeCell ref="U86:V87"/>
    <mergeCell ref="U67:V67"/>
    <mergeCell ref="U68:V68"/>
    <mergeCell ref="U69:V69"/>
    <mergeCell ref="U70:V70"/>
    <mergeCell ref="U71:V71"/>
    <mergeCell ref="U72:V72"/>
    <mergeCell ref="S61:T61"/>
    <mergeCell ref="U61:V62"/>
    <mergeCell ref="U63:V63"/>
    <mergeCell ref="U64:V64"/>
    <mergeCell ref="U65:V65"/>
    <mergeCell ref="U66:V66"/>
    <mergeCell ref="A60:F60"/>
    <mergeCell ref="A61:B61"/>
    <mergeCell ref="C61:K61"/>
    <mergeCell ref="L61:M61"/>
    <mergeCell ref="O61:P61"/>
    <mergeCell ref="Q61:R61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24:V24"/>
    <mergeCell ref="U25:V25"/>
    <mergeCell ref="A35:F35"/>
    <mergeCell ref="A37:B37"/>
    <mergeCell ref="C37:K37"/>
    <mergeCell ref="L37:M37"/>
    <mergeCell ref="O37:P37"/>
    <mergeCell ref="Q37:R37"/>
    <mergeCell ref="S37:T37"/>
    <mergeCell ref="U37:V38"/>
    <mergeCell ref="U18:V18"/>
    <mergeCell ref="U19:V19"/>
    <mergeCell ref="U20:V20"/>
    <mergeCell ref="U21:V21"/>
    <mergeCell ref="U22:V22"/>
    <mergeCell ref="U23:V23"/>
    <mergeCell ref="U12:V13"/>
    <mergeCell ref="X12:AN12"/>
    <mergeCell ref="U14:V14"/>
    <mergeCell ref="U15:V15"/>
    <mergeCell ref="U16:V16"/>
    <mergeCell ref="U17:V17"/>
    <mergeCell ref="A12:B12"/>
    <mergeCell ref="C12:K12"/>
    <mergeCell ref="L12:M12"/>
    <mergeCell ref="O12:P12"/>
    <mergeCell ref="Q12:R12"/>
    <mergeCell ref="S12:T12"/>
  </mergeCells>
  <dataValidations count="1">
    <dataValidation type="whole" allowBlank="1" showInputMessage="1" showErrorMessage="1" error="Poule mag tussen 1 en 4 keer geschermd worden" sqref="AA2:AA9" xr:uid="{A3212477-64BE-4E41-8870-F09235575BFF}">
      <formula1>1</formula1>
      <formula2>4</formula2>
    </dataValidation>
  </dataValidations>
  <hyperlinks>
    <hyperlink ref="W2" location="'P floret'!W12" display="&gt;&gt;" xr:uid="{66EBB286-F1B5-420A-B5FC-E2AF6E7A40AB}"/>
    <hyperlink ref="W3" location="'P floret'!W37" display="&gt;&gt;" xr:uid="{0985C5A5-FB93-47D9-B16A-63BA48C1812E}"/>
    <hyperlink ref="W5" location="'P floret'!W86" display="&gt;&gt;" xr:uid="{3BE59E80-E6E3-40F6-80A7-AEB7D5A4EABE}"/>
    <hyperlink ref="W6" location="'P floret'!W111" display="&gt;&gt;" xr:uid="{6E8ADEE5-8A26-463E-8F40-5CC26BC5A662}"/>
    <hyperlink ref="W7" location="'P floret'!W136" display="&gt;&gt;" xr:uid="{AD6E7BA4-E1EF-4759-A9E2-6D1CC3258C4E}"/>
    <hyperlink ref="W8" location="'P floret'!W161" display="&gt;&gt;" xr:uid="{2914BDD8-134F-4F21-8C1F-40F6D76340D6}"/>
    <hyperlink ref="W9" location="'P floret'!W186" display="&gt;&gt;" xr:uid="{9F64F678-A1C2-45F0-913F-14F9078444A0}"/>
    <hyperlink ref="W4" location="'P floret'!W61" display="&gt;&gt;" xr:uid="{797155A6-686D-4E3B-AA66-4BB9E23726D9}"/>
    <hyperlink ref="W12" location="'P floret'!A1" display="A" xr:uid="{50236D04-D7BE-4D8D-AFF0-991B3F781B8A}"/>
    <hyperlink ref="W37" location="'P floret'!A1" display="B" xr:uid="{AD5D40B8-71FA-4E29-9F30-C5C95FD60D91}"/>
    <hyperlink ref="W61" location="'P floret'!A1" display="C" xr:uid="{A0F8DB33-C2CB-4BA3-99BE-B83CBEE55821}"/>
    <hyperlink ref="W86" location="'P floret'!A1" display="D" xr:uid="{80010D49-B311-4217-A09D-3739045470A3}"/>
    <hyperlink ref="W111" location="'P floret'!A1" display="E" xr:uid="{36B1144B-EED3-435A-B4C9-222D88AF1D30}"/>
    <hyperlink ref="W136" location="'P floret'!A1" display="F" xr:uid="{D58032E4-C365-4EFA-B080-329609E84F67}"/>
    <hyperlink ref="W186" location="'P floret'!A1" display="H" xr:uid="{D300D634-5BED-4388-9F1C-C3CBA9C146DB}"/>
    <hyperlink ref="W161" location="'P floret'!A1" display="G" xr:uid="{2786BFFE-11BB-4ECF-B3BD-B8B83111B538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31457" r:id="rId4" name="Button 1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11</xdr:row>
                    <xdr:rowOff>38100</xdr:rowOff>
                  </from>
                  <to>
                    <xdr:col>1</xdr:col>
                    <xdr:colOff>144780</xdr:colOff>
                    <xdr:row>11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58" r:id="rId5" name="Button 2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36</xdr:row>
                    <xdr:rowOff>38100</xdr:rowOff>
                  </from>
                  <to>
                    <xdr:col>1</xdr:col>
                    <xdr:colOff>121920</xdr:colOff>
                    <xdr:row>36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59" r:id="rId6" name="Button 3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60</xdr:row>
                    <xdr:rowOff>38100</xdr:rowOff>
                  </from>
                  <to>
                    <xdr:col>1</xdr:col>
                    <xdr:colOff>152400</xdr:colOff>
                    <xdr:row>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0" r:id="rId7" name="Button 4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1" r:id="rId8" name="Button 5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2" r:id="rId9" name="Button 6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135</xdr:row>
                    <xdr:rowOff>68580</xdr:rowOff>
                  </from>
                  <to>
                    <xdr:col>1</xdr:col>
                    <xdr:colOff>137160</xdr:colOff>
                    <xdr:row>135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3" r:id="rId10" name="Button 7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160</xdr:row>
                    <xdr:rowOff>38100</xdr:rowOff>
                  </from>
                  <to>
                    <xdr:col>1</xdr:col>
                    <xdr:colOff>175260</xdr:colOff>
                    <xdr:row>160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4" r:id="rId11" name="Button 8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175260</xdr:colOff>
                    <xdr:row>185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5" r:id="rId12" name="Button 9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150</xdr:row>
                    <xdr:rowOff>0</xdr:rowOff>
                  </from>
                  <to>
                    <xdr:col>4</xdr:col>
                    <xdr:colOff>83820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6" r:id="rId13" name="Button 10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125</xdr:row>
                    <xdr:rowOff>0</xdr:rowOff>
                  </from>
                  <to>
                    <xdr:col>4</xdr:col>
                    <xdr:colOff>83820</xdr:colOff>
                    <xdr:row>125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7" r:id="rId14" name="Button 11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26</xdr:row>
                    <xdr:rowOff>0</xdr:rowOff>
                  </from>
                  <to>
                    <xdr:col>4</xdr:col>
                    <xdr:colOff>83820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8" r:id="rId15" name="Button 12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51</xdr:row>
                    <xdr:rowOff>0</xdr:rowOff>
                  </from>
                  <to>
                    <xdr:col>4</xdr:col>
                    <xdr:colOff>83820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69" r:id="rId16" name="Button 13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75</xdr:row>
                    <xdr:rowOff>0</xdr:rowOff>
                  </from>
                  <to>
                    <xdr:col>4</xdr:col>
                    <xdr:colOff>83820</xdr:colOff>
                    <xdr:row>75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0" r:id="rId17" name="Button 14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100</xdr:row>
                    <xdr:rowOff>0</xdr:rowOff>
                  </from>
                  <to>
                    <xdr:col>4</xdr:col>
                    <xdr:colOff>83820</xdr:colOff>
                    <xdr:row>100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1" r:id="rId18" name="Button 15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175</xdr:row>
                    <xdr:rowOff>0</xdr:rowOff>
                  </from>
                  <to>
                    <xdr:col>4</xdr:col>
                    <xdr:colOff>83820</xdr:colOff>
                    <xdr:row>176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2" r:id="rId19" name="Button 16">
              <controlPr defaultSize="0" print="0" autoFill="0" autoPict="0">
                <anchor moveWithCells="1" sizeWithCells="1">
                  <from>
                    <xdr:col>1</xdr:col>
                    <xdr:colOff>68580</xdr:colOff>
                    <xdr:row>200</xdr:row>
                    <xdr:rowOff>0</xdr:rowOff>
                  </from>
                  <to>
                    <xdr:col>4</xdr:col>
                    <xdr:colOff>83820</xdr:colOff>
                    <xdr:row>201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3" r:id="rId20" name="Button 17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26</xdr:row>
                    <xdr:rowOff>0</xdr:rowOff>
                  </from>
                  <to>
                    <xdr:col>21</xdr:col>
                    <xdr:colOff>190500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4" r:id="rId21" name="Button 18">
              <controlPr defaultSize="0" print="0" autoFill="0" autoPict="0">
                <anchor moveWithCells="1" sizeWithCells="1">
                  <from>
                    <xdr:col>5</xdr:col>
                    <xdr:colOff>106680</xdr:colOff>
                    <xdr:row>51</xdr:row>
                    <xdr:rowOff>0</xdr:rowOff>
                  </from>
                  <to>
                    <xdr:col>21</xdr:col>
                    <xdr:colOff>160020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5" r:id="rId22" name="Button 19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75</xdr:row>
                    <xdr:rowOff>0</xdr:rowOff>
                  </from>
                  <to>
                    <xdr:col>21</xdr:col>
                    <xdr:colOff>190500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6" r:id="rId23" name="Button 20">
              <controlPr defaultSize="0" print="0" autoFill="0" autoPict="0">
                <anchor moveWithCells="1" sizeWithCells="1">
                  <from>
                    <xdr:col>5</xdr:col>
                    <xdr:colOff>7620</xdr:colOff>
                    <xdr:row>100</xdr:row>
                    <xdr:rowOff>0</xdr:rowOff>
                  </from>
                  <to>
                    <xdr:col>21</xdr:col>
                    <xdr:colOff>68580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7" r:id="rId24" name="Button 21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125</xdr:row>
                    <xdr:rowOff>0</xdr:rowOff>
                  </from>
                  <to>
                    <xdr:col>21</xdr:col>
                    <xdr:colOff>190500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8" r:id="rId25" name="Button 22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150</xdr:row>
                    <xdr:rowOff>0</xdr:rowOff>
                  </from>
                  <to>
                    <xdr:col>21</xdr:col>
                    <xdr:colOff>190500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79" r:id="rId26" name="Button 23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175</xdr:row>
                    <xdr:rowOff>0</xdr:rowOff>
                  </from>
                  <to>
                    <xdr:col>21</xdr:col>
                    <xdr:colOff>190500</xdr:colOff>
                    <xdr:row>176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0" r:id="rId27" name="Button 24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200</xdr:row>
                    <xdr:rowOff>0</xdr:rowOff>
                  </from>
                  <to>
                    <xdr:col>21</xdr:col>
                    <xdr:colOff>190500</xdr:colOff>
                    <xdr:row>201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1" r:id="rId28" name="Button 25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36</xdr:row>
                    <xdr:rowOff>38100</xdr:rowOff>
                  </from>
                  <to>
                    <xdr:col>1</xdr:col>
                    <xdr:colOff>144780</xdr:colOff>
                    <xdr:row>36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2" r:id="rId29" name="Button 26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60</xdr:row>
                    <xdr:rowOff>38100</xdr:rowOff>
                  </from>
                  <to>
                    <xdr:col>1</xdr:col>
                    <xdr:colOff>121920</xdr:colOff>
                    <xdr:row>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3" r:id="rId30" name="Button 27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60</xdr:row>
                    <xdr:rowOff>38100</xdr:rowOff>
                  </from>
                  <to>
                    <xdr:col>1</xdr:col>
                    <xdr:colOff>144780</xdr:colOff>
                    <xdr:row>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4" r:id="rId31" name="Button 28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5" r:id="rId32" name="Button 29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85</xdr:row>
                    <xdr:rowOff>38100</xdr:rowOff>
                  </from>
                  <to>
                    <xdr:col>1</xdr:col>
                    <xdr:colOff>121920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6" r:id="rId33" name="Button 30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85</xdr:row>
                    <xdr:rowOff>38100</xdr:rowOff>
                  </from>
                  <to>
                    <xdr:col>1</xdr:col>
                    <xdr:colOff>144780</xdr:colOff>
                    <xdr:row>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7" r:id="rId34" name="Button 31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8" r:id="rId35" name="Button 32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89" r:id="rId36" name="Button 33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110</xdr:row>
                    <xdr:rowOff>38100</xdr:rowOff>
                  </from>
                  <to>
                    <xdr:col>1</xdr:col>
                    <xdr:colOff>121920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0" r:id="rId37" name="Button 34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110</xdr:row>
                    <xdr:rowOff>38100</xdr:rowOff>
                  </from>
                  <to>
                    <xdr:col>1</xdr:col>
                    <xdr:colOff>144780</xdr:colOff>
                    <xdr:row>110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1" r:id="rId38" name="Button 35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2" r:id="rId39" name="Button 36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3" r:id="rId40" name="Button 37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4" r:id="rId41" name="Button 38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135</xdr:row>
                    <xdr:rowOff>38100</xdr:rowOff>
                  </from>
                  <to>
                    <xdr:col>1</xdr:col>
                    <xdr:colOff>121920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5" r:id="rId42" name="Button 39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135</xdr:row>
                    <xdr:rowOff>38100</xdr:rowOff>
                  </from>
                  <to>
                    <xdr:col>1</xdr:col>
                    <xdr:colOff>144780</xdr:colOff>
                    <xdr:row>135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6" r:id="rId43" name="Button 40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160</xdr:row>
                    <xdr:rowOff>68580</xdr:rowOff>
                  </from>
                  <to>
                    <xdr:col>1</xdr:col>
                    <xdr:colOff>137160</xdr:colOff>
                    <xdr:row>160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7" r:id="rId44" name="Button 41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8" r:id="rId45" name="Button 42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499" r:id="rId46" name="Button 43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0" r:id="rId47" name="Button 44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160</xdr:row>
                    <xdr:rowOff>38100</xdr:rowOff>
                  </from>
                  <to>
                    <xdr:col>1</xdr:col>
                    <xdr:colOff>121920</xdr:colOff>
                    <xdr:row>160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1" r:id="rId48" name="Button 45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160</xdr:row>
                    <xdr:rowOff>38100</xdr:rowOff>
                  </from>
                  <to>
                    <xdr:col>1</xdr:col>
                    <xdr:colOff>144780</xdr:colOff>
                    <xdr:row>160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2" r:id="rId49" name="Button 46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175260</xdr:colOff>
                    <xdr:row>185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3" r:id="rId50" name="Button 47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185</xdr:row>
                    <xdr:rowOff>68580</xdr:rowOff>
                  </from>
                  <to>
                    <xdr:col>1</xdr:col>
                    <xdr:colOff>137160</xdr:colOff>
                    <xdr:row>185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4" r:id="rId51" name="Button 48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5" r:id="rId52" name="Button 49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6" r:id="rId53" name="Button 50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7" r:id="rId54" name="Button 51">
              <controlPr defaultSize="0" print="0" autoFill="0" autoPict="0">
                <anchor moveWithCells="1" sizeWithCells="1">
                  <from>
                    <xdr:col>0</xdr:col>
                    <xdr:colOff>30480</xdr:colOff>
                    <xdr:row>185</xdr:row>
                    <xdr:rowOff>38100</xdr:rowOff>
                  </from>
                  <to>
                    <xdr:col>1</xdr:col>
                    <xdr:colOff>121920</xdr:colOff>
                    <xdr:row>185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8" r:id="rId55" name="Button 52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185</xdr:row>
                    <xdr:rowOff>38100</xdr:rowOff>
                  </from>
                  <to>
                    <xdr:col>1</xdr:col>
                    <xdr:colOff>144780</xdr:colOff>
                    <xdr:row>185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09" r:id="rId56" name="Button 53">
              <controlPr defaultSize="0" print="0" autoFill="0" autoPict="0">
                <anchor moveWithCells="1" sizeWithCells="1">
                  <from>
                    <xdr:col>4</xdr:col>
                    <xdr:colOff>152400</xdr:colOff>
                    <xdr:row>83</xdr:row>
                    <xdr:rowOff>106680</xdr:rowOff>
                  </from>
                  <to>
                    <xdr:col>5</xdr:col>
                    <xdr:colOff>281940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0" r:id="rId57" name="Button 54">
              <controlPr defaultSize="0" print="0" autoFill="0" autoPict="0">
                <anchor moveWithCells="1" sizeWithCells="1">
                  <from>
                    <xdr:col>6</xdr:col>
                    <xdr:colOff>228600</xdr:colOff>
                    <xdr:row>83</xdr:row>
                    <xdr:rowOff>106680</xdr:rowOff>
                  </from>
                  <to>
                    <xdr:col>8</xdr:col>
                    <xdr:colOff>53340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1" r:id="rId58" name="Button 55">
              <controlPr defaultSize="0" print="0" autoFill="0" autoPict="0">
                <anchor moveWithCells="1" sizeWithCells="1">
                  <from>
                    <xdr:col>9</xdr:col>
                    <xdr:colOff>15240</xdr:colOff>
                    <xdr:row>83</xdr:row>
                    <xdr:rowOff>106680</xdr:rowOff>
                  </from>
                  <to>
                    <xdr:col>10</xdr:col>
                    <xdr:colOff>144780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2" r:id="rId59" name="Button 56">
              <controlPr defaultSize="0" print="0" autoFill="0" autoPict="0">
                <anchor moveWithCells="1" sizeWithCells="1">
                  <from>
                    <xdr:col>11</xdr:col>
                    <xdr:colOff>83820</xdr:colOff>
                    <xdr:row>83</xdr:row>
                    <xdr:rowOff>106680</xdr:rowOff>
                  </from>
                  <to>
                    <xdr:col>12</xdr:col>
                    <xdr:colOff>213360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3" r:id="rId60" name="Button 57">
              <controlPr defaultSize="0" print="0" autoFill="0" autoPict="0">
                <anchor moveWithCells="1" sizeWithCells="1">
                  <from>
                    <xdr:col>13</xdr:col>
                    <xdr:colOff>243840</xdr:colOff>
                    <xdr:row>83</xdr:row>
                    <xdr:rowOff>106680</xdr:rowOff>
                  </from>
                  <to>
                    <xdr:col>14</xdr:col>
                    <xdr:colOff>365760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4" r:id="rId61" name="Button 58">
              <controlPr defaultSize="0" print="0" autoFill="0" autoPict="0">
                <anchor moveWithCells="1" sizeWithCells="1">
                  <from>
                    <xdr:col>15</xdr:col>
                    <xdr:colOff>243840</xdr:colOff>
                    <xdr:row>83</xdr:row>
                    <xdr:rowOff>106680</xdr:rowOff>
                  </from>
                  <to>
                    <xdr:col>16</xdr:col>
                    <xdr:colOff>243840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5" r:id="rId62" name="Button 59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83</xdr:row>
                    <xdr:rowOff>106680</xdr:rowOff>
                  </from>
                  <to>
                    <xdr:col>18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6" r:id="rId63" name="Button 60">
              <controlPr defaultSize="0" print="0" autoFill="0" autoPict="0">
                <anchor moveWithCells="1" sizeWithCells="1">
                  <from>
                    <xdr:col>18</xdr:col>
                    <xdr:colOff>251460</xdr:colOff>
                    <xdr:row>83</xdr:row>
                    <xdr:rowOff>106680</xdr:rowOff>
                  </from>
                  <to>
                    <xdr:col>19</xdr:col>
                    <xdr:colOff>266700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7" r:id="rId64" name="Button 61">
              <controlPr defaultSize="0" print="0" autoFill="0" autoPict="0">
                <anchor moveWithCells="1" sizeWithCells="1">
                  <from>
                    <xdr:col>20</xdr:col>
                    <xdr:colOff>45720</xdr:colOff>
                    <xdr:row>83</xdr:row>
                    <xdr:rowOff>106680</xdr:rowOff>
                  </from>
                  <to>
                    <xdr:col>21</xdr:col>
                    <xdr:colOff>53340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8" r:id="rId65" name="Button 62">
              <controlPr defaultSize="0" print="0" autoFill="0" autoPict="0">
                <anchor moveWithCells="1" sizeWithCells="1">
                  <from>
                    <xdr:col>3</xdr:col>
                    <xdr:colOff>0</xdr:colOff>
                    <xdr:row>208</xdr:row>
                    <xdr:rowOff>0</xdr:rowOff>
                  </from>
                  <to>
                    <xdr:col>4</xdr:col>
                    <xdr:colOff>83820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19" r:id="rId66" name="Button 63">
              <controlPr defaultSize="0" print="0" autoFill="0" autoPict="0">
                <anchor moveWithCells="1" sizeWithCells="1">
                  <from>
                    <xdr:col>5</xdr:col>
                    <xdr:colOff>30480</xdr:colOff>
                    <xdr:row>208</xdr:row>
                    <xdr:rowOff>0</xdr:rowOff>
                  </from>
                  <to>
                    <xdr:col>6</xdr:col>
                    <xdr:colOff>152400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0" r:id="rId67" name="Button 64">
              <controlPr defaultSize="0" print="0" autoFill="0" autoPict="0">
                <anchor moveWithCells="1" sizeWithCells="1">
                  <from>
                    <xdr:col>7</xdr:col>
                    <xdr:colOff>114300</xdr:colOff>
                    <xdr:row>208</xdr:row>
                    <xdr:rowOff>0</xdr:rowOff>
                  </from>
                  <to>
                    <xdr:col>8</xdr:col>
                    <xdr:colOff>243840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1" r:id="rId68" name="Button 65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208</xdr:row>
                    <xdr:rowOff>0</xdr:rowOff>
                  </from>
                  <to>
                    <xdr:col>11</xdr:col>
                    <xdr:colOff>15240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2" r:id="rId69" name="Button 66">
              <controlPr defaultSize="0" print="0" autoFill="0" autoPict="0">
                <anchor moveWithCells="1" sizeWithCells="1">
                  <from>
                    <xdr:col>12</xdr:col>
                    <xdr:colOff>45720</xdr:colOff>
                    <xdr:row>208</xdr:row>
                    <xdr:rowOff>0</xdr:rowOff>
                  </from>
                  <to>
                    <xdr:col>13</xdr:col>
                    <xdr:colOff>167640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3" r:id="rId70" name="Button 67">
              <controlPr defaultSize="0" print="0" autoFill="0" autoPict="0">
                <anchor moveWithCells="1" sizeWithCells="1">
                  <from>
                    <xdr:col>14</xdr:col>
                    <xdr:colOff>167640</xdr:colOff>
                    <xdr:row>208</xdr:row>
                    <xdr:rowOff>0</xdr:rowOff>
                  </from>
                  <to>
                    <xdr:col>15</xdr:col>
                    <xdr:colOff>167640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4" r:id="rId71" name="Button 68">
              <controlPr defaultSize="0" print="0" autoFill="0" autoPict="0">
                <anchor moveWithCells="1" sizeWithCells="1">
                  <from>
                    <xdr:col>15</xdr:col>
                    <xdr:colOff>381000</xdr:colOff>
                    <xdr:row>208</xdr:row>
                    <xdr:rowOff>0</xdr:rowOff>
                  </from>
                  <to>
                    <xdr:col>16</xdr:col>
                    <xdr:colOff>381000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5" r:id="rId72" name="Button 69">
              <controlPr defaultSize="0" print="0" autoFill="0" autoPict="0">
                <anchor moveWithCells="1" sizeWithCells="1">
                  <from>
                    <xdr:col>17</xdr:col>
                    <xdr:colOff>175260</xdr:colOff>
                    <xdr:row>208</xdr:row>
                    <xdr:rowOff>0</xdr:rowOff>
                  </from>
                  <to>
                    <xdr:col>18</xdr:col>
                    <xdr:colOff>190500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6" r:id="rId73" name="Button 70">
              <controlPr defaultSize="0" print="0" autoFill="0" autoPict="0">
                <anchor moveWithCells="1" sizeWithCells="1">
                  <from>
                    <xdr:col>18</xdr:col>
                    <xdr:colOff>388620</xdr:colOff>
                    <xdr:row>208</xdr:row>
                    <xdr:rowOff>0</xdr:rowOff>
                  </from>
                  <to>
                    <xdr:col>19</xdr:col>
                    <xdr:colOff>396240</xdr:colOff>
                    <xdr:row>208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7" r:id="rId74" name="Button 71">
              <controlPr defaultSize="0" print="0" autoFill="0" autoPict="0">
                <anchor moveWithCells="1" sizeWithCells="1">
                  <from>
                    <xdr:col>4</xdr:col>
                    <xdr:colOff>152400</xdr:colOff>
                    <xdr:row>59</xdr:row>
                    <xdr:rowOff>106680</xdr:rowOff>
                  </from>
                  <to>
                    <xdr:col>5</xdr:col>
                    <xdr:colOff>274320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8" r:id="rId75" name="Button 72">
              <controlPr defaultSize="0" print="0" autoFill="0" autoPict="0">
                <anchor moveWithCells="1" sizeWithCells="1">
                  <from>
                    <xdr:col>6</xdr:col>
                    <xdr:colOff>228600</xdr:colOff>
                    <xdr:row>59</xdr:row>
                    <xdr:rowOff>106680</xdr:rowOff>
                  </from>
                  <to>
                    <xdr:col>8</xdr:col>
                    <xdr:colOff>53340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29" r:id="rId76" name="Button 73">
              <controlPr defaultSize="0" print="0" autoFill="0" autoPict="0">
                <anchor moveWithCells="1" sizeWithCells="1">
                  <from>
                    <xdr:col>9</xdr:col>
                    <xdr:colOff>15240</xdr:colOff>
                    <xdr:row>59</xdr:row>
                    <xdr:rowOff>106680</xdr:rowOff>
                  </from>
                  <to>
                    <xdr:col>10</xdr:col>
                    <xdr:colOff>144780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0" r:id="rId77" name="Button 74">
              <controlPr defaultSize="0" print="0" autoFill="0" autoPict="0">
                <anchor moveWithCells="1" sizeWithCells="1">
                  <from>
                    <xdr:col>11</xdr:col>
                    <xdr:colOff>83820</xdr:colOff>
                    <xdr:row>59</xdr:row>
                    <xdr:rowOff>106680</xdr:rowOff>
                  </from>
                  <to>
                    <xdr:col>12</xdr:col>
                    <xdr:colOff>213360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1" r:id="rId78" name="Button 75">
              <controlPr defaultSize="0" print="0" autoFill="0" autoPict="0">
                <anchor moveWithCells="1" sizeWithCells="1">
                  <from>
                    <xdr:col>13</xdr:col>
                    <xdr:colOff>243840</xdr:colOff>
                    <xdr:row>59</xdr:row>
                    <xdr:rowOff>106680</xdr:rowOff>
                  </from>
                  <to>
                    <xdr:col>14</xdr:col>
                    <xdr:colOff>365760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2" r:id="rId79" name="Button 76">
              <controlPr defaultSize="0" print="0" autoFill="0" autoPict="0">
                <anchor moveWithCells="1" sizeWithCells="1">
                  <from>
                    <xdr:col>15</xdr:col>
                    <xdr:colOff>243840</xdr:colOff>
                    <xdr:row>59</xdr:row>
                    <xdr:rowOff>106680</xdr:rowOff>
                  </from>
                  <to>
                    <xdr:col>16</xdr:col>
                    <xdr:colOff>243840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3" r:id="rId80" name="Button 77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59</xdr:row>
                    <xdr:rowOff>106680</xdr:rowOff>
                  </from>
                  <to>
                    <xdr:col>18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4" r:id="rId81" name="Button 78">
              <controlPr defaultSize="0" print="0" autoFill="0" autoPict="0">
                <anchor moveWithCells="1" sizeWithCells="1">
                  <from>
                    <xdr:col>18</xdr:col>
                    <xdr:colOff>251460</xdr:colOff>
                    <xdr:row>59</xdr:row>
                    <xdr:rowOff>106680</xdr:rowOff>
                  </from>
                  <to>
                    <xdr:col>19</xdr:col>
                    <xdr:colOff>266700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5" r:id="rId82" name="Button 79">
              <controlPr defaultSize="0" print="0" autoFill="0" autoPict="0">
                <anchor moveWithCells="1" sizeWithCells="1">
                  <from>
                    <xdr:col>20</xdr:col>
                    <xdr:colOff>45720</xdr:colOff>
                    <xdr:row>59</xdr:row>
                    <xdr:rowOff>106680</xdr:rowOff>
                  </from>
                  <to>
                    <xdr:col>21</xdr:col>
                    <xdr:colOff>53340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6" r:id="rId83" name="Button 80">
              <controlPr defaultSize="0" print="0" autoFill="0" autoPict="0">
                <anchor moveWithCells="1" siz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76200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7" r:id="rId84" name="Button 81">
              <controlPr defaultSize="0" print="0" autoFill="0" autoPict="0">
                <anchor moveWithCells="1" sizeWithCells="1">
                  <from>
                    <xdr:col>5</xdr:col>
                    <xdr:colOff>30480</xdr:colOff>
                    <xdr:row>108</xdr:row>
                    <xdr:rowOff>0</xdr:rowOff>
                  </from>
                  <to>
                    <xdr:col>6</xdr:col>
                    <xdr:colOff>152400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8" r:id="rId85" name="Button 82">
              <controlPr defaultSize="0" print="0" autoFill="0" autoPict="0">
                <anchor moveWithCells="1" sizeWithCells="1">
                  <from>
                    <xdr:col>7</xdr:col>
                    <xdr:colOff>114300</xdr:colOff>
                    <xdr:row>108</xdr:row>
                    <xdr:rowOff>0</xdr:rowOff>
                  </from>
                  <to>
                    <xdr:col>8</xdr:col>
                    <xdr:colOff>243840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39" r:id="rId86" name="Button 83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108</xdr:row>
                    <xdr:rowOff>0</xdr:rowOff>
                  </from>
                  <to>
                    <xdr:col>11</xdr:col>
                    <xdr:colOff>15240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0" r:id="rId87" name="Button 84">
              <controlPr defaultSize="0" print="0" autoFill="0" autoPict="0">
                <anchor moveWithCells="1" sizeWithCells="1">
                  <from>
                    <xdr:col>12</xdr:col>
                    <xdr:colOff>45720</xdr:colOff>
                    <xdr:row>108</xdr:row>
                    <xdr:rowOff>0</xdr:rowOff>
                  </from>
                  <to>
                    <xdr:col>13</xdr:col>
                    <xdr:colOff>167640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1" r:id="rId88" name="Button 85">
              <controlPr defaultSize="0" print="0" autoFill="0" autoPict="0">
                <anchor moveWithCells="1" sizeWithCells="1">
                  <from>
                    <xdr:col>14</xdr:col>
                    <xdr:colOff>167640</xdr:colOff>
                    <xdr:row>108</xdr:row>
                    <xdr:rowOff>0</xdr:rowOff>
                  </from>
                  <to>
                    <xdr:col>15</xdr:col>
                    <xdr:colOff>167640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2" r:id="rId89" name="Button 86">
              <controlPr defaultSize="0" print="0" autoFill="0" autoPict="0">
                <anchor moveWithCells="1" sizeWithCells="1">
                  <from>
                    <xdr:col>15</xdr:col>
                    <xdr:colOff>381000</xdr:colOff>
                    <xdr:row>108</xdr:row>
                    <xdr:rowOff>0</xdr:rowOff>
                  </from>
                  <to>
                    <xdr:col>16</xdr:col>
                    <xdr:colOff>381000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3" r:id="rId90" name="Button 87">
              <controlPr defaultSize="0" print="0" autoFill="0" autoPict="0">
                <anchor moveWithCells="1" sizeWithCells="1">
                  <from>
                    <xdr:col>17</xdr:col>
                    <xdr:colOff>175260</xdr:colOff>
                    <xdr:row>108</xdr:row>
                    <xdr:rowOff>0</xdr:rowOff>
                  </from>
                  <to>
                    <xdr:col>18</xdr:col>
                    <xdr:colOff>190500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4" r:id="rId91" name="Button 88">
              <controlPr defaultSize="0" print="0" autoFill="0" autoPict="0">
                <anchor moveWithCells="1" sizeWithCells="1">
                  <from>
                    <xdr:col>18</xdr:col>
                    <xdr:colOff>388620</xdr:colOff>
                    <xdr:row>108</xdr:row>
                    <xdr:rowOff>0</xdr:rowOff>
                  </from>
                  <to>
                    <xdr:col>19</xdr:col>
                    <xdr:colOff>396240</xdr:colOff>
                    <xdr:row>108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5" r:id="rId92" name="Button 89">
              <controlPr defaultSize="0" print="0" autoFill="0" autoPict="0">
                <anchor moveWithCells="1" sizeWithCells="1">
                  <from>
                    <xdr:col>3</xdr:col>
                    <xdr:colOff>0</xdr:colOff>
                    <xdr:row>133</xdr:row>
                    <xdr:rowOff>0</xdr:rowOff>
                  </from>
                  <to>
                    <xdr:col>4</xdr:col>
                    <xdr:colOff>76200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6" r:id="rId93" name="Button 90">
              <controlPr defaultSize="0" print="0" autoFill="0" autoPict="0">
                <anchor moveWithCells="1" sizeWithCells="1">
                  <from>
                    <xdr:col>5</xdr:col>
                    <xdr:colOff>30480</xdr:colOff>
                    <xdr:row>133</xdr:row>
                    <xdr:rowOff>0</xdr:rowOff>
                  </from>
                  <to>
                    <xdr:col>6</xdr:col>
                    <xdr:colOff>152400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7" r:id="rId94" name="Button 91">
              <controlPr defaultSize="0" print="0" autoFill="0" autoPict="0">
                <anchor moveWithCells="1" sizeWithCells="1">
                  <from>
                    <xdr:col>7</xdr:col>
                    <xdr:colOff>114300</xdr:colOff>
                    <xdr:row>133</xdr:row>
                    <xdr:rowOff>0</xdr:rowOff>
                  </from>
                  <to>
                    <xdr:col>8</xdr:col>
                    <xdr:colOff>243840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8" r:id="rId95" name="Button 92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133</xdr:row>
                    <xdr:rowOff>0</xdr:rowOff>
                  </from>
                  <to>
                    <xdr:col>11</xdr:col>
                    <xdr:colOff>15240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49" r:id="rId96" name="Button 93">
              <controlPr defaultSize="0" print="0" autoFill="0" autoPict="0">
                <anchor moveWithCells="1" sizeWithCells="1">
                  <from>
                    <xdr:col>12</xdr:col>
                    <xdr:colOff>45720</xdr:colOff>
                    <xdr:row>133</xdr:row>
                    <xdr:rowOff>0</xdr:rowOff>
                  </from>
                  <to>
                    <xdr:col>13</xdr:col>
                    <xdr:colOff>167640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0" r:id="rId97" name="Button 94">
              <controlPr defaultSize="0" print="0" autoFill="0" autoPict="0">
                <anchor moveWithCells="1" sizeWithCells="1">
                  <from>
                    <xdr:col>14</xdr:col>
                    <xdr:colOff>167640</xdr:colOff>
                    <xdr:row>133</xdr:row>
                    <xdr:rowOff>0</xdr:rowOff>
                  </from>
                  <to>
                    <xdr:col>15</xdr:col>
                    <xdr:colOff>167640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1" r:id="rId98" name="Button 95">
              <controlPr defaultSize="0" print="0" autoFill="0" autoPict="0">
                <anchor moveWithCells="1" sizeWithCells="1">
                  <from>
                    <xdr:col>15</xdr:col>
                    <xdr:colOff>381000</xdr:colOff>
                    <xdr:row>133</xdr:row>
                    <xdr:rowOff>0</xdr:rowOff>
                  </from>
                  <to>
                    <xdr:col>16</xdr:col>
                    <xdr:colOff>381000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2" r:id="rId99" name="Button 96">
              <controlPr defaultSize="0" print="0" autoFill="0" autoPict="0">
                <anchor moveWithCells="1" sizeWithCells="1">
                  <from>
                    <xdr:col>17</xdr:col>
                    <xdr:colOff>175260</xdr:colOff>
                    <xdr:row>133</xdr:row>
                    <xdr:rowOff>0</xdr:rowOff>
                  </from>
                  <to>
                    <xdr:col>18</xdr:col>
                    <xdr:colOff>190500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3" r:id="rId100" name="Button 97">
              <controlPr defaultSize="0" print="0" autoFill="0" autoPict="0">
                <anchor moveWithCells="1" sizeWithCells="1">
                  <from>
                    <xdr:col>18</xdr:col>
                    <xdr:colOff>388620</xdr:colOff>
                    <xdr:row>133</xdr:row>
                    <xdr:rowOff>0</xdr:rowOff>
                  </from>
                  <to>
                    <xdr:col>19</xdr:col>
                    <xdr:colOff>396240</xdr:colOff>
                    <xdr:row>133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4" r:id="rId101" name="Button 98">
              <controlPr defaultSize="0" print="0" autoFill="0" autoPict="0">
                <anchor moveWithCells="1" sizeWithCells="1">
                  <from>
                    <xdr:col>3</xdr:col>
                    <xdr:colOff>0</xdr:colOff>
                    <xdr:row>158</xdr:row>
                    <xdr:rowOff>0</xdr:rowOff>
                  </from>
                  <to>
                    <xdr:col>4</xdr:col>
                    <xdr:colOff>76200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5" r:id="rId102" name="Button 99">
              <controlPr defaultSize="0" print="0" autoFill="0" autoPict="0">
                <anchor moveWithCells="1" sizeWithCells="1">
                  <from>
                    <xdr:col>5</xdr:col>
                    <xdr:colOff>30480</xdr:colOff>
                    <xdr:row>158</xdr:row>
                    <xdr:rowOff>0</xdr:rowOff>
                  </from>
                  <to>
                    <xdr:col>6</xdr:col>
                    <xdr:colOff>152400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6" r:id="rId103" name="Button 100">
              <controlPr defaultSize="0" print="0" autoFill="0" autoPict="0">
                <anchor moveWithCells="1" sizeWithCells="1">
                  <from>
                    <xdr:col>7</xdr:col>
                    <xdr:colOff>114300</xdr:colOff>
                    <xdr:row>158</xdr:row>
                    <xdr:rowOff>0</xdr:rowOff>
                  </from>
                  <to>
                    <xdr:col>8</xdr:col>
                    <xdr:colOff>243840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7" r:id="rId104" name="Button 101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158</xdr:row>
                    <xdr:rowOff>0</xdr:rowOff>
                  </from>
                  <to>
                    <xdr:col>11</xdr:col>
                    <xdr:colOff>15240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8" r:id="rId105" name="Button 102">
              <controlPr defaultSize="0" print="0" autoFill="0" autoPict="0">
                <anchor moveWithCells="1" sizeWithCells="1">
                  <from>
                    <xdr:col>12</xdr:col>
                    <xdr:colOff>45720</xdr:colOff>
                    <xdr:row>158</xdr:row>
                    <xdr:rowOff>0</xdr:rowOff>
                  </from>
                  <to>
                    <xdr:col>13</xdr:col>
                    <xdr:colOff>167640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59" r:id="rId106" name="Button 103">
              <controlPr defaultSize="0" print="0" autoFill="0" autoPict="0">
                <anchor moveWithCells="1" sizeWithCells="1">
                  <from>
                    <xdr:col>14</xdr:col>
                    <xdr:colOff>167640</xdr:colOff>
                    <xdr:row>158</xdr:row>
                    <xdr:rowOff>0</xdr:rowOff>
                  </from>
                  <to>
                    <xdr:col>15</xdr:col>
                    <xdr:colOff>167640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0" r:id="rId107" name="Button 104">
              <controlPr defaultSize="0" print="0" autoFill="0" autoPict="0">
                <anchor moveWithCells="1" sizeWithCells="1">
                  <from>
                    <xdr:col>15</xdr:col>
                    <xdr:colOff>381000</xdr:colOff>
                    <xdr:row>158</xdr:row>
                    <xdr:rowOff>0</xdr:rowOff>
                  </from>
                  <to>
                    <xdr:col>16</xdr:col>
                    <xdr:colOff>381000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1" r:id="rId108" name="Button 105">
              <controlPr defaultSize="0" print="0" autoFill="0" autoPict="0">
                <anchor moveWithCells="1" sizeWithCells="1">
                  <from>
                    <xdr:col>17</xdr:col>
                    <xdr:colOff>175260</xdr:colOff>
                    <xdr:row>158</xdr:row>
                    <xdr:rowOff>0</xdr:rowOff>
                  </from>
                  <to>
                    <xdr:col>18</xdr:col>
                    <xdr:colOff>190500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2" r:id="rId109" name="Button 106">
              <controlPr defaultSize="0" print="0" autoFill="0" autoPict="0">
                <anchor moveWithCells="1" sizeWithCells="1">
                  <from>
                    <xdr:col>18</xdr:col>
                    <xdr:colOff>388620</xdr:colOff>
                    <xdr:row>158</xdr:row>
                    <xdr:rowOff>0</xdr:rowOff>
                  </from>
                  <to>
                    <xdr:col>19</xdr:col>
                    <xdr:colOff>396240</xdr:colOff>
                    <xdr:row>158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3" r:id="rId110" name="Button 107">
              <controlPr defaultSize="0" print="0" autoFill="0" autoPict="0">
                <anchor moveWithCells="1" sizeWithCells="1">
                  <from>
                    <xdr:col>3</xdr:col>
                    <xdr:colOff>0</xdr:colOff>
                    <xdr:row>183</xdr:row>
                    <xdr:rowOff>0</xdr:rowOff>
                  </from>
                  <to>
                    <xdr:col>4</xdr:col>
                    <xdr:colOff>76200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4" r:id="rId111" name="Button 108">
              <controlPr defaultSize="0" print="0" autoFill="0" autoPict="0">
                <anchor moveWithCells="1" sizeWithCells="1">
                  <from>
                    <xdr:col>5</xdr:col>
                    <xdr:colOff>30480</xdr:colOff>
                    <xdr:row>183</xdr:row>
                    <xdr:rowOff>0</xdr:rowOff>
                  </from>
                  <to>
                    <xdr:col>6</xdr:col>
                    <xdr:colOff>152400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5" r:id="rId112" name="Button 109">
              <controlPr defaultSize="0" print="0" autoFill="0" autoPict="0">
                <anchor moveWithCells="1" sizeWithCells="1">
                  <from>
                    <xdr:col>7</xdr:col>
                    <xdr:colOff>114300</xdr:colOff>
                    <xdr:row>183</xdr:row>
                    <xdr:rowOff>0</xdr:rowOff>
                  </from>
                  <to>
                    <xdr:col>8</xdr:col>
                    <xdr:colOff>243840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6" r:id="rId113" name="Button 110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183</xdr:row>
                    <xdr:rowOff>0</xdr:rowOff>
                  </from>
                  <to>
                    <xdr:col>11</xdr:col>
                    <xdr:colOff>15240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7" r:id="rId114" name="Button 111">
              <controlPr defaultSize="0" print="0" autoFill="0" autoPict="0">
                <anchor moveWithCells="1" sizeWithCells="1">
                  <from>
                    <xdr:col>12</xdr:col>
                    <xdr:colOff>45720</xdr:colOff>
                    <xdr:row>183</xdr:row>
                    <xdr:rowOff>0</xdr:rowOff>
                  </from>
                  <to>
                    <xdr:col>13</xdr:col>
                    <xdr:colOff>167640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8" r:id="rId115" name="Button 112">
              <controlPr defaultSize="0" print="0" autoFill="0" autoPict="0">
                <anchor moveWithCells="1" sizeWithCells="1">
                  <from>
                    <xdr:col>14</xdr:col>
                    <xdr:colOff>167640</xdr:colOff>
                    <xdr:row>183</xdr:row>
                    <xdr:rowOff>0</xdr:rowOff>
                  </from>
                  <to>
                    <xdr:col>15</xdr:col>
                    <xdr:colOff>167640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69" r:id="rId116" name="Button 113">
              <controlPr defaultSize="0" print="0" autoFill="0" autoPict="0">
                <anchor moveWithCells="1" sizeWithCells="1">
                  <from>
                    <xdr:col>15</xdr:col>
                    <xdr:colOff>381000</xdr:colOff>
                    <xdr:row>183</xdr:row>
                    <xdr:rowOff>0</xdr:rowOff>
                  </from>
                  <to>
                    <xdr:col>16</xdr:col>
                    <xdr:colOff>381000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0" r:id="rId117" name="Button 114">
              <controlPr defaultSize="0" print="0" autoFill="0" autoPict="0">
                <anchor moveWithCells="1" sizeWithCells="1">
                  <from>
                    <xdr:col>17</xdr:col>
                    <xdr:colOff>175260</xdr:colOff>
                    <xdr:row>183</xdr:row>
                    <xdr:rowOff>0</xdr:rowOff>
                  </from>
                  <to>
                    <xdr:col>18</xdr:col>
                    <xdr:colOff>190500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1" r:id="rId118" name="Button 115">
              <controlPr defaultSize="0" print="0" autoFill="0" autoPict="0">
                <anchor moveWithCells="1" sizeWithCells="1">
                  <from>
                    <xdr:col>18</xdr:col>
                    <xdr:colOff>388620</xdr:colOff>
                    <xdr:row>183</xdr:row>
                    <xdr:rowOff>0</xdr:rowOff>
                  </from>
                  <to>
                    <xdr:col>19</xdr:col>
                    <xdr:colOff>396240</xdr:colOff>
                    <xdr:row>183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2" r:id="rId119" name="Button 116">
              <controlPr defaultSize="0" print="0" autoFill="0" autoPict="0">
                <anchor moveWithCells="1" sizeWithCells="1">
                  <from>
                    <xdr:col>4</xdr:col>
                    <xdr:colOff>152400</xdr:colOff>
                    <xdr:row>34</xdr:row>
                    <xdr:rowOff>106680</xdr:rowOff>
                  </from>
                  <to>
                    <xdr:col>5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3" r:id="rId120" name="Button 117">
              <controlPr defaultSize="0" print="0" autoFill="0" autoPict="0">
                <anchor moveWithCells="1" sizeWithCells="1">
                  <from>
                    <xdr:col>6</xdr:col>
                    <xdr:colOff>228600</xdr:colOff>
                    <xdr:row>34</xdr:row>
                    <xdr:rowOff>106680</xdr:rowOff>
                  </from>
                  <to>
                    <xdr:col>8</xdr:col>
                    <xdr:colOff>53340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4" r:id="rId121" name="Button 118">
              <controlPr defaultSize="0" print="0" autoFill="0" autoPict="0">
                <anchor moveWithCells="1" sizeWithCells="1">
                  <from>
                    <xdr:col>9</xdr:col>
                    <xdr:colOff>15240</xdr:colOff>
                    <xdr:row>34</xdr:row>
                    <xdr:rowOff>106680</xdr:rowOff>
                  </from>
                  <to>
                    <xdr:col>10</xdr:col>
                    <xdr:colOff>144780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5" r:id="rId122" name="Button 119">
              <controlPr defaultSize="0" print="0" autoFill="0" autoPict="0">
                <anchor moveWithCells="1" sizeWithCells="1">
                  <from>
                    <xdr:col>11</xdr:col>
                    <xdr:colOff>83820</xdr:colOff>
                    <xdr:row>34</xdr:row>
                    <xdr:rowOff>106680</xdr:rowOff>
                  </from>
                  <to>
                    <xdr:col>12</xdr:col>
                    <xdr:colOff>213360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6" r:id="rId123" name="Button 120">
              <controlPr defaultSize="0" print="0" autoFill="0" autoPict="0">
                <anchor moveWithCells="1" sizeWithCells="1">
                  <from>
                    <xdr:col>13</xdr:col>
                    <xdr:colOff>243840</xdr:colOff>
                    <xdr:row>34</xdr:row>
                    <xdr:rowOff>106680</xdr:rowOff>
                  </from>
                  <to>
                    <xdr:col>14</xdr:col>
                    <xdr:colOff>365760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7" r:id="rId124" name="Button 121">
              <controlPr defaultSize="0" print="0" autoFill="0" autoPict="0">
                <anchor moveWithCells="1" sizeWithCells="1">
                  <from>
                    <xdr:col>15</xdr:col>
                    <xdr:colOff>243840</xdr:colOff>
                    <xdr:row>34</xdr:row>
                    <xdr:rowOff>106680</xdr:rowOff>
                  </from>
                  <to>
                    <xdr:col>16</xdr:col>
                    <xdr:colOff>243840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8" r:id="rId125" name="Button 122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34</xdr:row>
                    <xdr:rowOff>106680</xdr:rowOff>
                  </from>
                  <to>
                    <xdr:col>18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79" r:id="rId126" name="Button 123">
              <controlPr defaultSize="0" print="0" autoFill="0" autoPict="0">
                <anchor moveWithCells="1" sizeWithCells="1">
                  <from>
                    <xdr:col>18</xdr:col>
                    <xdr:colOff>251460</xdr:colOff>
                    <xdr:row>34</xdr:row>
                    <xdr:rowOff>106680</xdr:rowOff>
                  </from>
                  <to>
                    <xdr:col>19</xdr:col>
                    <xdr:colOff>266700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580" r:id="rId127" name="Button 124">
              <controlPr defaultSize="0" print="0" autoFill="0" autoPict="0">
                <anchor moveWithCells="1" sizeWithCells="1">
                  <from>
                    <xdr:col>20</xdr:col>
                    <xdr:colOff>45720</xdr:colOff>
                    <xdr:row>34</xdr:row>
                    <xdr:rowOff>106680</xdr:rowOff>
                  </from>
                  <to>
                    <xdr:col>21</xdr:col>
                    <xdr:colOff>53340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8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F02A-E4E5-4950-9DCF-27E8CB79C9F3}">
  <sheetPr codeName="Blad7"/>
  <dimension ref="A1:AMM147"/>
  <sheetViews>
    <sheetView zoomScale="115" zoomScaleNormal="115" workbookViewId="0">
      <pane xSplit="11" ySplit="1" topLeftCell="AX8" activePane="bottomRight" state="frozen"/>
      <selection activeCell="BE3" sqref="BE3"/>
      <selection pane="topRight" activeCell="BE3" sqref="BE3"/>
      <selection pane="bottomLeft" activeCell="BE3" sqref="BE3"/>
      <selection pane="bottomRight" activeCell="BC21" sqref="BC21"/>
    </sheetView>
  </sheetViews>
  <sheetFormatPr defaultColWidth="8.88671875" defaultRowHeight="13.8" x14ac:dyDescent="0.3"/>
  <cols>
    <col min="1" max="1" width="4.33203125" style="255" customWidth="1"/>
    <col min="2" max="2" width="6.44140625" style="255" customWidth="1"/>
    <col min="3" max="3" width="6.33203125" style="244" customWidth="1"/>
    <col min="4" max="4" width="11.6640625" style="260" customWidth="1"/>
    <col min="5" max="5" width="24" style="255" customWidth="1"/>
    <col min="6" max="6" width="8.6640625" style="243" customWidth="1"/>
    <col min="7" max="7" width="13.44140625" style="261" customWidth="1"/>
    <col min="8" max="8" width="9.44140625" style="243" customWidth="1"/>
    <col min="9" max="9" width="10.6640625" style="255" customWidth="1"/>
    <col min="10" max="10" width="10.6640625" style="255" hidden="1" customWidth="1"/>
    <col min="11" max="11" width="8.44140625" style="255" customWidth="1"/>
    <col min="12" max="12" width="10" style="255" customWidth="1"/>
    <col min="13" max="13" width="8.44140625" style="243" customWidth="1"/>
    <col min="14" max="14" width="7.44140625" style="243" customWidth="1"/>
    <col min="15" max="15" width="4.109375" style="243" customWidth="1"/>
    <col min="16" max="16" width="5" style="243" customWidth="1"/>
    <col min="17" max="17" width="5" style="244" customWidth="1"/>
    <col min="18" max="18" width="8.44140625" style="244" customWidth="1"/>
    <col min="19" max="19" width="3.6640625" style="244" customWidth="1"/>
    <col min="20" max="20" width="5" style="244" customWidth="1"/>
    <col min="21" max="21" width="4.33203125" style="244" customWidth="1"/>
    <col min="22" max="22" width="8.33203125" style="244" customWidth="1"/>
    <col min="23" max="23" width="3.6640625" style="244" customWidth="1"/>
    <col min="24" max="24" width="5.6640625" style="244" customWidth="1"/>
    <col min="25" max="25" width="5" style="255" customWidth="1"/>
    <col min="26" max="26" width="9" style="244" customWidth="1"/>
    <col min="27" max="27" width="3.6640625" style="244" customWidth="1"/>
    <col min="28" max="28" width="5.6640625" style="244" customWidth="1"/>
    <col min="29" max="29" width="4.33203125" style="255" customWidth="1"/>
    <col min="30" max="30" width="8.33203125" style="244" customWidth="1"/>
    <col min="31" max="31" width="4.109375" style="244" customWidth="1"/>
    <col min="32" max="32" width="5.6640625" style="244" customWidth="1"/>
    <col min="33" max="33" width="5" style="243" customWidth="1"/>
    <col min="34" max="34" width="6.6640625" style="243" customWidth="1"/>
    <col min="35" max="35" width="4.109375" style="243" customWidth="1"/>
    <col min="36" max="36" width="5" style="243" customWidth="1"/>
    <col min="37" max="37" width="6" style="243" customWidth="1"/>
    <col min="38" max="38" width="8.44140625" style="243" customWidth="1"/>
    <col min="39" max="39" width="4.109375" style="243" customWidth="1"/>
    <col min="40" max="40" width="5.44140625" style="243" customWidth="1"/>
    <col min="41" max="41" width="4.109375" style="243" customWidth="1"/>
    <col min="42" max="42" width="8.33203125" style="243" customWidth="1"/>
    <col min="43" max="45" width="5.44140625" style="243" customWidth="1"/>
    <col min="46" max="46" width="8.6640625" style="243" customWidth="1"/>
    <col min="47" max="49" width="5.44140625" style="243" customWidth="1"/>
    <col min="50" max="50" width="8.6640625" style="243" customWidth="1"/>
    <col min="51" max="53" width="5.44140625" style="243" customWidth="1"/>
    <col min="54" max="54" width="7" style="243" customWidth="1"/>
    <col min="55" max="55" width="7.33203125" style="243" customWidth="1"/>
    <col min="56" max="56" width="6.33203125" style="243" customWidth="1"/>
    <col min="57" max="57" width="29.44140625" style="243" customWidth="1"/>
    <col min="58" max="58" width="4.44140625" style="262" customWidth="1"/>
    <col min="59" max="59" width="32.109375" style="244" customWidth="1"/>
    <col min="60" max="258" width="11.44140625" style="244" customWidth="1"/>
    <col min="259" max="259" width="4.33203125" style="244" customWidth="1"/>
    <col min="260" max="260" width="6.44140625" style="244" customWidth="1"/>
    <col min="261" max="261" width="6.33203125" style="244" customWidth="1"/>
    <col min="262" max="262" width="11.6640625" style="244" customWidth="1"/>
    <col min="263" max="263" width="21" style="244" customWidth="1"/>
    <col min="264" max="264" width="8.6640625" style="244" customWidth="1"/>
    <col min="265" max="265" width="13.44140625" style="244" customWidth="1"/>
    <col min="266" max="266" width="9.44140625" style="244" customWidth="1"/>
    <col min="267" max="267" width="10.6640625" style="244" customWidth="1"/>
    <col min="268" max="305" width="11.44140625" style="244" customWidth="1"/>
    <col min="306" max="306" width="8.6640625" style="244" customWidth="1"/>
    <col min="307" max="309" width="5.44140625" style="244" customWidth="1"/>
    <col min="310" max="310" width="7" style="244" customWidth="1"/>
    <col min="311" max="311" width="7.33203125" style="244" customWidth="1"/>
    <col min="312" max="312" width="6.33203125" style="244" customWidth="1"/>
    <col min="313" max="313" width="18.44140625" style="244" customWidth="1"/>
    <col min="314" max="314" width="4.44140625" style="244" customWidth="1"/>
    <col min="315" max="315" width="32.109375" style="244" customWidth="1"/>
    <col min="316" max="514" width="11.44140625" style="244" customWidth="1"/>
    <col min="515" max="515" width="4.33203125" style="244" customWidth="1"/>
    <col min="516" max="516" width="6.44140625" style="244" customWidth="1"/>
    <col min="517" max="517" width="6.33203125" style="244" customWidth="1"/>
    <col min="518" max="518" width="11.6640625" style="244" customWidth="1"/>
    <col min="519" max="519" width="21" style="244" customWidth="1"/>
    <col min="520" max="520" width="8.6640625" style="244" customWidth="1"/>
    <col min="521" max="521" width="13.44140625" style="244" customWidth="1"/>
    <col min="522" max="522" width="9.44140625" style="244" customWidth="1"/>
    <col min="523" max="523" width="10.6640625" style="244" customWidth="1"/>
    <col min="524" max="561" width="11.44140625" style="244" customWidth="1"/>
    <col min="562" max="562" width="8.6640625" style="244" customWidth="1"/>
    <col min="563" max="565" width="5.44140625" style="244" customWidth="1"/>
    <col min="566" max="566" width="7" style="244" customWidth="1"/>
    <col min="567" max="567" width="7.33203125" style="244" customWidth="1"/>
    <col min="568" max="568" width="6.33203125" style="244" customWidth="1"/>
    <col min="569" max="569" width="18.44140625" style="244" customWidth="1"/>
    <col min="570" max="570" width="4.44140625" style="244" customWidth="1"/>
    <col min="571" max="571" width="32.109375" style="244" customWidth="1"/>
    <col min="572" max="770" width="11.44140625" style="244" customWidth="1"/>
    <col min="771" max="771" width="4.33203125" style="244" customWidth="1"/>
    <col min="772" max="772" width="6.44140625" style="244" customWidth="1"/>
    <col min="773" max="773" width="6.33203125" style="244" customWidth="1"/>
    <col min="774" max="774" width="11.6640625" style="244" customWidth="1"/>
    <col min="775" max="775" width="21" style="244" customWidth="1"/>
    <col min="776" max="776" width="8.6640625" style="244" customWidth="1"/>
    <col min="777" max="777" width="13.44140625" style="244" customWidth="1"/>
    <col min="778" max="778" width="9.44140625" style="244" customWidth="1"/>
    <col min="779" max="779" width="10.6640625" style="244" customWidth="1"/>
    <col min="780" max="817" width="11.44140625" style="244" customWidth="1"/>
    <col min="818" max="818" width="8.6640625" style="244" customWidth="1"/>
    <col min="819" max="821" width="5.44140625" style="244" customWidth="1"/>
    <col min="822" max="822" width="7" style="244" customWidth="1"/>
    <col min="823" max="823" width="7.33203125" style="244" customWidth="1"/>
    <col min="824" max="824" width="6.33203125" style="244" customWidth="1"/>
    <col min="825" max="825" width="18.44140625" style="244" customWidth="1"/>
    <col min="826" max="826" width="4.44140625" style="244" customWidth="1"/>
    <col min="827" max="827" width="32.109375" style="244" customWidth="1"/>
    <col min="828" max="1027" width="11.44140625" style="244" customWidth="1"/>
    <col min="1028" max="16384" width="8.88671875" style="156"/>
  </cols>
  <sheetData>
    <row r="1" spans="1:71" s="150" customFormat="1" ht="57" customHeight="1" x14ac:dyDescent="0.6">
      <c r="A1" s="149" t="s">
        <v>207</v>
      </c>
      <c r="B1" s="157" t="s">
        <v>208</v>
      </c>
      <c r="C1" s="224" t="s">
        <v>209</v>
      </c>
      <c r="D1" s="225">
        <f>COUNTIF(D2:D128,"1")</f>
        <v>0</v>
      </c>
      <c r="E1" s="160" t="s">
        <v>210</v>
      </c>
      <c r="F1" s="161" t="s">
        <v>211</v>
      </c>
      <c r="G1" s="162" t="s">
        <v>212</v>
      </c>
      <c r="H1" s="163" t="s">
        <v>275</v>
      </c>
      <c r="I1" s="160" t="s">
        <v>214</v>
      </c>
      <c r="J1" s="160" t="s">
        <v>688</v>
      </c>
      <c r="K1" s="160" t="s">
        <v>215</v>
      </c>
      <c r="L1" s="458" t="s">
        <v>570</v>
      </c>
      <c r="M1" s="226" t="s">
        <v>569</v>
      </c>
      <c r="N1" s="165" t="s">
        <v>216</v>
      </c>
      <c r="O1" s="165" t="s">
        <v>99</v>
      </c>
      <c r="P1" s="165" t="s">
        <v>217</v>
      </c>
      <c r="Q1" s="166" t="s">
        <v>218</v>
      </c>
      <c r="R1" s="165" t="s">
        <v>219</v>
      </c>
      <c r="S1" s="165" t="s">
        <v>99</v>
      </c>
      <c r="T1" s="167" t="s">
        <v>224</v>
      </c>
      <c r="U1" s="166" t="s">
        <v>221</v>
      </c>
      <c r="V1" s="165" t="s">
        <v>219</v>
      </c>
      <c r="W1" s="165" t="s">
        <v>99</v>
      </c>
      <c r="X1" s="167" t="s">
        <v>224</v>
      </c>
      <c r="Y1" s="168" t="s">
        <v>222</v>
      </c>
      <c r="Z1" s="165" t="s">
        <v>219</v>
      </c>
      <c r="AA1" s="165" t="s">
        <v>99</v>
      </c>
      <c r="AB1" s="167" t="s">
        <v>224</v>
      </c>
      <c r="AC1" s="166" t="s">
        <v>223</v>
      </c>
      <c r="AD1" s="165" t="s">
        <v>219</v>
      </c>
      <c r="AE1" s="165" t="s">
        <v>99</v>
      </c>
      <c r="AF1" s="169" t="s">
        <v>224</v>
      </c>
      <c r="AG1" s="168" t="s">
        <v>225</v>
      </c>
      <c r="AH1" s="165" t="s">
        <v>219</v>
      </c>
      <c r="AI1" s="165" t="s">
        <v>99</v>
      </c>
      <c r="AJ1" s="169" t="s">
        <v>224</v>
      </c>
      <c r="AK1" s="168" t="s">
        <v>226</v>
      </c>
      <c r="AL1" s="165" t="s">
        <v>219</v>
      </c>
      <c r="AM1" s="165" t="s">
        <v>99</v>
      </c>
      <c r="AN1" s="169" t="s">
        <v>224</v>
      </c>
      <c r="AO1" s="168" t="s">
        <v>228</v>
      </c>
      <c r="AP1" s="165" t="s">
        <v>219</v>
      </c>
      <c r="AQ1" s="165" t="s">
        <v>99</v>
      </c>
      <c r="AR1" s="169" t="s">
        <v>224</v>
      </c>
      <c r="AS1" s="168" t="s">
        <v>229</v>
      </c>
      <c r="AT1" s="165" t="s">
        <v>219</v>
      </c>
      <c r="AU1" s="165" t="s">
        <v>99</v>
      </c>
      <c r="AV1" s="169" t="s">
        <v>224</v>
      </c>
      <c r="AW1" s="168" t="s">
        <v>230</v>
      </c>
      <c r="AX1" s="165" t="s">
        <v>219</v>
      </c>
      <c r="AY1" s="165" t="s">
        <v>99</v>
      </c>
      <c r="AZ1" s="169" t="s">
        <v>224</v>
      </c>
      <c r="BA1" s="168" t="s">
        <v>231</v>
      </c>
      <c r="BB1" s="170" t="s">
        <v>232</v>
      </c>
      <c r="BC1" s="171" t="s">
        <v>233</v>
      </c>
      <c r="BD1" s="170" t="s">
        <v>234</v>
      </c>
      <c r="BE1" s="172" t="s">
        <v>235</v>
      </c>
      <c r="BF1" s="172" t="s">
        <v>276</v>
      </c>
      <c r="BG1" s="148"/>
      <c r="BS1" s="227"/>
    </row>
    <row r="2" spans="1:71" ht="17.25" customHeight="1" x14ac:dyDescent="0.3">
      <c r="A2" s="228">
        <v>1</v>
      </c>
      <c r="B2" s="228" t="str">
        <f>IF(A2=BF2,"v","x")</f>
        <v>v</v>
      </c>
      <c r="C2" s="228"/>
      <c r="D2" s="456"/>
      <c r="E2" s="230" t="s">
        <v>319</v>
      </c>
      <c r="F2" s="231"/>
      <c r="G2" s="232" t="s">
        <v>248</v>
      </c>
      <c r="H2" s="233">
        <f>SUM(M2+Q2+U2+Y2+AC2+AG2+AK2+AO2+AS2+AW2+BA2)</f>
        <v>271.16666666666663</v>
      </c>
      <c r="I2" s="234">
        <v>2005</v>
      </c>
      <c r="J2" s="153">
        <v>2021</v>
      </c>
      <c r="K2" s="455">
        <f>J2-I2</f>
        <v>16</v>
      </c>
      <c r="L2" s="235">
        <f>H2-M2</f>
        <v>0</v>
      </c>
      <c r="M2" s="236">
        <v>271.16666666666663</v>
      </c>
      <c r="N2" s="237">
        <v>1</v>
      </c>
      <c r="O2" s="237"/>
      <c r="P2" s="237"/>
      <c r="Q2" s="238">
        <f>SUM(O2*10+P2)/N2*10</f>
        <v>0</v>
      </c>
      <c r="R2" s="237">
        <v>1</v>
      </c>
      <c r="S2" s="237"/>
      <c r="T2" s="237"/>
      <c r="U2" s="238">
        <f>SUM(S2*10+T2)/R2*10</f>
        <v>0</v>
      </c>
      <c r="V2" s="237">
        <v>1</v>
      </c>
      <c r="W2" s="237"/>
      <c r="X2" s="237"/>
      <c r="Y2" s="238">
        <f>SUM(W2*10+X2)/V2*10</f>
        <v>0</v>
      </c>
      <c r="Z2" s="237">
        <v>1</v>
      </c>
      <c r="AA2" s="237"/>
      <c r="AB2" s="237"/>
      <c r="AC2" s="238">
        <f>SUM(AA2*10+AB2/2)/Z2*10</f>
        <v>0</v>
      </c>
      <c r="AD2" s="237">
        <v>1</v>
      </c>
      <c r="AE2" s="237"/>
      <c r="AF2" s="237"/>
      <c r="AG2" s="239">
        <f>SUM(AE2*10+AF2)/AD2*10</f>
        <v>0</v>
      </c>
      <c r="AH2" s="237">
        <v>1</v>
      </c>
      <c r="AI2" s="237"/>
      <c r="AJ2" s="237"/>
      <c r="AK2" s="239">
        <f>SUM(AI2*10+AJ2)/AH2*10</f>
        <v>0</v>
      </c>
      <c r="AL2" s="237">
        <v>1</v>
      </c>
      <c r="AM2" s="237"/>
      <c r="AN2" s="237"/>
      <c r="AO2" s="240">
        <f>SUM(AM2*10+AN2)/AL2*10</f>
        <v>0</v>
      </c>
      <c r="AP2" s="237">
        <v>1</v>
      </c>
      <c r="AQ2" s="237"/>
      <c r="AR2" s="237"/>
      <c r="AS2" s="241">
        <f>SUM(AQ2*10+AR2)/AP2*10</f>
        <v>0</v>
      </c>
      <c r="AT2" s="237">
        <v>1</v>
      </c>
      <c r="AU2" s="237"/>
      <c r="AV2" s="237"/>
      <c r="AW2" s="238">
        <f>SUM(AU2*10+AV2)/AT2*10</f>
        <v>0</v>
      </c>
      <c r="AX2" s="237">
        <v>1</v>
      </c>
      <c r="AY2" s="237"/>
      <c r="AZ2" s="237"/>
      <c r="BA2" s="238">
        <f>SUM(AY2*10+AZ2)/AX2*10</f>
        <v>0</v>
      </c>
      <c r="BB2" s="235">
        <f>IF(H2&lt;250,0,IF(H2&lt;500,250,IF(H2&lt;750,"500",IF(H2&lt;1000,750,IF(H2&lt;1500,1000,IF(H2&lt;2000,1500,IF(H2&lt;2500,2000,IF(H2&lt;3000,2500,3000))))))))</f>
        <v>250</v>
      </c>
      <c r="BC2" s="242">
        <v>250</v>
      </c>
      <c r="BD2" s="235">
        <f>BB2-BC2</f>
        <v>0</v>
      </c>
      <c r="BE2" s="235" t="str">
        <f>IF(BD2=0,"geen actie",CONCATENATE("diploma uitschrijven: ",BB2," punten"))</f>
        <v>geen actie</v>
      </c>
      <c r="BF2" s="243">
        <v>1</v>
      </c>
      <c r="BG2" s="243"/>
      <c r="BH2" s="243"/>
      <c r="BI2" s="243"/>
      <c r="BJ2" s="243"/>
    </row>
    <row r="3" spans="1:71" ht="17.25" customHeight="1" x14ac:dyDescent="0.3">
      <c r="A3" s="228">
        <v>28</v>
      </c>
      <c r="B3" s="228" t="str">
        <f>IF(A3=BF3,"v","x")</f>
        <v>v</v>
      </c>
      <c r="C3" s="149" t="s">
        <v>237</v>
      </c>
      <c r="D3" s="466"/>
      <c r="E3" s="230" t="s">
        <v>707</v>
      </c>
      <c r="F3" s="234">
        <v>118695</v>
      </c>
      <c r="G3" s="245" t="s">
        <v>553</v>
      </c>
      <c r="H3" s="233">
        <f>SUM(M3+Q3+U3+Y3+AC3+AG3+AK3+AO3+AS3+AW3+BA3)</f>
        <v>272.35294117647061</v>
      </c>
      <c r="I3" s="247">
        <v>2004</v>
      </c>
      <c r="J3" s="153">
        <v>2021</v>
      </c>
      <c r="K3" s="455">
        <f>J3-I3</f>
        <v>17</v>
      </c>
      <c r="L3" s="235">
        <f>H3-M3</f>
        <v>272.35294117647061</v>
      </c>
      <c r="M3" s="236">
        <v>0</v>
      </c>
      <c r="N3" s="237">
        <v>1</v>
      </c>
      <c r="O3" s="237"/>
      <c r="P3" s="237"/>
      <c r="Q3" s="238">
        <f>SUM(O3*10+P3)/N3*10</f>
        <v>0</v>
      </c>
      <c r="R3" s="237">
        <v>17</v>
      </c>
      <c r="S3" s="237">
        <v>13</v>
      </c>
      <c r="T3" s="237">
        <v>78</v>
      </c>
      <c r="U3" s="238">
        <f>SUM(S3*10+T3)/R3*10</f>
        <v>122.35294117647058</v>
      </c>
      <c r="V3" s="237">
        <v>1</v>
      </c>
      <c r="W3" s="237"/>
      <c r="X3" s="237"/>
      <c r="Y3" s="238">
        <f>SUM(W3*10+X3)/V3*10</f>
        <v>0</v>
      </c>
      <c r="Z3" s="237">
        <v>1</v>
      </c>
      <c r="AA3" s="237"/>
      <c r="AB3" s="237"/>
      <c r="AC3" s="238">
        <f>SUM(AA3*10+AB3/2)/Z3*10</f>
        <v>0</v>
      </c>
      <c r="AD3" s="237">
        <v>1</v>
      </c>
      <c r="AE3" s="237"/>
      <c r="AF3" s="237"/>
      <c r="AG3" s="239">
        <f>SUM(AE3*10+AF3)/AD3*10</f>
        <v>0</v>
      </c>
      <c r="AH3" s="237">
        <v>1</v>
      </c>
      <c r="AI3" s="237"/>
      <c r="AJ3" s="237"/>
      <c r="AK3" s="239">
        <f>SUM(AI3*10+AJ3)/AH3*10</f>
        <v>0</v>
      </c>
      <c r="AL3" s="237">
        <v>10</v>
      </c>
      <c r="AM3" s="237">
        <v>10</v>
      </c>
      <c r="AN3" s="237">
        <v>50</v>
      </c>
      <c r="AO3" s="240">
        <f>SUM(AM3*10+AN3)/AL3*10</f>
        <v>150</v>
      </c>
      <c r="AP3" s="237">
        <v>1</v>
      </c>
      <c r="AQ3" s="237"/>
      <c r="AR3" s="237"/>
      <c r="AS3" s="241">
        <f>SUM(AQ3*10+AR3)/AP3*10</f>
        <v>0</v>
      </c>
      <c r="AT3" s="237">
        <v>1</v>
      </c>
      <c r="AU3" s="237"/>
      <c r="AV3" s="237"/>
      <c r="AW3" s="238">
        <f>SUM(AU3*10+AV3)/AT3*10</f>
        <v>0</v>
      </c>
      <c r="AX3" s="237">
        <v>1</v>
      </c>
      <c r="AY3" s="237"/>
      <c r="AZ3" s="237"/>
      <c r="BA3" s="238">
        <f>SUM(AY3*10+AZ3)/AX3*10</f>
        <v>0</v>
      </c>
      <c r="BB3" s="235">
        <f>IF(H3&lt;250,0,IF(H3&lt;500,250,IF(H3&lt;750,"500",IF(H3&lt;1000,750,IF(H3&lt;1500,1000,IF(H3&lt;2000,1500,IF(H3&lt;2500,2000,IF(H3&lt;3000,2500,3000))))))))</f>
        <v>250</v>
      </c>
      <c r="BC3" s="242">
        <v>250</v>
      </c>
      <c r="BD3" s="235">
        <f>BB3-BC3</f>
        <v>0</v>
      </c>
      <c r="BE3" s="235" t="str">
        <f>IF(BD3=0,"geen actie",CONCATENATE("diploma uitschrijven: ",BB3," punten"))</f>
        <v>geen actie</v>
      </c>
      <c r="BF3" s="243">
        <v>28</v>
      </c>
      <c r="BH3" s="243"/>
      <c r="BI3" s="243"/>
      <c r="BJ3" s="243"/>
    </row>
    <row r="4" spans="1:71" ht="17.25" customHeight="1" x14ac:dyDescent="0.3">
      <c r="A4" s="228">
        <v>2</v>
      </c>
      <c r="B4" s="228" t="str">
        <f>IF(A4=BF4,"v","x")</f>
        <v>v</v>
      </c>
      <c r="C4" s="149" t="s">
        <v>237</v>
      </c>
      <c r="D4" s="481"/>
      <c r="E4" s="246" t="s">
        <v>345</v>
      </c>
      <c r="F4" s="269">
        <v>118308</v>
      </c>
      <c r="G4" s="232" t="s">
        <v>321</v>
      </c>
      <c r="H4" s="233">
        <f>SUM(M4+Q4+U4+Y4+AC4+AG4+AK4+AO4+AS4+AW4+BA4)</f>
        <v>817.25000000000011</v>
      </c>
      <c r="I4" s="247">
        <v>2008</v>
      </c>
      <c r="J4" s="153">
        <v>2021</v>
      </c>
      <c r="K4" s="455">
        <f>J4-I4</f>
        <v>13</v>
      </c>
      <c r="L4" s="235">
        <f>H4-M4</f>
        <v>183.72222222222229</v>
      </c>
      <c r="M4" s="236">
        <v>633.52777777777783</v>
      </c>
      <c r="N4" s="237">
        <v>12</v>
      </c>
      <c r="O4" s="237">
        <v>3</v>
      </c>
      <c r="P4" s="237">
        <v>30</v>
      </c>
      <c r="Q4" s="238">
        <f>SUM(O4*10+P4)/N4*10</f>
        <v>50</v>
      </c>
      <c r="R4" s="237">
        <v>18</v>
      </c>
      <c r="S4" s="237">
        <v>2</v>
      </c>
      <c r="T4" s="237">
        <v>41</v>
      </c>
      <c r="U4" s="238">
        <f>SUM(S4*10+T4)/R4*10</f>
        <v>33.888888888888886</v>
      </c>
      <c r="V4" s="237">
        <v>1</v>
      </c>
      <c r="W4" s="237"/>
      <c r="X4" s="237"/>
      <c r="Y4" s="238">
        <f>SUM(W4*10+X4)/V4*10</f>
        <v>0</v>
      </c>
      <c r="Z4" s="237">
        <v>1</v>
      </c>
      <c r="AA4" s="237"/>
      <c r="AB4" s="237"/>
      <c r="AC4" s="238">
        <f>SUM(AA4*10+AB4/2)/Z4*10</f>
        <v>0</v>
      </c>
      <c r="AD4" s="237">
        <v>1</v>
      </c>
      <c r="AE4" s="237"/>
      <c r="AF4" s="237"/>
      <c r="AG4" s="239">
        <f>SUM(AE4*10+AF4)/AD4*10</f>
        <v>0</v>
      </c>
      <c r="AH4" s="237">
        <v>12</v>
      </c>
      <c r="AI4" s="237">
        <v>3</v>
      </c>
      <c r="AJ4" s="237">
        <v>25</v>
      </c>
      <c r="AK4" s="239">
        <f>SUM(AI4*10+AJ4)/AH4*10</f>
        <v>45.833333333333329</v>
      </c>
      <c r="AL4" s="237">
        <v>10</v>
      </c>
      <c r="AM4" s="237">
        <v>2</v>
      </c>
      <c r="AN4" s="237">
        <v>34</v>
      </c>
      <c r="AO4" s="240">
        <f>SUM(AM4*10+AN4)/AL4*10</f>
        <v>54</v>
      </c>
      <c r="AP4" s="237">
        <v>1</v>
      </c>
      <c r="AQ4" s="237"/>
      <c r="AR4" s="237"/>
      <c r="AS4" s="241">
        <f>SUM(AQ4*10+AR4)/AP4*10</f>
        <v>0</v>
      </c>
      <c r="AT4" s="237">
        <v>1</v>
      </c>
      <c r="AU4" s="237"/>
      <c r="AV4" s="237"/>
      <c r="AW4" s="238">
        <f>SUM(AU4*10+AV4)/AT4*10</f>
        <v>0</v>
      </c>
      <c r="AX4" s="237">
        <v>1</v>
      </c>
      <c r="AY4" s="237"/>
      <c r="AZ4" s="237"/>
      <c r="BA4" s="238">
        <f>SUM(AY4*10+AZ4)/AX4*10</f>
        <v>0</v>
      </c>
      <c r="BB4" s="235">
        <f>IF(H4&lt;250,0,IF(H4&lt;500,250,IF(H4&lt;750,"500",IF(H4&lt;1000,750,IF(H4&lt;1500,1000,IF(H4&lt;2000,1500,IF(H4&lt;2500,2000,IF(H4&lt;3000,2500,3000))))))))</f>
        <v>750</v>
      </c>
      <c r="BC4" s="242">
        <v>750</v>
      </c>
      <c r="BD4" s="235">
        <f>BB4-BC4</f>
        <v>0</v>
      </c>
      <c r="BE4" s="235" t="str">
        <f>IF(BD4=0,"geen actie",CONCATENATE("diploma uitschrijven: ",BB4," punten"))</f>
        <v>geen actie</v>
      </c>
      <c r="BF4" s="243">
        <v>2</v>
      </c>
      <c r="BH4" s="243"/>
      <c r="BI4" s="243"/>
      <c r="BJ4" s="243"/>
    </row>
    <row r="5" spans="1:71" ht="17.25" customHeight="1" x14ac:dyDescent="0.3">
      <c r="A5" s="228">
        <v>21</v>
      </c>
      <c r="B5" s="228" t="str">
        <f>IF(A5=BF5,"v","x")</f>
        <v>v</v>
      </c>
      <c r="C5" s="149" t="s">
        <v>237</v>
      </c>
      <c r="D5" s="235"/>
      <c r="E5" s="246" t="s">
        <v>582</v>
      </c>
      <c r="F5" s="269">
        <v>117750</v>
      </c>
      <c r="G5" s="232" t="s">
        <v>543</v>
      </c>
      <c r="H5" s="233">
        <f>SUM(M5+Q5+U5+Y5+AC5+AG5+AK5+AO5+AS5+AW5+BA5)</f>
        <v>432.56862745098039</v>
      </c>
      <c r="I5" s="247">
        <v>2008</v>
      </c>
      <c r="J5" s="153">
        <v>2021</v>
      </c>
      <c r="K5" s="455">
        <f>J5-I5</f>
        <v>13</v>
      </c>
      <c r="L5" s="235">
        <f>H5-M5</f>
        <v>351.56862745098039</v>
      </c>
      <c r="M5" s="236">
        <v>81</v>
      </c>
      <c r="N5" s="237">
        <v>12</v>
      </c>
      <c r="O5" s="237">
        <v>4</v>
      </c>
      <c r="P5" s="237">
        <v>36</v>
      </c>
      <c r="Q5" s="238">
        <f>SUM(O5*10+P5)/N5*10</f>
        <v>63.333333333333329</v>
      </c>
      <c r="R5" s="237">
        <v>17</v>
      </c>
      <c r="S5" s="237">
        <v>9</v>
      </c>
      <c r="T5" s="237">
        <v>43</v>
      </c>
      <c r="U5" s="238">
        <f>SUM(S5*10+T5)/R5*10</f>
        <v>78.235294117647058</v>
      </c>
      <c r="V5" s="237">
        <v>1</v>
      </c>
      <c r="W5" s="237"/>
      <c r="X5" s="237"/>
      <c r="Y5" s="238">
        <f>SUM(W5*10+X5)/V5*10</f>
        <v>0</v>
      </c>
      <c r="Z5" s="237">
        <v>10</v>
      </c>
      <c r="AA5" s="237">
        <v>5</v>
      </c>
      <c r="AB5" s="237">
        <v>42</v>
      </c>
      <c r="AC5" s="238">
        <f>SUM(AA5*10+AB5/2)/Z5*10</f>
        <v>71</v>
      </c>
      <c r="AD5" s="237">
        <v>1</v>
      </c>
      <c r="AE5" s="237"/>
      <c r="AF5" s="237"/>
      <c r="AG5" s="239">
        <f>SUM(AE5*10+AF5)/AD5*10</f>
        <v>0</v>
      </c>
      <c r="AH5" s="237">
        <v>1</v>
      </c>
      <c r="AI5" s="237"/>
      <c r="AJ5" s="237"/>
      <c r="AK5" s="239">
        <f>SUM(AI5*10+AJ5)/AH5*10</f>
        <v>0</v>
      </c>
      <c r="AL5" s="237">
        <v>10</v>
      </c>
      <c r="AM5" s="237">
        <v>5</v>
      </c>
      <c r="AN5" s="237">
        <v>37</v>
      </c>
      <c r="AO5" s="240">
        <f>SUM(AM5*10+AN5)/AL5*10</f>
        <v>87</v>
      </c>
      <c r="AP5" s="237">
        <v>15</v>
      </c>
      <c r="AQ5" s="237">
        <v>4</v>
      </c>
      <c r="AR5" s="237">
        <v>38</v>
      </c>
      <c r="AS5" s="241">
        <f>SUM(AQ5*10+AR5)/AP5*10</f>
        <v>52</v>
      </c>
      <c r="AT5" s="237">
        <v>1</v>
      </c>
      <c r="AU5" s="237"/>
      <c r="AV5" s="237"/>
      <c r="AW5" s="238">
        <f>SUM(AU5*10+AV5)/AT5*10</f>
        <v>0</v>
      </c>
      <c r="AX5" s="237">
        <v>1</v>
      </c>
      <c r="AY5" s="237"/>
      <c r="AZ5" s="237"/>
      <c r="BA5" s="238">
        <f>SUM(AY5*10+AZ5)/AX5*10</f>
        <v>0</v>
      </c>
      <c r="BB5" s="235">
        <f>IF(H5&lt;250,0,IF(H5&lt;500,250,IF(H5&lt;750,"500",IF(H5&lt;1000,750,IF(H5&lt;1500,1000,IF(H5&lt;2000,1500,IF(H5&lt;2500,2000,IF(H5&lt;3000,2500,3000))))))))</f>
        <v>250</v>
      </c>
      <c r="BC5" s="242">
        <v>250</v>
      </c>
      <c r="BD5" s="235">
        <f>BB5-BC5</f>
        <v>0</v>
      </c>
      <c r="BE5" s="235" t="str">
        <f>IF(BD5=0,"geen actie",CONCATENATE("diploma uitschrijven: ",BB5," punten"))</f>
        <v>geen actie</v>
      </c>
      <c r="BF5" s="243">
        <v>21</v>
      </c>
      <c r="BJ5" s="243"/>
    </row>
    <row r="6" spans="1:71" ht="17.25" customHeight="1" x14ac:dyDescent="0.3">
      <c r="A6" s="228">
        <v>25</v>
      </c>
      <c r="B6" s="228" t="str">
        <f>IF(A6=BF6,"v","x")</f>
        <v>v</v>
      </c>
      <c r="C6" s="149"/>
      <c r="D6" s="482"/>
      <c r="E6" s="246" t="s">
        <v>621</v>
      </c>
      <c r="F6" s="269">
        <v>119326</v>
      </c>
      <c r="G6" s="232" t="s">
        <v>327</v>
      </c>
      <c r="H6" s="233">
        <f>SUM(M6+Q6+U6+Y6+AC6+AG6+AK6+AO6+AS6+AW6+BA6)</f>
        <v>389.44444444444446</v>
      </c>
      <c r="I6" s="247">
        <v>2010</v>
      </c>
      <c r="J6" s="153">
        <v>2021</v>
      </c>
      <c r="K6" s="455">
        <f>J6-I6</f>
        <v>11</v>
      </c>
      <c r="L6" s="235">
        <f>H6-M6</f>
        <v>389.44444444444446</v>
      </c>
      <c r="M6" s="236">
        <v>0</v>
      </c>
      <c r="N6" s="237">
        <v>10</v>
      </c>
      <c r="O6" s="237">
        <v>10</v>
      </c>
      <c r="P6" s="237">
        <v>50</v>
      </c>
      <c r="Q6" s="238">
        <f>SUM(O6*10+P6)/N6*10</f>
        <v>150</v>
      </c>
      <c r="R6" s="237">
        <v>15</v>
      </c>
      <c r="S6" s="237">
        <v>15</v>
      </c>
      <c r="T6" s="237">
        <v>75</v>
      </c>
      <c r="U6" s="238">
        <f>SUM(S6*10+T6)/R6*10</f>
        <v>150</v>
      </c>
      <c r="V6" s="237">
        <v>18</v>
      </c>
      <c r="W6" s="237">
        <v>10</v>
      </c>
      <c r="X6" s="237">
        <v>61</v>
      </c>
      <c r="Y6" s="238">
        <f>SUM(W6*10+X6)/V6*10</f>
        <v>89.444444444444443</v>
      </c>
      <c r="Z6" s="237">
        <v>1</v>
      </c>
      <c r="AA6" s="237"/>
      <c r="AB6" s="237"/>
      <c r="AC6" s="238">
        <f>SUM(AA6*10+AB6/2)/Z6*10</f>
        <v>0</v>
      </c>
      <c r="AD6" s="237">
        <v>1</v>
      </c>
      <c r="AE6" s="237"/>
      <c r="AF6" s="237"/>
      <c r="AG6" s="239">
        <f>SUM(AE6*10+AF6)/AD6*10</f>
        <v>0</v>
      </c>
      <c r="AH6" s="237">
        <v>1</v>
      </c>
      <c r="AI6" s="237"/>
      <c r="AJ6" s="237"/>
      <c r="AK6" s="239">
        <f>SUM(AI6*10+AJ6)/AH6*10</f>
        <v>0</v>
      </c>
      <c r="AL6" s="237">
        <v>1</v>
      </c>
      <c r="AM6" s="237"/>
      <c r="AN6" s="237"/>
      <c r="AO6" s="240">
        <f>SUM(AM6*10+AN6)/AL6*10</f>
        <v>0</v>
      </c>
      <c r="AP6" s="237">
        <v>1</v>
      </c>
      <c r="AQ6" s="237"/>
      <c r="AR6" s="237"/>
      <c r="AS6" s="241">
        <f>SUM(AQ6*10+AR6)/AP6*10</f>
        <v>0</v>
      </c>
      <c r="AT6" s="237">
        <v>1</v>
      </c>
      <c r="AU6" s="237"/>
      <c r="AV6" s="237"/>
      <c r="AW6" s="238">
        <f>SUM(AU6*10+AV6)/AT6*10</f>
        <v>0</v>
      </c>
      <c r="AX6" s="237">
        <v>1</v>
      </c>
      <c r="AY6" s="237"/>
      <c r="AZ6" s="237"/>
      <c r="BA6" s="238">
        <f>SUM(AY6*10+AZ6)/AX6*10</f>
        <v>0</v>
      </c>
      <c r="BB6" s="235">
        <f>IF(H6&lt;250,0,IF(H6&lt;500,250,IF(H6&lt;750,"500",IF(H6&lt;1000,750,IF(H6&lt;1500,1000,IF(H6&lt;2000,1500,IF(H6&lt;2500,2000,IF(H6&lt;3000,2500,3000))))))))</f>
        <v>250</v>
      </c>
      <c r="BC6" s="242">
        <v>250</v>
      </c>
      <c r="BD6" s="235">
        <f>BB6-BC6</f>
        <v>0</v>
      </c>
      <c r="BE6" s="235" t="str">
        <f>IF(BD6=0,"geen actie",CONCATENATE("diploma uitschrijven: ",BB6," punten"))</f>
        <v>geen actie</v>
      </c>
      <c r="BF6" s="243">
        <v>25</v>
      </c>
      <c r="BG6" s="243"/>
      <c r="BH6" s="243"/>
      <c r="BI6" s="243"/>
      <c r="BJ6" s="243"/>
    </row>
    <row r="7" spans="1:71" ht="17.25" customHeight="1" x14ac:dyDescent="0.3">
      <c r="A7" s="228">
        <v>3</v>
      </c>
      <c r="B7" s="228" t="str">
        <f>IF(A7=BF7,"v","x")</f>
        <v>v</v>
      </c>
      <c r="C7" s="228" t="s">
        <v>237</v>
      </c>
      <c r="D7" s="456"/>
      <c r="E7" s="248" t="s">
        <v>322</v>
      </c>
      <c r="F7" s="231"/>
      <c r="G7" s="232" t="s">
        <v>302</v>
      </c>
      <c r="H7" s="233">
        <f>SUM(M7+Q7+U7+Y7+AC7+AG7+AK7+AO7+AS7+AW7+BA7)</f>
        <v>1084.9020657704868</v>
      </c>
      <c r="I7" s="234">
        <v>2003</v>
      </c>
      <c r="J7" s="153">
        <v>2021</v>
      </c>
      <c r="K7" s="455">
        <f>J7-I7</f>
        <v>18</v>
      </c>
      <c r="L7" s="235">
        <f>H7-M7</f>
        <v>0</v>
      </c>
      <c r="M7" s="236">
        <v>1084.9020657704868</v>
      </c>
      <c r="N7" s="237">
        <v>1</v>
      </c>
      <c r="O7" s="237"/>
      <c r="P7" s="237"/>
      <c r="Q7" s="238">
        <f>SUM(O7*10+P7)/N7*10</f>
        <v>0</v>
      </c>
      <c r="R7" s="237">
        <v>1</v>
      </c>
      <c r="S7" s="237"/>
      <c r="T7" s="237"/>
      <c r="U7" s="238">
        <f>SUM(S7*10+T7)/R7*10</f>
        <v>0</v>
      </c>
      <c r="V7" s="237">
        <v>1</v>
      </c>
      <c r="W7" s="237"/>
      <c r="X7" s="237"/>
      <c r="Y7" s="238">
        <f>SUM(W7*10+X7)/V7*10</f>
        <v>0</v>
      </c>
      <c r="Z7" s="237">
        <v>1</v>
      </c>
      <c r="AA7" s="237"/>
      <c r="AB7" s="237"/>
      <c r="AC7" s="238">
        <f>SUM(AA7*10+AB7/2)/Z7*10</f>
        <v>0</v>
      </c>
      <c r="AD7" s="237">
        <v>1</v>
      </c>
      <c r="AE7" s="237"/>
      <c r="AF7" s="237"/>
      <c r="AG7" s="239">
        <f>SUM(AE7*10+AF7)/AD7*10</f>
        <v>0</v>
      </c>
      <c r="AH7" s="237">
        <v>1</v>
      </c>
      <c r="AI7" s="237"/>
      <c r="AJ7" s="237"/>
      <c r="AK7" s="239">
        <f>SUM(AI7*10+AJ7)/AH7*10</f>
        <v>0</v>
      </c>
      <c r="AL7" s="237">
        <v>1</v>
      </c>
      <c r="AM7" s="237"/>
      <c r="AN7" s="237"/>
      <c r="AO7" s="240">
        <f>SUM(AM7*10+AN7)/AL7*10</f>
        <v>0</v>
      </c>
      <c r="AP7" s="237">
        <v>1</v>
      </c>
      <c r="AQ7" s="237"/>
      <c r="AR7" s="237"/>
      <c r="AS7" s="241">
        <f>SUM(AQ7*10+AR7)/AP7*10</f>
        <v>0</v>
      </c>
      <c r="AT7" s="237">
        <v>1</v>
      </c>
      <c r="AU7" s="237"/>
      <c r="AV7" s="237"/>
      <c r="AW7" s="238">
        <f>SUM(AU7*10+AV7)/AT7*10</f>
        <v>0</v>
      </c>
      <c r="AX7" s="237">
        <v>1</v>
      </c>
      <c r="AY7" s="237"/>
      <c r="AZ7" s="237"/>
      <c r="BA7" s="238">
        <f>SUM(AY7*10+AZ7)/AX7*10</f>
        <v>0</v>
      </c>
      <c r="BB7" s="235">
        <f>IF(H7&lt;250,0,IF(H7&lt;500,250,IF(H7&lt;750,"500",IF(H7&lt;1000,750,IF(H7&lt;1500,1000,IF(H7&lt;2000,1500,IF(H7&lt;2500,2000,IF(H7&lt;3000,2500,3000))))))))</f>
        <v>1000</v>
      </c>
      <c r="BC7" s="242">
        <v>1000</v>
      </c>
      <c r="BD7" s="235">
        <f>BB7-BC7</f>
        <v>0</v>
      </c>
      <c r="BE7" s="235" t="str">
        <f>IF(BD7=0,"geen actie",CONCATENATE("diploma uitschrijven: ",BB7," punten"))</f>
        <v>geen actie</v>
      </c>
      <c r="BF7" s="243">
        <v>3</v>
      </c>
      <c r="BJ7" s="243"/>
    </row>
    <row r="8" spans="1:71" ht="17.25" customHeight="1" x14ac:dyDescent="0.3">
      <c r="A8" s="228">
        <v>4</v>
      </c>
      <c r="B8" s="228" t="str">
        <f>IF(A8=BF8,"v","x")</f>
        <v>v</v>
      </c>
      <c r="C8" s="228" t="s">
        <v>237</v>
      </c>
      <c r="D8" s="235"/>
      <c r="E8" s="230" t="s">
        <v>324</v>
      </c>
      <c r="F8" s="250">
        <v>117781</v>
      </c>
      <c r="G8" s="177" t="s">
        <v>248</v>
      </c>
      <c r="H8" s="233">
        <f>SUM(M8+Q8+U8+Y8+AC8+AG8+AK8+AO8+AS8+AW8+BA8)</f>
        <v>1014.7698412698412</v>
      </c>
      <c r="I8" s="153">
        <v>2006</v>
      </c>
      <c r="J8" s="153">
        <v>2021</v>
      </c>
      <c r="K8" s="455">
        <f>J8-I8</f>
        <v>15</v>
      </c>
      <c r="L8" s="235">
        <f>H8-M8</f>
        <v>117.5</v>
      </c>
      <c r="M8" s="251">
        <v>897.26984126984121</v>
      </c>
      <c r="N8" s="237">
        <v>12</v>
      </c>
      <c r="O8" s="237">
        <v>9</v>
      </c>
      <c r="P8" s="237">
        <v>51</v>
      </c>
      <c r="Q8" s="238">
        <f>SUM(O8*10+P8)/N8*10</f>
        <v>117.5</v>
      </c>
      <c r="R8" s="237">
        <v>1</v>
      </c>
      <c r="S8" s="237"/>
      <c r="T8" s="237"/>
      <c r="U8" s="238">
        <f>SUM(S8*10+T8)/R8*10</f>
        <v>0</v>
      </c>
      <c r="V8" s="237">
        <v>1</v>
      </c>
      <c r="W8" s="237"/>
      <c r="X8" s="237"/>
      <c r="Y8" s="238">
        <f>SUM(W8*10+X8)/V8*10</f>
        <v>0</v>
      </c>
      <c r="Z8" s="237">
        <v>1</v>
      </c>
      <c r="AA8" s="237"/>
      <c r="AB8" s="237"/>
      <c r="AC8" s="238">
        <f>SUM(AA8*10+AB8/2)/Z8*10</f>
        <v>0</v>
      </c>
      <c r="AD8" s="237">
        <v>1</v>
      </c>
      <c r="AE8" s="237"/>
      <c r="AF8" s="237"/>
      <c r="AG8" s="239">
        <f>SUM(AE8*10+AF8)/AD8*10</f>
        <v>0</v>
      </c>
      <c r="AH8" s="237">
        <v>1</v>
      </c>
      <c r="AI8" s="237"/>
      <c r="AJ8" s="237"/>
      <c r="AK8" s="239">
        <f>SUM(AI8*10+AJ8)/AH8*10</f>
        <v>0</v>
      </c>
      <c r="AL8" s="237">
        <v>1</v>
      </c>
      <c r="AM8" s="237"/>
      <c r="AN8" s="237"/>
      <c r="AO8" s="240">
        <f>SUM(AM8*10+AN8)/AL8*10</f>
        <v>0</v>
      </c>
      <c r="AP8" s="237">
        <v>1</v>
      </c>
      <c r="AQ8" s="237"/>
      <c r="AR8" s="237"/>
      <c r="AS8" s="241">
        <f>SUM(AQ8*10+AR8)/AP8*10</f>
        <v>0</v>
      </c>
      <c r="AT8" s="237">
        <v>1</v>
      </c>
      <c r="AU8" s="237"/>
      <c r="AV8" s="237"/>
      <c r="AW8" s="238">
        <f>SUM(AU8*10+AV8)/AT8*10</f>
        <v>0</v>
      </c>
      <c r="AX8" s="237">
        <v>1</v>
      </c>
      <c r="AY8" s="237"/>
      <c r="AZ8" s="237"/>
      <c r="BA8" s="238">
        <f>SUM(AY8*10+AZ8)/AX8*10</f>
        <v>0</v>
      </c>
      <c r="BB8" s="235">
        <f>IF(H8&lt;250,0,IF(H8&lt;500,250,IF(H8&lt;750,"500",IF(H8&lt;1000,750,IF(H8&lt;1500,1000,IF(H8&lt;2000,1500,IF(H8&lt;2500,2000,IF(H8&lt;3000,2500,3000))))))))</f>
        <v>1000</v>
      </c>
      <c r="BC8" s="242">
        <v>1000</v>
      </c>
      <c r="BD8" s="235">
        <f>BB8-BC8</f>
        <v>0</v>
      </c>
      <c r="BE8" s="235" t="str">
        <f>IF(BD8=0,"geen actie",CONCATENATE("diploma uitschrijven: ",BB8," punten"))</f>
        <v>geen actie</v>
      </c>
      <c r="BF8" s="243">
        <v>4</v>
      </c>
      <c r="BG8" s="243"/>
      <c r="BH8" s="243"/>
      <c r="BI8" s="243"/>
      <c r="BJ8" s="243"/>
      <c r="BK8" s="243"/>
      <c r="BL8" s="243"/>
      <c r="BM8" s="243"/>
      <c r="BN8" s="243"/>
    </row>
    <row r="9" spans="1:71" ht="17.25" customHeight="1" x14ac:dyDescent="0.3">
      <c r="A9" s="228">
        <v>35</v>
      </c>
      <c r="B9" s="228" t="str">
        <f>IF(A9=BF9,"v","x")</f>
        <v>v</v>
      </c>
      <c r="C9" s="149" t="s">
        <v>237</v>
      </c>
      <c r="D9" s="482"/>
      <c r="E9" s="248" t="s">
        <v>702</v>
      </c>
      <c r="F9" s="228" t="s">
        <v>700</v>
      </c>
      <c r="G9" s="252" t="s">
        <v>327</v>
      </c>
      <c r="H9" s="233">
        <f>SUM(M9+Q9+U9+Y9+AC9+AG9+AK9+AO9+AS9+AW9+BA9)</f>
        <v>120</v>
      </c>
      <c r="I9" s="247">
        <v>2009</v>
      </c>
      <c r="J9" s="153">
        <v>2021</v>
      </c>
      <c r="K9" s="455">
        <f>J9-I9</f>
        <v>12</v>
      </c>
      <c r="L9" s="235">
        <f>H9-M9</f>
        <v>120</v>
      </c>
      <c r="M9" s="236">
        <v>0</v>
      </c>
      <c r="N9" s="237">
        <v>1</v>
      </c>
      <c r="O9" s="237"/>
      <c r="P9" s="237"/>
      <c r="Q9" s="238">
        <f>SUM(O9*10+P9)/N9*10</f>
        <v>0</v>
      </c>
      <c r="R9" s="237">
        <v>1</v>
      </c>
      <c r="S9" s="237"/>
      <c r="T9" s="237"/>
      <c r="U9" s="238">
        <f>SUM(S9*10+T9)/R9*10</f>
        <v>0</v>
      </c>
      <c r="V9" s="237">
        <v>1</v>
      </c>
      <c r="W9" s="237"/>
      <c r="X9" s="237"/>
      <c r="Y9" s="238">
        <f>SUM(W9*10+X9)/V9*10</f>
        <v>0</v>
      </c>
      <c r="Z9" s="237">
        <v>1</v>
      </c>
      <c r="AA9" s="237"/>
      <c r="AB9" s="237"/>
      <c r="AC9" s="238">
        <f>SUM(AA9*10+AB9/2)/Z9*10</f>
        <v>0</v>
      </c>
      <c r="AD9" s="237">
        <v>1</v>
      </c>
      <c r="AE9" s="237"/>
      <c r="AF9" s="237"/>
      <c r="AG9" s="239">
        <f>SUM(AE9*10+AF9)/AD9*10</f>
        <v>0</v>
      </c>
      <c r="AH9" s="237">
        <v>1</v>
      </c>
      <c r="AI9" s="237"/>
      <c r="AJ9" s="237"/>
      <c r="AK9" s="239">
        <f>SUM(AI9*10+AJ9)/AH9*10</f>
        <v>0</v>
      </c>
      <c r="AL9" s="237">
        <v>10</v>
      </c>
      <c r="AM9" s="237">
        <v>2</v>
      </c>
      <c r="AN9" s="237">
        <v>30</v>
      </c>
      <c r="AO9" s="240">
        <f>SUM(AM9*10+AN9)/AL9*10</f>
        <v>50</v>
      </c>
      <c r="AP9" s="237">
        <v>12</v>
      </c>
      <c r="AQ9" s="237">
        <v>4</v>
      </c>
      <c r="AR9" s="237">
        <v>44</v>
      </c>
      <c r="AS9" s="241">
        <f>SUM(AQ9*10+AR9)/AP9*10</f>
        <v>70</v>
      </c>
      <c r="AT9" s="237">
        <v>1</v>
      </c>
      <c r="AU9" s="237"/>
      <c r="AV9" s="237"/>
      <c r="AW9" s="238">
        <f>SUM(AU9*10+AV9)/AT9*10</f>
        <v>0</v>
      </c>
      <c r="AX9" s="237">
        <v>1</v>
      </c>
      <c r="AY9" s="237"/>
      <c r="AZ9" s="237"/>
      <c r="BA9" s="238">
        <f>SUM(AY9*10+AZ9)/AX9*10</f>
        <v>0</v>
      </c>
      <c r="BB9" s="235">
        <f>IF(H9&lt;250,0,IF(H9&lt;500,250,IF(H9&lt;750,"500",IF(H9&lt;1000,750,IF(H9&lt;1500,1000,IF(H9&lt;2000,1500,IF(H9&lt;2500,2000,IF(H9&lt;3000,2500,3000))))))))</f>
        <v>0</v>
      </c>
      <c r="BC9" s="242">
        <v>0</v>
      </c>
      <c r="BD9" s="235">
        <f>BB9-BC9</f>
        <v>0</v>
      </c>
      <c r="BE9" s="235" t="str">
        <f>IF(BD9=0,"geen actie",CONCATENATE("diploma uitschrijven: ",BB9," punten"))</f>
        <v>geen actie</v>
      </c>
      <c r="BF9" s="243">
        <v>35</v>
      </c>
      <c r="BG9" s="243"/>
      <c r="BH9" s="243"/>
      <c r="BI9" s="243"/>
      <c r="BJ9" s="243"/>
      <c r="BK9" s="243"/>
      <c r="BL9" s="243"/>
      <c r="BM9" s="243"/>
      <c r="BN9" s="243"/>
    </row>
    <row r="10" spans="1:71" ht="17.25" customHeight="1" x14ac:dyDescent="0.35">
      <c r="A10" s="228">
        <v>5</v>
      </c>
      <c r="B10" s="228" t="str">
        <f>IF(A10=BF10,"v","x")</f>
        <v>v</v>
      </c>
      <c r="C10" s="249"/>
      <c r="D10" s="456"/>
      <c r="E10" s="230" t="s">
        <v>325</v>
      </c>
      <c r="F10" s="228">
        <v>116104</v>
      </c>
      <c r="G10" s="252" t="s">
        <v>321</v>
      </c>
      <c r="H10" s="233">
        <f>SUM(M10+Q10+U10+Y10+AC10+AG10+AK10+AO10+AS10+AW10+BA10)</f>
        <v>1250.3890699943327</v>
      </c>
      <c r="I10" s="247">
        <v>2005</v>
      </c>
      <c r="J10" s="153">
        <v>2021</v>
      </c>
      <c r="K10" s="455">
        <f>J10-I10</f>
        <v>16</v>
      </c>
      <c r="L10" s="235">
        <f>H10-M10</f>
        <v>0</v>
      </c>
      <c r="M10" s="236">
        <v>1250.3890699943327</v>
      </c>
      <c r="N10" s="237">
        <v>1</v>
      </c>
      <c r="O10" s="237"/>
      <c r="P10" s="237"/>
      <c r="Q10" s="238">
        <f>SUM(O10*10+P10)/N10*10</f>
        <v>0</v>
      </c>
      <c r="R10" s="237">
        <v>1</v>
      </c>
      <c r="S10" s="237"/>
      <c r="T10" s="237"/>
      <c r="U10" s="238">
        <f>SUM(S10*10+T10)/R10*10</f>
        <v>0</v>
      </c>
      <c r="V10" s="237">
        <v>1</v>
      </c>
      <c r="W10" s="237"/>
      <c r="X10" s="237"/>
      <c r="Y10" s="238">
        <f>SUM(W10*10+X10)/V10*10</f>
        <v>0</v>
      </c>
      <c r="Z10" s="237">
        <v>1</v>
      </c>
      <c r="AA10" s="237"/>
      <c r="AB10" s="237"/>
      <c r="AC10" s="238">
        <f>SUM(AA10*10+AB10/2)/Z10*10</f>
        <v>0</v>
      </c>
      <c r="AD10" s="237">
        <v>1</v>
      </c>
      <c r="AE10" s="237"/>
      <c r="AF10" s="237"/>
      <c r="AG10" s="239">
        <f>SUM(AE10*10+AF10)/AD10*10</f>
        <v>0</v>
      </c>
      <c r="AH10" s="237">
        <v>1</v>
      </c>
      <c r="AI10" s="237"/>
      <c r="AJ10" s="237"/>
      <c r="AK10" s="239">
        <f>SUM(AI10*10+AJ10)/AH10*10</f>
        <v>0</v>
      </c>
      <c r="AL10" s="237">
        <v>1</v>
      </c>
      <c r="AM10" s="237"/>
      <c r="AN10" s="237"/>
      <c r="AO10" s="240">
        <f>SUM(AM10*10+AN10)/AL10*10</f>
        <v>0</v>
      </c>
      <c r="AP10" s="237">
        <v>1</v>
      </c>
      <c r="AQ10" s="237"/>
      <c r="AR10" s="237"/>
      <c r="AS10" s="241">
        <f>SUM(AQ10*10+AR10)/AP10*10</f>
        <v>0</v>
      </c>
      <c r="AT10" s="237">
        <v>1</v>
      </c>
      <c r="AU10" s="237"/>
      <c r="AV10" s="237"/>
      <c r="AW10" s="238">
        <f>SUM(AU10*10+AV10)/AT10*10</f>
        <v>0</v>
      </c>
      <c r="AX10" s="237">
        <v>1</v>
      </c>
      <c r="AY10" s="237"/>
      <c r="AZ10" s="237"/>
      <c r="BA10" s="238">
        <f>SUM(AY10*10+AZ10)/AX10*10</f>
        <v>0</v>
      </c>
      <c r="BB10" s="235">
        <f>IF(H10&lt;250,0,IF(H10&lt;500,250,IF(H10&lt;750,"500",IF(H10&lt;1000,750,IF(H10&lt;1500,1000,IF(H10&lt;2000,1500,IF(H10&lt;2500,2000,IF(H10&lt;3000,2500,3000))))))))</f>
        <v>1000</v>
      </c>
      <c r="BC10" s="242">
        <v>1000</v>
      </c>
      <c r="BD10" s="235">
        <f>BB10-BC10</f>
        <v>0</v>
      </c>
      <c r="BE10" s="235" t="str">
        <f>IF(BD10=0,"geen actie",CONCATENATE("diploma uitschrijven: ",BB10," punten"))</f>
        <v>geen actie</v>
      </c>
      <c r="BF10" s="243">
        <v>5</v>
      </c>
      <c r="BH10" s="243"/>
      <c r="BI10" s="243"/>
    </row>
    <row r="11" spans="1:71" ht="17.25" customHeight="1" x14ac:dyDescent="0.3">
      <c r="A11" s="228">
        <v>6</v>
      </c>
      <c r="B11" s="228" t="str">
        <f>IF(A11=BF11,"v","x")</f>
        <v>v</v>
      </c>
      <c r="C11" s="149"/>
      <c r="D11" s="229"/>
      <c r="E11" s="230" t="s">
        <v>548</v>
      </c>
      <c r="F11" s="250"/>
      <c r="G11" s="177" t="s">
        <v>543</v>
      </c>
      <c r="H11" s="233">
        <f>SUM(M11+Q11+U11+Y11+AC11+AG11+AK11+AO11+AS11+AW11+BA11)</f>
        <v>444</v>
      </c>
      <c r="I11" s="228">
        <v>2005</v>
      </c>
      <c r="J11" s="153">
        <v>2021</v>
      </c>
      <c r="K11" s="455">
        <f>J11-I11</f>
        <v>16</v>
      </c>
      <c r="L11" s="235">
        <f>H11-M11</f>
        <v>0</v>
      </c>
      <c r="M11" s="236">
        <v>444</v>
      </c>
      <c r="N11" s="237">
        <v>1</v>
      </c>
      <c r="O11" s="237"/>
      <c r="P11" s="237"/>
      <c r="Q11" s="238">
        <f>SUM(O11*10+P11)/N11*10</f>
        <v>0</v>
      </c>
      <c r="R11" s="237">
        <v>1</v>
      </c>
      <c r="S11" s="237"/>
      <c r="T11" s="237"/>
      <c r="U11" s="238">
        <f>SUM(S11*10+T11)/R11*10</f>
        <v>0</v>
      </c>
      <c r="V11" s="237">
        <v>1</v>
      </c>
      <c r="W11" s="237"/>
      <c r="X11" s="237"/>
      <c r="Y11" s="238">
        <f>SUM(W11*10+X11)/V11*10</f>
        <v>0</v>
      </c>
      <c r="Z11" s="237">
        <v>1</v>
      </c>
      <c r="AA11" s="237"/>
      <c r="AB11" s="237"/>
      <c r="AC11" s="238">
        <f>SUM(AA11*10+AB11/2)/Z11*10</f>
        <v>0</v>
      </c>
      <c r="AD11" s="237">
        <v>1</v>
      </c>
      <c r="AE11" s="237"/>
      <c r="AF11" s="237"/>
      <c r="AG11" s="239">
        <f>SUM(AE11*10+AF11)/AD11*10</f>
        <v>0</v>
      </c>
      <c r="AH11" s="237">
        <v>1</v>
      </c>
      <c r="AI11" s="237"/>
      <c r="AJ11" s="237"/>
      <c r="AK11" s="239">
        <f>SUM(AI11*10+AJ11)/AH11*10</f>
        <v>0</v>
      </c>
      <c r="AL11" s="237">
        <v>1</v>
      </c>
      <c r="AM11" s="237"/>
      <c r="AN11" s="237"/>
      <c r="AO11" s="240">
        <f>SUM(AM11*10+AN11)/AL11*10</f>
        <v>0</v>
      </c>
      <c r="AP11" s="237">
        <v>1</v>
      </c>
      <c r="AQ11" s="237"/>
      <c r="AR11" s="237"/>
      <c r="AS11" s="241">
        <f>SUM(AQ11*10+AR11)/AP11*10</f>
        <v>0</v>
      </c>
      <c r="AT11" s="237">
        <v>1</v>
      </c>
      <c r="AU11" s="237"/>
      <c r="AV11" s="237"/>
      <c r="AW11" s="238">
        <f>SUM(AU11*10+AV11)/AT11*10</f>
        <v>0</v>
      </c>
      <c r="AX11" s="237">
        <v>1</v>
      </c>
      <c r="AY11" s="237"/>
      <c r="AZ11" s="237"/>
      <c r="BA11" s="238">
        <f>SUM(AY11*10+AZ11)/AX11*10</f>
        <v>0</v>
      </c>
      <c r="BB11" s="235">
        <f>IF(H11&lt;250,0,IF(H11&lt;500,250,IF(H11&lt;750,"500",IF(H11&lt;1000,750,IF(H11&lt;1500,1000,IF(H11&lt;2000,1500,IF(H11&lt;2500,2000,IF(H11&lt;3000,2500,3000))))))))</f>
        <v>250</v>
      </c>
      <c r="BC11" s="242">
        <v>250</v>
      </c>
      <c r="BD11" s="235">
        <f>BB11-BC11</f>
        <v>0</v>
      </c>
      <c r="BE11" s="235" t="str">
        <f>IF(BD11=0,"geen actie",CONCATENATE("diploma uitschrijven: ",BB11," punten"))</f>
        <v>geen actie</v>
      </c>
      <c r="BF11" s="243">
        <v>6</v>
      </c>
      <c r="BH11" s="243"/>
      <c r="BI11" s="243"/>
    </row>
    <row r="12" spans="1:71" ht="17.25" customHeight="1" x14ac:dyDescent="0.3">
      <c r="A12" s="228">
        <v>26</v>
      </c>
      <c r="B12" s="228" t="str">
        <f>IF(A12=BF12,"v","x")</f>
        <v>v</v>
      </c>
      <c r="C12" s="149" t="s">
        <v>237</v>
      </c>
      <c r="D12" s="235"/>
      <c r="E12" s="230" t="s">
        <v>550</v>
      </c>
      <c r="F12" s="250">
        <v>118501</v>
      </c>
      <c r="G12" s="177" t="s">
        <v>543</v>
      </c>
      <c r="H12" s="233">
        <f>SUM(M12+Q12+U12+Y12+AC12+AG12+AK12+AO12+AS12+AW12+BA12)</f>
        <v>505.5</v>
      </c>
      <c r="I12" s="247">
        <v>2010</v>
      </c>
      <c r="J12" s="153">
        <v>2021</v>
      </c>
      <c r="K12" s="455">
        <f>J12-I12</f>
        <v>11</v>
      </c>
      <c r="L12" s="235">
        <v>0</v>
      </c>
      <c r="M12" s="494">
        <v>248</v>
      </c>
      <c r="N12" s="237">
        <v>10</v>
      </c>
      <c r="O12" s="237">
        <v>6</v>
      </c>
      <c r="P12" s="237">
        <v>41</v>
      </c>
      <c r="Q12" s="238">
        <f>SUM(O12*10+P12)/N12*10</f>
        <v>101</v>
      </c>
      <c r="R12" s="237">
        <v>1</v>
      </c>
      <c r="S12" s="237"/>
      <c r="T12" s="237"/>
      <c r="U12" s="238">
        <f>SUM(S12*10+T12)/R12*10</f>
        <v>0</v>
      </c>
      <c r="V12" s="237">
        <v>1</v>
      </c>
      <c r="W12" s="237"/>
      <c r="X12" s="237"/>
      <c r="Y12" s="238">
        <f>SUM(W12*10+X12)/V12*10</f>
        <v>0</v>
      </c>
      <c r="Z12" s="237">
        <v>10</v>
      </c>
      <c r="AA12" s="237">
        <v>4</v>
      </c>
      <c r="AB12" s="237">
        <v>33</v>
      </c>
      <c r="AC12" s="238">
        <f>SUM(AA12*10+AB12/2)/Z12*10</f>
        <v>56.5</v>
      </c>
      <c r="AD12" s="237">
        <v>1</v>
      </c>
      <c r="AE12" s="237"/>
      <c r="AF12" s="237"/>
      <c r="AG12" s="239">
        <f>SUM(AE12*10+AF12)/AD12*10</f>
        <v>0</v>
      </c>
      <c r="AH12" s="237">
        <v>1</v>
      </c>
      <c r="AI12" s="237"/>
      <c r="AJ12" s="237"/>
      <c r="AK12" s="239">
        <f>SUM(AI12*10+AJ12)/AH12*10</f>
        <v>0</v>
      </c>
      <c r="AL12" s="237">
        <v>10</v>
      </c>
      <c r="AM12" s="237">
        <v>6</v>
      </c>
      <c r="AN12" s="237">
        <v>40</v>
      </c>
      <c r="AO12" s="240">
        <f>SUM(AM12*10+AN12)/AL12*10</f>
        <v>100</v>
      </c>
      <c r="AP12" s="237">
        <v>1</v>
      </c>
      <c r="AQ12" s="237"/>
      <c r="AR12" s="237"/>
      <c r="AS12" s="241">
        <f>SUM(AQ12*10+AR12)/AP12*10</f>
        <v>0</v>
      </c>
      <c r="AT12" s="237">
        <v>1</v>
      </c>
      <c r="AU12" s="237"/>
      <c r="AV12" s="237"/>
      <c r="AW12" s="238">
        <f>SUM(AU12*10+AV12)/AT12*10</f>
        <v>0</v>
      </c>
      <c r="AX12" s="237">
        <v>1</v>
      </c>
      <c r="AY12" s="237"/>
      <c r="AZ12" s="237"/>
      <c r="BA12" s="238">
        <f>SUM(AY12*10+AZ12)/AX12*10</f>
        <v>0</v>
      </c>
      <c r="BB12" s="235" t="str">
        <f>IF(H12&lt;250,0,IF(H12&lt;500,250,IF(H12&lt;750,"500",IF(H12&lt;1000,750,IF(H12&lt;1500,1000,IF(H12&lt;2000,1500,IF(H12&lt;2500,2000,IF(H12&lt;3000,2500,3000))))))))</f>
        <v>500</v>
      </c>
      <c r="BC12" s="242">
        <v>500</v>
      </c>
      <c r="BD12" s="235">
        <f>BB12-BC12</f>
        <v>0</v>
      </c>
      <c r="BE12" s="235" t="str">
        <f>IF(BD12=0,"geen actie",CONCATENATE("diploma uitschrijven: ",BB12," punten"))</f>
        <v>geen actie</v>
      </c>
      <c r="BF12" s="243">
        <v>26</v>
      </c>
      <c r="BH12" s="243"/>
      <c r="BI12" s="243"/>
      <c r="BK12" s="243"/>
      <c r="BL12" s="243"/>
      <c r="BM12" s="243"/>
      <c r="BN12" s="243"/>
    </row>
    <row r="13" spans="1:71" ht="17.25" customHeight="1" x14ac:dyDescent="0.3">
      <c r="A13" s="228">
        <v>7</v>
      </c>
      <c r="B13" s="228" t="str">
        <f>IF(A13=BF13,"v","x")</f>
        <v>v</v>
      </c>
      <c r="C13" s="149" t="s">
        <v>237</v>
      </c>
      <c r="D13" s="229"/>
      <c r="E13" s="230" t="s">
        <v>326</v>
      </c>
      <c r="F13" s="253">
        <v>115567</v>
      </c>
      <c r="G13" s="252" t="s">
        <v>327</v>
      </c>
      <c r="H13" s="233">
        <f>SUM(M13+Q13+U13+Y13+AC13+AG13+AK13+AO13+AS13+AW13+BA13)</f>
        <v>2953</v>
      </c>
      <c r="I13" s="247">
        <v>2005</v>
      </c>
      <c r="J13" s="153">
        <v>2021</v>
      </c>
      <c r="K13" s="455">
        <f>J13-I13</f>
        <v>16</v>
      </c>
      <c r="L13" s="235">
        <v>0</v>
      </c>
      <c r="M13" s="236">
        <v>2953</v>
      </c>
      <c r="N13" s="237">
        <v>1</v>
      </c>
      <c r="O13" s="237"/>
      <c r="P13" s="237"/>
      <c r="Q13" s="238">
        <f>SUM(O13*10+P13)/N13*10</f>
        <v>0</v>
      </c>
      <c r="R13" s="237">
        <v>1</v>
      </c>
      <c r="S13" s="237"/>
      <c r="T13" s="237"/>
      <c r="U13" s="238">
        <f>SUM(S13*10+T13)/R13*10</f>
        <v>0</v>
      </c>
      <c r="V13" s="237">
        <v>1</v>
      </c>
      <c r="W13" s="237"/>
      <c r="X13" s="237"/>
      <c r="Y13" s="238">
        <f>SUM(W13*10+X13)/V13*10</f>
        <v>0</v>
      </c>
      <c r="Z13" s="237">
        <v>1</v>
      </c>
      <c r="AA13" s="237"/>
      <c r="AB13" s="237"/>
      <c r="AC13" s="238">
        <f>SUM(AA13*10+AB13/2)/Z13*10</f>
        <v>0</v>
      </c>
      <c r="AD13" s="237">
        <v>1</v>
      </c>
      <c r="AE13" s="237"/>
      <c r="AF13" s="237"/>
      <c r="AG13" s="239">
        <f>SUM(AE13*10+AF13)/AD13*10</f>
        <v>0</v>
      </c>
      <c r="AH13" s="237">
        <v>1</v>
      </c>
      <c r="AI13" s="237"/>
      <c r="AJ13" s="237"/>
      <c r="AK13" s="239">
        <f>SUM(AI13*10+AJ13)/AH13*10</f>
        <v>0</v>
      </c>
      <c r="AL13" s="237">
        <v>1</v>
      </c>
      <c r="AM13" s="237"/>
      <c r="AN13" s="237"/>
      <c r="AO13" s="240">
        <f>SUM(AM13*10+AN13)/AL13*10</f>
        <v>0</v>
      </c>
      <c r="AP13" s="237">
        <v>1</v>
      </c>
      <c r="AQ13" s="237"/>
      <c r="AR13" s="237"/>
      <c r="AS13" s="241">
        <f>SUM(AQ13*10+AR13)/AP13*10</f>
        <v>0</v>
      </c>
      <c r="AT13" s="237">
        <v>1</v>
      </c>
      <c r="AU13" s="237"/>
      <c r="AV13" s="237"/>
      <c r="AW13" s="238">
        <f>SUM(AU13*10+AV13)/AT13*10</f>
        <v>0</v>
      </c>
      <c r="AX13" s="237">
        <v>1</v>
      </c>
      <c r="AY13" s="237"/>
      <c r="AZ13" s="237"/>
      <c r="BA13" s="238">
        <f>SUM(AY13*10+AZ13)/AX13*10</f>
        <v>0</v>
      </c>
      <c r="BB13" s="235">
        <f>IF(H13&lt;250,0,IF(H13&lt;500,250,IF(H13&lt;750,"500",IF(H13&lt;1000,750,IF(H13&lt;1500,1000,IF(H13&lt;2000,1500,IF(H13&lt;2500,2000,IF(H13&lt;3000,2500,3000))))))))</f>
        <v>2500</v>
      </c>
      <c r="BC13" s="242">
        <v>2500</v>
      </c>
      <c r="BD13" s="235">
        <f>BB13-BC13</f>
        <v>0</v>
      </c>
      <c r="BE13" s="235" t="str">
        <f>IF(BD13=0,"geen actie",CONCATENATE("diploma uitschrijven: ",BB13," punten"))</f>
        <v>geen actie</v>
      </c>
      <c r="BF13" s="243">
        <v>7</v>
      </c>
      <c r="BH13" s="243"/>
      <c r="BI13" s="243"/>
      <c r="BJ13" s="243"/>
      <c r="BK13" s="243"/>
      <c r="BL13" s="243"/>
      <c r="BM13" s="243"/>
      <c r="BN13" s="243"/>
    </row>
    <row r="14" spans="1:71" ht="17.25" customHeight="1" x14ac:dyDescent="0.3">
      <c r="A14" s="228">
        <v>8</v>
      </c>
      <c r="B14" s="228" t="str">
        <f>IF(A14=BF14,"v","x")</f>
        <v>v</v>
      </c>
      <c r="C14" s="149" t="s">
        <v>237</v>
      </c>
      <c r="D14" s="456"/>
      <c r="E14" s="230" t="s">
        <v>329</v>
      </c>
      <c r="F14" s="228"/>
      <c r="G14" s="252" t="s">
        <v>248</v>
      </c>
      <c r="H14" s="233">
        <f>SUM(M14+Q14+U14+Y14+AC14+AG14+AK14+AO14+AS14+AW14+BA14)</f>
        <v>412</v>
      </c>
      <c r="I14" s="247">
        <v>2003</v>
      </c>
      <c r="J14" s="153">
        <v>2021</v>
      </c>
      <c r="K14" s="455">
        <f>J14-I14</f>
        <v>18</v>
      </c>
      <c r="L14" s="235">
        <f>H14-M14</f>
        <v>0</v>
      </c>
      <c r="M14" s="236">
        <v>412</v>
      </c>
      <c r="N14" s="237">
        <v>1</v>
      </c>
      <c r="O14" s="237"/>
      <c r="P14" s="237"/>
      <c r="Q14" s="238">
        <f>SUM(O14*10+P14)/N14*10</f>
        <v>0</v>
      </c>
      <c r="R14" s="237">
        <v>1</v>
      </c>
      <c r="S14" s="237"/>
      <c r="T14" s="237"/>
      <c r="U14" s="238">
        <f>SUM(S14*10+T14)/R14*10</f>
        <v>0</v>
      </c>
      <c r="V14" s="237">
        <v>1</v>
      </c>
      <c r="W14" s="237"/>
      <c r="X14" s="237"/>
      <c r="Y14" s="238">
        <f>SUM(W14*10+X14)/V14*10</f>
        <v>0</v>
      </c>
      <c r="Z14" s="237">
        <v>1</v>
      </c>
      <c r="AA14" s="237"/>
      <c r="AB14" s="237"/>
      <c r="AC14" s="238">
        <f>SUM(AA14*10+AB14/2)/Z14*10</f>
        <v>0</v>
      </c>
      <c r="AD14" s="237">
        <v>1</v>
      </c>
      <c r="AE14" s="237"/>
      <c r="AF14" s="237"/>
      <c r="AG14" s="239">
        <f>SUM(AE14*10+AF14)/AD14*10</f>
        <v>0</v>
      </c>
      <c r="AH14" s="237">
        <v>1</v>
      </c>
      <c r="AI14" s="237"/>
      <c r="AJ14" s="237"/>
      <c r="AK14" s="239">
        <f>SUM(AI14*10+AJ14)/AH14*10</f>
        <v>0</v>
      </c>
      <c r="AL14" s="237">
        <v>1</v>
      </c>
      <c r="AM14" s="237"/>
      <c r="AN14" s="237"/>
      <c r="AO14" s="240">
        <f>SUM(AM14*10+AN14)/AL14*10</f>
        <v>0</v>
      </c>
      <c r="AP14" s="237">
        <v>1</v>
      </c>
      <c r="AQ14" s="237"/>
      <c r="AR14" s="237"/>
      <c r="AS14" s="241">
        <f>SUM(AQ14*10+AR14)/AP14*10</f>
        <v>0</v>
      </c>
      <c r="AT14" s="237">
        <v>1</v>
      </c>
      <c r="AU14" s="237"/>
      <c r="AV14" s="237"/>
      <c r="AW14" s="238">
        <f>SUM(AU14*10+AV14)/AT14*10</f>
        <v>0</v>
      </c>
      <c r="AX14" s="237">
        <v>1</v>
      </c>
      <c r="AY14" s="237"/>
      <c r="AZ14" s="237"/>
      <c r="BA14" s="238">
        <f>SUM(AY14*10+AZ14)/AX14*10</f>
        <v>0</v>
      </c>
      <c r="BB14" s="235">
        <f>IF(H14&lt;250,0,IF(H14&lt;500,250,IF(H14&lt;750,"500",IF(H14&lt;1000,750,IF(H14&lt;1500,1000,IF(H14&lt;2000,1500,IF(H14&lt;2500,2000,IF(H14&lt;3000,2500,3000))))))))</f>
        <v>250</v>
      </c>
      <c r="BC14" s="242">
        <v>250</v>
      </c>
      <c r="BD14" s="235">
        <f>BB14-BC14</f>
        <v>0</v>
      </c>
      <c r="BE14" s="235" t="str">
        <f>IF(BD14=0,"geen actie",CONCATENATE("diploma uitschrijven: ",BB14," punten"))</f>
        <v>geen actie</v>
      </c>
      <c r="BF14" s="243">
        <v>8</v>
      </c>
      <c r="BH14" s="243"/>
      <c r="BI14" s="243"/>
      <c r="BJ14" s="243"/>
      <c r="BK14" s="243"/>
      <c r="BL14" s="243"/>
      <c r="BM14" s="243"/>
      <c r="BN14" s="243"/>
    </row>
    <row r="15" spans="1:71" ht="17.25" customHeight="1" x14ac:dyDescent="0.3">
      <c r="A15" s="228">
        <v>9</v>
      </c>
      <c r="B15" s="228" t="str">
        <f>IF(A15=BF15,"v","x")</f>
        <v>v</v>
      </c>
      <c r="C15" s="149" t="s">
        <v>237</v>
      </c>
      <c r="D15" s="466"/>
      <c r="E15" s="246" t="s">
        <v>347</v>
      </c>
      <c r="F15" s="149">
        <v>117031</v>
      </c>
      <c r="G15" s="177" t="s">
        <v>321</v>
      </c>
      <c r="H15" s="233">
        <f>SUM(M15+Q15+U15+Y15+AC15+AG15+AK15+AO15+AS15+AW15+BA15)</f>
        <v>2180.8888888888887</v>
      </c>
      <c r="I15" s="149">
        <v>2008</v>
      </c>
      <c r="J15" s="153">
        <v>2021</v>
      </c>
      <c r="K15" s="455">
        <f>J15-I15</f>
        <v>13</v>
      </c>
      <c r="L15" s="153">
        <v>0</v>
      </c>
      <c r="M15" s="164">
        <v>1860.3333333333333</v>
      </c>
      <c r="N15" s="237">
        <v>1</v>
      </c>
      <c r="O15" s="237"/>
      <c r="P15" s="237"/>
      <c r="Q15" s="238">
        <f>SUM(O15*10+P15)/N15*10</f>
        <v>0</v>
      </c>
      <c r="R15" s="237">
        <v>18</v>
      </c>
      <c r="S15" s="237">
        <v>9</v>
      </c>
      <c r="T15" s="237">
        <v>59</v>
      </c>
      <c r="U15" s="238">
        <f>SUM(S15*10+T15)/R15*10</f>
        <v>82.777777777777786</v>
      </c>
      <c r="V15" s="237">
        <v>18</v>
      </c>
      <c r="W15" s="237">
        <v>11</v>
      </c>
      <c r="X15" s="237">
        <v>66</v>
      </c>
      <c r="Y15" s="238">
        <f>SUM(W15*10+X15)/V15*10</f>
        <v>97.777777777777786</v>
      </c>
      <c r="Z15" s="237">
        <v>1</v>
      </c>
      <c r="AA15" s="237"/>
      <c r="AB15" s="237"/>
      <c r="AC15" s="238">
        <f>SUM(AA15*10+AB15/2)/Z15*10</f>
        <v>0</v>
      </c>
      <c r="AD15" s="237">
        <v>1</v>
      </c>
      <c r="AE15" s="237"/>
      <c r="AF15" s="237"/>
      <c r="AG15" s="239">
        <f>SUM(AE15*10+AF15)/AD15*10</f>
        <v>0</v>
      </c>
      <c r="AH15" s="237">
        <v>12</v>
      </c>
      <c r="AI15" s="237">
        <v>11</v>
      </c>
      <c r="AJ15" s="237">
        <v>58</v>
      </c>
      <c r="AK15" s="239">
        <f>SUM(AI15*10+AJ15)/AH15*10</f>
        <v>140</v>
      </c>
      <c r="AL15" s="237">
        <v>1</v>
      </c>
      <c r="AM15" s="237"/>
      <c r="AN15" s="237"/>
      <c r="AO15" s="240">
        <f>SUM(AM15*10+AN15)/AL15*10</f>
        <v>0</v>
      </c>
      <c r="AP15" s="237">
        <v>1</v>
      </c>
      <c r="AQ15" s="237"/>
      <c r="AR15" s="237"/>
      <c r="AS15" s="241">
        <f>SUM(AQ15*10+AR15)/AP15*10</f>
        <v>0</v>
      </c>
      <c r="AT15" s="237">
        <v>1</v>
      </c>
      <c r="AU15" s="237"/>
      <c r="AV15" s="237"/>
      <c r="AW15" s="238">
        <f>SUM(AU15*10+AV15)/AT15*10</f>
        <v>0</v>
      </c>
      <c r="AX15" s="237">
        <v>1</v>
      </c>
      <c r="AY15" s="237"/>
      <c r="AZ15" s="237"/>
      <c r="BA15" s="238">
        <f>SUM(AY15*10+AZ15)/AX15*10</f>
        <v>0</v>
      </c>
      <c r="BB15" s="235">
        <f>IF(H15&lt;250,0,IF(H15&lt;500,250,IF(H15&lt;750,"500",IF(H15&lt;1000,750,IF(H15&lt;1500,1000,IF(H15&lt;2000,1500,IF(H15&lt;2500,2000,IF(H15&lt;3000,2500,3000))))))))</f>
        <v>2000</v>
      </c>
      <c r="BC15" s="242">
        <v>2000</v>
      </c>
      <c r="BD15" s="235">
        <f>BB15-BC15</f>
        <v>0</v>
      </c>
      <c r="BE15" s="235" t="str">
        <f>IF(BD15=0,"geen actie",CONCATENATE("diploma uitschrijven: ",BB15," punten"))</f>
        <v>geen actie</v>
      </c>
      <c r="BF15" s="243">
        <v>9</v>
      </c>
      <c r="BH15" s="243"/>
      <c r="BI15" s="243"/>
      <c r="BK15" s="243"/>
      <c r="BL15" s="243"/>
      <c r="BM15" s="243"/>
      <c r="BN15" s="243"/>
    </row>
    <row r="16" spans="1:71" ht="17.25" customHeight="1" x14ac:dyDescent="0.3">
      <c r="A16" s="228">
        <v>10</v>
      </c>
      <c r="B16" s="228" t="str">
        <f>IF(A16=BF16,"v","x")</f>
        <v>v</v>
      </c>
      <c r="C16" s="149" t="s">
        <v>237</v>
      </c>
      <c r="D16" s="456"/>
      <c r="E16" s="230" t="s">
        <v>330</v>
      </c>
      <c r="F16" s="250"/>
      <c r="G16" s="252" t="s">
        <v>302</v>
      </c>
      <c r="H16" s="233">
        <f>SUM(M16+Q16+U16+Y16+AC16+AG16+AK16+AO16+AS16+AW16+BA16)</f>
        <v>414.87179487179486</v>
      </c>
      <c r="I16" s="247">
        <v>2002</v>
      </c>
      <c r="J16" s="153">
        <v>2021</v>
      </c>
      <c r="K16" s="455">
        <f>J16-I16</f>
        <v>19</v>
      </c>
      <c r="L16" s="235">
        <f>H16-M16</f>
        <v>0</v>
      </c>
      <c r="M16" s="236">
        <v>414.87179487179486</v>
      </c>
      <c r="N16" s="237">
        <v>1</v>
      </c>
      <c r="O16" s="237"/>
      <c r="P16" s="237"/>
      <c r="Q16" s="238">
        <f>SUM(O16*10+P16)/N16*10</f>
        <v>0</v>
      </c>
      <c r="R16" s="237">
        <v>1</v>
      </c>
      <c r="S16" s="237"/>
      <c r="T16" s="237"/>
      <c r="U16" s="238">
        <f>SUM(S16*10+T16)/R16*10</f>
        <v>0</v>
      </c>
      <c r="V16" s="237">
        <v>1</v>
      </c>
      <c r="W16" s="237"/>
      <c r="X16" s="237"/>
      <c r="Y16" s="238">
        <f>SUM(W16*10+X16)/V16*10</f>
        <v>0</v>
      </c>
      <c r="Z16" s="237">
        <v>1</v>
      </c>
      <c r="AA16" s="237"/>
      <c r="AB16" s="237"/>
      <c r="AC16" s="238">
        <f>SUM(AA16*10+AB16/2)/Z16*10</f>
        <v>0</v>
      </c>
      <c r="AD16" s="237">
        <v>1</v>
      </c>
      <c r="AE16" s="237"/>
      <c r="AF16" s="237"/>
      <c r="AG16" s="239">
        <f>SUM(AE16*10+AF16)/AD16*10</f>
        <v>0</v>
      </c>
      <c r="AH16" s="237">
        <v>1</v>
      </c>
      <c r="AI16" s="237"/>
      <c r="AJ16" s="237"/>
      <c r="AK16" s="239">
        <f>SUM(AI16*10+AJ16)/AH16*10</f>
        <v>0</v>
      </c>
      <c r="AL16" s="237">
        <v>1</v>
      </c>
      <c r="AM16" s="237"/>
      <c r="AN16" s="237"/>
      <c r="AO16" s="240">
        <f>SUM(AM16*10+AN16)/AL16*10</f>
        <v>0</v>
      </c>
      <c r="AP16" s="237">
        <v>1</v>
      </c>
      <c r="AQ16" s="237"/>
      <c r="AR16" s="237"/>
      <c r="AS16" s="241">
        <f>SUM(AQ16*10+AR16)/AP16*10</f>
        <v>0</v>
      </c>
      <c r="AT16" s="237">
        <v>1</v>
      </c>
      <c r="AU16" s="237"/>
      <c r="AV16" s="237"/>
      <c r="AW16" s="238">
        <f>SUM(AU16*10+AV16)/AT16*10</f>
        <v>0</v>
      </c>
      <c r="AX16" s="237">
        <v>1</v>
      </c>
      <c r="AY16" s="237"/>
      <c r="AZ16" s="237"/>
      <c r="BA16" s="238">
        <f>SUM(AY16*10+AZ16)/AX16*10</f>
        <v>0</v>
      </c>
      <c r="BB16" s="235">
        <f>IF(H16&lt;250,0,IF(H16&lt;500,250,IF(H16&lt;750,"500",IF(H16&lt;1000,750,IF(H16&lt;1500,1000,IF(H16&lt;2000,1500,IF(H16&lt;2500,2000,IF(H16&lt;3000,2500,3000))))))))</f>
        <v>250</v>
      </c>
      <c r="BC16" s="242">
        <v>250</v>
      </c>
      <c r="BD16" s="235">
        <f>BB16-BC16</f>
        <v>0</v>
      </c>
      <c r="BE16" s="235" t="str">
        <f>IF(BD16=0,"geen actie",CONCATENATE("diploma uitschrijven: ",BB16," punten"))</f>
        <v>geen actie</v>
      </c>
      <c r="BF16" s="243">
        <v>10</v>
      </c>
      <c r="BH16" s="243"/>
      <c r="BI16" s="243"/>
      <c r="BK16" s="243"/>
      <c r="BL16" s="243"/>
      <c r="BM16" s="243"/>
      <c r="BN16" s="243"/>
    </row>
    <row r="17" spans="1:66" ht="17.25" customHeight="1" x14ac:dyDescent="0.3">
      <c r="A17" s="228">
        <v>27</v>
      </c>
      <c r="B17" s="228" t="str">
        <f>IF(A17=BF17,"v","x")</f>
        <v>v</v>
      </c>
      <c r="C17" s="149" t="s">
        <v>237</v>
      </c>
      <c r="D17" s="466"/>
      <c r="E17" s="230" t="s">
        <v>634</v>
      </c>
      <c r="F17" s="250"/>
      <c r="G17" s="252" t="s">
        <v>553</v>
      </c>
      <c r="H17" s="233">
        <f>SUM(M17+Q17+U17+Y17+AC17+AG17+AK17+AO17+AS17+AW17+BA17)</f>
        <v>179.97058823529412</v>
      </c>
      <c r="I17" s="235">
        <v>2006</v>
      </c>
      <c r="J17" s="153">
        <v>2021</v>
      </c>
      <c r="K17" s="455">
        <f>J17-I17</f>
        <v>15</v>
      </c>
      <c r="L17" s="235">
        <f>H17-M17</f>
        <v>179.97058823529412</v>
      </c>
      <c r="M17" s="236">
        <v>0</v>
      </c>
      <c r="N17" s="237">
        <v>1</v>
      </c>
      <c r="O17" s="237"/>
      <c r="P17" s="237"/>
      <c r="Q17" s="238">
        <f>SUM(O17*10+P17)/N17*10</f>
        <v>0</v>
      </c>
      <c r="R17" s="237">
        <v>17</v>
      </c>
      <c r="S17" s="237">
        <v>7</v>
      </c>
      <c r="T17" s="237">
        <v>60</v>
      </c>
      <c r="U17" s="238">
        <f>SUM(S17*10+T17)/R17*10</f>
        <v>76.470588235294116</v>
      </c>
      <c r="V17" s="237">
        <v>1</v>
      </c>
      <c r="W17" s="237"/>
      <c r="X17" s="237"/>
      <c r="Y17" s="238">
        <f>SUM(W17*10+X17)/V17*10</f>
        <v>0</v>
      </c>
      <c r="Z17" s="237">
        <v>10</v>
      </c>
      <c r="AA17" s="237">
        <v>8</v>
      </c>
      <c r="AB17" s="237">
        <v>47</v>
      </c>
      <c r="AC17" s="238">
        <f>SUM(AA17*10+AB17/2)/Z17*10</f>
        <v>103.5</v>
      </c>
      <c r="AD17" s="237">
        <v>1</v>
      </c>
      <c r="AE17" s="237"/>
      <c r="AF17" s="237"/>
      <c r="AG17" s="239">
        <f>SUM(AE17*10+AF17)/AD17*10</f>
        <v>0</v>
      </c>
      <c r="AH17" s="237">
        <v>1</v>
      </c>
      <c r="AI17" s="237"/>
      <c r="AJ17" s="237"/>
      <c r="AK17" s="239">
        <f>SUM(AI17*10+AJ17)/AH17*10</f>
        <v>0</v>
      </c>
      <c r="AL17" s="237">
        <v>1</v>
      </c>
      <c r="AM17" s="237"/>
      <c r="AN17" s="237"/>
      <c r="AO17" s="240">
        <f>SUM(AM17*10+AN17)/AL17*10</f>
        <v>0</v>
      </c>
      <c r="AP17" s="237">
        <v>1</v>
      </c>
      <c r="AQ17" s="237"/>
      <c r="AR17" s="237"/>
      <c r="AS17" s="241">
        <f>SUM(AQ17*10+AR17)/AP17*10</f>
        <v>0</v>
      </c>
      <c r="AT17" s="237">
        <v>1</v>
      </c>
      <c r="AU17" s="237"/>
      <c r="AV17" s="237"/>
      <c r="AW17" s="238">
        <f>SUM(AU17*10+AV17)/AT17*10</f>
        <v>0</v>
      </c>
      <c r="AX17" s="237">
        <v>1</v>
      </c>
      <c r="AY17" s="237"/>
      <c r="AZ17" s="237"/>
      <c r="BA17" s="238">
        <f>SUM(AY17*10+AZ17)/AX17*10</f>
        <v>0</v>
      </c>
      <c r="BB17" s="235">
        <f>IF(H17&lt;250,0,IF(H17&lt;500,250,IF(H17&lt;750,"500",IF(H17&lt;1000,750,IF(H17&lt;1500,1000,IF(H17&lt;2000,1500,IF(H17&lt;2500,2000,IF(H17&lt;3000,2500,3000))))))))</f>
        <v>0</v>
      </c>
      <c r="BC17" s="242">
        <v>0</v>
      </c>
      <c r="BD17" s="235">
        <f>BB17-BC17</f>
        <v>0</v>
      </c>
      <c r="BE17" s="235" t="str">
        <f>IF(BD17=0,"geen actie",CONCATENATE("diploma uitschrijven: ",BB17," punten"))</f>
        <v>geen actie</v>
      </c>
      <c r="BF17" s="243">
        <v>27</v>
      </c>
      <c r="BG17" s="243"/>
      <c r="BH17" s="243"/>
      <c r="BI17" s="243"/>
      <c r="BK17" s="243"/>
      <c r="BL17" s="243"/>
      <c r="BM17" s="243"/>
      <c r="BN17" s="243"/>
    </row>
    <row r="18" spans="1:66" ht="17.25" customHeight="1" x14ac:dyDescent="0.3">
      <c r="A18" s="228">
        <v>11</v>
      </c>
      <c r="B18" s="228" t="str">
        <f>IF(A18=BF18,"v","x")</f>
        <v>v</v>
      </c>
      <c r="C18" s="149" t="s">
        <v>237</v>
      </c>
      <c r="D18" s="456"/>
      <c r="E18" s="230" t="s">
        <v>331</v>
      </c>
      <c r="F18" s="250"/>
      <c r="G18" s="177" t="s">
        <v>248</v>
      </c>
      <c r="H18" s="233">
        <f>SUM(M18+Q18+U18+Y18+AC18+AG18+AK18+AO18+AS18+AW18+BA18)</f>
        <v>1478.4206349206345</v>
      </c>
      <c r="I18" s="228">
        <v>2003</v>
      </c>
      <c r="J18" s="153">
        <v>2021</v>
      </c>
      <c r="K18" s="455">
        <f>J18-I18</f>
        <v>18</v>
      </c>
      <c r="L18" s="235">
        <f>H18-M18</f>
        <v>0</v>
      </c>
      <c r="M18" s="236">
        <v>1478.4206349206345</v>
      </c>
      <c r="N18" s="237">
        <v>1</v>
      </c>
      <c r="O18" s="237"/>
      <c r="P18" s="237"/>
      <c r="Q18" s="238">
        <f>SUM(O18*10+P18)/N18*10</f>
        <v>0</v>
      </c>
      <c r="R18" s="237">
        <v>1</v>
      </c>
      <c r="S18" s="237"/>
      <c r="T18" s="237"/>
      <c r="U18" s="238">
        <f>SUM(S18*10+T18)/R18*10</f>
        <v>0</v>
      </c>
      <c r="V18" s="237">
        <v>1</v>
      </c>
      <c r="W18" s="237"/>
      <c r="X18" s="237"/>
      <c r="Y18" s="238">
        <f>SUM(W18*10+X18)/V18*10</f>
        <v>0</v>
      </c>
      <c r="Z18" s="237">
        <v>1</v>
      </c>
      <c r="AA18" s="237"/>
      <c r="AB18" s="237"/>
      <c r="AC18" s="238">
        <f>SUM(AA18*10+AB18/2)/Z18*10</f>
        <v>0</v>
      </c>
      <c r="AD18" s="237">
        <v>1</v>
      </c>
      <c r="AE18" s="237"/>
      <c r="AF18" s="237"/>
      <c r="AG18" s="239">
        <f>SUM(AE18*10+AF18)/AD18*10</f>
        <v>0</v>
      </c>
      <c r="AH18" s="237">
        <v>1</v>
      </c>
      <c r="AI18" s="237"/>
      <c r="AJ18" s="237"/>
      <c r="AK18" s="239">
        <f>SUM(AI18*10+AJ18)/AH18*10</f>
        <v>0</v>
      </c>
      <c r="AL18" s="237">
        <v>1</v>
      </c>
      <c r="AM18" s="237"/>
      <c r="AN18" s="237"/>
      <c r="AO18" s="240">
        <f>SUM(AM18*10+AN18)/AL18*10</f>
        <v>0</v>
      </c>
      <c r="AP18" s="237">
        <v>1</v>
      </c>
      <c r="AQ18" s="237"/>
      <c r="AR18" s="237"/>
      <c r="AS18" s="241">
        <f>SUM(AQ18*10+AR18)/AP18*10</f>
        <v>0</v>
      </c>
      <c r="AT18" s="237">
        <v>1</v>
      </c>
      <c r="AU18" s="237"/>
      <c r="AV18" s="237"/>
      <c r="AW18" s="238">
        <f>SUM(AU18*10+AV18)/AT18*10</f>
        <v>0</v>
      </c>
      <c r="AX18" s="237">
        <v>1</v>
      </c>
      <c r="AY18" s="237"/>
      <c r="AZ18" s="237"/>
      <c r="BA18" s="238">
        <f>SUM(AY18*10+AZ18)/AX18*10</f>
        <v>0</v>
      </c>
      <c r="BB18" s="235">
        <f>IF(H18&lt;250,0,IF(H18&lt;500,250,IF(H18&lt;750,"500",IF(H18&lt;1000,750,IF(H18&lt;1500,1000,IF(H18&lt;2000,1500,IF(H18&lt;2500,2000,IF(H18&lt;3000,2500,3000))))))))</f>
        <v>1000</v>
      </c>
      <c r="BC18" s="242">
        <v>1000</v>
      </c>
      <c r="BD18" s="235">
        <f>BB18-BC18</f>
        <v>0</v>
      </c>
      <c r="BE18" s="235" t="str">
        <f>IF(BD18=0,"geen actie",CONCATENATE("diploma uitschrijven: ",BB18," punten"))</f>
        <v>geen actie</v>
      </c>
      <c r="BF18" s="243">
        <v>11</v>
      </c>
      <c r="BG18" s="243"/>
      <c r="BJ18" s="243"/>
      <c r="BK18" s="243"/>
      <c r="BL18" s="243"/>
      <c r="BM18" s="243"/>
      <c r="BN18" s="243"/>
    </row>
    <row r="19" spans="1:66" ht="17.25" customHeight="1" x14ac:dyDescent="0.3">
      <c r="A19" s="228">
        <v>12</v>
      </c>
      <c r="B19" s="228" t="str">
        <f>IF(A19=BF19,"v","x")</f>
        <v>v</v>
      </c>
      <c r="C19" s="149" t="s">
        <v>237</v>
      </c>
      <c r="D19" s="229"/>
      <c r="E19" s="230" t="s">
        <v>332</v>
      </c>
      <c r="F19" s="228"/>
      <c r="G19" s="252" t="s">
        <v>302</v>
      </c>
      <c r="H19" s="233">
        <f>SUM(M19+Q19+U19+Y19+AC19+AG19+AK19+AO19+AS19+AW19+BA19)</f>
        <v>714.10879179300264</v>
      </c>
      <c r="I19" s="247">
        <v>2006</v>
      </c>
      <c r="J19" s="153">
        <v>2021</v>
      </c>
      <c r="K19" s="455">
        <f>J19-I19</f>
        <v>15</v>
      </c>
      <c r="L19" s="235">
        <f>H19-M19</f>
        <v>0</v>
      </c>
      <c r="M19" s="236">
        <v>714.10879179300264</v>
      </c>
      <c r="N19" s="237">
        <v>1</v>
      </c>
      <c r="O19" s="237"/>
      <c r="P19" s="237"/>
      <c r="Q19" s="238">
        <f>SUM(O19*10+P19)/N19*10</f>
        <v>0</v>
      </c>
      <c r="R19" s="237">
        <v>1</v>
      </c>
      <c r="S19" s="237"/>
      <c r="T19" s="237"/>
      <c r="U19" s="238">
        <f>SUM(S19*10+T19)/R19*10</f>
        <v>0</v>
      </c>
      <c r="V19" s="237">
        <v>1</v>
      </c>
      <c r="W19" s="237"/>
      <c r="X19" s="237"/>
      <c r="Y19" s="238">
        <f>SUM(W19*10+X19)/V19*10</f>
        <v>0</v>
      </c>
      <c r="Z19" s="237">
        <v>1</v>
      </c>
      <c r="AA19" s="237"/>
      <c r="AB19" s="237"/>
      <c r="AC19" s="238">
        <f>SUM(AA19*10+AB19/2)/Z19*10</f>
        <v>0</v>
      </c>
      <c r="AD19" s="237">
        <v>1</v>
      </c>
      <c r="AE19" s="237"/>
      <c r="AF19" s="237"/>
      <c r="AG19" s="239">
        <f>SUM(AE19*10+AF19)/AD19*10</f>
        <v>0</v>
      </c>
      <c r="AH19" s="237">
        <v>1</v>
      </c>
      <c r="AI19" s="237"/>
      <c r="AJ19" s="237"/>
      <c r="AK19" s="239">
        <f>SUM(AI19*10+AJ19)/AH19*10</f>
        <v>0</v>
      </c>
      <c r="AL19" s="237">
        <v>1</v>
      </c>
      <c r="AM19" s="237"/>
      <c r="AN19" s="237"/>
      <c r="AO19" s="240">
        <f>SUM(AM19*10+AN19)/AL19*10</f>
        <v>0</v>
      </c>
      <c r="AP19" s="237">
        <v>1</v>
      </c>
      <c r="AQ19" s="237"/>
      <c r="AR19" s="237"/>
      <c r="AS19" s="241">
        <f>SUM(AQ19*10+AR19)/AP19*10</f>
        <v>0</v>
      </c>
      <c r="AT19" s="237">
        <v>1</v>
      </c>
      <c r="AU19" s="237"/>
      <c r="AV19" s="237"/>
      <c r="AW19" s="238">
        <f>SUM(AU19*10+AV19)/AT19*10</f>
        <v>0</v>
      </c>
      <c r="AX19" s="237">
        <v>1</v>
      </c>
      <c r="AY19" s="237"/>
      <c r="AZ19" s="237"/>
      <c r="BA19" s="238">
        <f>SUM(AY19*10+AZ19)/AX19*10</f>
        <v>0</v>
      </c>
      <c r="BB19" s="235" t="str">
        <f>IF(H19&lt;250,0,IF(H19&lt;500,250,IF(H19&lt;750,"500",IF(H19&lt;1000,750,IF(H19&lt;1500,1000,IF(H19&lt;2000,1500,IF(H19&lt;2500,2000,IF(H19&lt;3000,2500,3000))))))))</f>
        <v>500</v>
      </c>
      <c r="BC19" s="242">
        <v>500</v>
      </c>
      <c r="BD19" s="235">
        <f>BB19-BC19</f>
        <v>0</v>
      </c>
      <c r="BE19" s="235" t="str">
        <f>IF(BD19=0,"geen actie",CONCATENATE("diploma uitschrijven: ",BB19," punten"))</f>
        <v>geen actie</v>
      </c>
      <c r="BF19" s="243">
        <v>12</v>
      </c>
      <c r="BH19" s="243"/>
      <c r="BI19" s="243"/>
      <c r="BJ19" s="243"/>
      <c r="BK19" s="243"/>
      <c r="BL19" s="243"/>
      <c r="BM19" s="243"/>
      <c r="BN19" s="243"/>
    </row>
    <row r="20" spans="1:66" ht="17.25" customHeight="1" x14ac:dyDescent="0.3">
      <c r="A20" s="228">
        <v>36</v>
      </c>
      <c r="B20" s="228" t="str">
        <f>IF(A20=BF20,"v","x")</f>
        <v>v</v>
      </c>
      <c r="C20" s="228" t="s">
        <v>237</v>
      </c>
      <c r="D20" s="578"/>
      <c r="E20" s="174" t="s">
        <v>365</v>
      </c>
      <c r="F20" s="190">
        <v>117370</v>
      </c>
      <c r="G20" s="186" t="s">
        <v>241</v>
      </c>
      <c r="H20" s="233">
        <f>SUM(M20+Q20+U20+Y20+AC20+AG20+AK20+AO20+AS20+AW20+BA20)</f>
        <v>562</v>
      </c>
      <c r="I20" s="247">
        <v>2007</v>
      </c>
      <c r="J20" s="153">
        <v>2021</v>
      </c>
      <c r="K20" s="455">
        <f>J20-I20</f>
        <v>14</v>
      </c>
      <c r="L20" s="235">
        <f>H20-M20</f>
        <v>55</v>
      </c>
      <c r="M20" s="236">
        <v>507</v>
      </c>
      <c r="N20" s="237">
        <v>1</v>
      </c>
      <c r="O20" s="237"/>
      <c r="P20" s="237"/>
      <c r="Q20" s="238">
        <f>SUM(O20*10+P20)/N20*10</f>
        <v>0</v>
      </c>
      <c r="R20" s="237">
        <v>1</v>
      </c>
      <c r="S20" s="237"/>
      <c r="T20" s="237"/>
      <c r="U20" s="238">
        <f>SUM(S20*10+T20)/R20*10</f>
        <v>0</v>
      </c>
      <c r="V20" s="237">
        <v>1</v>
      </c>
      <c r="W20" s="237"/>
      <c r="X20" s="237"/>
      <c r="Y20" s="238">
        <f>SUM(W20*10+X20)/V20*10</f>
        <v>0</v>
      </c>
      <c r="Z20" s="237">
        <v>1</v>
      </c>
      <c r="AA20" s="237"/>
      <c r="AB20" s="237"/>
      <c r="AC20" s="238">
        <f>SUM(AA20*10+AB20/2)/Z20*10</f>
        <v>0</v>
      </c>
      <c r="AD20" s="237">
        <v>1</v>
      </c>
      <c r="AE20" s="237"/>
      <c r="AF20" s="237"/>
      <c r="AG20" s="239">
        <f>SUM(AE20*10+AF20)/AD20*10</f>
        <v>0</v>
      </c>
      <c r="AH20" s="237">
        <v>1</v>
      </c>
      <c r="AI20" s="237"/>
      <c r="AJ20" s="237"/>
      <c r="AK20" s="239">
        <f>SUM(AI20*10+AJ20)/AH20*10</f>
        <v>0</v>
      </c>
      <c r="AL20" s="237">
        <v>1</v>
      </c>
      <c r="AM20" s="237"/>
      <c r="AN20" s="237"/>
      <c r="AO20" s="240">
        <f>SUM(AM20*10+AN20)/AL20*10</f>
        <v>0</v>
      </c>
      <c r="AP20" s="237">
        <v>12</v>
      </c>
      <c r="AQ20" s="237">
        <v>3</v>
      </c>
      <c r="AR20" s="237">
        <v>36</v>
      </c>
      <c r="AS20" s="241">
        <f>SUM(AQ20*10+AR20)/AP20*10</f>
        <v>55</v>
      </c>
      <c r="AT20" s="237">
        <v>1</v>
      </c>
      <c r="AU20" s="237"/>
      <c r="AV20" s="237"/>
      <c r="AW20" s="238">
        <f>SUM(AU20*10+AV20)/AT20*10</f>
        <v>0</v>
      </c>
      <c r="AX20" s="237">
        <v>1</v>
      </c>
      <c r="AY20" s="237"/>
      <c r="AZ20" s="237"/>
      <c r="BA20" s="238">
        <f>SUM(AY20*10+AZ20)/AX20*10</f>
        <v>0</v>
      </c>
      <c r="BB20" s="235" t="str">
        <f>IF(H20&lt;250,0,IF(H20&lt;500,250,IF(H20&lt;750,"500",IF(H20&lt;1000,750,IF(H20&lt;1500,1000,IF(H20&lt;2000,1500,IF(H20&lt;2500,2000,IF(H20&lt;3000,2500,3000))))))))</f>
        <v>500</v>
      </c>
      <c r="BC20" s="242">
        <v>500</v>
      </c>
      <c r="BD20" s="235">
        <f>BB20-BC20</f>
        <v>0</v>
      </c>
      <c r="BE20" s="235" t="str">
        <f>IF(BD20=0,"geen actie",CONCATENATE("diploma uitschrijven: ",BB20," punten"))</f>
        <v>geen actie</v>
      </c>
      <c r="BF20" s="243">
        <v>36</v>
      </c>
      <c r="BH20" s="243"/>
      <c r="BI20" s="243"/>
      <c r="BJ20" s="243"/>
      <c r="BK20" s="243"/>
      <c r="BL20" s="243"/>
      <c r="BM20" s="243"/>
      <c r="BN20" s="243"/>
    </row>
    <row r="21" spans="1:66" ht="17.25" customHeight="1" x14ac:dyDescent="0.3">
      <c r="A21" s="228">
        <v>13</v>
      </c>
      <c r="B21" s="228" t="str">
        <f>IF(A21=BF21,"v","x")</f>
        <v>v</v>
      </c>
      <c r="C21" s="149" t="s">
        <v>237</v>
      </c>
      <c r="D21" s="466"/>
      <c r="E21" s="230" t="s">
        <v>635</v>
      </c>
      <c r="F21" s="228">
        <v>118680</v>
      </c>
      <c r="G21" s="252" t="s">
        <v>248</v>
      </c>
      <c r="H21" s="233">
        <f>SUM(M21+Q21+U21+Y21+AC21+AG21+AK21+AO21+AS21+AW21+BA21)</f>
        <v>971.35294117647061</v>
      </c>
      <c r="I21" s="235">
        <v>2007</v>
      </c>
      <c r="J21" s="153">
        <v>2021</v>
      </c>
      <c r="K21" s="455">
        <f>J21-I21</f>
        <v>14</v>
      </c>
      <c r="L21" s="235">
        <f>H21-M21</f>
        <v>971.35294117647061</v>
      </c>
      <c r="M21" s="236">
        <v>0</v>
      </c>
      <c r="N21" s="237">
        <v>12</v>
      </c>
      <c r="O21" s="237">
        <v>11</v>
      </c>
      <c r="P21" s="237">
        <v>59</v>
      </c>
      <c r="Q21" s="238">
        <f>SUM(O21*10+P21)/N21*10</f>
        <v>140.83333333333334</v>
      </c>
      <c r="R21" s="237">
        <v>17</v>
      </c>
      <c r="S21" s="237">
        <v>16</v>
      </c>
      <c r="T21" s="237">
        <v>82</v>
      </c>
      <c r="U21" s="238">
        <f>SUM(S21*10+T21)/R21*10</f>
        <v>142.35294117647058</v>
      </c>
      <c r="V21" s="237">
        <v>18</v>
      </c>
      <c r="W21" s="237">
        <v>16</v>
      </c>
      <c r="X21" s="237">
        <v>80</v>
      </c>
      <c r="Y21" s="238">
        <f>SUM(W21*10+X21)/V21*10</f>
        <v>133.33333333333334</v>
      </c>
      <c r="Z21" s="237">
        <v>10</v>
      </c>
      <c r="AA21" s="237">
        <v>10</v>
      </c>
      <c r="AB21" s="237">
        <v>50</v>
      </c>
      <c r="AC21" s="238">
        <f>SUM(AA21*10+AB21/2)/Z21*10</f>
        <v>125</v>
      </c>
      <c r="AD21" s="237">
        <v>1</v>
      </c>
      <c r="AE21" s="237"/>
      <c r="AF21" s="237"/>
      <c r="AG21" s="239">
        <f>SUM(AE21*10+AF21)/AD21*10</f>
        <v>0</v>
      </c>
      <c r="AH21" s="237">
        <v>12</v>
      </c>
      <c r="AI21" s="237">
        <v>11</v>
      </c>
      <c r="AJ21" s="237">
        <v>59</v>
      </c>
      <c r="AK21" s="239">
        <f>SUM(AI21*10+AJ21)/AH21*10</f>
        <v>140.83333333333334</v>
      </c>
      <c r="AL21" s="237">
        <v>10</v>
      </c>
      <c r="AM21" s="237">
        <v>9</v>
      </c>
      <c r="AN21" s="237">
        <v>49</v>
      </c>
      <c r="AO21" s="240">
        <f>SUM(AM21*10+AN21)/AL21*10</f>
        <v>139</v>
      </c>
      <c r="AP21" s="237">
        <v>16</v>
      </c>
      <c r="AQ21" s="237">
        <v>16</v>
      </c>
      <c r="AR21" s="237">
        <v>80</v>
      </c>
      <c r="AS21" s="241">
        <f>SUM(AQ21*10+AR21)/AP21*10</f>
        <v>150</v>
      </c>
      <c r="AT21" s="237">
        <v>1</v>
      </c>
      <c r="AU21" s="237"/>
      <c r="AV21" s="237"/>
      <c r="AW21" s="238">
        <f>SUM(AU21*10+AV21)/AT21*10</f>
        <v>0</v>
      </c>
      <c r="AX21" s="237">
        <v>1</v>
      </c>
      <c r="AY21" s="237"/>
      <c r="AZ21" s="237"/>
      <c r="BA21" s="238">
        <f>SUM(AY21*10+AZ21)/AX21*10</f>
        <v>0</v>
      </c>
      <c r="BB21" s="235">
        <f>IF(H21&lt;250,0,IF(H21&lt;500,250,IF(H21&lt;750,"500",IF(H21&lt;1000,750,IF(H21&lt;1500,1000,IF(H21&lt;2000,1500,IF(H21&lt;2500,2000,IF(H21&lt;3000,2500,3000))))))))</f>
        <v>750</v>
      </c>
      <c r="BC21" s="242">
        <v>750</v>
      </c>
      <c r="BD21" s="235">
        <f>BB21-BC21</f>
        <v>0</v>
      </c>
      <c r="BE21" s="235" t="str">
        <f>IF(BD21=0,"geen actie",CONCATENATE("diploma uitschrijven: ",BB21," punten"))</f>
        <v>geen actie</v>
      </c>
      <c r="BF21" s="243">
        <v>13</v>
      </c>
      <c r="BK21" s="243"/>
      <c r="BL21" s="243"/>
      <c r="BM21" s="243"/>
      <c r="BN21" s="243"/>
    </row>
    <row r="22" spans="1:66" ht="17.25" customHeight="1" x14ac:dyDescent="0.3">
      <c r="A22" s="228">
        <v>32</v>
      </c>
      <c r="B22" s="228" t="str">
        <f>IF(A22=BF22,"v","x")</f>
        <v>v</v>
      </c>
      <c r="C22" s="149" t="s">
        <v>237</v>
      </c>
      <c r="D22" s="465"/>
      <c r="E22" s="246" t="s">
        <v>664</v>
      </c>
      <c r="F22" s="269"/>
      <c r="G22" s="177" t="s">
        <v>323</v>
      </c>
      <c r="H22" s="233">
        <f>SUM(M22+Q22+U22+Y22+AC22+AG22+AK22+AO22+AS22+AW22+BA22)</f>
        <v>21</v>
      </c>
      <c r="I22" s="247">
        <v>2009</v>
      </c>
      <c r="J22" s="153">
        <v>2021</v>
      </c>
      <c r="K22" s="455">
        <f>J22-I22</f>
        <v>12</v>
      </c>
      <c r="L22" s="235">
        <f>H22-M22</f>
        <v>21</v>
      </c>
      <c r="M22" s="236">
        <v>0</v>
      </c>
      <c r="N22" s="237">
        <v>1</v>
      </c>
      <c r="O22" s="237"/>
      <c r="P22" s="237"/>
      <c r="Q22" s="238">
        <f>SUM(O22*10+P22)/N22*10</f>
        <v>0</v>
      </c>
      <c r="R22" s="237">
        <v>1</v>
      </c>
      <c r="S22" s="237"/>
      <c r="T22" s="237"/>
      <c r="U22" s="238">
        <f>SUM(S22*10+T22)/R22*10</f>
        <v>0</v>
      </c>
      <c r="V22" s="237">
        <v>1</v>
      </c>
      <c r="W22" s="237"/>
      <c r="X22" s="237"/>
      <c r="Y22" s="238">
        <f>SUM(W22*10+X22)/V22*10</f>
        <v>0</v>
      </c>
      <c r="Z22" s="237">
        <v>10</v>
      </c>
      <c r="AA22" s="237">
        <v>0</v>
      </c>
      <c r="AB22" s="237">
        <v>12</v>
      </c>
      <c r="AC22" s="238">
        <f>SUM(AA22*10+AB22/2)/Z22*10</f>
        <v>6</v>
      </c>
      <c r="AD22" s="237">
        <v>1</v>
      </c>
      <c r="AE22" s="237"/>
      <c r="AF22" s="237"/>
      <c r="AG22" s="239">
        <f>SUM(AE22*10+AF22)/AD22*10</f>
        <v>0</v>
      </c>
      <c r="AH22" s="237">
        <v>12</v>
      </c>
      <c r="AI22" s="237">
        <v>1</v>
      </c>
      <c r="AJ22" s="237">
        <v>8</v>
      </c>
      <c r="AK22" s="239">
        <f>SUM(AI22*10+AJ22)/AH22*10</f>
        <v>15</v>
      </c>
      <c r="AL22" s="237">
        <v>1</v>
      </c>
      <c r="AM22" s="237"/>
      <c r="AN22" s="237"/>
      <c r="AO22" s="240">
        <f>SUM(AM22*10+AN22)/AL22*10</f>
        <v>0</v>
      </c>
      <c r="AP22" s="237">
        <v>1</v>
      </c>
      <c r="AQ22" s="237"/>
      <c r="AR22" s="237"/>
      <c r="AS22" s="241">
        <f>SUM(AQ22*10+AR22)/AP22*10</f>
        <v>0</v>
      </c>
      <c r="AT22" s="237">
        <v>1</v>
      </c>
      <c r="AU22" s="237"/>
      <c r="AV22" s="237"/>
      <c r="AW22" s="238">
        <f>SUM(AU22*10+AV22)/AT22*10</f>
        <v>0</v>
      </c>
      <c r="AX22" s="237">
        <v>1</v>
      </c>
      <c r="AY22" s="237"/>
      <c r="AZ22" s="237"/>
      <c r="BA22" s="238">
        <f>SUM(AY22*10+AZ22)/AX22*10</f>
        <v>0</v>
      </c>
      <c r="BB22" s="235">
        <f>IF(H22&lt;250,0,IF(H22&lt;500,250,IF(H22&lt;750,"500",IF(H22&lt;1000,750,IF(H22&lt;1500,1000,IF(H22&lt;2000,1500,IF(H22&lt;2500,2000,IF(H22&lt;3000,2500,3000))))))))</f>
        <v>0</v>
      </c>
      <c r="BC22" s="242">
        <v>0</v>
      </c>
      <c r="BD22" s="235">
        <f>BB22-BC22</f>
        <v>0</v>
      </c>
      <c r="BE22" s="235" t="str">
        <f>IF(BD22=0,"geen actie",CONCATENATE("diploma uitschrijven: ",BB22," punten"))</f>
        <v>geen actie</v>
      </c>
      <c r="BF22" s="243">
        <v>32</v>
      </c>
      <c r="BH22" s="243"/>
      <c r="BI22" s="243"/>
      <c r="BJ22" s="243"/>
      <c r="BK22" s="243"/>
      <c r="BL22" s="243"/>
      <c r="BM22" s="243"/>
      <c r="BN22" s="243"/>
    </row>
    <row r="23" spans="1:66" ht="17.25" customHeight="1" x14ac:dyDescent="0.3">
      <c r="A23" s="228">
        <v>14</v>
      </c>
      <c r="B23" s="228" t="str">
        <f>IF(A23=BF23,"v","x")</f>
        <v>v</v>
      </c>
      <c r="C23" s="149"/>
      <c r="D23" s="456"/>
      <c r="E23" s="230" t="s">
        <v>333</v>
      </c>
      <c r="F23" s="228"/>
      <c r="G23" s="252" t="s">
        <v>323</v>
      </c>
      <c r="H23" s="233">
        <f>SUM(M23+Q23+U23+Y23+AC23+AG23+AK23+AO23+AS23+AW23+BA23)</f>
        <v>124.83333333333333</v>
      </c>
      <c r="I23" s="235">
        <v>2007</v>
      </c>
      <c r="J23" s="153">
        <v>2021</v>
      </c>
      <c r="K23" s="455">
        <f>J23-I23</f>
        <v>14</v>
      </c>
      <c r="L23" s="235">
        <f>H23-M23</f>
        <v>0</v>
      </c>
      <c r="M23" s="236">
        <v>124.83333333333333</v>
      </c>
      <c r="N23" s="237">
        <v>1</v>
      </c>
      <c r="O23" s="237"/>
      <c r="P23" s="237"/>
      <c r="Q23" s="238">
        <f>SUM(O23*10+P23)/N23*10</f>
        <v>0</v>
      </c>
      <c r="R23" s="237">
        <v>1</v>
      </c>
      <c r="S23" s="237"/>
      <c r="T23" s="237"/>
      <c r="U23" s="238">
        <f>SUM(S23*10+T23)/R23*10</f>
        <v>0</v>
      </c>
      <c r="V23" s="237">
        <v>1</v>
      </c>
      <c r="W23" s="237"/>
      <c r="X23" s="237"/>
      <c r="Y23" s="238">
        <f>SUM(W23*10+X23)/V23*10</f>
        <v>0</v>
      </c>
      <c r="Z23" s="237">
        <v>1</v>
      </c>
      <c r="AA23" s="237"/>
      <c r="AB23" s="237"/>
      <c r="AC23" s="238">
        <f>SUM(AA23*10+AB23/2)/Z23*10</f>
        <v>0</v>
      </c>
      <c r="AD23" s="237">
        <v>1</v>
      </c>
      <c r="AE23" s="237"/>
      <c r="AF23" s="237"/>
      <c r="AG23" s="239">
        <f>SUM(AE23*10+AF23)/AD23*10</f>
        <v>0</v>
      </c>
      <c r="AH23" s="237">
        <v>1</v>
      </c>
      <c r="AI23" s="237"/>
      <c r="AJ23" s="237"/>
      <c r="AK23" s="239">
        <f>SUM(AI23*10+AJ23)/AH23*10</f>
        <v>0</v>
      </c>
      <c r="AL23" s="237">
        <v>1</v>
      </c>
      <c r="AM23" s="237"/>
      <c r="AN23" s="237"/>
      <c r="AO23" s="240">
        <f>SUM(AM23*10+AN23)/AL23*10</f>
        <v>0</v>
      </c>
      <c r="AP23" s="237">
        <v>1</v>
      </c>
      <c r="AQ23" s="237"/>
      <c r="AR23" s="237"/>
      <c r="AS23" s="241">
        <f>SUM(AQ23*10+AR23)/AP23*10</f>
        <v>0</v>
      </c>
      <c r="AT23" s="237">
        <v>1</v>
      </c>
      <c r="AU23" s="237"/>
      <c r="AV23" s="237"/>
      <c r="AW23" s="238">
        <f>SUM(AU23*10+AV23)/AT23*10</f>
        <v>0</v>
      </c>
      <c r="AX23" s="237">
        <v>1</v>
      </c>
      <c r="AY23" s="237"/>
      <c r="AZ23" s="237"/>
      <c r="BA23" s="238">
        <f>SUM(AY23*10+AZ23)/AX23*10</f>
        <v>0</v>
      </c>
      <c r="BB23" s="235">
        <f>IF(H23&lt;250,0,IF(H23&lt;500,250,IF(H23&lt;750,"500",IF(H23&lt;1000,750,IF(H23&lt;1500,1000,IF(H23&lt;2000,1500,IF(H23&lt;2500,2000,IF(H23&lt;3000,2500,3000))))))))</f>
        <v>0</v>
      </c>
      <c r="BC23" s="242">
        <v>0</v>
      </c>
      <c r="BD23" s="235">
        <f>BB23-BC23</f>
        <v>0</v>
      </c>
      <c r="BE23" s="235" t="str">
        <f>IF(BD23=0,"geen actie",CONCATENATE("diploma uitschrijven: ",BB23," punten"))</f>
        <v>geen actie</v>
      </c>
      <c r="BF23" s="243">
        <v>14</v>
      </c>
      <c r="BG23" s="243"/>
      <c r="BH23" s="243"/>
      <c r="BI23" s="243"/>
      <c r="BK23" s="243"/>
      <c r="BL23" s="243"/>
      <c r="BM23" s="243"/>
      <c r="BN23" s="243"/>
    </row>
    <row r="24" spans="1:66" ht="17.25" customHeight="1" x14ac:dyDescent="0.3">
      <c r="A24" s="228">
        <v>34</v>
      </c>
      <c r="B24" s="228" t="str">
        <f>IF(A24=BF24,"v","x")</f>
        <v>v</v>
      </c>
      <c r="C24" s="228"/>
      <c r="D24" s="235"/>
      <c r="E24" s="246" t="s">
        <v>684</v>
      </c>
      <c r="F24" s="250"/>
      <c r="G24" s="177" t="s">
        <v>323</v>
      </c>
      <c r="H24" s="233">
        <f>SUM(M24+Q24+U24+Y24+AC24+AG24+AK24+AO24+AS24+AW24+BA24)</f>
        <v>58.333333333333329</v>
      </c>
      <c r="I24" s="247">
        <v>2011</v>
      </c>
      <c r="J24" s="153">
        <v>2021</v>
      </c>
      <c r="K24" s="455">
        <f>J24-I24</f>
        <v>10</v>
      </c>
      <c r="L24" s="235">
        <f>H24-M24</f>
        <v>58.333333333333329</v>
      </c>
      <c r="M24" s="236">
        <v>0</v>
      </c>
      <c r="N24" s="237">
        <v>1</v>
      </c>
      <c r="O24" s="237"/>
      <c r="P24" s="237"/>
      <c r="Q24" s="238">
        <f>SUM(O24*10+P24)/N24*10</f>
        <v>0</v>
      </c>
      <c r="R24" s="237">
        <v>1</v>
      </c>
      <c r="S24" s="237"/>
      <c r="T24" s="237"/>
      <c r="U24" s="238">
        <f>SUM(S24*10+T24)/R24*10</f>
        <v>0</v>
      </c>
      <c r="V24" s="237">
        <v>1</v>
      </c>
      <c r="W24" s="237"/>
      <c r="X24" s="237"/>
      <c r="Y24" s="238">
        <f>SUM(W24*10+X24)/V24*10</f>
        <v>0</v>
      </c>
      <c r="Z24" s="237">
        <v>1</v>
      </c>
      <c r="AA24" s="237"/>
      <c r="AB24" s="237"/>
      <c r="AC24" s="238">
        <f>SUM(AA24*10+AB24/2)/Z24*10</f>
        <v>0</v>
      </c>
      <c r="AD24" s="237">
        <v>1</v>
      </c>
      <c r="AE24" s="237"/>
      <c r="AF24" s="237"/>
      <c r="AG24" s="239">
        <f>SUM(AE24*10+AF24)/AD24*10</f>
        <v>0</v>
      </c>
      <c r="AH24" s="237">
        <v>12</v>
      </c>
      <c r="AI24" s="237">
        <v>4</v>
      </c>
      <c r="AJ24" s="237">
        <v>30</v>
      </c>
      <c r="AK24" s="239">
        <f>SUM(AI24*10+AJ24)/AH24*10</f>
        <v>58.333333333333329</v>
      </c>
      <c r="AL24" s="237">
        <v>1</v>
      </c>
      <c r="AM24" s="237"/>
      <c r="AN24" s="237"/>
      <c r="AO24" s="240">
        <f>SUM(AM24*10+AN24)/AL24*10</f>
        <v>0</v>
      </c>
      <c r="AP24" s="237">
        <v>1</v>
      </c>
      <c r="AQ24" s="237"/>
      <c r="AR24" s="237"/>
      <c r="AS24" s="241">
        <f>SUM(AQ24*10+AR24)/AP24*10</f>
        <v>0</v>
      </c>
      <c r="AT24" s="237">
        <v>1</v>
      </c>
      <c r="AU24" s="237"/>
      <c r="AV24" s="237"/>
      <c r="AW24" s="238">
        <f>SUM(AU24*10+AV24)/AT24*10</f>
        <v>0</v>
      </c>
      <c r="AX24" s="237">
        <v>1</v>
      </c>
      <c r="AY24" s="237"/>
      <c r="AZ24" s="237"/>
      <c r="BA24" s="238">
        <f>SUM(AY24*10+AZ24)/AX24*10</f>
        <v>0</v>
      </c>
      <c r="BB24" s="235">
        <f>IF(H24&lt;250,0,IF(H24&lt;500,250,IF(H24&lt;750,"500",IF(H24&lt;1000,750,IF(H24&lt;1500,1000,IF(H24&lt;2000,1500,IF(H24&lt;2500,2000,IF(H24&lt;3000,2500,3000))))))))</f>
        <v>0</v>
      </c>
      <c r="BC24" s="242">
        <v>0</v>
      </c>
      <c r="BD24" s="235">
        <f>BB24-BC24</f>
        <v>0</v>
      </c>
      <c r="BE24" s="235" t="str">
        <f>IF(BD24=0,"geen actie",CONCATENATE("diploma uitschrijven: ",BB24," punten"))</f>
        <v>geen actie</v>
      </c>
      <c r="BF24" s="243">
        <v>34</v>
      </c>
      <c r="BH24" s="243"/>
      <c r="BI24" s="243"/>
      <c r="BJ24" s="243"/>
      <c r="BK24" s="243"/>
      <c r="BL24" s="243"/>
      <c r="BM24" s="243"/>
      <c r="BN24" s="243"/>
    </row>
    <row r="25" spans="1:66" ht="17.25" customHeight="1" x14ac:dyDescent="0.3">
      <c r="A25" s="228">
        <v>29</v>
      </c>
      <c r="B25" s="228" t="str">
        <f>IF(A25=BF25,"v","x")</f>
        <v>v</v>
      </c>
      <c r="C25" s="149" t="s">
        <v>237</v>
      </c>
      <c r="D25" s="482"/>
      <c r="E25" s="230" t="s">
        <v>663</v>
      </c>
      <c r="F25" s="228">
        <v>119424</v>
      </c>
      <c r="G25" s="252" t="s">
        <v>543</v>
      </c>
      <c r="H25" s="233">
        <f>SUM(M25+Q25+U25+Y25+AC25+AG25+AK25+AO25+AS25+AW25+BA25)</f>
        <v>202.22222222222223</v>
      </c>
      <c r="I25" s="247">
        <v>2008</v>
      </c>
      <c r="J25" s="153">
        <v>2021</v>
      </c>
      <c r="K25" s="455">
        <f>J25-I25</f>
        <v>13</v>
      </c>
      <c r="L25" s="235">
        <f>H25-M25</f>
        <v>202.22222222222223</v>
      </c>
      <c r="M25" s="236">
        <v>0</v>
      </c>
      <c r="N25" s="237">
        <v>1</v>
      </c>
      <c r="O25" s="237"/>
      <c r="P25" s="237"/>
      <c r="Q25" s="238">
        <f>SUM(O25*10+P25)/N25*10</f>
        <v>0</v>
      </c>
      <c r="R25" s="237">
        <v>1</v>
      </c>
      <c r="S25" s="237"/>
      <c r="T25" s="237"/>
      <c r="U25" s="238">
        <f>SUM(S25*10+T25)/R25*10</f>
        <v>0</v>
      </c>
      <c r="V25" s="237">
        <v>18</v>
      </c>
      <c r="W25" s="237">
        <v>5</v>
      </c>
      <c r="X25" s="237">
        <v>44</v>
      </c>
      <c r="Y25" s="238">
        <f>SUM(W25*10+X25)/V25*10</f>
        <v>52.222222222222221</v>
      </c>
      <c r="Z25" s="237">
        <v>1</v>
      </c>
      <c r="AA25" s="237"/>
      <c r="AB25" s="237"/>
      <c r="AC25" s="238">
        <f>SUM(AA25*10+AB25/2)/Z25*10</f>
        <v>0</v>
      </c>
      <c r="AD25" s="237">
        <v>1</v>
      </c>
      <c r="AE25" s="237"/>
      <c r="AF25" s="237"/>
      <c r="AG25" s="239">
        <f>SUM(AE25*10+AF25)/AD25*10</f>
        <v>0</v>
      </c>
      <c r="AH25" s="237">
        <v>1</v>
      </c>
      <c r="AI25" s="237"/>
      <c r="AJ25" s="237"/>
      <c r="AK25" s="239">
        <f>SUM(AI25*10+AJ25)/AH25*10</f>
        <v>0</v>
      </c>
      <c r="AL25" s="237">
        <v>10</v>
      </c>
      <c r="AM25" s="237">
        <v>4</v>
      </c>
      <c r="AN25" s="237">
        <v>36</v>
      </c>
      <c r="AO25" s="240">
        <f>SUM(AM25*10+AN25)/AL25*10</f>
        <v>76</v>
      </c>
      <c r="AP25" s="237">
        <v>15</v>
      </c>
      <c r="AQ25" s="237">
        <v>6</v>
      </c>
      <c r="AR25" s="237">
        <v>51</v>
      </c>
      <c r="AS25" s="241">
        <f>SUM(AQ25*10+AR25)/AP25*10</f>
        <v>74</v>
      </c>
      <c r="AT25" s="237">
        <v>1</v>
      </c>
      <c r="AU25" s="237"/>
      <c r="AV25" s="237"/>
      <c r="AW25" s="238">
        <f>SUM(AU25*10+AV25)/AT25*10</f>
        <v>0</v>
      </c>
      <c r="AX25" s="237">
        <v>1</v>
      </c>
      <c r="AY25" s="237"/>
      <c r="AZ25" s="237"/>
      <c r="BA25" s="238">
        <f>SUM(AY25*10+AZ25)/AX25*10</f>
        <v>0</v>
      </c>
      <c r="BB25" s="235">
        <f>IF(H25&lt;250,0,IF(H25&lt;500,250,IF(H25&lt;750,"500",IF(H25&lt;1000,750,IF(H25&lt;1500,1000,IF(H25&lt;2000,1500,IF(H25&lt;2500,2000,IF(H25&lt;3000,2500,3000))))))))</f>
        <v>0</v>
      </c>
      <c r="BC25" s="242">
        <v>0</v>
      </c>
      <c r="BD25" s="235">
        <f>BB25-BC25</f>
        <v>0</v>
      </c>
      <c r="BE25" s="235" t="str">
        <f>IF(BD25=0,"geen actie",CONCATENATE("diploma uitschrijven: ",BB25," punten"))</f>
        <v>geen actie</v>
      </c>
      <c r="BF25" s="243">
        <v>29</v>
      </c>
      <c r="BH25" s="243"/>
      <c r="BI25" s="243"/>
      <c r="BJ25" s="243"/>
      <c r="BK25" s="243"/>
      <c r="BL25" s="243"/>
      <c r="BM25" s="243"/>
      <c r="BN25" s="243"/>
    </row>
    <row r="26" spans="1:66" ht="17.25" customHeight="1" x14ac:dyDescent="0.3">
      <c r="A26" s="228">
        <v>33</v>
      </c>
      <c r="B26" s="228" t="str">
        <f>IF(A26=BF26,"v","x")</f>
        <v>v</v>
      </c>
      <c r="C26" s="149" t="s">
        <v>237</v>
      </c>
      <c r="D26" s="192"/>
      <c r="E26" s="246" t="s">
        <v>677</v>
      </c>
      <c r="F26" s="149">
        <v>118873</v>
      </c>
      <c r="G26" s="177" t="s">
        <v>323</v>
      </c>
      <c r="H26" s="233">
        <f>SUM(M26+Q26+U26+Y26+AC26+AG26+AK26+AO26+AS26+AW26+BA26)</f>
        <v>85</v>
      </c>
      <c r="I26" s="247">
        <v>2008</v>
      </c>
      <c r="J26" s="153">
        <v>2021</v>
      </c>
      <c r="K26" s="455">
        <f>J26-I26</f>
        <v>13</v>
      </c>
      <c r="L26" s="235">
        <f>H26-M26</f>
        <v>85</v>
      </c>
      <c r="M26" s="236">
        <v>0</v>
      </c>
      <c r="N26" s="237">
        <v>1</v>
      </c>
      <c r="O26" s="237"/>
      <c r="P26" s="237"/>
      <c r="Q26" s="238">
        <f>SUM(O26*10+P26)/N26*10</f>
        <v>0</v>
      </c>
      <c r="R26" s="237">
        <v>1</v>
      </c>
      <c r="S26" s="237"/>
      <c r="T26" s="237"/>
      <c r="U26" s="238">
        <f>SUM(S26*10+T26)/R26*10</f>
        <v>0</v>
      </c>
      <c r="V26" s="237">
        <v>1</v>
      </c>
      <c r="W26" s="237"/>
      <c r="X26" s="237"/>
      <c r="Y26" s="238">
        <f>SUM(W26*10+X26)/V26*10</f>
        <v>0</v>
      </c>
      <c r="Z26" s="237">
        <v>1</v>
      </c>
      <c r="AA26" s="237"/>
      <c r="AB26" s="237"/>
      <c r="AC26" s="238">
        <f>SUM(AA26*10+AB26/2)/Z26*10</f>
        <v>0</v>
      </c>
      <c r="AD26" s="237">
        <v>1</v>
      </c>
      <c r="AE26" s="237"/>
      <c r="AF26" s="237"/>
      <c r="AG26" s="239">
        <f>SUM(AE26*10+AF26)/AD26*10</f>
        <v>0</v>
      </c>
      <c r="AH26" s="237">
        <v>12</v>
      </c>
      <c r="AI26" s="237">
        <v>6</v>
      </c>
      <c r="AJ26" s="237">
        <v>42</v>
      </c>
      <c r="AK26" s="239">
        <f>SUM(AI26*10+AJ26)/AH26*10</f>
        <v>85</v>
      </c>
      <c r="AL26" s="237">
        <v>1</v>
      </c>
      <c r="AM26" s="237"/>
      <c r="AN26" s="237"/>
      <c r="AO26" s="240">
        <f>SUM(AM26*10+AN26)/AL26*10</f>
        <v>0</v>
      </c>
      <c r="AP26" s="237">
        <v>1</v>
      </c>
      <c r="AQ26" s="237"/>
      <c r="AR26" s="237"/>
      <c r="AS26" s="241">
        <f>SUM(AQ26*10+AR26)/AP26*10</f>
        <v>0</v>
      </c>
      <c r="AT26" s="237">
        <v>1</v>
      </c>
      <c r="AU26" s="237"/>
      <c r="AV26" s="237"/>
      <c r="AW26" s="238">
        <f>SUM(AU26*10+AV26)/AT26*10</f>
        <v>0</v>
      </c>
      <c r="AX26" s="237">
        <v>1</v>
      </c>
      <c r="AY26" s="237"/>
      <c r="AZ26" s="237"/>
      <c r="BA26" s="238">
        <f>SUM(AY26*10+AZ26)/AX26*10</f>
        <v>0</v>
      </c>
      <c r="BB26" s="235">
        <f>IF(H26&lt;250,0,IF(H26&lt;500,250,IF(H26&lt;750,"500",IF(H26&lt;1000,750,IF(H26&lt;1500,1000,IF(H26&lt;2000,1500,IF(H26&lt;2500,2000,IF(H26&lt;3000,2500,3000))))))))</f>
        <v>0</v>
      </c>
      <c r="BC26" s="242">
        <v>0</v>
      </c>
      <c r="BD26" s="235">
        <f>BB26-BC26</f>
        <v>0</v>
      </c>
      <c r="BE26" s="235" t="str">
        <f>IF(BD26=0,"geen actie",CONCATENATE("diploma uitschrijven: ",BB26," punten"))</f>
        <v>geen actie</v>
      </c>
      <c r="BF26" s="243">
        <v>33</v>
      </c>
      <c r="BH26" s="243"/>
      <c r="BI26" s="243"/>
      <c r="BJ26" s="243"/>
      <c r="BK26" s="243"/>
      <c r="BL26" s="243"/>
      <c r="BM26" s="243"/>
      <c r="BN26" s="243"/>
    </row>
    <row r="27" spans="1:66" ht="17.25" customHeight="1" x14ac:dyDescent="0.3">
      <c r="A27" s="228">
        <v>15</v>
      </c>
      <c r="B27" s="228" t="str">
        <f>IF(A27=BF27,"v","x")</f>
        <v>v</v>
      </c>
      <c r="C27" s="149" t="s">
        <v>237</v>
      </c>
      <c r="D27" s="456"/>
      <c r="E27" s="230" t="s">
        <v>334</v>
      </c>
      <c r="F27" s="231" t="s">
        <v>335</v>
      </c>
      <c r="G27" s="177" t="s">
        <v>302</v>
      </c>
      <c r="H27" s="233">
        <f>SUM(M27+Q27+U27+Y27+AC27+AG27+AK27+AO27+AS27+AW27+BA27)</f>
        <v>1207.8766788766789</v>
      </c>
      <c r="I27" s="234">
        <v>2004</v>
      </c>
      <c r="J27" s="153">
        <v>2021</v>
      </c>
      <c r="K27" s="455">
        <f>J27-I27</f>
        <v>17</v>
      </c>
      <c r="L27" s="235">
        <f>H27-M27</f>
        <v>0</v>
      </c>
      <c r="M27" s="236">
        <v>1207.8766788766789</v>
      </c>
      <c r="N27" s="237">
        <v>1</v>
      </c>
      <c r="O27" s="237"/>
      <c r="P27" s="237"/>
      <c r="Q27" s="238">
        <f>SUM(O27*10+P27)/N27*10</f>
        <v>0</v>
      </c>
      <c r="R27" s="237">
        <v>1</v>
      </c>
      <c r="S27" s="237"/>
      <c r="T27" s="237"/>
      <c r="U27" s="238">
        <f>SUM(S27*10+T27)/R27*10</f>
        <v>0</v>
      </c>
      <c r="V27" s="237">
        <v>1</v>
      </c>
      <c r="W27" s="237"/>
      <c r="X27" s="237"/>
      <c r="Y27" s="238">
        <f>SUM(W27*10+X27)/V27*10</f>
        <v>0</v>
      </c>
      <c r="Z27" s="237">
        <v>1</v>
      </c>
      <c r="AA27" s="237"/>
      <c r="AB27" s="237"/>
      <c r="AC27" s="238">
        <f>SUM(AA27*10+AB27/2)/Z27*10</f>
        <v>0</v>
      </c>
      <c r="AD27" s="237">
        <v>1</v>
      </c>
      <c r="AE27" s="237"/>
      <c r="AF27" s="237"/>
      <c r="AG27" s="239">
        <f>SUM(AE27*10+AF27)/AD27*10</f>
        <v>0</v>
      </c>
      <c r="AH27" s="237">
        <v>1</v>
      </c>
      <c r="AI27" s="237"/>
      <c r="AJ27" s="237"/>
      <c r="AK27" s="239">
        <f>SUM(AI27*10+AJ27)/AH27*10</f>
        <v>0</v>
      </c>
      <c r="AL27" s="237">
        <v>1</v>
      </c>
      <c r="AM27" s="237"/>
      <c r="AN27" s="237"/>
      <c r="AO27" s="240">
        <f>SUM(AM27*10+AN27)/AL27*10</f>
        <v>0</v>
      </c>
      <c r="AP27" s="237">
        <v>1</v>
      </c>
      <c r="AQ27" s="237"/>
      <c r="AR27" s="237"/>
      <c r="AS27" s="241">
        <f>SUM(AQ27*10+AR27)/AP27*10</f>
        <v>0</v>
      </c>
      <c r="AT27" s="237">
        <v>1</v>
      </c>
      <c r="AU27" s="237"/>
      <c r="AV27" s="237"/>
      <c r="AW27" s="238">
        <f>SUM(AU27*10+AV27)/AT27*10</f>
        <v>0</v>
      </c>
      <c r="AX27" s="237">
        <v>1</v>
      </c>
      <c r="AY27" s="237"/>
      <c r="AZ27" s="237"/>
      <c r="BA27" s="238">
        <f>SUM(AY27*10+AZ27)/AX27*10</f>
        <v>0</v>
      </c>
      <c r="BB27" s="235">
        <f>IF(H27&lt;250,0,IF(H27&lt;500,250,IF(H27&lt;750,"500",IF(H27&lt;1000,750,IF(H27&lt;1500,1000,IF(H27&lt;2000,1500,IF(H27&lt;2500,2000,IF(H27&lt;3000,2500,3000))))))))</f>
        <v>1000</v>
      </c>
      <c r="BC27" s="242">
        <v>1000</v>
      </c>
      <c r="BD27" s="235">
        <f>BB27-BC27</f>
        <v>0</v>
      </c>
      <c r="BE27" s="235" t="str">
        <f>IF(BD27=0,"geen actie",CONCATENATE("diploma uitschrijven: ",BB27," punten"))</f>
        <v>geen actie</v>
      </c>
      <c r="BF27" s="243">
        <v>15</v>
      </c>
      <c r="BH27" s="243"/>
      <c r="BI27" s="243"/>
      <c r="BK27" s="243"/>
      <c r="BL27" s="243"/>
      <c r="BM27" s="243"/>
      <c r="BN27" s="243"/>
    </row>
    <row r="28" spans="1:66" ht="17.25" customHeight="1" x14ac:dyDescent="0.3">
      <c r="A28" s="228">
        <v>16</v>
      </c>
      <c r="B28" s="228" t="str">
        <f>IF(A28=BF28,"v","x")</f>
        <v>v</v>
      </c>
      <c r="C28" s="149"/>
      <c r="D28" s="229"/>
      <c r="E28" s="246" t="s">
        <v>349</v>
      </c>
      <c r="F28" s="269">
        <v>118413</v>
      </c>
      <c r="G28" s="177" t="s">
        <v>323</v>
      </c>
      <c r="H28" s="233">
        <f>SUM(M28+Q28+U28+Y28+AC28+AG28+AK28+AO28+AS28+AW28+BA28)</f>
        <v>450.625</v>
      </c>
      <c r="I28" s="149">
        <v>2008</v>
      </c>
      <c r="J28" s="153">
        <v>2021</v>
      </c>
      <c r="K28" s="455">
        <f>J28-I28</f>
        <v>13</v>
      </c>
      <c r="L28" s="153">
        <v>0</v>
      </c>
      <c r="M28" s="164">
        <v>450.625</v>
      </c>
      <c r="N28" s="237">
        <v>1</v>
      </c>
      <c r="O28" s="237"/>
      <c r="P28" s="237"/>
      <c r="Q28" s="238">
        <f>SUM(O28*10+P28)/N28*10</f>
        <v>0</v>
      </c>
      <c r="R28" s="237">
        <v>1</v>
      </c>
      <c r="S28" s="237"/>
      <c r="T28" s="237"/>
      <c r="U28" s="238">
        <f>SUM(S28*10+T28)/R28*10</f>
        <v>0</v>
      </c>
      <c r="V28" s="237">
        <v>1</v>
      </c>
      <c r="W28" s="237"/>
      <c r="X28" s="237"/>
      <c r="Y28" s="238">
        <f>SUM(W28*10+X28)/V28*10</f>
        <v>0</v>
      </c>
      <c r="Z28" s="237">
        <v>1</v>
      </c>
      <c r="AA28" s="237"/>
      <c r="AB28" s="237"/>
      <c r="AC28" s="238">
        <f>SUM(AA28*10+AB28/2)/Z28*10</f>
        <v>0</v>
      </c>
      <c r="AD28" s="237">
        <v>1</v>
      </c>
      <c r="AE28" s="237"/>
      <c r="AF28" s="237"/>
      <c r="AG28" s="239">
        <f>SUM(AE28*10+AF28)/AD28*10</f>
        <v>0</v>
      </c>
      <c r="AH28" s="237">
        <v>1</v>
      </c>
      <c r="AI28" s="237"/>
      <c r="AJ28" s="237"/>
      <c r="AK28" s="239">
        <f>SUM(AI28*10+AJ28)/AH28*10</f>
        <v>0</v>
      </c>
      <c r="AL28" s="237">
        <v>1</v>
      </c>
      <c r="AM28" s="237"/>
      <c r="AN28" s="237"/>
      <c r="AO28" s="240">
        <f>SUM(AM28*10+AN28)/AL28*10</f>
        <v>0</v>
      </c>
      <c r="AP28" s="237">
        <v>1</v>
      </c>
      <c r="AQ28" s="237"/>
      <c r="AR28" s="237"/>
      <c r="AS28" s="241">
        <f>SUM(AQ28*10+AR28)/AP28*10</f>
        <v>0</v>
      </c>
      <c r="AT28" s="237">
        <v>1</v>
      </c>
      <c r="AU28" s="237"/>
      <c r="AV28" s="237"/>
      <c r="AW28" s="238">
        <f>SUM(AU28*10+AV28)/AT28*10</f>
        <v>0</v>
      </c>
      <c r="AX28" s="237">
        <v>1</v>
      </c>
      <c r="AY28" s="237"/>
      <c r="AZ28" s="237"/>
      <c r="BA28" s="238">
        <f>SUM(AY28*10+AZ28)/AX28*10</f>
        <v>0</v>
      </c>
      <c r="BB28" s="235">
        <f>IF(H28&lt;250,0,IF(H28&lt;500,250,IF(H28&lt;750,"500",IF(H28&lt;1000,750,IF(H28&lt;1500,1000,IF(H28&lt;2000,1500,IF(H28&lt;2500,2000,IF(H28&lt;3000,2500,3000))))))))</f>
        <v>250</v>
      </c>
      <c r="BC28" s="242">
        <v>250</v>
      </c>
      <c r="BD28" s="235">
        <f>BB28-BC28</f>
        <v>0</v>
      </c>
      <c r="BE28" s="235" t="str">
        <f>IF(BD28=0,"geen actie",CONCATENATE("diploma uitschrijven: ",BB28," punten"))</f>
        <v>geen actie</v>
      </c>
      <c r="BF28" s="243">
        <v>16</v>
      </c>
      <c r="BH28" s="243"/>
      <c r="BI28" s="243"/>
      <c r="BK28" s="243"/>
      <c r="BL28" s="243"/>
      <c r="BM28" s="243"/>
      <c r="BN28" s="243"/>
    </row>
    <row r="29" spans="1:66" ht="17.25" customHeight="1" x14ac:dyDescent="0.3">
      <c r="A29" s="228">
        <v>37</v>
      </c>
      <c r="B29" s="228" t="str">
        <f>IF(A29=BF29,"v","x")</f>
        <v>v</v>
      </c>
      <c r="C29" s="149" t="s">
        <v>237</v>
      </c>
      <c r="D29" s="578"/>
      <c r="E29" s="246" t="s">
        <v>265</v>
      </c>
      <c r="F29" s="579">
        <v>116760</v>
      </c>
      <c r="G29" s="245" t="s">
        <v>241</v>
      </c>
      <c r="H29" s="233">
        <f>SUM(M29+Q29+U29+Y29+AC29+AG29+AK29+AO29+AS29+AW29+BA29)</f>
        <v>1819.6666666666667</v>
      </c>
      <c r="I29" s="247">
        <v>2007</v>
      </c>
      <c r="J29" s="153">
        <v>2021</v>
      </c>
      <c r="K29" s="455">
        <f>J29-I29</f>
        <v>14</v>
      </c>
      <c r="L29" s="235">
        <f>H29-M29</f>
        <v>91.666666666666742</v>
      </c>
      <c r="M29" s="236">
        <v>1728</v>
      </c>
      <c r="N29" s="237">
        <v>1</v>
      </c>
      <c r="O29" s="237"/>
      <c r="P29" s="237"/>
      <c r="Q29" s="238">
        <f>SUM(O29*10+P29)/N29*10</f>
        <v>0</v>
      </c>
      <c r="R29" s="237">
        <v>1</v>
      </c>
      <c r="S29" s="237"/>
      <c r="T29" s="237"/>
      <c r="U29" s="238">
        <f>SUM(S29*10+T29)/R29*10</f>
        <v>0</v>
      </c>
      <c r="V29" s="237">
        <v>1</v>
      </c>
      <c r="W29" s="237"/>
      <c r="X29" s="237"/>
      <c r="Y29" s="238">
        <f>SUM(W29*10+X29)/V29*10</f>
        <v>0</v>
      </c>
      <c r="Z29" s="237">
        <v>1</v>
      </c>
      <c r="AA29" s="237"/>
      <c r="AB29" s="237"/>
      <c r="AC29" s="238">
        <f>SUM(AA29*10+AB29/2)/Z29*10</f>
        <v>0</v>
      </c>
      <c r="AD29" s="237">
        <v>1</v>
      </c>
      <c r="AE29" s="237"/>
      <c r="AF29" s="237"/>
      <c r="AG29" s="239">
        <f>SUM(AE29*10+AF29)/AD29*10</f>
        <v>0</v>
      </c>
      <c r="AH29" s="237">
        <v>1</v>
      </c>
      <c r="AI29" s="237"/>
      <c r="AJ29" s="237"/>
      <c r="AK29" s="239">
        <f>SUM(AI29*10+AJ29)/AH29*10</f>
        <v>0</v>
      </c>
      <c r="AL29" s="237">
        <v>1</v>
      </c>
      <c r="AM29" s="237"/>
      <c r="AN29" s="237"/>
      <c r="AO29" s="240">
        <f>SUM(AM29*10+AN29)/AL29*10</f>
        <v>0</v>
      </c>
      <c r="AP29" s="237">
        <v>12</v>
      </c>
      <c r="AQ29" s="237">
        <v>6</v>
      </c>
      <c r="AR29" s="237">
        <v>50</v>
      </c>
      <c r="AS29" s="241">
        <f>SUM(AQ29*10+AR29)/AP29*10</f>
        <v>91.666666666666657</v>
      </c>
      <c r="AT29" s="237">
        <v>1</v>
      </c>
      <c r="AU29" s="237"/>
      <c r="AV29" s="237"/>
      <c r="AW29" s="238">
        <f>SUM(AU29*10+AV29)/AT29*10</f>
        <v>0</v>
      </c>
      <c r="AX29" s="237">
        <v>1</v>
      </c>
      <c r="AY29" s="237"/>
      <c r="AZ29" s="237"/>
      <c r="BA29" s="238">
        <f>SUM(AY29*10+AZ29)/AX29*10</f>
        <v>0</v>
      </c>
      <c r="BB29" s="235">
        <f>IF(H29&lt;250,0,IF(H29&lt;500,250,IF(H29&lt;750,"500",IF(H29&lt;1000,750,IF(H29&lt;1500,1000,IF(H29&lt;2000,1500,IF(H29&lt;2500,2000,IF(H29&lt;3000,2500,3000))))))))</f>
        <v>1500</v>
      </c>
      <c r="BC29" s="242">
        <v>1500</v>
      </c>
      <c r="BD29" s="235">
        <f>BB29-BC29</f>
        <v>0</v>
      </c>
      <c r="BE29" s="235" t="str">
        <f>IF(BD29=0,"geen actie",CONCATENATE("diploma uitschrijven: ",BB29," punten"))</f>
        <v>geen actie</v>
      </c>
      <c r="BF29" s="243">
        <v>37</v>
      </c>
      <c r="BG29" s="243"/>
    </row>
    <row r="30" spans="1:66" ht="17.25" customHeight="1" x14ac:dyDescent="0.3">
      <c r="A30" s="228">
        <v>17</v>
      </c>
      <c r="B30" s="228" t="str">
        <f>IF(A30=BF30,"v","x")</f>
        <v>v</v>
      </c>
      <c r="C30" s="149" t="s">
        <v>237</v>
      </c>
      <c r="D30" s="490"/>
      <c r="E30" s="230" t="s">
        <v>336</v>
      </c>
      <c r="F30" s="231"/>
      <c r="G30" s="177" t="s">
        <v>323</v>
      </c>
      <c r="H30" s="233">
        <f>SUM(M30+Q30+U30+Y30+AC30+AG30+AK30+AO30+AS30+AW30+BA30)</f>
        <v>223.44444444444446</v>
      </c>
      <c r="I30" s="234">
        <v>2004</v>
      </c>
      <c r="J30" s="153">
        <v>2021</v>
      </c>
      <c r="K30" s="455">
        <f>J30-I30</f>
        <v>17</v>
      </c>
      <c r="L30" s="235">
        <f>H30-M30</f>
        <v>112.77777777777779</v>
      </c>
      <c r="M30" s="236">
        <v>110.66666666666667</v>
      </c>
      <c r="N30" s="237">
        <v>1</v>
      </c>
      <c r="O30" s="237"/>
      <c r="P30" s="237"/>
      <c r="Q30" s="238">
        <f>SUM(O30*10+P30)/N30*10</f>
        <v>0</v>
      </c>
      <c r="R30" s="237">
        <v>1</v>
      </c>
      <c r="S30" s="237"/>
      <c r="T30" s="237"/>
      <c r="U30" s="238">
        <f>SUM(S30*10+T30)/R30*10</f>
        <v>0</v>
      </c>
      <c r="V30" s="237">
        <v>18</v>
      </c>
      <c r="W30" s="237">
        <v>13</v>
      </c>
      <c r="X30" s="237">
        <v>73</v>
      </c>
      <c r="Y30" s="238">
        <f>SUM(W30*10+X30)/V30*10</f>
        <v>112.77777777777779</v>
      </c>
      <c r="Z30" s="237">
        <v>1</v>
      </c>
      <c r="AA30" s="237"/>
      <c r="AB30" s="237"/>
      <c r="AC30" s="238">
        <f>SUM(AA30*10+AB30/2)/Z30*10</f>
        <v>0</v>
      </c>
      <c r="AD30" s="237">
        <v>1</v>
      </c>
      <c r="AE30" s="237"/>
      <c r="AF30" s="237"/>
      <c r="AG30" s="239">
        <f>SUM(AE30*10+AF30)/AD30*10</f>
        <v>0</v>
      </c>
      <c r="AH30" s="237">
        <v>1</v>
      </c>
      <c r="AI30" s="237"/>
      <c r="AJ30" s="237"/>
      <c r="AK30" s="239">
        <f>SUM(AI30*10+AJ30)/AH30*10</f>
        <v>0</v>
      </c>
      <c r="AL30" s="237">
        <v>1</v>
      </c>
      <c r="AM30" s="237"/>
      <c r="AN30" s="237"/>
      <c r="AO30" s="240">
        <f>SUM(AM30*10+AN30)/AL30*10</f>
        <v>0</v>
      </c>
      <c r="AP30" s="237">
        <v>1</v>
      </c>
      <c r="AQ30" s="237"/>
      <c r="AR30" s="237"/>
      <c r="AS30" s="241">
        <f>SUM(AQ30*10+AR30)/AP30*10</f>
        <v>0</v>
      </c>
      <c r="AT30" s="237">
        <v>1</v>
      </c>
      <c r="AU30" s="237"/>
      <c r="AV30" s="237"/>
      <c r="AW30" s="238">
        <f>SUM(AU30*10+AV30)/AT30*10</f>
        <v>0</v>
      </c>
      <c r="AX30" s="237">
        <v>1</v>
      </c>
      <c r="AY30" s="237"/>
      <c r="AZ30" s="237"/>
      <c r="BA30" s="238">
        <f>SUM(AY30*10+AZ30)/AX30*10</f>
        <v>0</v>
      </c>
      <c r="BB30" s="235">
        <f>IF(H30&lt;250,0,IF(H30&lt;500,250,IF(H30&lt;750,"500",IF(H30&lt;1000,750,IF(H30&lt;1500,1000,IF(H30&lt;2000,1500,IF(H30&lt;2500,2000,IF(H30&lt;3000,2500,3000))))))))</f>
        <v>0</v>
      </c>
      <c r="BC30" s="242">
        <v>0</v>
      </c>
      <c r="BD30" s="235">
        <f>BB30-BC30</f>
        <v>0</v>
      </c>
      <c r="BE30" s="235" t="str">
        <f>IF(BD30=0,"geen actie",CONCATENATE("diploma uitschrijven: ",BB30," punten"))</f>
        <v>geen actie</v>
      </c>
      <c r="BF30" s="243">
        <v>17</v>
      </c>
      <c r="BG30" s="243"/>
      <c r="BH30" s="243"/>
      <c r="BI30" s="243"/>
    </row>
    <row r="31" spans="1:66" ht="17.25" customHeight="1" x14ac:dyDescent="0.3">
      <c r="A31" s="228">
        <v>30</v>
      </c>
      <c r="B31" s="228" t="str">
        <f>IF(A31=BF31,"v","x")</f>
        <v>v</v>
      </c>
      <c r="C31" s="149"/>
      <c r="D31" s="229"/>
      <c r="E31" s="230" t="s">
        <v>656</v>
      </c>
      <c r="F31" s="234"/>
      <c r="G31" s="252" t="s">
        <v>321</v>
      </c>
      <c r="H31" s="233">
        <f>SUM(M31+Q31+U31+Y31+AC31+AG31+AK31+AO31+AS31+AW31+BA31)</f>
        <v>0</v>
      </c>
      <c r="I31" s="247">
        <v>2009</v>
      </c>
      <c r="J31" s="153">
        <v>2021</v>
      </c>
      <c r="K31" s="455">
        <f>J31-I31</f>
        <v>12</v>
      </c>
      <c r="L31" s="235">
        <f>H31-M31</f>
        <v>0</v>
      </c>
      <c r="M31" s="236">
        <v>0</v>
      </c>
      <c r="N31" s="237">
        <v>1</v>
      </c>
      <c r="O31" s="237"/>
      <c r="P31" s="237"/>
      <c r="Q31" s="238">
        <f>SUM(O31*10+P31)/N31*10</f>
        <v>0</v>
      </c>
      <c r="R31" s="237">
        <v>1</v>
      </c>
      <c r="S31" s="237"/>
      <c r="T31" s="237"/>
      <c r="U31" s="238">
        <f>SUM(S31*10+T31)/R31*10</f>
        <v>0</v>
      </c>
      <c r="V31" s="237">
        <v>1</v>
      </c>
      <c r="W31" s="237"/>
      <c r="X31" s="237"/>
      <c r="Y31" s="238">
        <f>SUM(W31*10+X31)/V31*10</f>
        <v>0</v>
      </c>
      <c r="Z31" s="237">
        <v>1</v>
      </c>
      <c r="AA31" s="237"/>
      <c r="AB31" s="237"/>
      <c r="AC31" s="238">
        <f>SUM(AA31*10+AB31/2)/Z31*10</f>
        <v>0</v>
      </c>
      <c r="AD31" s="237">
        <v>1</v>
      </c>
      <c r="AE31" s="237"/>
      <c r="AF31" s="237"/>
      <c r="AG31" s="239">
        <f>SUM(AE31*10+AF31)/AD31*10</f>
        <v>0</v>
      </c>
      <c r="AH31" s="237">
        <v>1</v>
      </c>
      <c r="AI31" s="237"/>
      <c r="AJ31" s="237"/>
      <c r="AK31" s="239">
        <f>SUM(AI31*10+AJ31)/AH31*10</f>
        <v>0</v>
      </c>
      <c r="AL31" s="237">
        <v>1</v>
      </c>
      <c r="AM31" s="237"/>
      <c r="AN31" s="237"/>
      <c r="AO31" s="240">
        <f>SUM(AM31*10+AN31)/AL31*10</f>
        <v>0</v>
      </c>
      <c r="AP31" s="237">
        <v>1</v>
      </c>
      <c r="AQ31" s="237"/>
      <c r="AR31" s="237"/>
      <c r="AS31" s="241">
        <f>SUM(AQ31*10+AR31)/AP31*10</f>
        <v>0</v>
      </c>
      <c r="AT31" s="237">
        <v>1</v>
      </c>
      <c r="AU31" s="237"/>
      <c r="AV31" s="237"/>
      <c r="AW31" s="238">
        <f>SUM(AU31*10+AV31)/AT31*10</f>
        <v>0</v>
      </c>
      <c r="AX31" s="237">
        <v>1</v>
      </c>
      <c r="AY31" s="237"/>
      <c r="AZ31" s="237"/>
      <c r="BA31" s="238">
        <f>SUM(AY31*10+AZ31)/AX31*10</f>
        <v>0</v>
      </c>
      <c r="BB31" s="235">
        <f>IF(H31&lt;250,0,IF(H31&lt;500,250,IF(H31&lt;750,"500",IF(H31&lt;1000,750,IF(H31&lt;1500,1000,IF(H31&lt;2000,1500,IF(H31&lt;2500,2000,IF(H31&lt;3000,2500,3000))))))))</f>
        <v>0</v>
      </c>
      <c r="BC31" s="242">
        <v>0</v>
      </c>
      <c r="BD31" s="235">
        <f>BB31-BC31</f>
        <v>0</v>
      </c>
      <c r="BE31" s="235" t="str">
        <f>IF(BD31=0,"geen actie",CONCATENATE("diploma uitschrijven: ",BB31," punten"))</f>
        <v>geen actie</v>
      </c>
      <c r="BF31" s="243">
        <v>30</v>
      </c>
      <c r="BG31" s="243"/>
      <c r="BJ31" s="243"/>
    </row>
    <row r="32" spans="1:66" ht="17.25" customHeight="1" x14ac:dyDescent="0.3">
      <c r="A32" s="228">
        <v>18</v>
      </c>
      <c r="B32" s="228" t="str">
        <f>IF(A32=BF32,"v","x")</f>
        <v>v</v>
      </c>
      <c r="C32" s="149" t="s">
        <v>237</v>
      </c>
      <c r="D32" s="235"/>
      <c r="E32" s="230" t="s">
        <v>337</v>
      </c>
      <c r="F32" s="231">
        <v>116371</v>
      </c>
      <c r="G32" s="252" t="s">
        <v>328</v>
      </c>
      <c r="H32" s="233">
        <f>SUM(M32+Q32+U32+Y32+AC32+AG32+AK32+AO32+AS32+AW32+BA32)</f>
        <v>2051.1923076923081</v>
      </c>
      <c r="I32" s="234">
        <v>2006</v>
      </c>
      <c r="J32" s="153">
        <v>2021</v>
      </c>
      <c r="K32" s="455">
        <f>J32-I32</f>
        <v>15</v>
      </c>
      <c r="L32" s="235">
        <f>H32-M32</f>
        <v>63.333333333333485</v>
      </c>
      <c r="M32" s="236">
        <v>1987.8589743589746</v>
      </c>
      <c r="N32" s="237">
        <v>12</v>
      </c>
      <c r="O32" s="237">
        <v>4</v>
      </c>
      <c r="P32" s="237">
        <v>36</v>
      </c>
      <c r="Q32" s="238">
        <f>SUM(O32*10+P32)/N32*10</f>
        <v>63.333333333333329</v>
      </c>
      <c r="R32" s="237">
        <v>1</v>
      </c>
      <c r="S32" s="237"/>
      <c r="T32" s="237"/>
      <c r="U32" s="238">
        <f>SUM(S32*10+T32)/R32*10</f>
        <v>0</v>
      </c>
      <c r="V32" s="237">
        <v>1</v>
      </c>
      <c r="W32" s="237"/>
      <c r="X32" s="237"/>
      <c r="Y32" s="238">
        <f>SUM(W32*10+X32)/V32*10</f>
        <v>0</v>
      </c>
      <c r="Z32" s="237">
        <v>1</v>
      </c>
      <c r="AA32" s="237"/>
      <c r="AB32" s="237"/>
      <c r="AC32" s="238">
        <f>SUM(AA32*10+AB32/2)/Z32*10</f>
        <v>0</v>
      </c>
      <c r="AD32" s="237">
        <v>1</v>
      </c>
      <c r="AE32" s="237"/>
      <c r="AF32" s="237"/>
      <c r="AG32" s="239">
        <f>SUM(AE32*10+AF32)/AD32*10</f>
        <v>0</v>
      </c>
      <c r="AH32" s="237">
        <v>1</v>
      </c>
      <c r="AI32" s="237"/>
      <c r="AJ32" s="237"/>
      <c r="AK32" s="239">
        <f>SUM(AI32*10+AJ32)/AH32*10</f>
        <v>0</v>
      </c>
      <c r="AL32" s="237">
        <v>1</v>
      </c>
      <c r="AM32" s="237"/>
      <c r="AN32" s="237"/>
      <c r="AO32" s="240">
        <f>SUM(AM32*10+AN32)/AL32*10</f>
        <v>0</v>
      </c>
      <c r="AP32" s="237">
        <v>1</v>
      </c>
      <c r="AQ32" s="237"/>
      <c r="AR32" s="237"/>
      <c r="AS32" s="241">
        <f>SUM(AQ32*10+AR32)/AP32*10</f>
        <v>0</v>
      </c>
      <c r="AT32" s="237">
        <v>1</v>
      </c>
      <c r="AU32" s="237"/>
      <c r="AV32" s="237"/>
      <c r="AW32" s="238">
        <f>SUM(AU32*10+AV32)/AT32*10</f>
        <v>0</v>
      </c>
      <c r="AX32" s="237">
        <v>1</v>
      </c>
      <c r="AY32" s="237"/>
      <c r="AZ32" s="237"/>
      <c r="BA32" s="238">
        <f>SUM(AY32*10+AZ32)/AX32*10</f>
        <v>0</v>
      </c>
      <c r="BB32" s="235">
        <f>IF(H32&lt;250,0,IF(H32&lt;500,250,IF(H32&lt;750,"500",IF(H32&lt;1000,750,IF(H32&lt;1500,1000,IF(H32&lt;2000,1500,IF(H32&lt;2500,2000,IF(H32&lt;3000,2500,3000))))))))</f>
        <v>2000</v>
      </c>
      <c r="BC32" s="242">
        <v>2000</v>
      </c>
      <c r="BD32" s="235">
        <f>BB32-BC32</f>
        <v>0</v>
      </c>
      <c r="BE32" s="235" t="str">
        <f>IF(BD32=0,"geen actie",CONCATENATE("diploma uitschrijven: ",BB32," punten"))</f>
        <v>geen actie</v>
      </c>
      <c r="BF32" s="243">
        <v>18</v>
      </c>
      <c r="BG32" s="243"/>
      <c r="BJ32" s="243"/>
    </row>
    <row r="33" spans="1:66" ht="17.25" customHeight="1" x14ac:dyDescent="0.3">
      <c r="A33" s="228">
        <v>19</v>
      </c>
      <c r="B33" s="228" t="str">
        <f>IF(A33=BF33,"v","x")</f>
        <v>v</v>
      </c>
      <c r="C33" s="228"/>
      <c r="D33" s="235"/>
      <c r="E33" s="230" t="s">
        <v>338</v>
      </c>
      <c r="F33" s="231">
        <v>116580</v>
      </c>
      <c r="G33" s="245" t="s">
        <v>328</v>
      </c>
      <c r="H33" s="233">
        <f>SUM(M33+Q33+U33+Y33+AC33+AG33+AK33+AO33+AS33+AW33+BA33)</f>
        <v>2541.1370296370319</v>
      </c>
      <c r="I33" s="234">
        <v>2006</v>
      </c>
      <c r="J33" s="153">
        <v>2021</v>
      </c>
      <c r="K33" s="455">
        <f>J33-I33</f>
        <v>15</v>
      </c>
      <c r="L33" s="235">
        <f>H33-M33</f>
        <v>106.66666666666652</v>
      </c>
      <c r="M33" s="236">
        <v>2434.4703629703654</v>
      </c>
      <c r="N33" s="237">
        <v>12</v>
      </c>
      <c r="O33" s="237">
        <v>8</v>
      </c>
      <c r="P33" s="237">
        <v>48</v>
      </c>
      <c r="Q33" s="238">
        <f>SUM(O33*10+P33)/N33*10</f>
        <v>106.66666666666666</v>
      </c>
      <c r="R33" s="237">
        <v>1</v>
      </c>
      <c r="S33" s="237"/>
      <c r="T33" s="237"/>
      <c r="U33" s="238">
        <f>SUM(S33*10+T33)/R33*10</f>
        <v>0</v>
      </c>
      <c r="V33" s="237">
        <v>1</v>
      </c>
      <c r="W33" s="237"/>
      <c r="X33" s="237"/>
      <c r="Y33" s="238">
        <f>SUM(W33*10+X33)/V33*10</f>
        <v>0</v>
      </c>
      <c r="Z33" s="237">
        <v>1</v>
      </c>
      <c r="AA33" s="237"/>
      <c r="AB33" s="237"/>
      <c r="AC33" s="238">
        <f>SUM(AA33*10+AB33/2)/Z33*10</f>
        <v>0</v>
      </c>
      <c r="AD33" s="237">
        <v>1</v>
      </c>
      <c r="AE33" s="237"/>
      <c r="AF33" s="237"/>
      <c r="AG33" s="239">
        <f>SUM(AE33*10+AF33)/AD33*10</f>
        <v>0</v>
      </c>
      <c r="AH33" s="237">
        <v>1</v>
      </c>
      <c r="AI33" s="237"/>
      <c r="AJ33" s="237"/>
      <c r="AK33" s="239">
        <f>SUM(AI33*10+AJ33)/AH33*10</f>
        <v>0</v>
      </c>
      <c r="AL33" s="237">
        <v>1</v>
      </c>
      <c r="AM33" s="237"/>
      <c r="AN33" s="237"/>
      <c r="AO33" s="240">
        <f>SUM(AM33*10+AN33)/AL33*10</f>
        <v>0</v>
      </c>
      <c r="AP33" s="237">
        <v>1</v>
      </c>
      <c r="AQ33" s="237"/>
      <c r="AR33" s="237"/>
      <c r="AS33" s="241">
        <f>SUM(AQ33*10+AR33)/AP33*10</f>
        <v>0</v>
      </c>
      <c r="AT33" s="237">
        <v>1</v>
      </c>
      <c r="AU33" s="237"/>
      <c r="AV33" s="237"/>
      <c r="AW33" s="238">
        <f>SUM(AU33*10+AV33)/AT33*10</f>
        <v>0</v>
      </c>
      <c r="AX33" s="237">
        <v>1</v>
      </c>
      <c r="AY33" s="237"/>
      <c r="AZ33" s="237"/>
      <c r="BA33" s="238">
        <f>SUM(AY33*10+AZ33)/AX33*10</f>
        <v>0</v>
      </c>
      <c r="BB33" s="235">
        <f>IF(H33&lt;250,0,IF(H33&lt;500,250,IF(H33&lt;750,"500",IF(H33&lt;1000,750,IF(H33&lt;1500,1000,IF(H33&lt;2000,1500,IF(H33&lt;2500,2000,IF(H33&lt;3000,2500,3000))))))))</f>
        <v>2500</v>
      </c>
      <c r="BC33" s="242">
        <v>2500</v>
      </c>
      <c r="BD33" s="235">
        <f>BB33-BC33</f>
        <v>0</v>
      </c>
      <c r="BE33" s="235" t="str">
        <f>IF(BD33=0,"geen actie",CONCATENATE("diploma uitschrijven: ",BB33," punten"))</f>
        <v>geen actie</v>
      </c>
      <c r="BF33" s="243">
        <v>19</v>
      </c>
      <c r="BG33" s="243"/>
      <c r="BH33" s="243"/>
      <c r="BI33" s="243"/>
    </row>
    <row r="34" spans="1:66" ht="17.25" customHeight="1" x14ac:dyDescent="0.3">
      <c r="A34" s="228">
        <v>31</v>
      </c>
      <c r="B34" s="228" t="str">
        <f>IF(A34=BF34,"v","x")</f>
        <v>v</v>
      </c>
      <c r="C34" s="149" t="s">
        <v>237</v>
      </c>
      <c r="D34" s="484"/>
      <c r="E34" s="246" t="s">
        <v>657</v>
      </c>
      <c r="F34" s="149">
        <v>117466</v>
      </c>
      <c r="G34" s="177" t="s">
        <v>248</v>
      </c>
      <c r="H34" s="233">
        <f>SUM(M34+Q34+U34+Y34+AC34+AG34+AK34+AO34+AS34+AW34+BA34)</f>
        <v>202.33333333333334</v>
      </c>
      <c r="I34" s="247">
        <v>2006</v>
      </c>
      <c r="J34" s="153">
        <v>2021</v>
      </c>
      <c r="K34" s="455">
        <f>J34-I34</f>
        <v>15</v>
      </c>
      <c r="L34" s="235">
        <f>H34-M34</f>
        <v>202.33333333333334</v>
      </c>
      <c r="M34" s="236">
        <v>0</v>
      </c>
      <c r="N34" s="237">
        <v>1</v>
      </c>
      <c r="O34" s="237"/>
      <c r="P34" s="237"/>
      <c r="Q34" s="238">
        <f>SUM(O34*10+P34)/N34*10</f>
        <v>0</v>
      </c>
      <c r="R34" s="237">
        <v>1</v>
      </c>
      <c r="S34" s="237"/>
      <c r="T34" s="237"/>
      <c r="U34" s="238">
        <f>SUM(S34*10+T34)/R34*10</f>
        <v>0</v>
      </c>
      <c r="V34" s="237">
        <v>1</v>
      </c>
      <c r="W34" s="237"/>
      <c r="X34" s="237"/>
      <c r="Y34" s="238">
        <f>SUM(W34*10+X34)/V34*10</f>
        <v>0</v>
      </c>
      <c r="Z34" s="237">
        <v>10</v>
      </c>
      <c r="AA34" s="237">
        <v>8</v>
      </c>
      <c r="AB34" s="237">
        <v>46</v>
      </c>
      <c r="AC34" s="238">
        <f>SUM(AA34*10+AB34/2)/Z34*10</f>
        <v>103</v>
      </c>
      <c r="AD34" s="237">
        <v>1</v>
      </c>
      <c r="AE34" s="237"/>
      <c r="AF34" s="237"/>
      <c r="AG34" s="239">
        <f>SUM(AE34*10+AF34)/AD34*10</f>
        <v>0</v>
      </c>
      <c r="AH34" s="237">
        <v>1</v>
      </c>
      <c r="AI34" s="237"/>
      <c r="AJ34" s="237"/>
      <c r="AK34" s="239">
        <f>SUM(AI34*10+AJ34)/AH34*10</f>
        <v>0</v>
      </c>
      <c r="AL34" s="237">
        <v>1</v>
      </c>
      <c r="AM34" s="237"/>
      <c r="AN34" s="237"/>
      <c r="AO34" s="240">
        <f>SUM(AM34*10+AN34)/AL34*10</f>
        <v>0</v>
      </c>
      <c r="AP34" s="237">
        <v>15</v>
      </c>
      <c r="AQ34" s="237">
        <v>9</v>
      </c>
      <c r="AR34" s="237">
        <v>59</v>
      </c>
      <c r="AS34" s="241">
        <f>SUM(AQ34*10+AR34)/AP34*10</f>
        <v>99.333333333333343</v>
      </c>
      <c r="AT34" s="237">
        <v>1</v>
      </c>
      <c r="AU34" s="237"/>
      <c r="AV34" s="237"/>
      <c r="AW34" s="238">
        <f>SUM(AU34*10+AV34)/AT34*10</f>
        <v>0</v>
      </c>
      <c r="AX34" s="237">
        <v>1</v>
      </c>
      <c r="AY34" s="237"/>
      <c r="AZ34" s="237"/>
      <c r="BA34" s="238">
        <f>SUM(AY34*10+AZ34)/AX34*10</f>
        <v>0</v>
      </c>
      <c r="BB34" s="235">
        <f>IF(H34&lt;250,0,IF(H34&lt;500,250,IF(H34&lt;750,"500",IF(H34&lt;1000,750,IF(H34&lt;1500,1000,IF(H34&lt;2000,1500,IF(H34&lt;2500,2000,IF(H34&lt;3000,2500,3000))))))))</f>
        <v>0</v>
      </c>
      <c r="BC34" s="242">
        <v>0</v>
      </c>
      <c r="BD34" s="235">
        <f>BB34-BC34</f>
        <v>0</v>
      </c>
      <c r="BE34" s="235" t="str">
        <f>IF(BD34=0,"geen actie",CONCATENATE("diploma uitschrijven: ",BB34," punten"))</f>
        <v>geen actie</v>
      </c>
      <c r="BF34" s="243">
        <v>31</v>
      </c>
      <c r="BH34" s="243"/>
      <c r="BI34" s="243"/>
      <c r="BJ34" s="243"/>
      <c r="BK34" s="243"/>
      <c r="BL34" s="243"/>
      <c r="BM34" s="243"/>
      <c r="BN34" s="243"/>
    </row>
    <row r="35" spans="1:66" ht="17.25" customHeight="1" x14ac:dyDescent="0.3">
      <c r="A35" s="228">
        <v>22</v>
      </c>
      <c r="B35" s="228" t="str">
        <f>IF(A35=BF35,"v","x")</f>
        <v>v</v>
      </c>
      <c r="C35" s="149" t="s">
        <v>237</v>
      </c>
      <c r="D35" s="466"/>
      <c r="E35" s="230" t="s">
        <v>586</v>
      </c>
      <c r="F35" s="228"/>
      <c r="G35" s="252" t="s">
        <v>248</v>
      </c>
      <c r="H35" s="233">
        <v>0</v>
      </c>
      <c r="I35" s="235">
        <v>2008</v>
      </c>
      <c r="J35" s="153">
        <v>2021</v>
      </c>
      <c r="K35" s="455">
        <f>J35-I35</f>
        <v>13</v>
      </c>
      <c r="L35" s="235">
        <f>H35-M35</f>
        <v>0</v>
      </c>
      <c r="M35" s="236">
        <v>0</v>
      </c>
      <c r="N35" s="237">
        <v>12</v>
      </c>
      <c r="O35" s="237">
        <v>3</v>
      </c>
      <c r="P35" s="237">
        <v>27</v>
      </c>
      <c r="Q35" s="238">
        <f>SUM(O35*10+P35)/N35*10</f>
        <v>47.5</v>
      </c>
      <c r="R35" s="237">
        <v>17</v>
      </c>
      <c r="S35" s="237">
        <v>3</v>
      </c>
      <c r="T35" s="237">
        <v>29</v>
      </c>
      <c r="U35" s="238">
        <f>SUM(S35*10+T35)/R35*10</f>
        <v>34.705882352941174</v>
      </c>
      <c r="V35" s="237">
        <v>18</v>
      </c>
      <c r="W35" s="237">
        <v>5</v>
      </c>
      <c r="X35" s="237">
        <v>49</v>
      </c>
      <c r="Y35" s="238">
        <f>SUM(W35*10+X35)/V35*10</f>
        <v>55</v>
      </c>
      <c r="Z35" s="237">
        <v>10</v>
      </c>
      <c r="AA35" s="237">
        <v>5</v>
      </c>
      <c r="AB35" s="237">
        <v>35</v>
      </c>
      <c r="AC35" s="238">
        <f>SUM(AA35*10+AB35/2)/Z35*10</f>
        <v>67.5</v>
      </c>
      <c r="AD35" s="237">
        <v>1</v>
      </c>
      <c r="AE35" s="237"/>
      <c r="AF35" s="237"/>
      <c r="AG35" s="239">
        <f>SUM(AE35*10+AF35)/AD35*10</f>
        <v>0</v>
      </c>
      <c r="AH35" s="237">
        <v>1</v>
      </c>
      <c r="AI35" s="237"/>
      <c r="AJ35" s="237"/>
      <c r="AK35" s="239">
        <f>SUM(AI35*10+AJ35)/AH35*10</f>
        <v>0</v>
      </c>
      <c r="AL35" s="237">
        <v>1</v>
      </c>
      <c r="AM35" s="237"/>
      <c r="AN35" s="237"/>
      <c r="AO35" s="240">
        <f>SUM(AM35*10+AN35)/AL35*10</f>
        <v>0</v>
      </c>
      <c r="AP35" s="237">
        <v>1</v>
      </c>
      <c r="AQ35" s="237"/>
      <c r="AR35" s="237"/>
      <c r="AS35" s="241">
        <f>SUM(AQ35*10+AR35)/AP35*10</f>
        <v>0</v>
      </c>
      <c r="AT35" s="237">
        <v>1</v>
      </c>
      <c r="AU35" s="237"/>
      <c r="AV35" s="237"/>
      <c r="AW35" s="238">
        <f>SUM(AU35*10+AV35)/AT35*10</f>
        <v>0</v>
      </c>
      <c r="AX35" s="237">
        <v>1</v>
      </c>
      <c r="AY35" s="237"/>
      <c r="AZ35" s="237"/>
      <c r="BA35" s="238">
        <f>SUM(AY35*10+AZ35)/AX35*10</f>
        <v>0</v>
      </c>
      <c r="BB35" s="235">
        <f>IF(H35&lt;250,0,IF(H35&lt;500,250,IF(H35&lt;750,"500",IF(H35&lt;1000,750,IF(H35&lt;1500,1000,IF(H35&lt;2000,1500,IF(H35&lt;2500,2000,IF(H35&lt;3000,2500,3000))))))))</f>
        <v>0</v>
      </c>
      <c r="BC35" s="242">
        <v>0</v>
      </c>
      <c r="BD35" s="235">
        <f>BB35-BC35</f>
        <v>0</v>
      </c>
      <c r="BE35" s="235" t="str">
        <f>IF(BD35=0,"geen actie",CONCATENATE("diploma uitschrijven: ",BB35," punten"))</f>
        <v>geen actie</v>
      </c>
      <c r="BF35" s="243">
        <v>22</v>
      </c>
      <c r="BH35" s="243"/>
      <c r="BI35" s="243"/>
      <c r="BK35" s="243"/>
      <c r="BL35" s="243"/>
      <c r="BM35" s="243"/>
      <c r="BN35" s="243"/>
    </row>
    <row r="36" spans="1:66" ht="17.25" customHeight="1" x14ac:dyDescent="0.3">
      <c r="A36" s="228">
        <v>23</v>
      </c>
      <c r="B36" s="228" t="str">
        <f>IF(A36=BF36,"v","x")</f>
        <v>v</v>
      </c>
      <c r="C36" s="149" t="s">
        <v>237</v>
      </c>
      <c r="D36" s="153"/>
      <c r="E36" s="246" t="s">
        <v>587</v>
      </c>
      <c r="F36" s="269"/>
      <c r="G36" s="232" t="s">
        <v>321</v>
      </c>
      <c r="H36" s="233">
        <f>SUM(M36+Q36+U36+Y36+AC36+AG36+AK36+AO36+AS36+AW36+BA36)</f>
        <v>267.5</v>
      </c>
      <c r="I36" s="247">
        <v>2009</v>
      </c>
      <c r="J36" s="153">
        <v>2021</v>
      </c>
      <c r="K36" s="455">
        <f>J36-I36</f>
        <v>12</v>
      </c>
      <c r="L36" s="235">
        <f>H36-M36</f>
        <v>267.5</v>
      </c>
      <c r="M36" s="236">
        <v>0</v>
      </c>
      <c r="N36" s="237">
        <v>10</v>
      </c>
      <c r="O36" s="237">
        <v>4</v>
      </c>
      <c r="P36" s="237">
        <v>38</v>
      </c>
      <c r="Q36" s="238">
        <f>SUM(O36*10+P36)/N36*10</f>
        <v>78</v>
      </c>
      <c r="R36" s="237">
        <v>15</v>
      </c>
      <c r="S36" s="237">
        <v>9</v>
      </c>
      <c r="T36" s="237">
        <v>59</v>
      </c>
      <c r="U36" s="238">
        <f>SUM(S36*10+T36)/R36*10</f>
        <v>99.333333333333343</v>
      </c>
      <c r="V36" s="237">
        <v>1</v>
      </c>
      <c r="W36" s="237"/>
      <c r="X36" s="237"/>
      <c r="Y36" s="238">
        <f>SUM(W36*10+X36)/V36*10</f>
        <v>0</v>
      </c>
      <c r="Z36" s="237">
        <v>10</v>
      </c>
      <c r="AA36" s="237">
        <v>1</v>
      </c>
      <c r="AB36" s="237">
        <v>23</v>
      </c>
      <c r="AC36" s="238">
        <f>SUM(AA36*10+AB36/2)/Z36*10</f>
        <v>21.5</v>
      </c>
      <c r="AD36" s="237">
        <v>1</v>
      </c>
      <c r="AE36" s="237"/>
      <c r="AF36" s="237"/>
      <c r="AG36" s="239">
        <f>SUM(AE36*10+AF36)/AD36*10</f>
        <v>0</v>
      </c>
      <c r="AH36" s="237">
        <v>1</v>
      </c>
      <c r="AI36" s="237"/>
      <c r="AJ36" s="237"/>
      <c r="AK36" s="239">
        <f>SUM(AI36*10+AJ36)/AH36*10</f>
        <v>0</v>
      </c>
      <c r="AL36" s="237">
        <v>10</v>
      </c>
      <c r="AM36" s="237">
        <v>1</v>
      </c>
      <c r="AN36" s="237">
        <v>18</v>
      </c>
      <c r="AO36" s="240">
        <f>SUM(AM36*10+AN36)/AL36*10</f>
        <v>28</v>
      </c>
      <c r="AP36" s="237">
        <v>15</v>
      </c>
      <c r="AQ36" s="237">
        <v>3</v>
      </c>
      <c r="AR36" s="237">
        <v>31</v>
      </c>
      <c r="AS36" s="241">
        <f>SUM(AQ36*10+AR36)/AP36*10</f>
        <v>40.666666666666664</v>
      </c>
      <c r="AT36" s="237">
        <v>1</v>
      </c>
      <c r="AU36" s="237"/>
      <c r="AV36" s="237"/>
      <c r="AW36" s="238">
        <f>SUM(AU36*10+AV36)/AT36*10</f>
        <v>0</v>
      </c>
      <c r="AX36" s="237">
        <v>1</v>
      </c>
      <c r="AY36" s="237"/>
      <c r="AZ36" s="237"/>
      <c r="BA36" s="238">
        <f>SUM(AY36*10+AZ36)/AX36*10</f>
        <v>0</v>
      </c>
      <c r="BB36" s="235">
        <f>IF(H36&lt;250,0,IF(H36&lt;500,250,IF(H36&lt;750,"500",IF(H36&lt;1000,750,IF(H36&lt;1500,1000,IF(H36&lt;2000,1500,IF(H36&lt;2500,2000,IF(H36&lt;3000,2500,3000))))))))</f>
        <v>250</v>
      </c>
      <c r="BC36" s="242">
        <v>0</v>
      </c>
      <c r="BD36" s="235">
        <f>BB36-BC36</f>
        <v>250</v>
      </c>
      <c r="BE36" s="235" t="str">
        <f>IF(BD36=0,"geen actie",CONCATENATE("diploma uitschrijven: ",BB36," punten"))</f>
        <v>diploma uitschrijven: 250 punten</v>
      </c>
      <c r="BF36" s="243">
        <v>23</v>
      </c>
      <c r="BH36" s="243"/>
      <c r="BI36" s="243"/>
      <c r="BJ36" s="243"/>
    </row>
    <row r="37" spans="1:66" ht="17.25" customHeight="1" x14ac:dyDescent="0.3">
      <c r="A37" s="228">
        <v>20</v>
      </c>
      <c r="B37" s="228" t="str">
        <f>IF(A37=BF37,"v","x")</f>
        <v>v</v>
      </c>
      <c r="C37" s="149" t="s">
        <v>237</v>
      </c>
      <c r="D37" s="456"/>
      <c r="E37" s="174" t="s">
        <v>339</v>
      </c>
      <c r="F37" s="228">
        <v>119643</v>
      </c>
      <c r="G37" s="252" t="s">
        <v>266</v>
      </c>
      <c r="H37" s="233">
        <f>SUM(M37+Q37+U37+Y37+AC37+AG37+AK37+AO37+AS37+AW37+BA37)</f>
        <v>488.0891330891331</v>
      </c>
      <c r="I37" s="247">
        <v>2006</v>
      </c>
      <c r="J37" s="153">
        <v>2021</v>
      </c>
      <c r="K37" s="455">
        <f>J37-I37</f>
        <v>15</v>
      </c>
      <c r="L37" s="235">
        <f>H37-M37</f>
        <v>0</v>
      </c>
      <c r="M37" s="236">
        <v>488.0891330891331</v>
      </c>
      <c r="N37" s="237">
        <v>1</v>
      </c>
      <c r="O37" s="237"/>
      <c r="P37" s="237"/>
      <c r="Q37" s="238">
        <f>SUM(O37*10+P37)/N37*10</f>
        <v>0</v>
      </c>
      <c r="R37" s="237">
        <v>1</v>
      </c>
      <c r="S37" s="237"/>
      <c r="T37" s="237"/>
      <c r="U37" s="238">
        <f>SUM(S37*10+T37)/R37*10</f>
        <v>0</v>
      </c>
      <c r="V37" s="237">
        <v>1</v>
      </c>
      <c r="W37" s="237"/>
      <c r="X37" s="237"/>
      <c r="Y37" s="238">
        <f>SUM(W37*10+X37)/V37*10</f>
        <v>0</v>
      </c>
      <c r="Z37" s="237">
        <v>1</v>
      </c>
      <c r="AA37" s="237"/>
      <c r="AB37" s="237"/>
      <c r="AC37" s="238">
        <f>SUM(AA37*10+AB37/2)/Z37*10</f>
        <v>0</v>
      </c>
      <c r="AD37" s="237">
        <v>1</v>
      </c>
      <c r="AE37" s="237"/>
      <c r="AF37" s="237"/>
      <c r="AG37" s="239">
        <f>SUM(AE37*10+AF37)/AD37*10</f>
        <v>0</v>
      </c>
      <c r="AH37" s="237">
        <v>1</v>
      </c>
      <c r="AI37" s="237"/>
      <c r="AJ37" s="237"/>
      <c r="AK37" s="239">
        <f>SUM(AI37*10+AJ37)/AH37*10</f>
        <v>0</v>
      </c>
      <c r="AL37" s="237">
        <v>1</v>
      </c>
      <c r="AM37" s="237"/>
      <c r="AN37" s="237"/>
      <c r="AO37" s="240">
        <f>SUM(AM37*10+AN37)/AL37*10</f>
        <v>0</v>
      </c>
      <c r="AP37" s="237">
        <v>1</v>
      </c>
      <c r="AQ37" s="237"/>
      <c r="AR37" s="237"/>
      <c r="AS37" s="241">
        <f>SUM(AQ37*10+AR37)/AP37*10</f>
        <v>0</v>
      </c>
      <c r="AT37" s="237">
        <v>1</v>
      </c>
      <c r="AU37" s="237"/>
      <c r="AV37" s="237"/>
      <c r="AW37" s="238">
        <f>SUM(AU37*10+AV37)/AT37*10</f>
        <v>0</v>
      </c>
      <c r="AX37" s="237">
        <v>1</v>
      </c>
      <c r="AY37" s="237"/>
      <c r="AZ37" s="237"/>
      <c r="BA37" s="238">
        <f>SUM(AY37*10+AZ37)/AX37*10</f>
        <v>0</v>
      </c>
      <c r="BB37" s="235">
        <f>IF(H37&lt;250,0,IF(H37&lt;500,250,IF(H37&lt;750,"500",IF(H37&lt;1000,750,IF(H37&lt;1500,1000,IF(H37&lt;2000,1500,IF(H37&lt;2500,2000,IF(H37&lt;3000,2500,3000))))))))</f>
        <v>250</v>
      </c>
      <c r="BC37" s="242">
        <v>250</v>
      </c>
      <c r="BD37" s="235">
        <f>BB37-BC37</f>
        <v>0</v>
      </c>
      <c r="BE37" s="235" t="str">
        <f>IF(BD37=0,"geen actie",CONCATENATE("diploma uitschrijven: ",BB37," punten"))</f>
        <v>geen actie</v>
      </c>
      <c r="BF37" s="243">
        <v>20</v>
      </c>
      <c r="BH37" s="243"/>
      <c r="BI37" s="243"/>
      <c r="BJ37" s="243"/>
      <c r="BK37" s="243"/>
      <c r="BL37" s="243"/>
      <c r="BM37" s="243"/>
      <c r="BN37" s="243"/>
    </row>
    <row r="38" spans="1:66" ht="17.25" customHeight="1" x14ac:dyDescent="0.3">
      <c r="A38" s="228">
        <v>24</v>
      </c>
      <c r="B38" s="228" t="str">
        <f>IF(A38=BF38,"v","x")</f>
        <v>v</v>
      </c>
      <c r="C38" s="149" t="s">
        <v>237</v>
      </c>
      <c r="D38" s="466"/>
      <c r="E38" s="257" t="s">
        <v>317</v>
      </c>
      <c r="F38" s="149">
        <v>118074</v>
      </c>
      <c r="G38" s="177" t="s">
        <v>553</v>
      </c>
      <c r="H38" s="233">
        <f>SUM(M38+Q38+U38+Y38+AC38+AG38+AK38+AO38+AS38+AW38+BA38)</f>
        <v>1081.8888888888889</v>
      </c>
      <c r="I38" s="247">
        <v>2009</v>
      </c>
      <c r="J38" s="153">
        <v>2021</v>
      </c>
      <c r="K38" s="455">
        <f>J38-I38</f>
        <v>12</v>
      </c>
      <c r="L38" s="235">
        <f>H38-M38</f>
        <v>467.88888888888891</v>
      </c>
      <c r="M38" s="236">
        <v>614</v>
      </c>
      <c r="N38" s="237">
        <v>10</v>
      </c>
      <c r="O38" s="237">
        <v>6</v>
      </c>
      <c r="P38" s="237">
        <v>39</v>
      </c>
      <c r="Q38" s="238">
        <f>SUM(O38*10+P38)/N38*10</f>
        <v>99</v>
      </c>
      <c r="R38" s="237">
        <v>1</v>
      </c>
      <c r="S38" s="237"/>
      <c r="T38" s="237"/>
      <c r="U38" s="238">
        <f>SUM(S38*10+T38)/R38*10</f>
        <v>0</v>
      </c>
      <c r="V38" s="237">
        <v>18</v>
      </c>
      <c r="W38" s="237">
        <v>3</v>
      </c>
      <c r="X38" s="237">
        <v>46</v>
      </c>
      <c r="Y38" s="238">
        <f>SUM(W38*10+X38)/V38*10</f>
        <v>42.222222222222221</v>
      </c>
      <c r="Z38" s="237">
        <v>10</v>
      </c>
      <c r="AA38" s="237">
        <v>4</v>
      </c>
      <c r="AB38" s="237">
        <v>31</v>
      </c>
      <c r="AC38" s="238">
        <f>SUM(AA38*10+AB38/2)/Z38*10</f>
        <v>55.5</v>
      </c>
      <c r="AD38" s="237">
        <v>1</v>
      </c>
      <c r="AE38" s="237"/>
      <c r="AF38" s="237"/>
      <c r="AG38" s="239">
        <f>SUM(AE38*10+AF38)/AD38*10</f>
        <v>0</v>
      </c>
      <c r="AH38" s="237">
        <v>12</v>
      </c>
      <c r="AI38" s="237">
        <v>6</v>
      </c>
      <c r="AJ38" s="237">
        <v>43</v>
      </c>
      <c r="AK38" s="239">
        <f>SUM(AI38*10+AJ38)/AH38*10</f>
        <v>85.833333333333343</v>
      </c>
      <c r="AL38" s="237">
        <v>10</v>
      </c>
      <c r="AM38" s="237">
        <v>6</v>
      </c>
      <c r="AN38" s="237">
        <v>37</v>
      </c>
      <c r="AO38" s="240">
        <f>SUM(AM38*10+AN38)/AL38*10</f>
        <v>97</v>
      </c>
      <c r="AP38" s="237">
        <v>12</v>
      </c>
      <c r="AQ38" s="237">
        <v>5</v>
      </c>
      <c r="AR38" s="237">
        <v>56</v>
      </c>
      <c r="AS38" s="241">
        <f>SUM(AQ38*10+AR38)/AP38*10</f>
        <v>88.333333333333343</v>
      </c>
      <c r="AT38" s="237">
        <v>1</v>
      </c>
      <c r="AU38" s="237"/>
      <c r="AV38" s="237"/>
      <c r="AW38" s="238">
        <f>SUM(AU38*10+AV38)/AT38*10</f>
        <v>0</v>
      </c>
      <c r="AX38" s="237">
        <v>1</v>
      </c>
      <c r="AY38" s="237"/>
      <c r="AZ38" s="237"/>
      <c r="BA38" s="238">
        <f>SUM(AY38*10+AZ38)/AX38*10</f>
        <v>0</v>
      </c>
      <c r="BB38" s="235">
        <f>IF(H38&lt;250,0,IF(H38&lt;500,250,IF(H38&lt;750,"500",IF(H38&lt;1000,750,IF(H38&lt;1500,1000,IF(H38&lt;2000,1500,IF(H38&lt;2500,2000,IF(H38&lt;3000,2500,3000))))))))</f>
        <v>1000</v>
      </c>
      <c r="BC38" s="242">
        <v>750</v>
      </c>
      <c r="BD38" s="235">
        <f>BB38-BC38</f>
        <v>250</v>
      </c>
      <c r="BE38" s="235" t="str">
        <f>IF(BD38=0,"geen actie",CONCATENATE("diploma uitschrijven: ",BB38," punten"))</f>
        <v>diploma uitschrijven: 1000 punten</v>
      </c>
      <c r="BF38" s="243">
        <v>24</v>
      </c>
      <c r="BJ38" s="243"/>
      <c r="BK38" s="243"/>
      <c r="BL38" s="243"/>
      <c r="BM38" s="243"/>
      <c r="BN38" s="243"/>
    </row>
    <row r="39" spans="1:66" ht="17.25" customHeight="1" x14ac:dyDescent="0.3">
      <c r="A39" s="228">
        <v>38</v>
      </c>
      <c r="B39" s="228" t="str">
        <f>IF(A39=BF39,"v","x")</f>
        <v>v</v>
      </c>
      <c r="C39" s="149"/>
      <c r="D39" s="229"/>
      <c r="E39" s="230"/>
      <c r="F39" s="231"/>
      <c r="G39" s="252"/>
      <c r="H39" s="233">
        <f>SUM(M39+Q39+U39+Y39+AC39+AG39+AK39+AO39+AS39+AW39+BA39)</f>
        <v>0</v>
      </c>
      <c r="I39" s="247"/>
      <c r="J39" s="153">
        <v>2021</v>
      </c>
      <c r="K39" s="455">
        <f>J39-I39</f>
        <v>2021</v>
      </c>
      <c r="L39" s="235">
        <f>H39-M39</f>
        <v>0</v>
      </c>
      <c r="M39" s="236">
        <v>0</v>
      </c>
      <c r="N39" s="237">
        <v>1</v>
      </c>
      <c r="O39" s="237"/>
      <c r="P39" s="237"/>
      <c r="Q39" s="238">
        <f>SUM(O39*10+P39)/N39*10</f>
        <v>0</v>
      </c>
      <c r="R39" s="237">
        <v>1</v>
      </c>
      <c r="S39" s="237"/>
      <c r="T39" s="237"/>
      <c r="U39" s="238">
        <f>SUM(S39*10+T39)/R39*10</f>
        <v>0</v>
      </c>
      <c r="V39" s="237">
        <v>1</v>
      </c>
      <c r="W39" s="237"/>
      <c r="X39" s="237"/>
      <c r="Y39" s="238">
        <f>SUM(W39*10+X39)/V39*10</f>
        <v>0</v>
      </c>
      <c r="Z39" s="237">
        <v>1</v>
      </c>
      <c r="AA39" s="237"/>
      <c r="AB39" s="237"/>
      <c r="AC39" s="238">
        <f>SUM(AA39*10+AB39/2)/Z39*10</f>
        <v>0</v>
      </c>
      <c r="AD39" s="237">
        <v>1</v>
      </c>
      <c r="AE39" s="237"/>
      <c r="AF39" s="237"/>
      <c r="AG39" s="239">
        <f>SUM(AE39*10+AF39)/AD39*10</f>
        <v>0</v>
      </c>
      <c r="AH39" s="237">
        <v>1</v>
      </c>
      <c r="AI39" s="237"/>
      <c r="AJ39" s="237"/>
      <c r="AK39" s="239">
        <f>SUM(AI39*10+AJ39)/AH39*10</f>
        <v>0</v>
      </c>
      <c r="AL39" s="237">
        <v>1</v>
      </c>
      <c r="AM39" s="237"/>
      <c r="AN39" s="237"/>
      <c r="AO39" s="240">
        <f>SUM(AM39*10+AN39)/AL39*10</f>
        <v>0</v>
      </c>
      <c r="AP39" s="237">
        <v>1</v>
      </c>
      <c r="AQ39" s="237"/>
      <c r="AR39" s="237"/>
      <c r="AS39" s="241">
        <f>SUM(AQ39*10+AR39)/AP39*10</f>
        <v>0</v>
      </c>
      <c r="AT39" s="237">
        <v>1</v>
      </c>
      <c r="AU39" s="237"/>
      <c r="AV39" s="237"/>
      <c r="AW39" s="238">
        <f>SUM(AU39*10+AV39)/AT39*10</f>
        <v>0</v>
      </c>
      <c r="AX39" s="237">
        <v>1</v>
      </c>
      <c r="AY39" s="237"/>
      <c r="AZ39" s="237"/>
      <c r="BA39" s="238">
        <f>SUM(AY39*10+AZ39)/AX39*10</f>
        <v>0</v>
      </c>
      <c r="BB39" s="235">
        <f>IF(H39&lt;250,0,IF(H39&lt;500,250,IF(H39&lt;750,"500",IF(H39&lt;1000,750,IF(H39&lt;1500,1000,IF(H39&lt;2000,1500,IF(H39&lt;2500,2000,IF(H39&lt;3000,2500,3000))))))))</f>
        <v>0</v>
      </c>
      <c r="BC39" s="242">
        <v>0</v>
      </c>
      <c r="BD39" s="235">
        <f>BB39-BC39</f>
        <v>0</v>
      </c>
      <c r="BE39" s="235" t="str">
        <f>IF(BD39=0,"geen actie",CONCATENATE("diploma uitschrijven: ",BB39," punten"))</f>
        <v>geen actie</v>
      </c>
      <c r="BF39" s="243">
        <v>38</v>
      </c>
      <c r="BG39" s="243"/>
      <c r="BJ39" s="243"/>
      <c r="BK39" s="243"/>
      <c r="BL39" s="243"/>
      <c r="BM39" s="243"/>
      <c r="BN39" s="243"/>
    </row>
    <row r="40" spans="1:66" ht="17.25" customHeight="1" x14ac:dyDescent="0.3">
      <c r="A40" s="228">
        <v>39</v>
      </c>
      <c r="B40" s="228" t="str">
        <f>IF(A40=BF40,"v","x")</f>
        <v>v</v>
      </c>
      <c r="C40" s="149"/>
      <c r="D40" s="229"/>
      <c r="E40" s="230"/>
      <c r="F40" s="234"/>
      <c r="G40" s="252"/>
      <c r="H40" s="233">
        <f>SUM(M40+Q40+U40+Y40+AC40+AG40+AK40+AO40+AS40+AW40+BA40)</f>
        <v>0</v>
      </c>
      <c r="I40" s="247"/>
      <c r="J40" s="153">
        <v>2021</v>
      </c>
      <c r="K40" s="455">
        <f>J40-I40</f>
        <v>2021</v>
      </c>
      <c r="L40" s="235">
        <f>H40-M40</f>
        <v>0</v>
      </c>
      <c r="M40" s="236">
        <v>0</v>
      </c>
      <c r="N40" s="237">
        <v>1</v>
      </c>
      <c r="O40" s="237"/>
      <c r="P40" s="237"/>
      <c r="Q40" s="238">
        <f>SUM(O40*10+P40)/N40*10</f>
        <v>0</v>
      </c>
      <c r="R40" s="237">
        <v>1</v>
      </c>
      <c r="S40" s="237"/>
      <c r="T40" s="237"/>
      <c r="U40" s="238">
        <f>SUM(S40*10+T40)/R40*10</f>
        <v>0</v>
      </c>
      <c r="V40" s="237">
        <v>1</v>
      </c>
      <c r="W40" s="237"/>
      <c r="X40" s="237"/>
      <c r="Y40" s="238">
        <f>SUM(W40*10+X40)/V40*10</f>
        <v>0</v>
      </c>
      <c r="Z40" s="237">
        <v>1</v>
      </c>
      <c r="AA40" s="237"/>
      <c r="AB40" s="237"/>
      <c r="AC40" s="238">
        <f>SUM(AA40*10+AB40/2)/Z40*10</f>
        <v>0</v>
      </c>
      <c r="AD40" s="237">
        <v>1</v>
      </c>
      <c r="AE40" s="237"/>
      <c r="AF40" s="237"/>
      <c r="AG40" s="239">
        <f>SUM(AE40*10+AF40)/AD40*10</f>
        <v>0</v>
      </c>
      <c r="AH40" s="237">
        <v>1</v>
      </c>
      <c r="AI40" s="237"/>
      <c r="AJ40" s="237"/>
      <c r="AK40" s="239">
        <f>SUM(AI40*10+AJ40)/AH40*10</f>
        <v>0</v>
      </c>
      <c r="AL40" s="237">
        <v>1</v>
      </c>
      <c r="AM40" s="237"/>
      <c r="AN40" s="237"/>
      <c r="AO40" s="240">
        <f>SUM(AM40*10+AN40)/AL40*10</f>
        <v>0</v>
      </c>
      <c r="AP40" s="237">
        <v>1</v>
      </c>
      <c r="AQ40" s="237"/>
      <c r="AR40" s="237"/>
      <c r="AS40" s="241">
        <f>SUM(AQ40*10+AR40)/AP40*10</f>
        <v>0</v>
      </c>
      <c r="AT40" s="237">
        <v>1</v>
      </c>
      <c r="AU40" s="237"/>
      <c r="AV40" s="237"/>
      <c r="AW40" s="238">
        <f>SUM(AU40*10+AV40)/AT40*10</f>
        <v>0</v>
      </c>
      <c r="AX40" s="237">
        <v>1</v>
      </c>
      <c r="AY40" s="237"/>
      <c r="AZ40" s="237"/>
      <c r="BA40" s="238">
        <f>SUM(AY40*10+AZ40)/AX40*10</f>
        <v>0</v>
      </c>
      <c r="BB40" s="235">
        <f>IF(H40&lt;250,0,IF(H40&lt;500,250,IF(H40&lt;750,"500",IF(H40&lt;1000,750,IF(H40&lt;1500,1000,IF(H40&lt;2000,1500,IF(H40&lt;2500,2000,IF(H40&lt;3000,2500,3000))))))))</f>
        <v>0</v>
      </c>
      <c r="BC40" s="242">
        <v>0</v>
      </c>
      <c r="BD40" s="235">
        <f>BB40-BC40</f>
        <v>0</v>
      </c>
      <c r="BE40" s="235" t="str">
        <f>IF(BD40=0,"geen actie",CONCATENATE("diploma uitschrijven: ",BB40," punten"))</f>
        <v>geen actie</v>
      </c>
      <c r="BF40" s="243">
        <v>39</v>
      </c>
      <c r="BG40" s="243"/>
      <c r="BJ40" s="243"/>
      <c r="BK40" s="243"/>
      <c r="BL40" s="243"/>
      <c r="BM40" s="243"/>
      <c r="BN40" s="243"/>
    </row>
    <row r="41" spans="1:66" ht="17.25" customHeight="1" x14ac:dyDescent="0.3">
      <c r="A41" s="228">
        <v>40</v>
      </c>
      <c r="B41" s="228" t="str">
        <f>IF(A41=BF41,"v","x")</f>
        <v>v</v>
      </c>
      <c r="C41" s="149"/>
      <c r="D41" s="189"/>
      <c r="E41" s="246"/>
      <c r="F41" s="269"/>
      <c r="G41" s="177"/>
      <c r="H41" s="233">
        <f>SUM(M41+Q41+U41+Y41+AC41+AG41+AK41+AO41+AS41+AW41+BA41)</f>
        <v>0</v>
      </c>
      <c r="I41" s="235"/>
      <c r="J41" s="153">
        <v>2021</v>
      </c>
      <c r="K41" s="455">
        <f>J41-I41</f>
        <v>2021</v>
      </c>
      <c r="L41" s="235">
        <f>H41-M41</f>
        <v>0</v>
      </c>
      <c r="M41" s="236">
        <v>0</v>
      </c>
      <c r="N41" s="237">
        <v>1</v>
      </c>
      <c r="O41" s="237"/>
      <c r="P41" s="237"/>
      <c r="Q41" s="238">
        <f>SUM(O41*10+P41)/N41*10</f>
        <v>0</v>
      </c>
      <c r="R41" s="237">
        <v>1</v>
      </c>
      <c r="S41" s="237"/>
      <c r="T41" s="237"/>
      <c r="U41" s="238">
        <f>SUM(S41*10+T41)/R41*10</f>
        <v>0</v>
      </c>
      <c r="V41" s="237">
        <v>1</v>
      </c>
      <c r="W41" s="237"/>
      <c r="X41" s="237"/>
      <c r="Y41" s="238">
        <f>SUM(W41*10+X41)/V41*10</f>
        <v>0</v>
      </c>
      <c r="Z41" s="237">
        <v>1</v>
      </c>
      <c r="AA41" s="237"/>
      <c r="AB41" s="237"/>
      <c r="AC41" s="238">
        <f>SUM(AA41*10+AB41/2)/Z41*10</f>
        <v>0</v>
      </c>
      <c r="AD41" s="237">
        <v>1</v>
      </c>
      <c r="AE41" s="237"/>
      <c r="AF41" s="237"/>
      <c r="AG41" s="239">
        <f>SUM(AE41*10+AF41)/AD41*10</f>
        <v>0</v>
      </c>
      <c r="AH41" s="237">
        <v>1</v>
      </c>
      <c r="AI41" s="237"/>
      <c r="AJ41" s="237"/>
      <c r="AK41" s="239">
        <f>SUM(AI41*10+AJ41)/AH41*10</f>
        <v>0</v>
      </c>
      <c r="AL41" s="237">
        <v>1</v>
      </c>
      <c r="AM41" s="237"/>
      <c r="AN41" s="237"/>
      <c r="AO41" s="240">
        <f>SUM(AM41*10+AN41)/AL41*10</f>
        <v>0</v>
      </c>
      <c r="AP41" s="237">
        <v>1</v>
      </c>
      <c r="AQ41" s="237"/>
      <c r="AR41" s="237"/>
      <c r="AS41" s="241">
        <f>SUM(AQ41*10+AR41)/AP41*10</f>
        <v>0</v>
      </c>
      <c r="AT41" s="237">
        <v>1</v>
      </c>
      <c r="AU41" s="237"/>
      <c r="AV41" s="237"/>
      <c r="AW41" s="238">
        <f>SUM(AU41*10+AV41)/AT41*10</f>
        <v>0</v>
      </c>
      <c r="AX41" s="237">
        <v>1</v>
      </c>
      <c r="AY41" s="237"/>
      <c r="AZ41" s="237"/>
      <c r="BA41" s="238">
        <f>SUM(AY41*10+AZ41)/AX41*10</f>
        <v>0</v>
      </c>
      <c r="BB41" s="235">
        <f>IF(H41&lt;250,0,IF(H41&lt;500,250,IF(H41&lt;750,"500",IF(H41&lt;1000,750,IF(H41&lt;1500,1000,IF(H41&lt;2000,1500,IF(H41&lt;2500,2000,IF(H41&lt;3000,2500,3000))))))))</f>
        <v>0</v>
      </c>
      <c r="BC41" s="242">
        <v>0</v>
      </c>
      <c r="BD41" s="235">
        <f>BB41-BC41</f>
        <v>0</v>
      </c>
      <c r="BE41" s="235" t="str">
        <f>IF(BD41=0,"geen actie",CONCATENATE("diploma uitschrijven: ",BB41," punten"))</f>
        <v>geen actie</v>
      </c>
      <c r="BF41" s="243">
        <v>40</v>
      </c>
      <c r="BH41" s="243"/>
      <c r="BI41" s="243"/>
      <c r="BJ41" s="243"/>
      <c r="BK41" s="243"/>
      <c r="BL41" s="243"/>
      <c r="BM41" s="243"/>
      <c r="BN41" s="243"/>
    </row>
    <row r="42" spans="1:66" ht="17.25" customHeight="1" x14ac:dyDescent="0.3">
      <c r="A42" s="228">
        <v>41</v>
      </c>
      <c r="B42" s="228" t="str">
        <f>IF(A42=BF42,"v","x")</f>
        <v>v</v>
      </c>
      <c r="C42" s="149"/>
      <c r="D42" s="229"/>
      <c r="E42" s="230"/>
      <c r="F42" s="234"/>
      <c r="G42" s="252"/>
      <c r="H42" s="233">
        <f>SUM(M42+Q42+U42+Y42+AC42+AG42+AK42+AO42+AS42+AW42+BA42)</f>
        <v>0</v>
      </c>
      <c r="I42" s="247"/>
      <c r="J42" s="153">
        <v>2021</v>
      </c>
      <c r="K42" s="455">
        <f>J42-I42</f>
        <v>2021</v>
      </c>
      <c r="L42" s="235">
        <f>H42-M42</f>
        <v>0</v>
      </c>
      <c r="M42" s="236">
        <v>0</v>
      </c>
      <c r="N42" s="237">
        <v>1</v>
      </c>
      <c r="O42" s="237"/>
      <c r="P42" s="237"/>
      <c r="Q42" s="238">
        <f>SUM(O42*10+P42)/N42*10</f>
        <v>0</v>
      </c>
      <c r="R42" s="237">
        <v>1</v>
      </c>
      <c r="S42" s="237"/>
      <c r="T42" s="237"/>
      <c r="U42" s="238">
        <f>SUM(S42*10+T42)/R42*10</f>
        <v>0</v>
      </c>
      <c r="V42" s="237">
        <v>1</v>
      </c>
      <c r="W42" s="237"/>
      <c r="X42" s="237"/>
      <c r="Y42" s="238">
        <f>SUM(W42*10+X42)/V42*10</f>
        <v>0</v>
      </c>
      <c r="Z42" s="237">
        <v>1</v>
      </c>
      <c r="AA42" s="237"/>
      <c r="AB42" s="237"/>
      <c r="AC42" s="238">
        <f>SUM(AA42*10+AB42/2)/Z42*10</f>
        <v>0</v>
      </c>
      <c r="AD42" s="237">
        <v>1</v>
      </c>
      <c r="AE42" s="237"/>
      <c r="AF42" s="237"/>
      <c r="AG42" s="239">
        <f>SUM(AE42*10+AF42)/AD42*10</f>
        <v>0</v>
      </c>
      <c r="AH42" s="237">
        <v>1</v>
      </c>
      <c r="AI42" s="237"/>
      <c r="AJ42" s="237"/>
      <c r="AK42" s="239">
        <f>SUM(AI42*10+AJ42)/AH42*10</f>
        <v>0</v>
      </c>
      <c r="AL42" s="237">
        <v>1</v>
      </c>
      <c r="AM42" s="237"/>
      <c r="AN42" s="237"/>
      <c r="AO42" s="240">
        <f>SUM(AM42*10+AN42)/AL42*10</f>
        <v>0</v>
      </c>
      <c r="AP42" s="237">
        <v>1</v>
      </c>
      <c r="AQ42" s="237"/>
      <c r="AR42" s="237"/>
      <c r="AS42" s="241">
        <f>SUM(AQ42*10+AR42)/AP42*10</f>
        <v>0</v>
      </c>
      <c r="AT42" s="237">
        <v>1</v>
      </c>
      <c r="AU42" s="237"/>
      <c r="AV42" s="237"/>
      <c r="AW42" s="238">
        <f>SUM(AU42*10+AV42)/AT42*10</f>
        <v>0</v>
      </c>
      <c r="AX42" s="237">
        <v>1</v>
      </c>
      <c r="AY42" s="237"/>
      <c r="AZ42" s="237"/>
      <c r="BA42" s="238">
        <f>SUM(AY42*10+AZ42)/AX42*10</f>
        <v>0</v>
      </c>
      <c r="BB42" s="235">
        <f>IF(H42&lt;250,0,IF(H42&lt;500,250,IF(H42&lt;750,"500",IF(H42&lt;1000,750,IF(H42&lt;1500,1000,IF(H42&lt;2000,1500,IF(H42&lt;2500,2000,IF(H42&lt;3000,2500,3000))))))))</f>
        <v>0</v>
      </c>
      <c r="BC42" s="242">
        <v>0</v>
      </c>
      <c r="BD42" s="235">
        <f>BB42-BC42</f>
        <v>0</v>
      </c>
      <c r="BE42" s="235" t="str">
        <f>IF(BD42=0,"geen actie",CONCATENATE("diploma uitschrijven: ",BB42," punten"))</f>
        <v>geen actie</v>
      </c>
      <c r="BF42" s="243">
        <v>41</v>
      </c>
      <c r="BJ42" s="243"/>
      <c r="BK42" s="243"/>
      <c r="BL42" s="243"/>
      <c r="BM42" s="243"/>
      <c r="BN42" s="243"/>
    </row>
    <row r="43" spans="1:66" ht="17.25" customHeight="1" x14ac:dyDescent="0.3">
      <c r="A43" s="228">
        <v>42</v>
      </c>
      <c r="B43" s="228" t="str">
        <f>IF(A43=BF43,"v","x")</f>
        <v>v</v>
      </c>
      <c r="C43" s="149"/>
      <c r="D43" s="229"/>
      <c r="E43" s="463"/>
      <c r="F43" s="234"/>
      <c r="G43" s="252"/>
      <c r="H43" s="233">
        <f>SUM(M43+Q43+U43+Y43+AC43+AG43+AK43+AO43+AS43+AW43+BA43)</f>
        <v>0</v>
      </c>
      <c r="I43" s="247"/>
      <c r="J43" s="153">
        <v>2021</v>
      </c>
      <c r="K43" s="455">
        <f>J43-I43</f>
        <v>2021</v>
      </c>
      <c r="L43" s="235">
        <f>H43-M43</f>
        <v>0</v>
      </c>
      <c r="M43" s="236">
        <v>0</v>
      </c>
      <c r="N43" s="237">
        <v>1</v>
      </c>
      <c r="O43" s="237"/>
      <c r="P43" s="237"/>
      <c r="Q43" s="238">
        <f>SUM(O43*10+P43)/N43*10</f>
        <v>0</v>
      </c>
      <c r="R43" s="237">
        <v>1</v>
      </c>
      <c r="S43" s="237"/>
      <c r="T43" s="237"/>
      <c r="U43" s="238">
        <f>SUM(S43*10+T43)/R43*10</f>
        <v>0</v>
      </c>
      <c r="V43" s="237">
        <v>1</v>
      </c>
      <c r="W43" s="237"/>
      <c r="X43" s="237"/>
      <c r="Y43" s="238">
        <f>SUM(W43*10+X43)/V43*10</f>
        <v>0</v>
      </c>
      <c r="Z43" s="237">
        <v>1</v>
      </c>
      <c r="AA43" s="237"/>
      <c r="AB43" s="237"/>
      <c r="AC43" s="238">
        <f>SUM(AA43*10+AB43/2)/Z43*10</f>
        <v>0</v>
      </c>
      <c r="AD43" s="237">
        <v>1</v>
      </c>
      <c r="AE43" s="237"/>
      <c r="AF43" s="237"/>
      <c r="AG43" s="239">
        <f>SUM(AE43*10+AF43)/AD43*10</f>
        <v>0</v>
      </c>
      <c r="AH43" s="237">
        <v>1</v>
      </c>
      <c r="AI43" s="237"/>
      <c r="AJ43" s="237"/>
      <c r="AK43" s="239">
        <f>SUM(AI43*10+AJ43)/AH43*10</f>
        <v>0</v>
      </c>
      <c r="AL43" s="237">
        <v>1</v>
      </c>
      <c r="AM43" s="237"/>
      <c r="AN43" s="237"/>
      <c r="AO43" s="240">
        <f>SUM(AM43*10+AN43)/AL43*10</f>
        <v>0</v>
      </c>
      <c r="AP43" s="237">
        <v>1</v>
      </c>
      <c r="AQ43" s="237"/>
      <c r="AR43" s="237"/>
      <c r="AS43" s="241">
        <f>SUM(AQ43*10+AR43)/AP43*10</f>
        <v>0</v>
      </c>
      <c r="AT43" s="237">
        <v>1</v>
      </c>
      <c r="AU43" s="237"/>
      <c r="AV43" s="237"/>
      <c r="AW43" s="238">
        <f>SUM(AU43*10+AV43)/AT43*10</f>
        <v>0</v>
      </c>
      <c r="AX43" s="237">
        <v>1</v>
      </c>
      <c r="AY43" s="237"/>
      <c r="AZ43" s="237"/>
      <c r="BA43" s="238">
        <f>SUM(AY43*10+AZ43)/AX43*10</f>
        <v>0</v>
      </c>
      <c r="BB43" s="235">
        <f>IF(H43&lt;250,0,IF(H43&lt;500,250,IF(H43&lt;750,"500",IF(H43&lt;1000,750,IF(H43&lt;1500,1000,IF(H43&lt;2000,1500,IF(H43&lt;2500,2000,IF(H43&lt;3000,2500,3000))))))))</f>
        <v>0</v>
      </c>
      <c r="BC43" s="242">
        <v>0</v>
      </c>
      <c r="BD43" s="235">
        <f>BB43-BC43</f>
        <v>0</v>
      </c>
      <c r="BE43" s="235" t="str">
        <f>IF(BD43=0,"geen actie",CONCATENATE("diploma uitschrijven: ",BB43," punten"))</f>
        <v>geen actie</v>
      </c>
      <c r="BF43" s="243">
        <v>42</v>
      </c>
      <c r="BG43" s="243"/>
      <c r="BH43" s="243"/>
      <c r="BI43" s="243"/>
      <c r="BJ43" s="243"/>
      <c r="BK43" s="243"/>
      <c r="BL43" s="243"/>
      <c r="BM43" s="243"/>
      <c r="BN43" s="243"/>
    </row>
    <row r="44" spans="1:66" ht="17.25" customHeight="1" x14ac:dyDescent="0.3">
      <c r="A44" s="228">
        <v>43</v>
      </c>
      <c r="B44" s="228" t="str">
        <f>IF(A44=BF44,"v","x")</f>
        <v>v</v>
      </c>
      <c r="C44" s="149"/>
      <c r="D44" s="229"/>
      <c r="E44" s="463"/>
      <c r="F44" s="234"/>
      <c r="G44" s="252"/>
      <c r="H44" s="233">
        <f>SUM(M44+Q44+U44+Y44+AC44+AG44+AK44+AO44+AS44+AW44+BA44)</f>
        <v>0</v>
      </c>
      <c r="I44" s="247"/>
      <c r="J44" s="153">
        <v>2021</v>
      </c>
      <c r="K44" s="455">
        <f>J44-I44</f>
        <v>2021</v>
      </c>
      <c r="L44" s="235">
        <f>H44-M44</f>
        <v>0</v>
      </c>
      <c r="M44" s="236">
        <v>0</v>
      </c>
      <c r="N44" s="237">
        <v>1</v>
      </c>
      <c r="O44" s="237"/>
      <c r="P44" s="237"/>
      <c r="Q44" s="238">
        <f>SUM(O44*10+P44)/N44*10</f>
        <v>0</v>
      </c>
      <c r="R44" s="237">
        <v>1</v>
      </c>
      <c r="S44" s="237"/>
      <c r="T44" s="237"/>
      <c r="U44" s="238">
        <f>SUM(S44*10+T44)/R44*10</f>
        <v>0</v>
      </c>
      <c r="V44" s="237">
        <v>1</v>
      </c>
      <c r="W44" s="237"/>
      <c r="X44" s="237"/>
      <c r="Y44" s="238">
        <f>SUM(W44*10+X44)/V44*10</f>
        <v>0</v>
      </c>
      <c r="Z44" s="237">
        <v>1</v>
      </c>
      <c r="AA44" s="237"/>
      <c r="AB44" s="237"/>
      <c r="AC44" s="238">
        <f>SUM(AA44*10+AB44/2)/Z44*10</f>
        <v>0</v>
      </c>
      <c r="AD44" s="237">
        <v>1</v>
      </c>
      <c r="AE44" s="237"/>
      <c r="AF44" s="237"/>
      <c r="AG44" s="239">
        <f>SUM(AE44*10+AF44)/AD44*10</f>
        <v>0</v>
      </c>
      <c r="AH44" s="237">
        <v>1</v>
      </c>
      <c r="AI44" s="237"/>
      <c r="AJ44" s="237"/>
      <c r="AK44" s="239">
        <f>SUM(AI44*10+AJ44)/AH44*10</f>
        <v>0</v>
      </c>
      <c r="AL44" s="237">
        <v>1</v>
      </c>
      <c r="AM44" s="237"/>
      <c r="AN44" s="237"/>
      <c r="AO44" s="240">
        <f>SUM(AM44*10+AN44)/AL44*10</f>
        <v>0</v>
      </c>
      <c r="AP44" s="237">
        <v>1</v>
      </c>
      <c r="AQ44" s="237"/>
      <c r="AR44" s="237"/>
      <c r="AS44" s="241">
        <f>SUM(AQ44*10+AR44)/AP44*10</f>
        <v>0</v>
      </c>
      <c r="AT44" s="237">
        <v>1</v>
      </c>
      <c r="AU44" s="237"/>
      <c r="AV44" s="237"/>
      <c r="AW44" s="238">
        <f>SUM(AU44*10+AV44)/AT44*10</f>
        <v>0</v>
      </c>
      <c r="AX44" s="237">
        <v>1</v>
      </c>
      <c r="AY44" s="237"/>
      <c r="AZ44" s="237"/>
      <c r="BA44" s="238">
        <f>SUM(AY44*10+AZ44)/AX44*10</f>
        <v>0</v>
      </c>
      <c r="BB44" s="235">
        <f>IF(H44&lt;250,0,IF(H44&lt;500,250,IF(H44&lt;750,"500",IF(H44&lt;1000,750,IF(H44&lt;1500,1000,IF(H44&lt;2000,1500,IF(H44&lt;2500,2000,IF(H44&lt;3000,2500,3000))))))))</f>
        <v>0</v>
      </c>
      <c r="BC44" s="242">
        <v>0</v>
      </c>
      <c r="BD44" s="235">
        <f>BB44-BC44</f>
        <v>0</v>
      </c>
      <c r="BE44" s="235" t="str">
        <f>IF(BD44=0,"geen actie",CONCATENATE("diploma uitschrijven: ",BB44," punten"))</f>
        <v>geen actie</v>
      </c>
      <c r="BF44" s="243">
        <v>43</v>
      </c>
      <c r="BG44" s="243"/>
      <c r="BJ44" s="243"/>
      <c r="BK44" s="243"/>
      <c r="BL44" s="243"/>
      <c r="BM44" s="243"/>
      <c r="BN44" s="243"/>
    </row>
    <row r="45" spans="1:66" ht="17.25" customHeight="1" x14ac:dyDescent="0.3">
      <c r="A45" s="228">
        <v>44</v>
      </c>
      <c r="B45" s="228" t="str">
        <f>IF(A45=BF45,"v","x")</f>
        <v>v</v>
      </c>
      <c r="C45" s="149"/>
      <c r="D45" s="229"/>
      <c r="E45" s="463"/>
      <c r="F45" s="231"/>
      <c r="G45" s="177"/>
      <c r="H45" s="233">
        <f>SUM(M45+Q45+U45+Y45+AC45+AG45+AK45+AO45+AS45+AW45+BA45)</f>
        <v>0</v>
      </c>
      <c r="I45" s="228"/>
      <c r="J45" s="153">
        <v>2021</v>
      </c>
      <c r="K45" s="455">
        <f>J45-I45</f>
        <v>2021</v>
      </c>
      <c r="L45" s="235">
        <f>H45-M45</f>
        <v>0</v>
      </c>
      <c r="M45" s="236">
        <v>0</v>
      </c>
      <c r="N45" s="237">
        <v>1</v>
      </c>
      <c r="O45" s="237"/>
      <c r="P45" s="237"/>
      <c r="Q45" s="238">
        <f>SUM(O45*10+P45)/N45*10</f>
        <v>0</v>
      </c>
      <c r="R45" s="237">
        <v>1</v>
      </c>
      <c r="S45" s="237"/>
      <c r="T45" s="237"/>
      <c r="U45" s="238">
        <f>SUM(S45*10+T45)/R45*10</f>
        <v>0</v>
      </c>
      <c r="V45" s="237">
        <v>1</v>
      </c>
      <c r="W45" s="237"/>
      <c r="X45" s="237"/>
      <c r="Y45" s="238">
        <f>SUM(W45*10+X45)/V45*10</f>
        <v>0</v>
      </c>
      <c r="Z45" s="237">
        <v>1</v>
      </c>
      <c r="AA45" s="237"/>
      <c r="AB45" s="237"/>
      <c r="AC45" s="238">
        <f>SUM(AA45*10+AB45/2)/Z45*10</f>
        <v>0</v>
      </c>
      <c r="AD45" s="237">
        <v>1</v>
      </c>
      <c r="AE45" s="237"/>
      <c r="AF45" s="237"/>
      <c r="AG45" s="239">
        <f>SUM(AE45*10+AF45)/AD45*10</f>
        <v>0</v>
      </c>
      <c r="AH45" s="237">
        <v>1</v>
      </c>
      <c r="AI45" s="237"/>
      <c r="AJ45" s="237"/>
      <c r="AK45" s="239">
        <f>SUM(AI45*10+AJ45)/AH45*10</f>
        <v>0</v>
      </c>
      <c r="AL45" s="237">
        <v>1</v>
      </c>
      <c r="AM45" s="237"/>
      <c r="AN45" s="237"/>
      <c r="AO45" s="240">
        <f>SUM(AM45*10+AN45)/AL45*10</f>
        <v>0</v>
      </c>
      <c r="AP45" s="237">
        <v>1</v>
      </c>
      <c r="AQ45" s="237"/>
      <c r="AR45" s="237"/>
      <c r="AS45" s="241">
        <f>SUM(AQ45*10+AR45)/AP45*10</f>
        <v>0</v>
      </c>
      <c r="AT45" s="237">
        <v>1</v>
      </c>
      <c r="AU45" s="237"/>
      <c r="AV45" s="237"/>
      <c r="AW45" s="238">
        <f>SUM(AU45*10+AV45)/AT45*10</f>
        <v>0</v>
      </c>
      <c r="AX45" s="237">
        <v>1</v>
      </c>
      <c r="AY45" s="237"/>
      <c r="AZ45" s="237"/>
      <c r="BA45" s="238">
        <f>SUM(AY45*10+AZ45)/AX45*10</f>
        <v>0</v>
      </c>
      <c r="BB45" s="235">
        <f>IF(H45&lt;250,0,IF(H45&lt;500,250,IF(H45&lt;750,"500",IF(H45&lt;1000,750,IF(H45&lt;1500,1000,IF(H45&lt;2000,1500,IF(H45&lt;2500,2000,IF(H45&lt;3000,2500,3000))))))))</f>
        <v>0</v>
      </c>
      <c r="BC45" s="242">
        <v>0</v>
      </c>
      <c r="BD45" s="235">
        <f>BB45-BC45</f>
        <v>0</v>
      </c>
      <c r="BE45" s="235" t="str">
        <f>IF(BD45=0,"geen actie",CONCATENATE("diploma uitschrijven: ",BB45," punten"))</f>
        <v>geen actie</v>
      </c>
      <c r="BF45" s="243">
        <v>44</v>
      </c>
      <c r="BH45" s="243"/>
      <c r="BI45" s="243"/>
      <c r="BJ45" s="243"/>
      <c r="BK45" s="243"/>
      <c r="BL45" s="243"/>
      <c r="BM45" s="243"/>
      <c r="BN45" s="243"/>
    </row>
    <row r="46" spans="1:66" ht="17.25" customHeight="1" x14ac:dyDescent="0.3">
      <c r="A46" s="228">
        <v>45</v>
      </c>
      <c r="B46" s="228" t="str">
        <f>IF(A46=BF46,"v","x")</f>
        <v>v</v>
      </c>
      <c r="C46" s="149"/>
      <c r="D46" s="229"/>
      <c r="E46" s="463"/>
      <c r="F46" s="231"/>
      <c r="G46" s="252"/>
      <c r="H46" s="233">
        <f>SUM(M46+Q46+U46+Y46+AC46+AG46+AK46+AO46+AS46+AW46+BA46)</f>
        <v>0</v>
      </c>
      <c r="I46" s="234"/>
      <c r="J46" s="153">
        <v>2021</v>
      </c>
      <c r="K46" s="455">
        <f>J46-I46</f>
        <v>2021</v>
      </c>
      <c r="L46" s="235">
        <f>H46-M46</f>
        <v>0</v>
      </c>
      <c r="M46" s="236">
        <v>0</v>
      </c>
      <c r="N46" s="237">
        <v>1</v>
      </c>
      <c r="O46" s="237"/>
      <c r="P46" s="237"/>
      <c r="Q46" s="238">
        <f>SUM(O46*10+P46)/N46*10</f>
        <v>0</v>
      </c>
      <c r="R46" s="237">
        <v>1</v>
      </c>
      <c r="S46" s="237"/>
      <c r="T46" s="237"/>
      <c r="U46" s="238">
        <f>SUM(S46*10+T46)/R46*10</f>
        <v>0</v>
      </c>
      <c r="V46" s="237">
        <v>1</v>
      </c>
      <c r="W46" s="237"/>
      <c r="X46" s="237"/>
      <c r="Y46" s="238">
        <f>SUM(W46*10+X46)/V46*10</f>
        <v>0</v>
      </c>
      <c r="Z46" s="237">
        <v>1</v>
      </c>
      <c r="AA46" s="237"/>
      <c r="AB46" s="237"/>
      <c r="AC46" s="238">
        <f>SUM(AA46*10+AB46/2)/Z46*10</f>
        <v>0</v>
      </c>
      <c r="AD46" s="237">
        <v>1</v>
      </c>
      <c r="AE46" s="237"/>
      <c r="AF46" s="237"/>
      <c r="AG46" s="239">
        <f>SUM(AE46*10+AF46)/AD46*10</f>
        <v>0</v>
      </c>
      <c r="AH46" s="237">
        <v>1</v>
      </c>
      <c r="AI46" s="237"/>
      <c r="AJ46" s="237"/>
      <c r="AK46" s="239">
        <f>SUM(AI46*10+AJ46)/AH46*10</f>
        <v>0</v>
      </c>
      <c r="AL46" s="237">
        <v>1</v>
      </c>
      <c r="AM46" s="237"/>
      <c r="AN46" s="237"/>
      <c r="AO46" s="240">
        <f>SUM(AM46*10+AN46)/AL46*10</f>
        <v>0</v>
      </c>
      <c r="AP46" s="237">
        <v>1</v>
      </c>
      <c r="AQ46" s="237"/>
      <c r="AR46" s="237"/>
      <c r="AS46" s="241">
        <f>SUM(AQ46*10+AR46)/AP46*10</f>
        <v>0</v>
      </c>
      <c r="AT46" s="237">
        <v>1</v>
      </c>
      <c r="AU46" s="237"/>
      <c r="AV46" s="237"/>
      <c r="AW46" s="238">
        <f>SUM(AU46*10+AV46)/AT46*10</f>
        <v>0</v>
      </c>
      <c r="AX46" s="237">
        <v>1</v>
      </c>
      <c r="AY46" s="237"/>
      <c r="AZ46" s="237"/>
      <c r="BA46" s="238">
        <f>SUM(AY46*10+AZ46)/AX46*10</f>
        <v>0</v>
      </c>
      <c r="BB46" s="235">
        <f>IF(H46&lt;250,0,IF(H46&lt;500,250,IF(H46&lt;750,"500",IF(H46&lt;1000,750,IF(H46&lt;1500,1000,IF(H46&lt;2000,1500,IF(H46&lt;2500,2000,IF(H46&lt;3000,2500,3000))))))))</f>
        <v>0</v>
      </c>
      <c r="BC46" s="242">
        <v>0</v>
      </c>
      <c r="BD46" s="235">
        <f>BB46-BC46</f>
        <v>0</v>
      </c>
      <c r="BE46" s="235" t="str">
        <f>IF(BD46=0,"geen actie",CONCATENATE("diploma uitschrijven: ",BB46," punten"))</f>
        <v>geen actie</v>
      </c>
      <c r="BF46" s="243">
        <v>45</v>
      </c>
      <c r="BG46" s="243"/>
      <c r="BJ46" s="243"/>
      <c r="BK46" s="243"/>
      <c r="BL46" s="243"/>
      <c r="BM46" s="243"/>
      <c r="BN46" s="243"/>
    </row>
    <row r="47" spans="1:66" ht="17.25" customHeight="1" x14ac:dyDescent="0.3">
      <c r="A47" s="228">
        <v>46</v>
      </c>
      <c r="B47" s="228" t="str">
        <f>IF(A47=BF47,"v","x")</f>
        <v>v</v>
      </c>
      <c r="C47" s="149"/>
      <c r="D47" s="229"/>
      <c r="E47" s="230"/>
      <c r="F47" s="231"/>
      <c r="G47" s="245"/>
      <c r="H47" s="233">
        <f>SUM(M47+Q47+U47+Y47+AC47+AG47+AK47+AO47+AS47+AW47+BA47)</f>
        <v>0</v>
      </c>
      <c r="I47" s="228"/>
      <c r="J47" s="153">
        <v>2021</v>
      </c>
      <c r="K47" s="455">
        <f>J47-I47</f>
        <v>2021</v>
      </c>
      <c r="L47" s="235">
        <f>H47-M47</f>
        <v>0</v>
      </c>
      <c r="M47" s="236">
        <v>0</v>
      </c>
      <c r="N47" s="237">
        <v>1</v>
      </c>
      <c r="O47" s="237"/>
      <c r="P47" s="237"/>
      <c r="Q47" s="238">
        <f>SUM(O47*10+P47)/N47*10</f>
        <v>0</v>
      </c>
      <c r="R47" s="237">
        <v>1</v>
      </c>
      <c r="S47" s="237"/>
      <c r="T47" s="237"/>
      <c r="U47" s="238">
        <f>SUM(S47*10+T47)/R47*10</f>
        <v>0</v>
      </c>
      <c r="V47" s="237">
        <v>1</v>
      </c>
      <c r="W47" s="237"/>
      <c r="X47" s="237"/>
      <c r="Y47" s="238">
        <f>SUM(W47*10+X47)/V47*10</f>
        <v>0</v>
      </c>
      <c r="Z47" s="237">
        <v>1</v>
      </c>
      <c r="AA47" s="237"/>
      <c r="AB47" s="237"/>
      <c r="AC47" s="238">
        <f>SUM(AA47*10+AB47/2)/Z47*10</f>
        <v>0</v>
      </c>
      <c r="AD47" s="237">
        <v>1</v>
      </c>
      <c r="AE47" s="237"/>
      <c r="AF47" s="237"/>
      <c r="AG47" s="239">
        <f>SUM(AE47*10+AF47)/AD47*10</f>
        <v>0</v>
      </c>
      <c r="AH47" s="237">
        <v>1</v>
      </c>
      <c r="AI47" s="237"/>
      <c r="AJ47" s="237"/>
      <c r="AK47" s="239">
        <f>SUM(AI47*10+AJ47)/AH47*10</f>
        <v>0</v>
      </c>
      <c r="AL47" s="237">
        <v>1</v>
      </c>
      <c r="AM47" s="237"/>
      <c r="AN47" s="237"/>
      <c r="AO47" s="240">
        <f>SUM(AM47*10+AN47)/AL47*10</f>
        <v>0</v>
      </c>
      <c r="AP47" s="237">
        <v>1</v>
      </c>
      <c r="AQ47" s="237"/>
      <c r="AR47" s="237"/>
      <c r="AS47" s="241">
        <f>SUM(AQ47*10+AR47)/AP47*10</f>
        <v>0</v>
      </c>
      <c r="AT47" s="237">
        <v>1</v>
      </c>
      <c r="AU47" s="237"/>
      <c r="AV47" s="237"/>
      <c r="AW47" s="238">
        <f>SUM(AU47*10+AV47)/AT47*10</f>
        <v>0</v>
      </c>
      <c r="AX47" s="237">
        <v>1</v>
      </c>
      <c r="AY47" s="237"/>
      <c r="AZ47" s="237"/>
      <c r="BA47" s="238">
        <f>SUM(AY47*10+AZ47)/AX47*10</f>
        <v>0</v>
      </c>
      <c r="BB47" s="235">
        <f>IF(H47&lt;250,0,IF(H47&lt;500,250,IF(H47&lt;750,"500",IF(H47&lt;1000,750,IF(H47&lt;1500,1000,IF(H47&lt;2000,1500,IF(H47&lt;2500,2000,IF(H47&lt;3000,2500,3000))))))))</f>
        <v>0</v>
      </c>
      <c r="BC47" s="242">
        <v>0</v>
      </c>
      <c r="BD47" s="235">
        <f>BB47-BC47</f>
        <v>0</v>
      </c>
      <c r="BE47" s="235" t="str">
        <f>IF(BD47=0,"geen actie",CONCATENATE("diploma uitschrijven: ",BB47," punten"))</f>
        <v>geen actie</v>
      </c>
      <c r="BF47" s="243">
        <v>46</v>
      </c>
      <c r="BH47" s="243"/>
      <c r="BI47" s="243"/>
      <c r="BJ47" s="243"/>
      <c r="BK47" s="243"/>
      <c r="BL47" s="243"/>
      <c r="BM47" s="243"/>
      <c r="BN47" s="243"/>
    </row>
    <row r="48" spans="1:66" ht="17.25" customHeight="1" x14ac:dyDescent="0.3">
      <c r="A48" s="228">
        <v>47</v>
      </c>
      <c r="B48" s="228" t="str">
        <f>IF(A48=BF48,"v","x")</f>
        <v>v</v>
      </c>
      <c r="C48" s="149"/>
      <c r="D48" s="229"/>
      <c r="E48" s="463"/>
      <c r="F48" s="234"/>
      <c r="G48" s="245"/>
      <c r="H48" s="233">
        <f>SUM(M48+Q48+U48+Y48+AC48+AG48+AK48+AO48+AS48+AW48+BA48)</f>
        <v>0</v>
      </c>
      <c r="I48" s="235"/>
      <c r="J48" s="153">
        <v>2021</v>
      </c>
      <c r="K48" s="455">
        <f>J48-I48</f>
        <v>2021</v>
      </c>
      <c r="L48" s="235">
        <f>H48-M48</f>
        <v>0</v>
      </c>
      <c r="M48" s="236">
        <v>0</v>
      </c>
      <c r="N48" s="237">
        <v>1</v>
      </c>
      <c r="O48" s="237"/>
      <c r="P48" s="237"/>
      <c r="Q48" s="238">
        <f>SUM(O48*10+P48)/N48*10</f>
        <v>0</v>
      </c>
      <c r="R48" s="237">
        <v>1</v>
      </c>
      <c r="S48" s="237"/>
      <c r="T48" s="237"/>
      <c r="U48" s="238">
        <f>SUM(S48*10+T48)/R48*10</f>
        <v>0</v>
      </c>
      <c r="V48" s="237">
        <v>1</v>
      </c>
      <c r="W48" s="237"/>
      <c r="X48" s="237"/>
      <c r="Y48" s="238">
        <f>SUM(W48*10+X48)/V48*10</f>
        <v>0</v>
      </c>
      <c r="Z48" s="237">
        <v>1</v>
      </c>
      <c r="AA48" s="237"/>
      <c r="AB48" s="237"/>
      <c r="AC48" s="238">
        <f>SUM(AA48*10+AB48/2)/Z48*10</f>
        <v>0</v>
      </c>
      <c r="AD48" s="237">
        <v>1</v>
      </c>
      <c r="AE48" s="237"/>
      <c r="AF48" s="237"/>
      <c r="AG48" s="239">
        <f>SUM(AE48*10+AF48)/AD48*10</f>
        <v>0</v>
      </c>
      <c r="AH48" s="237">
        <v>1</v>
      </c>
      <c r="AI48" s="237"/>
      <c r="AJ48" s="237"/>
      <c r="AK48" s="239">
        <f>SUM(AI48*10+AJ48)/AH48*10</f>
        <v>0</v>
      </c>
      <c r="AL48" s="237">
        <v>1</v>
      </c>
      <c r="AM48" s="237"/>
      <c r="AN48" s="237"/>
      <c r="AO48" s="240">
        <f>SUM(AM48*10+AN48)/AL48*10</f>
        <v>0</v>
      </c>
      <c r="AP48" s="237">
        <v>1</v>
      </c>
      <c r="AQ48" s="237"/>
      <c r="AR48" s="237"/>
      <c r="AS48" s="241">
        <f>SUM(AQ48*10+AR48)/AP48*10</f>
        <v>0</v>
      </c>
      <c r="AT48" s="237">
        <v>1</v>
      </c>
      <c r="AU48" s="237"/>
      <c r="AV48" s="237"/>
      <c r="AW48" s="238">
        <f>SUM(AU48*10+AV48)/AT48*10</f>
        <v>0</v>
      </c>
      <c r="AX48" s="237">
        <v>1</v>
      </c>
      <c r="AY48" s="237"/>
      <c r="AZ48" s="237"/>
      <c r="BA48" s="238">
        <f>SUM(AY48*10+AZ48)/AX48*10</f>
        <v>0</v>
      </c>
      <c r="BB48" s="235">
        <f>IF(H48&lt;250,0,IF(H48&lt;500,250,IF(H48&lt;750,"500",IF(H48&lt;1000,750,IF(H48&lt;1500,1000,IF(H48&lt;2000,1500,IF(H48&lt;2500,2000,IF(H48&lt;3000,2500,3000))))))))</f>
        <v>0</v>
      </c>
      <c r="BC48" s="242">
        <v>0</v>
      </c>
      <c r="BD48" s="235">
        <f>BB48-BC48</f>
        <v>0</v>
      </c>
      <c r="BE48" s="235" t="str">
        <f>IF(BD48=0,"geen actie",CONCATENATE("diploma uitschrijven: ",BB48," punten"))</f>
        <v>geen actie</v>
      </c>
      <c r="BF48" s="243">
        <v>47</v>
      </c>
      <c r="BG48" s="243"/>
    </row>
    <row r="49" spans="1:58" ht="17.25" customHeight="1" x14ac:dyDescent="0.3">
      <c r="A49" s="228">
        <v>48</v>
      </c>
      <c r="B49" s="228" t="str">
        <f>IF(A49=BF49,"v","x")</f>
        <v>v</v>
      </c>
      <c r="C49" s="149"/>
      <c r="D49" s="229"/>
      <c r="E49" s="463"/>
      <c r="F49" s="234"/>
      <c r="G49" s="245"/>
      <c r="H49" s="233">
        <f>SUM(M49+Q49+U49+Y49+AC49+AG49+AK49+AO49+AS49+AW49+BA49)</f>
        <v>0</v>
      </c>
      <c r="I49" s="247"/>
      <c r="J49" s="153">
        <v>2021</v>
      </c>
      <c r="K49" s="455">
        <f>J49-I49</f>
        <v>2021</v>
      </c>
      <c r="L49" s="235">
        <f>H49-M49</f>
        <v>0</v>
      </c>
      <c r="M49" s="236">
        <v>0</v>
      </c>
      <c r="N49" s="237">
        <v>1</v>
      </c>
      <c r="O49" s="237"/>
      <c r="P49" s="237"/>
      <c r="Q49" s="238">
        <f>SUM(O49*10+P49)/N49*10</f>
        <v>0</v>
      </c>
      <c r="R49" s="237">
        <v>1</v>
      </c>
      <c r="S49" s="237"/>
      <c r="T49" s="237"/>
      <c r="U49" s="238">
        <f>SUM(S49*10+T49)/R49*10</f>
        <v>0</v>
      </c>
      <c r="V49" s="237">
        <v>1</v>
      </c>
      <c r="W49" s="237"/>
      <c r="X49" s="237"/>
      <c r="Y49" s="238">
        <f>SUM(W49*10+X49)/V49*10</f>
        <v>0</v>
      </c>
      <c r="Z49" s="237">
        <v>1</v>
      </c>
      <c r="AA49" s="237"/>
      <c r="AB49" s="237"/>
      <c r="AC49" s="238">
        <f>SUM(AA49*10+AB49/2)/Z49*10</f>
        <v>0</v>
      </c>
      <c r="AD49" s="237">
        <v>1</v>
      </c>
      <c r="AE49" s="237"/>
      <c r="AF49" s="237"/>
      <c r="AG49" s="239">
        <f>SUM(AE49*10+AF49)/AD49*10</f>
        <v>0</v>
      </c>
      <c r="AH49" s="237">
        <v>1</v>
      </c>
      <c r="AI49" s="237"/>
      <c r="AJ49" s="237"/>
      <c r="AK49" s="239">
        <f>SUM(AI49*10+AJ49)/AH49*10</f>
        <v>0</v>
      </c>
      <c r="AL49" s="237">
        <v>1</v>
      </c>
      <c r="AM49" s="237"/>
      <c r="AN49" s="237"/>
      <c r="AO49" s="240">
        <f>SUM(AM49*10+AN49)/AL49*10</f>
        <v>0</v>
      </c>
      <c r="AP49" s="237">
        <v>1</v>
      </c>
      <c r="AQ49" s="237"/>
      <c r="AR49" s="237"/>
      <c r="AS49" s="241">
        <f>SUM(AQ49*10+AR49)/AP49*10</f>
        <v>0</v>
      </c>
      <c r="AT49" s="237">
        <v>1</v>
      </c>
      <c r="AU49" s="237"/>
      <c r="AV49" s="237"/>
      <c r="AW49" s="238">
        <f>SUM(AU49*10+AV49)/AT49*10</f>
        <v>0</v>
      </c>
      <c r="AX49" s="237">
        <v>1</v>
      </c>
      <c r="AY49" s="237"/>
      <c r="AZ49" s="237"/>
      <c r="BA49" s="238">
        <f>SUM(AY49*10+AZ49)/AX49*10</f>
        <v>0</v>
      </c>
      <c r="BB49" s="235">
        <f>IF(H49&lt;250,0,IF(H49&lt;500,250,IF(H49&lt;750,"500",IF(H49&lt;1000,750,IF(H49&lt;1500,1000,IF(H49&lt;2000,1500,IF(H49&lt;2500,2000,IF(H49&lt;3000,2500,3000))))))))</f>
        <v>0</v>
      </c>
      <c r="BC49" s="242">
        <v>0</v>
      </c>
      <c r="BD49" s="235">
        <f>BB49-BC49</f>
        <v>0</v>
      </c>
      <c r="BE49" s="235" t="str">
        <f>IF(BD49=0,"geen actie",CONCATENATE("diploma uitschrijven: ",BB49," punten"))</f>
        <v>geen actie</v>
      </c>
      <c r="BF49" s="243">
        <v>48</v>
      </c>
    </row>
    <row r="50" spans="1:58" ht="17.25" customHeight="1" x14ac:dyDescent="0.3">
      <c r="A50" s="228">
        <v>49</v>
      </c>
      <c r="B50" s="228" t="str">
        <f>IF(A50=BF50,"v","x")</f>
        <v>v</v>
      </c>
      <c r="C50" s="149"/>
      <c r="D50" s="229"/>
      <c r="E50" s="463"/>
      <c r="F50" s="234"/>
      <c r="G50" s="252"/>
      <c r="H50" s="233">
        <f>SUM(M50+Q50+U50+Y50+AC50+AG50+AK50+AO50+AS50+AW50+BA50)</f>
        <v>0</v>
      </c>
      <c r="I50" s="247"/>
      <c r="J50" s="153">
        <v>2021</v>
      </c>
      <c r="K50" s="455">
        <f>J50-I50</f>
        <v>2021</v>
      </c>
      <c r="L50" s="235">
        <f>H50-M50</f>
        <v>0</v>
      </c>
      <c r="M50" s="236">
        <v>0</v>
      </c>
      <c r="N50" s="237">
        <v>1</v>
      </c>
      <c r="O50" s="237"/>
      <c r="P50" s="237"/>
      <c r="Q50" s="238">
        <f>SUM(O50*10+P50)/N50*10</f>
        <v>0</v>
      </c>
      <c r="R50" s="237">
        <v>1</v>
      </c>
      <c r="S50" s="237"/>
      <c r="T50" s="237"/>
      <c r="U50" s="238">
        <f>SUM(S50*10+T50)/R50*10</f>
        <v>0</v>
      </c>
      <c r="V50" s="237">
        <v>1</v>
      </c>
      <c r="W50" s="237"/>
      <c r="X50" s="237"/>
      <c r="Y50" s="238">
        <f>SUM(W50*10+X50)/V50*10</f>
        <v>0</v>
      </c>
      <c r="Z50" s="237">
        <v>1</v>
      </c>
      <c r="AA50" s="237"/>
      <c r="AB50" s="237"/>
      <c r="AC50" s="238">
        <f>SUM(AA50*10+AB50/2)/Z50*10</f>
        <v>0</v>
      </c>
      <c r="AD50" s="237">
        <v>1</v>
      </c>
      <c r="AE50" s="237"/>
      <c r="AF50" s="237"/>
      <c r="AG50" s="239">
        <f>SUM(AE50*10+AF50)/AD50*10</f>
        <v>0</v>
      </c>
      <c r="AH50" s="237">
        <v>1</v>
      </c>
      <c r="AI50" s="237"/>
      <c r="AJ50" s="237"/>
      <c r="AK50" s="239">
        <f>SUM(AI50*10+AJ50)/AH50*10</f>
        <v>0</v>
      </c>
      <c r="AL50" s="237">
        <v>1</v>
      </c>
      <c r="AM50" s="237"/>
      <c r="AN50" s="237"/>
      <c r="AO50" s="240">
        <f>SUM(AM50*10+AN50)/AL50*10</f>
        <v>0</v>
      </c>
      <c r="AP50" s="237">
        <v>1</v>
      </c>
      <c r="AQ50" s="237"/>
      <c r="AR50" s="237"/>
      <c r="AS50" s="241">
        <f>SUM(AQ50*10+AR50)/AP50*10</f>
        <v>0</v>
      </c>
      <c r="AT50" s="237">
        <v>1</v>
      </c>
      <c r="AU50" s="237"/>
      <c r="AV50" s="237"/>
      <c r="AW50" s="238">
        <f>SUM(AU50*10+AV50)/AT50*10</f>
        <v>0</v>
      </c>
      <c r="AX50" s="237">
        <v>1</v>
      </c>
      <c r="AY50" s="237"/>
      <c r="AZ50" s="237"/>
      <c r="BA50" s="238">
        <f>SUM(AY50*10+AZ50)/AX50*10</f>
        <v>0</v>
      </c>
      <c r="BB50" s="235">
        <f>IF(H50&lt;250,0,IF(H50&lt;500,250,IF(H50&lt;750,"500",IF(H50&lt;1000,750,IF(H50&lt;1500,1000,IF(H50&lt;2000,1500,IF(H50&lt;2500,2000,IF(H50&lt;3000,2500,3000))))))))</f>
        <v>0</v>
      </c>
      <c r="BC50" s="242">
        <v>0</v>
      </c>
      <c r="BD50" s="235">
        <f>BB50-BC50</f>
        <v>0</v>
      </c>
      <c r="BE50" s="235" t="str">
        <f>IF(BD50=0,"geen actie",CONCATENATE("diploma uitschrijven: ",BB50," punten"))</f>
        <v>geen actie</v>
      </c>
      <c r="BF50" s="243">
        <v>49</v>
      </c>
    </row>
    <row r="51" spans="1:58" ht="17.25" customHeight="1" x14ac:dyDescent="0.3">
      <c r="A51" s="228">
        <v>50</v>
      </c>
      <c r="B51" s="228" t="str">
        <f>IF(A51=BF51,"v","x")</f>
        <v>v</v>
      </c>
      <c r="C51" s="149"/>
      <c r="D51" s="229"/>
      <c r="E51" s="230"/>
      <c r="F51" s="231"/>
      <c r="G51" s="232"/>
      <c r="H51" s="233">
        <f>SUM(M51+Q51+U51+Y51+AC51+AG51+AK51+AO51+AS51+AW51+BA51)</f>
        <v>0</v>
      </c>
      <c r="I51" s="234"/>
      <c r="J51" s="153">
        <v>2021</v>
      </c>
      <c r="K51" s="455">
        <f>J51-I51</f>
        <v>2021</v>
      </c>
      <c r="L51" s="235">
        <f>H51-M51</f>
        <v>0</v>
      </c>
      <c r="M51" s="236">
        <v>0</v>
      </c>
      <c r="N51" s="237">
        <v>1</v>
      </c>
      <c r="O51" s="237"/>
      <c r="P51" s="237"/>
      <c r="Q51" s="238">
        <f>SUM(O51*10+P51)/N51*10</f>
        <v>0</v>
      </c>
      <c r="R51" s="237">
        <v>1</v>
      </c>
      <c r="S51" s="237"/>
      <c r="T51" s="237"/>
      <c r="U51" s="238">
        <f>SUM(S51*10+T51)/R51*10</f>
        <v>0</v>
      </c>
      <c r="V51" s="237">
        <v>1</v>
      </c>
      <c r="W51" s="237"/>
      <c r="X51" s="237"/>
      <c r="Y51" s="238">
        <f>SUM(W51*10+X51)/V51*10</f>
        <v>0</v>
      </c>
      <c r="Z51" s="237">
        <v>1</v>
      </c>
      <c r="AA51" s="237"/>
      <c r="AB51" s="237"/>
      <c r="AC51" s="238">
        <f>SUM(AA51*10+AB51/2)/Z51*10</f>
        <v>0</v>
      </c>
      <c r="AD51" s="237">
        <v>1</v>
      </c>
      <c r="AE51" s="237"/>
      <c r="AF51" s="237"/>
      <c r="AG51" s="239">
        <f>SUM(AE51*10+AF51)/AD51*10</f>
        <v>0</v>
      </c>
      <c r="AH51" s="237">
        <v>1</v>
      </c>
      <c r="AI51" s="237"/>
      <c r="AJ51" s="237"/>
      <c r="AK51" s="239">
        <f>SUM(AI51*10+AJ51)/AH51*10</f>
        <v>0</v>
      </c>
      <c r="AL51" s="237">
        <v>1</v>
      </c>
      <c r="AM51" s="237"/>
      <c r="AN51" s="237"/>
      <c r="AO51" s="240">
        <f>SUM(AM51*10+AN51)/AL51*10</f>
        <v>0</v>
      </c>
      <c r="AP51" s="237">
        <v>1</v>
      </c>
      <c r="AQ51" s="237"/>
      <c r="AR51" s="237"/>
      <c r="AS51" s="241">
        <f>SUM(AQ51*10+AR51)/AP51*10</f>
        <v>0</v>
      </c>
      <c r="AT51" s="237">
        <v>1</v>
      </c>
      <c r="AU51" s="237"/>
      <c r="AV51" s="237"/>
      <c r="AW51" s="238">
        <f>SUM(AU51*10+AV51)/AT51*10</f>
        <v>0</v>
      </c>
      <c r="AX51" s="237">
        <v>1</v>
      </c>
      <c r="AY51" s="237"/>
      <c r="AZ51" s="237"/>
      <c r="BA51" s="238">
        <f>SUM(AY51*10+AZ51)/AX51*10</f>
        <v>0</v>
      </c>
      <c r="BB51" s="235">
        <f>IF(H51&lt;250,0,IF(H51&lt;500,250,IF(H51&lt;750,"500",IF(H51&lt;1000,750,IF(H51&lt;1500,1000,IF(H51&lt;2000,1500,IF(H51&lt;2500,2000,IF(H51&lt;3000,2500,3000))))))))</f>
        <v>0</v>
      </c>
      <c r="BC51" s="242">
        <v>0</v>
      </c>
      <c r="BD51" s="235">
        <f>BB51-BC51</f>
        <v>0</v>
      </c>
      <c r="BE51" s="235" t="str">
        <f>IF(BD51=0,"geen actie",CONCATENATE("diploma uitschrijven: ",BB51," punten"))</f>
        <v>geen actie</v>
      </c>
      <c r="BF51" s="243">
        <v>50</v>
      </c>
    </row>
    <row r="52" spans="1:58" ht="17.25" customHeight="1" x14ac:dyDescent="0.3">
      <c r="A52" s="228">
        <v>51</v>
      </c>
      <c r="B52" s="228" t="str">
        <f>IF(A52=BF52,"v","x")</f>
        <v>v</v>
      </c>
      <c r="C52" s="149"/>
      <c r="D52" s="229"/>
      <c r="E52" s="246"/>
      <c r="F52" s="247"/>
      <c r="G52" s="245"/>
      <c r="H52" s="233">
        <f>SUM(M52+Q52+U52+Y52+AC52+AG52+AK52+AO52+AS52+AW52+BA52)</f>
        <v>0</v>
      </c>
      <c r="I52" s="247"/>
      <c r="J52" s="153">
        <v>2021</v>
      </c>
      <c r="K52" s="455">
        <f>J52-I52</f>
        <v>2021</v>
      </c>
      <c r="L52" s="235">
        <f>H52-M52</f>
        <v>0</v>
      </c>
      <c r="M52" s="236">
        <v>0</v>
      </c>
      <c r="N52" s="237">
        <v>1</v>
      </c>
      <c r="O52" s="237"/>
      <c r="P52" s="237"/>
      <c r="Q52" s="238">
        <f>SUM(O52*10+P52)/N52*10</f>
        <v>0</v>
      </c>
      <c r="R52" s="237">
        <v>1</v>
      </c>
      <c r="S52" s="237"/>
      <c r="T52" s="237"/>
      <c r="U52" s="238">
        <f>SUM(S52*10+T52)/R52*10</f>
        <v>0</v>
      </c>
      <c r="V52" s="237">
        <v>1</v>
      </c>
      <c r="W52" s="237"/>
      <c r="X52" s="237"/>
      <c r="Y52" s="238">
        <f>SUM(W52*10+X52)/V52*10</f>
        <v>0</v>
      </c>
      <c r="Z52" s="237">
        <v>1</v>
      </c>
      <c r="AA52" s="237"/>
      <c r="AB52" s="237"/>
      <c r="AC52" s="238">
        <f>SUM(AA52*10+AB52/2)/Z52*10</f>
        <v>0</v>
      </c>
      <c r="AD52" s="237">
        <v>1</v>
      </c>
      <c r="AE52" s="237"/>
      <c r="AF52" s="237"/>
      <c r="AG52" s="239">
        <f>SUM(AE52*10+AF52)/AD52*10</f>
        <v>0</v>
      </c>
      <c r="AH52" s="237">
        <v>1</v>
      </c>
      <c r="AI52" s="237"/>
      <c r="AJ52" s="237"/>
      <c r="AK52" s="239">
        <f>SUM(AI52*10+AJ52)/AH52*10</f>
        <v>0</v>
      </c>
      <c r="AL52" s="237">
        <v>1</v>
      </c>
      <c r="AM52" s="237"/>
      <c r="AN52" s="237"/>
      <c r="AO52" s="240">
        <f>SUM(AM52*10+AN52)/AL52*10</f>
        <v>0</v>
      </c>
      <c r="AP52" s="237">
        <v>1</v>
      </c>
      <c r="AQ52" s="237"/>
      <c r="AR52" s="237"/>
      <c r="AS52" s="241">
        <f>SUM(AQ52*10+AR52)/AP52*10</f>
        <v>0</v>
      </c>
      <c r="AT52" s="237">
        <v>1</v>
      </c>
      <c r="AU52" s="237"/>
      <c r="AV52" s="237"/>
      <c r="AW52" s="238">
        <f>SUM(AU52*10+AV52)/AT52*10</f>
        <v>0</v>
      </c>
      <c r="AX52" s="237">
        <v>1</v>
      </c>
      <c r="AY52" s="237"/>
      <c r="AZ52" s="237"/>
      <c r="BA52" s="238">
        <f>SUM(AY52*10+AZ52)/AX52*10</f>
        <v>0</v>
      </c>
      <c r="BB52" s="235">
        <f>IF(H52&lt;250,0,IF(H52&lt;500,250,IF(H52&lt;750,"500",IF(H52&lt;1000,750,IF(H52&lt;1500,1000,IF(H52&lt;2000,1500,IF(H52&lt;2500,2000,IF(H52&lt;3000,2500,3000))))))))</f>
        <v>0</v>
      </c>
      <c r="BC52" s="242">
        <v>0</v>
      </c>
      <c r="BD52" s="235">
        <f>BB52-BC52</f>
        <v>0</v>
      </c>
      <c r="BE52" s="235" t="str">
        <f>IF(BD52=0,"geen actie",CONCATENATE("diploma uitschrijven: ",BB52," punten"))</f>
        <v>geen actie</v>
      </c>
      <c r="BF52" s="243">
        <v>51</v>
      </c>
    </row>
    <row r="53" spans="1:58" ht="17.25" customHeight="1" x14ac:dyDescent="0.3">
      <c r="A53" s="228">
        <v>52</v>
      </c>
      <c r="B53" s="228" t="str">
        <f>IF(A53=BF53,"v","x")</f>
        <v>v</v>
      </c>
      <c r="C53" s="149"/>
      <c r="D53" s="229"/>
      <c r="E53" s="463"/>
      <c r="F53" s="234"/>
      <c r="G53" s="245"/>
      <c r="H53" s="233">
        <f>SUM(M53+Q53+U53+Y53+AC53+AG53+AK53+AO53+AS53+AW53+BA53)</f>
        <v>0</v>
      </c>
      <c r="I53" s="247"/>
      <c r="J53" s="153">
        <v>2021</v>
      </c>
      <c r="K53" s="455">
        <f>J53-I53</f>
        <v>2021</v>
      </c>
      <c r="L53" s="235">
        <f>H53-M53</f>
        <v>0</v>
      </c>
      <c r="M53" s="236">
        <v>0</v>
      </c>
      <c r="N53" s="237">
        <v>1</v>
      </c>
      <c r="O53" s="237"/>
      <c r="P53" s="237"/>
      <c r="Q53" s="238">
        <f>SUM(O53*10+P53)/N53*10</f>
        <v>0</v>
      </c>
      <c r="R53" s="237">
        <v>1</v>
      </c>
      <c r="S53" s="237"/>
      <c r="T53" s="237"/>
      <c r="U53" s="238">
        <f>SUM(S53*10+T53)/R53*10</f>
        <v>0</v>
      </c>
      <c r="V53" s="237">
        <v>1</v>
      </c>
      <c r="W53" s="237"/>
      <c r="X53" s="237"/>
      <c r="Y53" s="238">
        <f>SUM(W53*10+X53)/V53*10</f>
        <v>0</v>
      </c>
      <c r="Z53" s="237">
        <v>1</v>
      </c>
      <c r="AA53" s="237"/>
      <c r="AB53" s="237"/>
      <c r="AC53" s="238">
        <f>SUM(AA53*10+AB53/2)/Z53*10</f>
        <v>0</v>
      </c>
      <c r="AD53" s="237">
        <v>1</v>
      </c>
      <c r="AE53" s="237"/>
      <c r="AF53" s="237"/>
      <c r="AG53" s="239">
        <f>SUM(AE53*10+AF53)/AD53*10</f>
        <v>0</v>
      </c>
      <c r="AH53" s="237">
        <v>1</v>
      </c>
      <c r="AI53" s="237"/>
      <c r="AJ53" s="237"/>
      <c r="AK53" s="239">
        <f>SUM(AI53*10+AJ53)/AH53*10</f>
        <v>0</v>
      </c>
      <c r="AL53" s="237">
        <v>1</v>
      </c>
      <c r="AM53" s="237"/>
      <c r="AN53" s="237"/>
      <c r="AO53" s="240">
        <f>SUM(AM53*10+AN53)/AL53*10</f>
        <v>0</v>
      </c>
      <c r="AP53" s="237">
        <v>1</v>
      </c>
      <c r="AQ53" s="237"/>
      <c r="AR53" s="237"/>
      <c r="AS53" s="241">
        <f>SUM(AQ53*10+AR53)/AP53*10</f>
        <v>0</v>
      </c>
      <c r="AT53" s="237">
        <v>1</v>
      </c>
      <c r="AU53" s="237"/>
      <c r="AV53" s="237"/>
      <c r="AW53" s="238">
        <f>SUM(AU53*10+AV53)/AT53*10</f>
        <v>0</v>
      </c>
      <c r="AX53" s="237">
        <v>1</v>
      </c>
      <c r="AY53" s="237"/>
      <c r="AZ53" s="237"/>
      <c r="BA53" s="238">
        <f>SUM(AY53*10+AZ53)/AX53*10</f>
        <v>0</v>
      </c>
      <c r="BB53" s="235">
        <f>IF(H53&lt;250,0,IF(H53&lt;500,250,IF(H53&lt;750,"500",IF(H53&lt;1000,750,IF(H53&lt;1500,1000,IF(H53&lt;2000,1500,IF(H53&lt;2500,2000,IF(H53&lt;3000,2500,3000))))))))</f>
        <v>0</v>
      </c>
      <c r="BC53" s="242">
        <v>0</v>
      </c>
      <c r="BD53" s="235">
        <f>BB53-BC53</f>
        <v>0</v>
      </c>
      <c r="BE53" s="235" t="str">
        <f>IF(BD53=0,"geen actie",CONCATENATE("diploma uitschrijven: ",BB53," punten"))</f>
        <v>geen actie</v>
      </c>
      <c r="BF53" s="243">
        <v>52</v>
      </c>
    </row>
    <row r="54" spans="1:58" ht="17.25" customHeight="1" x14ac:dyDescent="0.3">
      <c r="A54" s="228">
        <v>53</v>
      </c>
      <c r="B54" s="228" t="str">
        <f>IF(A54=BF54,"v","x")</f>
        <v>v</v>
      </c>
      <c r="C54" s="149"/>
      <c r="D54" s="229"/>
      <c r="E54" s="463"/>
      <c r="F54" s="231"/>
      <c r="G54" s="232"/>
      <c r="H54" s="233">
        <f>SUM(M54+Q54+U54+Y54+AC54+AG54+AK54+AO54+AS54+AW54+BA54)</f>
        <v>0</v>
      </c>
      <c r="I54" s="234"/>
      <c r="J54" s="153">
        <v>2021</v>
      </c>
      <c r="K54" s="455">
        <f>J54-I54</f>
        <v>2021</v>
      </c>
      <c r="L54" s="235">
        <f>H54-M54</f>
        <v>0</v>
      </c>
      <c r="M54" s="236">
        <v>0</v>
      </c>
      <c r="N54" s="237">
        <v>1</v>
      </c>
      <c r="O54" s="237"/>
      <c r="P54" s="237"/>
      <c r="Q54" s="238">
        <f>SUM(O54*10+P54)/N54*10</f>
        <v>0</v>
      </c>
      <c r="R54" s="237">
        <v>1</v>
      </c>
      <c r="S54" s="237"/>
      <c r="T54" s="237"/>
      <c r="U54" s="238">
        <f>SUM(S54*10+T54)/R54*10</f>
        <v>0</v>
      </c>
      <c r="V54" s="237">
        <v>1</v>
      </c>
      <c r="W54" s="237"/>
      <c r="X54" s="237"/>
      <c r="Y54" s="238">
        <f>SUM(W54*10+X54)/V54*10</f>
        <v>0</v>
      </c>
      <c r="Z54" s="237">
        <v>1</v>
      </c>
      <c r="AA54" s="237"/>
      <c r="AB54" s="237"/>
      <c r="AC54" s="238">
        <f>SUM(AA54*10+AB54/2)/Z54*10</f>
        <v>0</v>
      </c>
      <c r="AD54" s="237">
        <v>1</v>
      </c>
      <c r="AE54" s="237"/>
      <c r="AF54" s="237"/>
      <c r="AG54" s="239">
        <f>SUM(AE54*10+AF54)/AD54*10</f>
        <v>0</v>
      </c>
      <c r="AH54" s="237">
        <v>1</v>
      </c>
      <c r="AI54" s="237"/>
      <c r="AJ54" s="237"/>
      <c r="AK54" s="239">
        <f>SUM(AI54*10+AJ54)/AH54*10</f>
        <v>0</v>
      </c>
      <c r="AL54" s="237">
        <v>1</v>
      </c>
      <c r="AM54" s="237"/>
      <c r="AN54" s="237"/>
      <c r="AO54" s="240">
        <f>SUM(AM54*10+AN54)/AL54*10</f>
        <v>0</v>
      </c>
      <c r="AP54" s="237">
        <v>1</v>
      </c>
      <c r="AQ54" s="237"/>
      <c r="AR54" s="237"/>
      <c r="AS54" s="241">
        <f>SUM(AQ54*10+AR54)/AP54*10</f>
        <v>0</v>
      </c>
      <c r="AT54" s="237">
        <v>1</v>
      </c>
      <c r="AU54" s="237"/>
      <c r="AV54" s="237"/>
      <c r="AW54" s="238">
        <f>SUM(AU54*10+AV54)/AT54*10</f>
        <v>0</v>
      </c>
      <c r="AX54" s="237">
        <v>1</v>
      </c>
      <c r="AY54" s="237"/>
      <c r="AZ54" s="237"/>
      <c r="BA54" s="238">
        <f>SUM(AY54*10+AZ54)/AX54*10</f>
        <v>0</v>
      </c>
      <c r="BB54" s="235">
        <f>IF(H54&lt;250,0,IF(H54&lt;500,250,IF(H54&lt;750,"500",IF(H54&lt;1000,750,IF(H54&lt;1500,1000,IF(H54&lt;2000,1500,IF(H54&lt;2500,2000,IF(H54&lt;3000,2500,3000))))))))</f>
        <v>0</v>
      </c>
      <c r="BC54" s="242">
        <v>0</v>
      </c>
      <c r="BD54" s="235">
        <f>BB54-BC54</f>
        <v>0</v>
      </c>
      <c r="BE54" s="235" t="str">
        <f>IF(BD54=0,"geen actie",CONCATENATE("diploma uitschrijven: ",BB54," punten"))</f>
        <v>geen actie</v>
      </c>
      <c r="BF54" s="243">
        <v>53</v>
      </c>
    </row>
    <row r="55" spans="1:58" ht="17.25" customHeight="1" x14ac:dyDescent="0.3">
      <c r="A55" s="228">
        <v>54</v>
      </c>
      <c r="B55" s="228" t="str">
        <f>IF(A55=BF55,"v","x")</f>
        <v>v</v>
      </c>
      <c r="C55" s="149"/>
      <c r="D55" s="229"/>
      <c r="E55" s="207"/>
      <c r="F55" s="247"/>
      <c r="G55" s="493"/>
      <c r="H55" s="233">
        <f>SUM(M55+Q55+U55+Y55+AC55+AG55+AK55+AO55+AS55+AW55+BA55)</f>
        <v>0</v>
      </c>
      <c r="I55" s="247"/>
      <c r="J55" s="153">
        <v>2021</v>
      </c>
      <c r="K55" s="455">
        <f>J55-I55</f>
        <v>2021</v>
      </c>
      <c r="L55" s="235">
        <f>H55-M55</f>
        <v>0</v>
      </c>
      <c r="M55" s="236">
        <v>0</v>
      </c>
      <c r="N55" s="237">
        <v>1</v>
      </c>
      <c r="O55" s="237"/>
      <c r="P55" s="237"/>
      <c r="Q55" s="238">
        <f>SUM(O55*10+P55)/N55*10</f>
        <v>0</v>
      </c>
      <c r="R55" s="237">
        <v>1</v>
      </c>
      <c r="S55" s="237"/>
      <c r="T55" s="237"/>
      <c r="U55" s="238">
        <f>SUM(S55*10+T55)/R55*10</f>
        <v>0</v>
      </c>
      <c r="V55" s="237">
        <v>1</v>
      </c>
      <c r="W55" s="237"/>
      <c r="X55" s="237"/>
      <c r="Y55" s="238">
        <f>SUM(W55*10+X55)/V55*10</f>
        <v>0</v>
      </c>
      <c r="Z55" s="237">
        <v>1</v>
      </c>
      <c r="AA55" s="237"/>
      <c r="AB55" s="237"/>
      <c r="AC55" s="238">
        <f>SUM(AA55*10+AB55/2)/Z55*10</f>
        <v>0</v>
      </c>
      <c r="AD55" s="237">
        <v>1</v>
      </c>
      <c r="AE55" s="237"/>
      <c r="AF55" s="237"/>
      <c r="AG55" s="239">
        <f>SUM(AE55*10+AF55)/AD55*10</f>
        <v>0</v>
      </c>
      <c r="AH55" s="237">
        <v>1</v>
      </c>
      <c r="AI55" s="237"/>
      <c r="AJ55" s="237"/>
      <c r="AK55" s="239">
        <f>SUM(AI55*10+AJ55)/AH55*10</f>
        <v>0</v>
      </c>
      <c r="AL55" s="237">
        <v>1</v>
      </c>
      <c r="AM55" s="237"/>
      <c r="AN55" s="237"/>
      <c r="AO55" s="240">
        <f>SUM(AM55*10+AN55)/AL55*10</f>
        <v>0</v>
      </c>
      <c r="AP55" s="237">
        <v>1</v>
      </c>
      <c r="AQ55" s="237"/>
      <c r="AR55" s="237"/>
      <c r="AS55" s="241">
        <f>SUM(AQ55*10+AR55)/AP55*10</f>
        <v>0</v>
      </c>
      <c r="AT55" s="237">
        <v>1</v>
      </c>
      <c r="AU55" s="237"/>
      <c r="AV55" s="237"/>
      <c r="AW55" s="238">
        <f>SUM(AU55*10+AV55)/AT55*10</f>
        <v>0</v>
      </c>
      <c r="AX55" s="237">
        <v>1</v>
      </c>
      <c r="AY55" s="237"/>
      <c r="AZ55" s="237"/>
      <c r="BA55" s="238">
        <f>SUM(AY55*10+AZ55)/AX55*10</f>
        <v>0</v>
      </c>
      <c r="BB55" s="235">
        <f>IF(H55&lt;250,0,IF(H55&lt;500,250,IF(H55&lt;750,"500",IF(H55&lt;1000,750,IF(H55&lt;1500,1000,IF(H55&lt;2000,1500,IF(H55&lt;2500,2000,IF(H55&lt;3000,2500,3000))))))))</f>
        <v>0</v>
      </c>
      <c r="BC55" s="242">
        <v>0</v>
      </c>
      <c r="BD55" s="235">
        <f>BB55-BC55</f>
        <v>0</v>
      </c>
      <c r="BE55" s="235" t="str">
        <f>IF(BD55=0,"geen actie",CONCATENATE("diploma uitschrijven: ",BB55," punten"))</f>
        <v>geen actie</v>
      </c>
      <c r="BF55" s="243">
        <v>54</v>
      </c>
    </row>
    <row r="56" spans="1:58" ht="18.75" customHeight="1" x14ac:dyDescent="0.3">
      <c r="A56" s="228">
        <v>55</v>
      </c>
      <c r="B56" s="228" t="str">
        <f>IF(A56=BF56,"v","x")</f>
        <v>v</v>
      </c>
      <c r="C56" s="149"/>
      <c r="D56" s="229"/>
      <c r="F56" s="234"/>
      <c r="G56" s="245"/>
      <c r="H56" s="233">
        <f>SUM(M56+Q56+U56+Y56+AC56+AG56+AK56+AO56+AS56+AW56+BA56)</f>
        <v>0</v>
      </c>
      <c r="I56" s="247"/>
      <c r="J56" s="153">
        <v>2021</v>
      </c>
      <c r="K56" s="455">
        <f>J56-I56</f>
        <v>2021</v>
      </c>
      <c r="L56" s="235">
        <f>H56-M56</f>
        <v>0</v>
      </c>
      <c r="M56" s="236">
        <v>0</v>
      </c>
      <c r="N56" s="237">
        <v>1</v>
      </c>
      <c r="O56" s="237"/>
      <c r="P56" s="237"/>
      <c r="Q56" s="238">
        <f>SUM(O56*10+P56)/N56*10</f>
        <v>0</v>
      </c>
      <c r="R56" s="237">
        <v>1</v>
      </c>
      <c r="S56" s="237"/>
      <c r="T56" s="237"/>
      <c r="U56" s="238">
        <f>SUM(S56*10+T56)/R56*10</f>
        <v>0</v>
      </c>
      <c r="V56" s="237">
        <v>1</v>
      </c>
      <c r="W56" s="237"/>
      <c r="X56" s="237"/>
      <c r="Y56" s="238">
        <f>SUM(W56*10+X56)/V56*10</f>
        <v>0</v>
      </c>
      <c r="Z56" s="237">
        <v>1</v>
      </c>
      <c r="AA56" s="237"/>
      <c r="AB56" s="237"/>
      <c r="AC56" s="238">
        <f>SUM(AA56*10+AB56/2)/Z56*10</f>
        <v>0</v>
      </c>
      <c r="AD56" s="237">
        <v>1</v>
      </c>
      <c r="AE56" s="237"/>
      <c r="AF56" s="237"/>
      <c r="AG56" s="239">
        <f>SUM(AE56*10+AF56)/AD56*10</f>
        <v>0</v>
      </c>
      <c r="AH56" s="237">
        <v>1</v>
      </c>
      <c r="AI56" s="237"/>
      <c r="AJ56" s="237"/>
      <c r="AK56" s="239">
        <f>SUM(AI56*10+AJ56)/AH56*10</f>
        <v>0</v>
      </c>
      <c r="AL56" s="237">
        <v>1</v>
      </c>
      <c r="AM56" s="237"/>
      <c r="AN56" s="237"/>
      <c r="AO56" s="240">
        <f>SUM(AM56*10+AN56)/AL56*10</f>
        <v>0</v>
      </c>
      <c r="AP56" s="237">
        <v>1</v>
      </c>
      <c r="AQ56" s="237"/>
      <c r="AR56" s="237"/>
      <c r="AS56" s="241">
        <f>SUM(AQ56*10+AR56)/AP56*10</f>
        <v>0</v>
      </c>
      <c r="AT56" s="237">
        <v>1</v>
      </c>
      <c r="AU56" s="237"/>
      <c r="AV56" s="237"/>
      <c r="AW56" s="238">
        <f>SUM(AU56*10+AV56)/AT56*10</f>
        <v>0</v>
      </c>
      <c r="AX56" s="237">
        <v>1</v>
      </c>
      <c r="AY56" s="237"/>
      <c r="AZ56" s="237"/>
      <c r="BA56" s="238">
        <f>SUM(AY56*10+AZ56)/AX56*10</f>
        <v>0</v>
      </c>
      <c r="BB56" s="235">
        <v>0</v>
      </c>
      <c r="BC56" s="242">
        <v>0</v>
      </c>
      <c r="BD56" s="235">
        <f>BB56-BC56</f>
        <v>0</v>
      </c>
      <c r="BE56" s="235" t="str">
        <f>IF(BD56=0,"geen actie",CONCATENATE("diploma uitschrijven: ",BB56," punten"))</f>
        <v>geen actie</v>
      </c>
      <c r="BF56" s="243">
        <v>55</v>
      </c>
    </row>
    <row r="57" spans="1:58" ht="17.25" customHeight="1" x14ac:dyDescent="0.3">
      <c r="A57" s="228">
        <v>56</v>
      </c>
      <c r="B57" s="228" t="str">
        <f>IF(A57=BF57,"v","x")</f>
        <v>v</v>
      </c>
      <c r="C57" s="149"/>
      <c r="D57" s="229"/>
      <c r="F57" s="231"/>
      <c r="G57" s="232"/>
      <c r="H57" s="233">
        <f>SUM(M57+Q57+U57+Y57+AC57+AG57+AK57+AO57+AS57+AW57+BA57)</f>
        <v>0</v>
      </c>
      <c r="I57" s="234"/>
      <c r="J57" s="153">
        <v>2021</v>
      </c>
      <c r="K57" s="455">
        <f>J57-I57</f>
        <v>2021</v>
      </c>
      <c r="L57" s="235">
        <f>H57-M57</f>
        <v>0</v>
      </c>
      <c r="M57" s="236">
        <v>0</v>
      </c>
      <c r="N57" s="237">
        <v>1</v>
      </c>
      <c r="O57" s="237"/>
      <c r="P57" s="237"/>
      <c r="Q57" s="238">
        <f>SUM(O57*10+P57)/N57*10</f>
        <v>0</v>
      </c>
      <c r="R57" s="237">
        <v>1</v>
      </c>
      <c r="S57" s="237"/>
      <c r="T57" s="237"/>
      <c r="U57" s="238">
        <f>SUM(S57*10+T57)/R57*10</f>
        <v>0</v>
      </c>
      <c r="V57" s="237">
        <v>1</v>
      </c>
      <c r="W57" s="237"/>
      <c r="X57" s="237"/>
      <c r="Y57" s="238">
        <f>SUM(W57*10+X57)/V57*10</f>
        <v>0</v>
      </c>
      <c r="Z57" s="237">
        <v>1</v>
      </c>
      <c r="AA57" s="237"/>
      <c r="AB57" s="237"/>
      <c r="AC57" s="238">
        <f>SUM(AA57*10+AB57/2)/Z57*10</f>
        <v>0</v>
      </c>
      <c r="AD57" s="237">
        <v>1</v>
      </c>
      <c r="AE57" s="237"/>
      <c r="AF57" s="237"/>
      <c r="AG57" s="239">
        <f>SUM(AE57*10+AF57)/AD57*10</f>
        <v>0</v>
      </c>
      <c r="AH57" s="237">
        <v>1</v>
      </c>
      <c r="AI57" s="237"/>
      <c r="AJ57" s="237"/>
      <c r="AK57" s="239">
        <f>SUM(AI57*10+AJ57)/AH57*10</f>
        <v>0</v>
      </c>
      <c r="AL57" s="237">
        <v>1</v>
      </c>
      <c r="AM57" s="237"/>
      <c r="AN57" s="237"/>
      <c r="AO57" s="240">
        <f>SUM(AM57*10+AN57)/AL57*10</f>
        <v>0</v>
      </c>
      <c r="AP57" s="237">
        <v>1</v>
      </c>
      <c r="AQ57" s="237"/>
      <c r="AR57" s="237"/>
      <c r="AS57" s="241">
        <f>SUM(AQ57*10+AR57)/AP57*10</f>
        <v>0</v>
      </c>
      <c r="AT57" s="237">
        <v>1</v>
      </c>
      <c r="AU57" s="237"/>
      <c r="AV57" s="237"/>
      <c r="AW57" s="238">
        <f>SUM(AU57*10+AV57)/AT57*10</f>
        <v>0</v>
      </c>
      <c r="AX57" s="237">
        <v>1</v>
      </c>
      <c r="AY57" s="237"/>
      <c r="AZ57" s="237"/>
      <c r="BA57" s="238">
        <f>SUM(AY57*10+AZ57)/AX57*10</f>
        <v>0</v>
      </c>
      <c r="BB57" s="235">
        <f>IF(H57&lt;250,0,IF(H57&lt;500,250,IF(H57&lt;750,"500",IF(H57&lt;1000,750,IF(H57&lt;1500,1000,IF(H57&lt;2000,1500,IF(H57&lt;2500,2000,IF(H57&lt;3000,2500,3000))))))))</f>
        <v>0</v>
      </c>
      <c r="BC57" s="242">
        <v>0</v>
      </c>
      <c r="BD57" s="235">
        <f>BB57-BC57</f>
        <v>0</v>
      </c>
      <c r="BE57" s="235" t="str">
        <f>IF(BD57=0,"geen actie",CONCATENATE("diploma uitschrijven: ",BB57," punten"))</f>
        <v>geen actie</v>
      </c>
      <c r="BF57" s="243">
        <v>56</v>
      </c>
    </row>
    <row r="58" spans="1:58" ht="17.25" customHeight="1" x14ac:dyDescent="0.3">
      <c r="A58" s="228">
        <v>57</v>
      </c>
      <c r="B58" s="228" t="str">
        <f>IF(A58=BF58,"v","x")</f>
        <v>v</v>
      </c>
      <c r="C58" s="149"/>
      <c r="D58" s="229"/>
      <c r="F58" s="231"/>
      <c r="G58" s="177"/>
      <c r="H58" s="233">
        <f>SUM(M58+Q58+U58+Y58+AC58+AG58+AK58+AO58+AS58+AW58+BA58)</f>
        <v>0</v>
      </c>
      <c r="I58" s="234"/>
      <c r="J58" s="153">
        <v>2021</v>
      </c>
      <c r="K58" s="455">
        <f>J58-I58</f>
        <v>2021</v>
      </c>
      <c r="L58" s="235">
        <f>H58-M58</f>
        <v>0</v>
      </c>
      <c r="M58" s="236">
        <v>0</v>
      </c>
      <c r="N58" s="237">
        <v>1</v>
      </c>
      <c r="O58" s="237"/>
      <c r="P58" s="237"/>
      <c r="Q58" s="238">
        <f>SUM(O58*10+P58)/N58*10</f>
        <v>0</v>
      </c>
      <c r="R58" s="237">
        <v>1</v>
      </c>
      <c r="S58" s="237"/>
      <c r="T58" s="237"/>
      <c r="U58" s="238">
        <f>SUM(S58*10+T58)/R58*10</f>
        <v>0</v>
      </c>
      <c r="V58" s="237">
        <v>1</v>
      </c>
      <c r="W58" s="237"/>
      <c r="X58" s="237"/>
      <c r="Y58" s="238">
        <f>SUM(W58*10+X58)/V58*10</f>
        <v>0</v>
      </c>
      <c r="Z58" s="237">
        <v>1</v>
      </c>
      <c r="AA58" s="237"/>
      <c r="AB58" s="237"/>
      <c r="AC58" s="238">
        <f>SUM(AA58*10+AB58/2)/Z58*10</f>
        <v>0</v>
      </c>
      <c r="AD58" s="237">
        <v>1</v>
      </c>
      <c r="AE58" s="237"/>
      <c r="AF58" s="237"/>
      <c r="AG58" s="239">
        <f>SUM(AE58*10+AF58)/AD58*10</f>
        <v>0</v>
      </c>
      <c r="AH58" s="237">
        <v>1</v>
      </c>
      <c r="AI58" s="237"/>
      <c r="AJ58" s="237"/>
      <c r="AK58" s="239">
        <f>SUM(AI58*10+AJ58)/AH58*10</f>
        <v>0</v>
      </c>
      <c r="AL58" s="237">
        <v>1</v>
      </c>
      <c r="AM58" s="237"/>
      <c r="AN58" s="237"/>
      <c r="AO58" s="240">
        <f>SUM(AM58*10+AN58)/AL58*10</f>
        <v>0</v>
      </c>
      <c r="AP58" s="237">
        <v>1</v>
      </c>
      <c r="AQ58" s="237"/>
      <c r="AR58" s="237"/>
      <c r="AS58" s="241">
        <f>SUM(AQ58*10+AR58)/AP58*10</f>
        <v>0</v>
      </c>
      <c r="AT58" s="237">
        <v>1</v>
      </c>
      <c r="AU58" s="237"/>
      <c r="AV58" s="237"/>
      <c r="AW58" s="238">
        <f>SUM(AU58*10+AV58)/AT58*10</f>
        <v>0</v>
      </c>
      <c r="AX58" s="237">
        <v>1</v>
      </c>
      <c r="AY58" s="237"/>
      <c r="AZ58" s="237"/>
      <c r="BA58" s="238">
        <f>SUM(AY58*10+AZ58)/AX58*10</f>
        <v>0</v>
      </c>
      <c r="BB58" s="235">
        <f>IF(H58&lt;250,0,IF(H58&lt;500,250,IF(H58&lt;750,"500",IF(H58&lt;1000,750,IF(H58&lt;1500,1000,IF(H58&lt;2000,1500,IF(H58&lt;2500,2000,IF(H58&lt;3000,2500,3000))))))))</f>
        <v>0</v>
      </c>
      <c r="BC58" s="242">
        <v>0</v>
      </c>
      <c r="BD58" s="235">
        <f>BB58-BC58</f>
        <v>0</v>
      </c>
      <c r="BE58" s="235" t="str">
        <f>IF(BD58=0,"geen actie",CONCATENATE("diploma uitschrijven: ",BB58," punten"))</f>
        <v>geen actie</v>
      </c>
      <c r="BF58" s="243">
        <v>57</v>
      </c>
    </row>
    <row r="59" spans="1:58" ht="17.25" customHeight="1" x14ac:dyDescent="0.3">
      <c r="A59" s="228">
        <v>58</v>
      </c>
      <c r="B59" s="228" t="str">
        <f>IF(A59=BF59,"v","x")</f>
        <v>v</v>
      </c>
      <c r="C59" s="149"/>
      <c r="D59" s="229"/>
      <c r="E59" s="256"/>
      <c r="F59" s="231"/>
      <c r="G59" s="177"/>
      <c r="H59" s="233">
        <f>SUM(M59+Q59+U59+Y59+AC59+AG59+AK59+AO59+AS59+AW59+BA59)</f>
        <v>0</v>
      </c>
      <c r="I59" s="234"/>
      <c r="J59" s="153">
        <v>2021</v>
      </c>
      <c r="K59" s="455">
        <f>J59-I59</f>
        <v>2021</v>
      </c>
      <c r="L59" s="235">
        <f>H59-M59</f>
        <v>0</v>
      </c>
      <c r="M59" s="236">
        <v>0</v>
      </c>
      <c r="N59" s="237">
        <v>1</v>
      </c>
      <c r="O59" s="237"/>
      <c r="P59" s="237"/>
      <c r="Q59" s="238">
        <f>SUM(O59*10+P59)/N59*10</f>
        <v>0</v>
      </c>
      <c r="R59" s="237">
        <v>1</v>
      </c>
      <c r="S59" s="237"/>
      <c r="T59" s="237"/>
      <c r="U59" s="238">
        <f>SUM(S59*10+T59)/R59*10</f>
        <v>0</v>
      </c>
      <c r="V59" s="237">
        <v>1</v>
      </c>
      <c r="W59" s="237"/>
      <c r="X59" s="237"/>
      <c r="Y59" s="238">
        <f>SUM(W59*10+X59)/V59*10</f>
        <v>0</v>
      </c>
      <c r="Z59" s="237">
        <v>1</v>
      </c>
      <c r="AA59" s="237"/>
      <c r="AB59" s="237"/>
      <c r="AC59" s="238">
        <f>SUM(AA59*10+AB59/2)/Z59*10</f>
        <v>0</v>
      </c>
      <c r="AD59" s="237">
        <v>1</v>
      </c>
      <c r="AE59" s="237"/>
      <c r="AF59" s="237"/>
      <c r="AG59" s="239">
        <f>SUM(AE59*10+AF59)/AD59*10</f>
        <v>0</v>
      </c>
      <c r="AH59" s="237">
        <v>1</v>
      </c>
      <c r="AI59" s="237"/>
      <c r="AJ59" s="237"/>
      <c r="AK59" s="239">
        <f>SUM(AI59*10+AJ59)/AH59*10</f>
        <v>0</v>
      </c>
      <c r="AL59" s="237">
        <v>1</v>
      </c>
      <c r="AM59" s="237"/>
      <c r="AN59" s="237"/>
      <c r="AO59" s="240">
        <f>SUM(AM59*10+AN59)/AL59*10</f>
        <v>0</v>
      </c>
      <c r="AP59" s="237">
        <v>1</v>
      </c>
      <c r="AQ59" s="237"/>
      <c r="AR59" s="237"/>
      <c r="AS59" s="241">
        <f>SUM(AQ59*10+AR59)/AP59*10</f>
        <v>0</v>
      </c>
      <c r="AT59" s="237">
        <v>1</v>
      </c>
      <c r="AU59" s="237"/>
      <c r="AV59" s="237"/>
      <c r="AW59" s="238">
        <f>SUM(AU59*10+AV59)/AT59*10</f>
        <v>0</v>
      </c>
      <c r="AX59" s="237">
        <v>1</v>
      </c>
      <c r="AY59" s="237"/>
      <c r="AZ59" s="237"/>
      <c r="BA59" s="238">
        <f>SUM(AY59*10+AZ59)/AX59*10</f>
        <v>0</v>
      </c>
      <c r="BB59" s="235">
        <f>IF(H59&lt;250,0,IF(H59&lt;500,250,IF(H59&lt;750,"500",IF(H59&lt;1000,750,IF(H59&lt;1500,1000,IF(H59&lt;2000,1500,IF(H59&lt;2500,2000,IF(H59&lt;3000,2500,3000))))))))</f>
        <v>0</v>
      </c>
      <c r="BC59" s="242">
        <v>0</v>
      </c>
      <c r="BD59" s="235">
        <f>BB59-BC59</f>
        <v>0</v>
      </c>
      <c r="BE59" s="235" t="str">
        <f>IF(BD59=0,"geen actie",CONCATENATE("diploma uitschrijven: ",BB59," punten"))</f>
        <v>geen actie</v>
      </c>
      <c r="BF59" s="243">
        <v>58</v>
      </c>
    </row>
    <row r="60" spans="1:58" ht="17.25" customHeight="1" x14ac:dyDescent="0.3">
      <c r="A60" s="228">
        <v>59</v>
      </c>
      <c r="B60" s="228" t="str">
        <f>IF(A60=BF60,"v","x")</f>
        <v>v</v>
      </c>
      <c r="C60" s="149"/>
      <c r="D60" s="229"/>
      <c r="E60" s="467"/>
      <c r="F60" s="231"/>
      <c r="G60" s="177"/>
      <c r="H60" s="233">
        <f>SUM(M60+Q60+U60+Y60+AC60+AG60+AK60+AO60+AS60+AW60+BA60)</f>
        <v>0</v>
      </c>
      <c r="I60" s="234"/>
      <c r="J60" s="153">
        <v>2021</v>
      </c>
      <c r="K60" s="455">
        <f>J60-I60</f>
        <v>2021</v>
      </c>
      <c r="L60" s="235">
        <f>H60-M60</f>
        <v>0</v>
      </c>
      <c r="M60" s="236">
        <v>0</v>
      </c>
      <c r="N60" s="237">
        <v>1</v>
      </c>
      <c r="O60" s="237"/>
      <c r="P60" s="237"/>
      <c r="Q60" s="238">
        <f>SUM(O60*10+P60)/N60*10</f>
        <v>0</v>
      </c>
      <c r="R60" s="237">
        <v>1</v>
      </c>
      <c r="S60" s="237"/>
      <c r="T60" s="237"/>
      <c r="U60" s="238">
        <f>SUM(S60*10+T60)/R60*10</f>
        <v>0</v>
      </c>
      <c r="V60" s="237">
        <v>1</v>
      </c>
      <c r="W60" s="237"/>
      <c r="X60" s="237"/>
      <c r="Y60" s="238">
        <f>SUM(W60*10+X60)/V60*10</f>
        <v>0</v>
      </c>
      <c r="Z60" s="237">
        <v>1</v>
      </c>
      <c r="AA60" s="237"/>
      <c r="AB60" s="237"/>
      <c r="AC60" s="238">
        <f>SUM(AA60*10+AB60/2)/Z60*10</f>
        <v>0</v>
      </c>
      <c r="AD60" s="237">
        <v>1</v>
      </c>
      <c r="AE60" s="237"/>
      <c r="AF60" s="237"/>
      <c r="AG60" s="239">
        <f>SUM(AE60*10+AF60)/AD60*10</f>
        <v>0</v>
      </c>
      <c r="AH60" s="237">
        <v>1</v>
      </c>
      <c r="AI60" s="237"/>
      <c r="AJ60" s="237"/>
      <c r="AK60" s="239">
        <f>SUM(AI60*10+AJ60)/AH60*10</f>
        <v>0</v>
      </c>
      <c r="AL60" s="237">
        <v>1</v>
      </c>
      <c r="AM60" s="237"/>
      <c r="AN60" s="237"/>
      <c r="AO60" s="240">
        <f>SUM(AM60*10+AN60)/AL60*10</f>
        <v>0</v>
      </c>
      <c r="AP60" s="237">
        <v>1</v>
      </c>
      <c r="AQ60" s="237"/>
      <c r="AR60" s="237"/>
      <c r="AS60" s="241">
        <f>SUM(AQ60*10+AR60)/AP60*10</f>
        <v>0</v>
      </c>
      <c r="AT60" s="237">
        <v>1</v>
      </c>
      <c r="AU60" s="237"/>
      <c r="AV60" s="237"/>
      <c r="AW60" s="238">
        <f>SUM(AU60*10+AV60)/AT60*10</f>
        <v>0</v>
      </c>
      <c r="AX60" s="237">
        <v>1</v>
      </c>
      <c r="AY60" s="237"/>
      <c r="AZ60" s="237"/>
      <c r="BA60" s="238">
        <f>SUM(AY60*10+AZ60)/AX60*10</f>
        <v>0</v>
      </c>
      <c r="BB60" s="235">
        <f>IF(H60&lt;250,0,IF(H60&lt;500,250,IF(H60&lt;750,"500",IF(H60&lt;1000,750,IF(H60&lt;1500,1000,IF(H60&lt;2000,1500,IF(H60&lt;2500,2000,IF(H60&lt;3000,2500,3000))))))))</f>
        <v>0</v>
      </c>
      <c r="BC60" s="242">
        <v>0</v>
      </c>
      <c r="BD60" s="235">
        <f>BB60-BC60</f>
        <v>0</v>
      </c>
      <c r="BE60" s="235" t="str">
        <f>IF(BD60=0,"geen actie",CONCATENATE("diploma uitschrijven: ",BB60," punten"))</f>
        <v>geen actie</v>
      </c>
      <c r="BF60" s="243">
        <v>59</v>
      </c>
    </row>
    <row r="61" spans="1:58" ht="17.25" customHeight="1" x14ac:dyDescent="0.3">
      <c r="A61" s="228">
        <v>60</v>
      </c>
      <c r="B61" s="228" t="str">
        <f>IF(A61=BF61,"v","x")</f>
        <v>v</v>
      </c>
      <c r="C61" s="149"/>
      <c r="D61" s="229"/>
      <c r="E61" s="467"/>
      <c r="F61" s="231"/>
      <c r="G61" s="177"/>
      <c r="H61" s="233">
        <f>SUM(M61+Q61+U61+Y61+AC61+AG61+AK61+AO61+AS61+AW61+BA61)</f>
        <v>0</v>
      </c>
      <c r="I61" s="234"/>
      <c r="J61" s="153">
        <v>2021</v>
      </c>
      <c r="K61" s="455">
        <f>J61-I61</f>
        <v>2021</v>
      </c>
      <c r="L61" s="235">
        <f>H61-M61</f>
        <v>0</v>
      </c>
      <c r="M61" s="236">
        <v>0</v>
      </c>
      <c r="N61" s="237">
        <v>1</v>
      </c>
      <c r="O61" s="237"/>
      <c r="P61" s="237"/>
      <c r="Q61" s="238">
        <f>SUM(O61*10+P61)/N61*10</f>
        <v>0</v>
      </c>
      <c r="R61" s="237">
        <v>1</v>
      </c>
      <c r="S61" s="237"/>
      <c r="T61" s="237"/>
      <c r="U61" s="238">
        <f>SUM(S61*10+T61)/R61*10</f>
        <v>0</v>
      </c>
      <c r="V61" s="237">
        <v>1</v>
      </c>
      <c r="W61" s="237"/>
      <c r="X61" s="237"/>
      <c r="Y61" s="238">
        <f>SUM(W61*10+X61)/V61*10</f>
        <v>0</v>
      </c>
      <c r="Z61" s="237">
        <v>1</v>
      </c>
      <c r="AA61" s="237"/>
      <c r="AB61" s="237"/>
      <c r="AC61" s="238">
        <f>SUM(AA61*10+AB61/2)/Z61*10</f>
        <v>0</v>
      </c>
      <c r="AD61" s="237">
        <v>1</v>
      </c>
      <c r="AE61" s="237"/>
      <c r="AF61" s="237"/>
      <c r="AG61" s="239">
        <f>SUM(AE61*10+AF61)/AD61*10</f>
        <v>0</v>
      </c>
      <c r="AH61" s="237">
        <v>1</v>
      </c>
      <c r="AI61" s="237"/>
      <c r="AJ61" s="237"/>
      <c r="AK61" s="239">
        <f>SUM(AI61*10+AJ61)/AH61*10</f>
        <v>0</v>
      </c>
      <c r="AL61" s="237">
        <v>1</v>
      </c>
      <c r="AM61" s="237"/>
      <c r="AN61" s="237"/>
      <c r="AO61" s="240">
        <f>SUM(AM61*10+AN61)/AL61*10</f>
        <v>0</v>
      </c>
      <c r="AP61" s="237">
        <v>1</v>
      </c>
      <c r="AQ61" s="237"/>
      <c r="AR61" s="237"/>
      <c r="AS61" s="241">
        <f>SUM(AQ61*10+AR61)/AP61*10</f>
        <v>0</v>
      </c>
      <c r="AT61" s="237">
        <v>1</v>
      </c>
      <c r="AU61" s="237"/>
      <c r="AV61" s="237"/>
      <c r="AW61" s="238">
        <f>SUM(AU61*10+AV61)/AT61*10</f>
        <v>0</v>
      </c>
      <c r="AX61" s="237">
        <v>1</v>
      </c>
      <c r="AY61" s="237"/>
      <c r="AZ61" s="237"/>
      <c r="BA61" s="238">
        <f>SUM(AY61*10+AZ61)/AX61*10</f>
        <v>0</v>
      </c>
      <c r="BB61" s="235">
        <f>IF(H61&lt;250,0,IF(H61&lt;500,250,IF(H61&lt;750,"500",IF(H61&lt;1000,750,IF(H61&lt;1500,1000,IF(H61&lt;2000,1500,IF(H61&lt;2500,2000,IF(H61&lt;3000,2500,3000))))))))</f>
        <v>0</v>
      </c>
      <c r="BC61" s="242">
        <v>0</v>
      </c>
      <c r="BD61" s="235">
        <f>BB61-BC61</f>
        <v>0</v>
      </c>
      <c r="BE61" s="235" t="str">
        <f>IF(BD61=0,"geen actie",CONCATENATE("diploma uitschrijven: ",BB61," punten"))</f>
        <v>geen actie</v>
      </c>
      <c r="BF61" s="243">
        <v>60</v>
      </c>
    </row>
    <row r="62" spans="1:58" ht="17.25" customHeight="1" x14ac:dyDescent="0.3">
      <c r="A62" s="228">
        <v>61</v>
      </c>
      <c r="B62" s="228" t="str">
        <f>IF(A62=BF62,"v","x")</f>
        <v>v</v>
      </c>
      <c r="C62" s="149"/>
      <c r="D62" s="229"/>
      <c r="E62" s="467"/>
      <c r="F62" s="231"/>
      <c r="G62" s="177"/>
      <c r="H62" s="233">
        <f>SUM(M62+Q62+U62+Y62+AC62+AG62+AK62+AO62+AS62+AW62+BA62)</f>
        <v>0</v>
      </c>
      <c r="I62" s="234"/>
      <c r="J62" s="153">
        <v>2021</v>
      </c>
      <c r="K62" s="455">
        <f>J62-I62</f>
        <v>2021</v>
      </c>
      <c r="L62" s="235">
        <f>H62-M62</f>
        <v>0</v>
      </c>
      <c r="M62" s="236">
        <v>0</v>
      </c>
      <c r="N62" s="237">
        <v>1</v>
      </c>
      <c r="O62" s="237"/>
      <c r="P62" s="237"/>
      <c r="Q62" s="238">
        <f>SUM(O62*10+P62)/N62*10</f>
        <v>0</v>
      </c>
      <c r="R62" s="237">
        <v>1</v>
      </c>
      <c r="S62" s="237"/>
      <c r="T62" s="237"/>
      <c r="U62" s="238">
        <f>SUM(S62*10+T62)/R62*10</f>
        <v>0</v>
      </c>
      <c r="V62" s="237">
        <v>1</v>
      </c>
      <c r="W62" s="237"/>
      <c r="X62" s="237"/>
      <c r="Y62" s="238">
        <f>SUM(W62*10+X62)/V62*10</f>
        <v>0</v>
      </c>
      <c r="Z62" s="237">
        <v>1</v>
      </c>
      <c r="AA62" s="237"/>
      <c r="AB62" s="237"/>
      <c r="AC62" s="238">
        <f>SUM(AA62*10+AB62/2)/Z62*10</f>
        <v>0</v>
      </c>
      <c r="AD62" s="237">
        <v>1</v>
      </c>
      <c r="AE62" s="237"/>
      <c r="AF62" s="237"/>
      <c r="AG62" s="239">
        <f>SUM(AE62*10+AF62)/AD62*10</f>
        <v>0</v>
      </c>
      <c r="AH62" s="237">
        <v>1</v>
      </c>
      <c r="AI62" s="237"/>
      <c r="AJ62" s="237"/>
      <c r="AK62" s="239">
        <f>SUM(AI62*10+AJ62)/AH62*10</f>
        <v>0</v>
      </c>
      <c r="AL62" s="237">
        <v>1</v>
      </c>
      <c r="AM62" s="237"/>
      <c r="AN62" s="237"/>
      <c r="AO62" s="240">
        <f>SUM(AM62*10+AN62)/AL62*10</f>
        <v>0</v>
      </c>
      <c r="AP62" s="237">
        <v>1</v>
      </c>
      <c r="AQ62" s="237"/>
      <c r="AR62" s="237"/>
      <c r="AS62" s="241">
        <f>SUM(AQ62*10+AR62)/AP62*10</f>
        <v>0</v>
      </c>
      <c r="AT62" s="237">
        <v>1</v>
      </c>
      <c r="AU62" s="237"/>
      <c r="AV62" s="237"/>
      <c r="AW62" s="238">
        <f>SUM(AU62*10+AV62)/AT62*10</f>
        <v>0</v>
      </c>
      <c r="AX62" s="237">
        <v>1</v>
      </c>
      <c r="AY62" s="237"/>
      <c r="AZ62" s="237"/>
      <c r="BA62" s="238">
        <f>SUM(AY62*10+AZ62)/AX62*10</f>
        <v>0</v>
      </c>
      <c r="BB62" s="235">
        <f>IF(H62&lt;250,0,IF(H62&lt;500,250,IF(H62&lt;750,"500",IF(H62&lt;1000,750,IF(H62&lt;1500,1000,IF(H62&lt;2000,1500,IF(H62&lt;2500,2000,IF(H62&lt;3000,2500,3000))))))))</f>
        <v>0</v>
      </c>
      <c r="BC62" s="242">
        <v>0</v>
      </c>
      <c r="BD62" s="235">
        <f>BB62-BC62</f>
        <v>0</v>
      </c>
      <c r="BE62" s="235" t="str">
        <f>IF(BD62=0,"geen actie",CONCATENATE("diploma uitschrijven: ",BB62," punten"))</f>
        <v>geen actie</v>
      </c>
      <c r="BF62" s="243">
        <v>61</v>
      </c>
    </row>
    <row r="63" spans="1:58" ht="17.25" customHeight="1" x14ac:dyDescent="0.3">
      <c r="A63" s="228">
        <v>62</v>
      </c>
      <c r="B63" s="228" t="str">
        <f>IF(A63=BF63,"v","x")</f>
        <v>v</v>
      </c>
      <c r="C63" s="149"/>
      <c r="D63" s="229"/>
      <c r="E63" s="256"/>
      <c r="F63" s="231"/>
      <c r="G63" s="177"/>
      <c r="H63" s="233">
        <f>SUM(M63+Q63+U63+Y63+AC63+AG63+AK63+AO63+AS63+AW63+BA63)</f>
        <v>0</v>
      </c>
      <c r="I63" s="234"/>
      <c r="J63" s="153">
        <v>2021</v>
      </c>
      <c r="K63" s="455">
        <f>J63-I63</f>
        <v>2021</v>
      </c>
      <c r="L63" s="235">
        <f>H63-M63</f>
        <v>0</v>
      </c>
      <c r="M63" s="236">
        <v>0</v>
      </c>
      <c r="N63" s="237">
        <v>1</v>
      </c>
      <c r="O63" s="237"/>
      <c r="P63" s="237"/>
      <c r="Q63" s="238">
        <f>SUM(O63*10+P63)/N63*10</f>
        <v>0</v>
      </c>
      <c r="R63" s="237">
        <v>1</v>
      </c>
      <c r="S63" s="237"/>
      <c r="T63" s="237"/>
      <c r="U63" s="238">
        <f>SUM(S63*10+T63)/R63*10</f>
        <v>0</v>
      </c>
      <c r="V63" s="237">
        <v>1</v>
      </c>
      <c r="W63" s="237"/>
      <c r="X63" s="237"/>
      <c r="Y63" s="238">
        <f>SUM(W63*10+X63)/V63*10</f>
        <v>0</v>
      </c>
      <c r="Z63" s="237">
        <v>1</v>
      </c>
      <c r="AA63" s="237"/>
      <c r="AB63" s="237"/>
      <c r="AC63" s="238">
        <f>SUM(AA63*10+AB63/2)/Z63*10</f>
        <v>0</v>
      </c>
      <c r="AD63" s="237">
        <v>1</v>
      </c>
      <c r="AE63" s="237"/>
      <c r="AF63" s="237"/>
      <c r="AG63" s="239">
        <f>SUM(AE63*10+AF63)/AD63*10</f>
        <v>0</v>
      </c>
      <c r="AH63" s="237">
        <v>1</v>
      </c>
      <c r="AI63" s="237"/>
      <c r="AJ63" s="237"/>
      <c r="AK63" s="239">
        <f>SUM(AI63*10+AJ63)/AH63*10</f>
        <v>0</v>
      </c>
      <c r="AL63" s="237">
        <v>1</v>
      </c>
      <c r="AM63" s="237"/>
      <c r="AN63" s="237"/>
      <c r="AO63" s="240">
        <f>SUM(AM63*10+AN63)/AL63*10</f>
        <v>0</v>
      </c>
      <c r="AP63" s="237">
        <v>1</v>
      </c>
      <c r="AQ63" s="237"/>
      <c r="AR63" s="237"/>
      <c r="AS63" s="241">
        <f>SUM(AQ63*10+AR63)/AP63*10</f>
        <v>0</v>
      </c>
      <c r="AT63" s="237">
        <v>1</v>
      </c>
      <c r="AU63" s="237"/>
      <c r="AV63" s="237"/>
      <c r="AW63" s="238">
        <f>SUM(AU63*10+AV63)/AT63*10</f>
        <v>0</v>
      </c>
      <c r="AX63" s="237">
        <v>1</v>
      </c>
      <c r="AY63" s="237"/>
      <c r="AZ63" s="237"/>
      <c r="BA63" s="238">
        <f>SUM(AY63*10+AZ63)/AX63*10</f>
        <v>0</v>
      </c>
      <c r="BB63" s="235">
        <f>IF(H63&lt;250,0,IF(H63&lt;500,250,IF(H63&lt;750,"500",IF(H63&lt;1000,750,IF(H63&lt;1500,1000,IF(H63&lt;2000,1500,IF(H63&lt;2500,2000,IF(H63&lt;3000,2500,3000))))))))</f>
        <v>0</v>
      </c>
      <c r="BC63" s="242">
        <v>0</v>
      </c>
      <c r="BD63" s="235">
        <f>BB63-BC63</f>
        <v>0</v>
      </c>
      <c r="BE63" s="235" t="str">
        <f>IF(BD63=0,"geen actie",CONCATENATE("diploma uitschrijven: ",BB63," punten"))</f>
        <v>geen actie</v>
      </c>
      <c r="BF63" s="243">
        <v>62</v>
      </c>
    </row>
    <row r="64" spans="1:58" ht="17.25" customHeight="1" x14ac:dyDescent="0.3">
      <c r="A64" s="228">
        <v>63</v>
      </c>
      <c r="B64" s="228" t="str">
        <f>IF(A64=BF64,"v","x")</f>
        <v>v</v>
      </c>
      <c r="C64" s="149"/>
      <c r="D64" s="229"/>
      <c r="E64" s="256"/>
      <c r="F64" s="231"/>
      <c r="G64" s="177"/>
      <c r="H64" s="233">
        <f>SUM(M64+Q64+U64+Y64+AC64+AG64+AK64+AO64+AS64+AW64+BA64)</f>
        <v>0</v>
      </c>
      <c r="I64" s="234"/>
      <c r="J64" s="153">
        <v>2021</v>
      </c>
      <c r="K64" s="455">
        <f>J64-I64</f>
        <v>2021</v>
      </c>
      <c r="L64" s="235">
        <f>H64-M64</f>
        <v>0</v>
      </c>
      <c r="M64" s="236">
        <v>0</v>
      </c>
      <c r="N64" s="237">
        <v>1</v>
      </c>
      <c r="O64" s="237"/>
      <c r="P64" s="237"/>
      <c r="Q64" s="238">
        <f>SUM(O64*10+P64)/N64*10</f>
        <v>0</v>
      </c>
      <c r="R64" s="237">
        <v>1</v>
      </c>
      <c r="S64" s="237"/>
      <c r="T64" s="237"/>
      <c r="U64" s="238">
        <f>SUM(S64*10+T64)/R64*10</f>
        <v>0</v>
      </c>
      <c r="V64" s="237">
        <v>1</v>
      </c>
      <c r="W64" s="237"/>
      <c r="X64" s="237"/>
      <c r="Y64" s="238">
        <f>SUM(W64*10+X64)/V64*10</f>
        <v>0</v>
      </c>
      <c r="Z64" s="237">
        <v>1</v>
      </c>
      <c r="AA64" s="237"/>
      <c r="AB64" s="237"/>
      <c r="AC64" s="238">
        <f>SUM(AA64*10+AB64/2)/Z64*10</f>
        <v>0</v>
      </c>
      <c r="AD64" s="237">
        <v>1</v>
      </c>
      <c r="AE64" s="237"/>
      <c r="AF64" s="237"/>
      <c r="AG64" s="239">
        <f>SUM(AE64*10+AF64)/AD64*10</f>
        <v>0</v>
      </c>
      <c r="AH64" s="237">
        <v>1</v>
      </c>
      <c r="AI64" s="237"/>
      <c r="AJ64" s="237"/>
      <c r="AK64" s="239">
        <f>SUM(AI64*10+AJ64)/AH64*10</f>
        <v>0</v>
      </c>
      <c r="AL64" s="237">
        <v>1</v>
      </c>
      <c r="AM64" s="237"/>
      <c r="AN64" s="237"/>
      <c r="AO64" s="240">
        <f>SUM(AM64*10+AN64)/AL64*10</f>
        <v>0</v>
      </c>
      <c r="AP64" s="237">
        <v>1</v>
      </c>
      <c r="AQ64" s="237"/>
      <c r="AR64" s="237"/>
      <c r="AS64" s="241">
        <f>SUM(AQ64*10+AR64)/AP64*10</f>
        <v>0</v>
      </c>
      <c r="AT64" s="237">
        <v>1</v>
      </c>
      <c r="AU64" s="237"/>
      <c r="AV64" s="237"/>
      <c r="AW64" s="238">
        <f>SUM(AU64*10+AV64)/AT64*10</f>
        <v>0</v>
      </c>
      <c r="AX64" s="237">
        <v>1</v>
      </c>
      <c r="AY64" s="237"/>
      <c r="AZ64" s="237"/>
      <c r="BA64" s="238">
        <f>SUM(AY64*10+AZ64)/AX64*10</f>
        <v>0</v>
      </c>
      <c r="BB64" s="235">
        <f>IF(H64&lt;250,0,IF(H64&lt;500,250,IF(H64&lt;750,"500",IF(H64&lt;1000,750,IF(H64&lt;1500,1000,IF(H64&lt;2000,1500,IF(H64&lt;2500,2000,IF(H64&lt;3000,2500,3000))))))))</f>
        <v>0</v>
      </c>
      <c r="BC64" s="242">
        <v>0</v>
      </c>
      <c r="BD64" s="235">
        <f>BB64-BC64</f>
        <v>0</v>
      </c>
      <c r="BE64" s="235" t="str">
        <f>IF(BD64=0,"geen actie",CONCATENATE("diploma uitschrijven: ",BB64," punten"))</f>
        <v>geen actie</v>
      </c>
      <c r="BF64" s="243">
        <v>63</v>
      </c>
    </row>
    <row r="65" spans="1:58" ht="17.25" customHeight="1" x14ac:dyDescent="0.3">
      <c r="A65" s="228">
        <v>64</v>
      </c>
      <c r="B65" s="228" t="str">
        <f>IF(A65=BF65,"v","x")</f>
        <v>v</v>
      </c>
      <c r="C65" s="149"/>
      <c r="D65" s="229"/>
      <c r="E65" s="467"/>
      <c r="F65" s="231"/>
      <c r="G65" s="232"/>
      <c r="H65" s="233">
        <f>SUM(M65+Q65+U65+Y65+AC65+AG65+AK65+AO65+AS65+AW65+BA65)</f>
        <v>0</v>
      </c>
      <c r="I65" s="234"/>
      <c r="J65" s="153">
        <v>2021</v>
      </c>
      <c r="K65" s="455">
        <f>J65-I65</f>
        <v>2021</v>
      </c>
      <c r="L65" s="235">
        <f>H65-M65</f>
        <v>0</v>
      </c>
      <c r="M65" s="236">
        <v>0</v>
      </c>
      <c r="N65" s="237">
        <v>1</v>
      </c>
      <c r="O65" s="237"/>
      <c r="P65" s="237"/>
      <c r="Q65" s="238">
        <f>SUM(O65*10+P65)/N65*10</f>
        <v>0</v>
      </c>
      <c r="R65" s="237">
        <v>1</v>
      </c>
      <c r="S65" s="237"/>
      <c r="T65" s="237"/>
      <c r="U65" s="238">
        <f>SUM(S65*10+T65)/R65*10</f>
        <v>0</v>
      </c>
      <c r="V65" s="237">
        <v>1</v>
      </c>
      <c r="W65" s="237"/>
      <c r="X65" s="237"/>
      <c r="Y65" s="238">
        <f>SUM(W65*10+X65)/V65*10</f>
        <v>0</v>
      </c>
      <c r="Z65" s="237">
        <v>1</v>
      </c>
      <c r="AA65" s="237"/>
      <c r="AB65" s="237"/>
      <c r="AC65" s="238">
        <f>SUM(AA65*10+AB65/2)/Z65*10</f>
        <v>0</v>
      </c>
      <c r="AD65" s="237">
        <v>1</v>
      </c>
      <c r="AE65" s="237"/>
      <c r="AF65" s="237"/>
      <c r="AG65" s="239">
        <f>SUM(AE65*10+AF65)/AD65*10</f>
        <v>0</v>
      </c>
      <c r="AH65" s="237">
        <v>1</v>
      </c>
      <c r="AI65" s="237"/>
      <c r="AJ65" s="237"/>
      <c r="AK65" s="239">
        <f>SUM(AI65*10+AJ65)/AH65*10</f>
        <v>0</v>
      </c>
      <c r="AL65" s="237">
        <v>1</v>
      </c>
      <c r="AM65" s="237"/>
      <c r="AN65" s="237"/>
      <c r="AO65" s="240">
        <f>SUM(AM65*10+AN65)/AL65*10</f>
        <v>0</v>
      </c>
      <c r="AP65" s="237">
        <v>1</v>
      </c>
      <c r="AQ65" s="237"/>
      <c r="AR65" s="237"/>
      <c r="AS65" s="241">
        <f>SUM(AQ65*10+AR65)/AP65*10</f>
        <v>0</v>
      </c>
      <c r="AT65" s="237">
        <v>1</v>
      </c>
      <c r="AU65" s="237"/>
      <c r="AV65" s="237"/>
      <c r="AW65" s="238">
        <f>SUM(AU65*10+AV65)/AT65*10</f>
        <v>0</v>
      </c>
      <c r="AX65" s="237">
        <v>1</v>
      </c>
      <c r="AY65" s="237"/>
      <c r="AZ65" s="237"/>
      <c r="BA65" s="238">
        <f>SUM(AY65*10+AZ65)/AX65*10</f>
        <v>0</v>
      </c>
      <c r="BB65" s="235">
        <f>IF(H65&lt;250,0,IF(H65&lt;500,250,IF(H65&lt;750,"500",IF(H65&lt;1000,750,IF(H65&lt;1500,1000,IF(H65&lt;2000,1500,IF(H65&lt;2500,2000,IF(H65&lt;3000,2500,3000))))))))</f>
        <v>0</v>
      </c>
      <c r="BC65" s="242">
        <v>0</v>
      </c>
      <c r="BD65" s="235">
        <f>BB65-BC65</f>
        <v>0</v>
      </c>
      <c r="BE65" s="235" t="str">
        <f>IF(BD65=0,"geen actie",CONCATENATE("diploma uitschrijven: ",BB65," punten"))</f>
        <v>geen actie</v>
      </c>
      <c r="BF65" s="243">
        <v>64</v>
      </c>
    </row>
    <row r="66" spans="1:58" ht="17.25" customHeight="1" x14ac:dyDescent="0.3">
      <c r="A66" s="228">
        <v>65</v>
      </c>
      <c r="B66" s="228" t="str">
        <f>IF(A66=BF66,"v","x")</f>
        <v>v</v>
      </c>
      <c r="C66" s="149"/>
      <c r="D66" s="229"/>
      <c r="E66" s="467"/>
      <c r="F66" s="231"/>
      <c r="G66" s="232"/>
      <c r="H66" s="233">
        <f>SUM(M66+Q66+U66+Y66+AC66+AG66+AK66+AO66+AS66+AW66+BA66)</f>
        <v>0</v>
      </c>
      <c r="I66" s="234"/>
      <c r="J66" s="153">
        <v>2021</v>
      </c>
      <c r="K66" s="455">
        <f>J66-I66</f>
        <v>2021</v>
      </c>
      <c r="L66" s="235">
        <f>H66-M66</f>
        <v>0</v>
      </c>
      <c r="M66" s="236">
        <v>0</v>
      </c>
      <c r="N66" s="237">
        <v>1</v>
      </c>
      <c r="O66" s="237"/>
      <c r="P66" s="237"/>
      <c r="Q66" s="238">
        <f>SUM(O66*10+P66)/N66*10</f>
        <v>0</v>
      </c>
      <c r="R66" s="237">
        <v>1</v>
      </c>
      <c r="S66" s="237"/>
      <c r="T66" s="237"/>
      <c r="U66" s="238">
        <f>SUM(S66*10+T66)/R66*10</f>
        <v>0</v>
      </c>
      <c r="V66" s="237">
        <v>1</v>
      </c>
      <c r="W66" s="237"/>
      <c r="X66" s="237"/>
      <c r="Y66" s="238">
        <f>SUM(W66*10+X66)/V66*10</f>
        <v>0</v>
      </c>
      <c r="Z66" s="237">
        <v>1</v>
      </c>
      <c r="AA66" s="237"/>
      <c r="AB66" s="237"/>
      <c r="AC66" s="238">
        <f>SUM(AA66*10+AB66/2)/Z66*10</f>
        <v>0</v>
      </c>
      <c r="AD66" s="237">
        <v>1</v>
      </c>
      <c r="AE66" s="237"/>
      <c r="AF66" s="237"/>
      <c r="AG66" s="239">
        <f>SUM(AE66*10+AF66)/AD66*10</f>
        <v>0</v>
      </c>
      <c r="AH66" s="237">
        <v>1</v>
      </c>
      <c r="AI66" s="237"/>
      <c r="AJ66" s="237"/>
      <c r="AK66" s="239">
        <f>SUM(AI66*10+AJ66)/AH66*10</f>
        <v>0</v>
      </c>
      <c r="AL66" s="237">
        <v>1</v>
      </c>
      <c r="AM66" s="237"/>
      <c r="AN66" s="237"/>
      <c r="AO66" s="240">
        <f>SUM(AM66*10+AN66)/AL66*10</f>
        <v>0</v>
      </c>
      <c r="AP66" s="237">
        <v>1</v>
      </c>
      <c r="AQ66" s="237"/>
      <c r="AR66" s="237"/>
      <c r="AS66" s="241">
        <f>SUM(AQ66*10+AR66)/AP66*10</f>
        <v>0</v>
      </c>
      <c r="AT66" s="237">
        <v>1</v>
      </c>
      <c r="AU66" s="237"/>
      <c r="AV66" s="237"/>
      <c r="AW66" s="238">
        <f>SUM(AU66*10+AV66)/AT66*10</f>
        <v>0</v>
      </c>
      <c r="AX66" s="237">
        <v>1</v>
      </c>
      <c r="AY66" s="237"/>
      <c r="AZ66" s="237"/>
      <c r="BA66" s="238">
        <f>SUM(AY66*10+AZ66)/AX66*10</f>
        <v>0</v>
      </c>
      <c r="BB66" s="235">
        <f>IF(H66&lt;250,0,IF(H66&lt;500,250,IF(H66&lt;750,"500",IF(H66&lt;1000,750,IF(H66&lt;1500,1000,IF(H66&lt;2000,1500,IF(H66&lt;2500,2000,IF(H66&lt;3000,2500,3000))))))))</f>
        <v>0</v>
      </c>
      <c r="BC66" s="242">
        <v>0</v>
      </c>
      <c r="BD66" s="235">
        <f>BB66-BC66</f>
        <v>0</v>
      </c>
      <c r="BE66" s="235" t="str">
        <f>IF(BD66=0,"geen actie",CONCATENATE("diploma uitschrijven: ",BB66," punten"))</f>
        <v>geen actie</v>
      </c>
      <c r="BF66" s="243">
        <v>65</v>
      </c>
    </row>
    <row r="67" spans="1:58" ht="17.25" customHeight="1" x14ac:dyDescent="0.3">
      <c r="A67" s="228">
        <v>66</v>
      </c>
      <c r="B67" s="228" t="str">
        <f>IF(A67=BF67,"v","x")</f>
        <v>v</v>
      </c>
      <c r="C67" s="149"/>
      <c r="D67" s="229"/>
      <c r="E67" s="256"/>
      <c r="F67" s="231"/>
      <c r="G67" s="232"/>
      <c r="H67" s="233">
        <f>SUM(M67+Q67+U67+Y67+AC67+AG67+AK67+AO67+AS67+AW67+BA67)</f>
        <v>0</v>
      </c>
      <c r="I67" s="234"/>
      <c r="J67" s="153">
        <v>2021</v>
      </c>
      <c r="K67" s="455">
        <f>J67-I67</f>
        <v>2021</v>
      </c>
      <c r="L67" s="235">
        <f>H67-M67</f>
        <v>0</v>
      </c>
      <c r="M67" s="236">
        <v>0</v>
      </c>
      <c r="N67" s="237">
        <v>1</v>
      </c>
      <c r="O67" s="237"/>
      <c r="P67" s="237"/>
      <c r="Q67" s="238">
        <f>SUM(O67*10+P67)/N67*10</f>
        <v>0</v>
      </c>
      <c r="R67" s="237">
        <v>1</v>
      </c>
      <c r="S67" s="237"/>
      <c r="T67" s="237"/>
      <c r="U67" s="238">
        <f>SUM(S67*10+T67)/R67*10</f>
        <v>0</v>
      </c>
      <c r="V67" s="237">
        <v>1</v>
      </c>
      <c r="W67" s="237"/>
      <c r="X67" s="237"/>
      <c r="Y67" s="238">
        <f>SUM(W67*10+X67)/V67*10</f>
        <v>0</v>
      </c>
      <c r="Z67" s="237">
        <v>1</v>
      </c>
      <c r="AA67" s="237"/>
      <c r="AB67" s="237"/>
      <c r="AC67" s="238">
        <f>SUM(AA67*10+AB67/2)/Z67*10</f>
        <v>0</v>
      </c>
      <c r="AD67" s="237">
        <v>1</v>
      </c>
      <c r="AE67" s="237"/>
      <c r="AF67" s="237"/>
      <c r="AG67" s="239">
        <f>SUM(AE67*10+AF67)/AD67*10</f>
        <v>0</v>
      </c>
      <c r="AH67" s="237">
        <v>1</v>
      </c>
      <c r="AI67" s="237"/>
      <c r="AJ67" s="237"/>
      <c r="AK67" s="239">
        <f>SUM(AI67*10+AJ67)/AH67*10</f>
        <v>0</v>
      </c>
      <c r="AL67" s="237">
        <v>1</v>
      </c>
      <c r="AM67" s="237"/>
      <c r="AN67" s="237"/>
      <c r="AO67" s="240">
        <f>SUM(AM67*10+AN67)/AL67*10</f>
        <v>0</v>
      </c>
      <c r="AP67" s="237">
        <v>1</v>
      </c>
      <c r="AQ67" s="237"/>
      <c r="AR67" s="237"/>
      <c r="AS67" s="241">
        <f>SUM(AQ67*10+AR67)/AP67*10</f>
        <v>0</v>
      </c>
      <c r="AT67" s="237">
        <v>1</v>
      </c>
      <c r="AU67" s="237"/>
      <c r="AV67" s="237"/>
      <c r="AW67" s="238">
        <f>SUM(AU67*10+AV67)/AT67*10</f>
        <v>0</v>
      </c>
      <c r="AX67" s="237">
        <v>1</v>
      </c>
      <c r="AY67" s="237"/>
      <c r="AZ67" s="237"/>
      <c r="BA67" s="238">
        <f>SUM(AY67*10+AZ67)/AX67*10</f>
        <v>0</v>
      </c>
      <c r="BB67" s="235">
        <f>IF(H67&lt;250,0,IF(H67&lt;500,250,IF(H67&lt;750,"500",IF(H67&lt;1000,750,IF(H67&lt;1500,1000,IF(H67&lt;2000,1500,IF(H67&lt;2500,2000,IF(H67&lt;3000,2500,3000))))))))</f>
        <v>0</v>
      </c>
      <c r="BC67" s="242">
        <v>0</v>
      </c>
      <c r="BD67" s="235">
        <f>BB67-BC67</f>
        <v>0</v>
      </c>
      <c r="BE67" s="235" t="str">
        <f>IF(BD67=0,"geen actie",CONCATENATE("diploma uitschrijven: ",BB67," punten"))</f>
        <v>geen actie</v>
      </c>
      <c r="BF67" s="243">
        <v>66</v>
      </c>
    </row>
    <row r="68" spans="1:58" ht="17.25" customHeight="1" x14ac:dyDescent="0.3">
      <c r="A68" s="228">
        <v>67</v>
      </c>
      <c r="B68" s="228" t="str">
        <f>IF(A68=BF68,"v","x")</f>
        <v>v</v>
      </c>
      <c r="C68" s="149"/>
      <c r="D68" s="229"/>
      <c r="E68" s="467"/>
      <c r="F68" s="231"/>
      <c r="G68" s="232"/>
      <c r="H68" s="233">
        <f>SUM(M68+Q68+U68+Y68+AC68+AG68+AK68+AO68+AS68+AW68+BA68)</f>
        <v>0</v>
      </c>
      <c r="I68" s="234"/>
      <c r="J68" s="153">
        <v>2021</v>
      </c>
      <c r="K68" s="455">
        <f>J68-I68</f>
        <v>2021</v>
      </c>
      <c r="L68" s="235">
        <f>H68-M68</f>
        <v>0</v>
      </c>
      <c r="M68" s="236">
        <v>0</v>
      </c>
      <c r="N68" s="237">
        <v>1</v>
      </c>
      <c r="O68" s="237"/>
      <c r="P68" s="237"/>
      <c r="Q68" s="238">
        <f>SUM(O68*10+P68)/N68*10</f>
        <v>0</v>
      </c>
      <c r="R68" s="237">
        <v>1</v>
      </c>
      <c r="S68" s="237"/>
      <c r="T68" s="237"/>
      <c r="U68" s="238">
        <f>SUM(S68*10+T68)/R68*10</f>
        <v>0</v>
      </c>
      <c r="V68" s="237">
        <v>1</v>
      </c>
      <c r="W68" s="237"/>
      <c r="X68" s="237"/>
      <c r="Y68" s="238">
        <f>SUM(W68*10+X68)/V68*10</f>
        <v>0</v>
      </c>
      <c r="Z68" s="237">
        <v>1</v>
      </c>
      <c r="AA68" s="237"/>
      <c r="AB68" s="237"/>
      <c r="AC68" s="238">
        <f>SUM(AA68*10+AB68/2)/Z68*10</f>
        <v>0</v>
      </c>
      <c r="AD68" s="237">
        <v>1</v>
      </c>
      <c r="AE68" s="237"/>
      <c r="AF68" s="237"/>
      <c r="AG68" s="239">
        <f>SUM(AE68*10+AF68)/AD68*10</f>
        <v>0</v>
      </c>
      <c r="AH68" s="237">
        <v>1</v>
      </c>
      <c r="AI68" s="237"/>
      <c r="AJ68" s="237"/>
      <c r="AK68" s="239">
        <f>SUM(AI68*10+AJ68)/AH68*10</f>
        <v>0</v>
      </c>
      <c r="AL68" s="237">
        <v>1</v>
      </c>
      <c r="AM68" s="237"/>
      <c r="AN68" s="237"/>
      <c r="AO68" s="240">
        <f>SUM(AM68*10+AN68)/AL68*10</f>
        <v>0</v>
      </c>
      <c r="AP68" s="237">
        <v>1</v>
      </c>
      <c r="AQ68" s="237"/>
      <c r="AR68" s="237"/>
      <c r="AS68" s="241">
        <f>SUM(AQ68*10+AR68)/AP68*10</f>
        <v>0</v>
      </c>
      <c r="AT68" s="237">
        <v>1</v>
      </c>
      <c r="AU68" s="237"/>
      <c r="AV68" s="237"/>
      <c r="AW68" s="238">
        <f>SUM(AU68*10+AV68)/AT68*10</f>
        <v>0</v>
      </c>
      <c r="AX68" s="237">
        <v>1</v>
      </c>
      <c r="AY68" s="237"/>
      <c r="AZ68" s="237"/>
      <c r="BA68" s="238">
        <f>SUM(AY68*10+AZ68)/AX68*10</f>
        <v>0</v>
      </c>
      <c r="BB68" s="235">
        <f>IF(H68&lt;250,0,IF(H68&lt;500,250,IF(H68&lt;750,"500",IF(H68&lt;1000,750,IF(H68&lt;1500,1000,IF(H68&lt;2000,1500,IF(H68&lt;2500,2000,IF(H68&lt;3000,2500,3000))))))))</f>
        <v>0</v>
      </c>
      <c r="BC68" s="242">
        <v>0</v>
      </c>
      <c r="BD68" s="235">
        <f>BB68-BC68</f>
        <v>0</v>
      </c>
      <c r="BE68" s="235" t="str">
        <f>IF(BD68=0,"geen actie",CONCATENATE("diploma uitschrijven: ",BB68," punten"))</f>
        <v>geen actie</v>
      </c>
      <c r="BF68" s="243">
        <v>67</v>
      </c>
    </row>
    <row r="69" spans="1:58" ht="17.25" customHeight="1" x14ac:dyDescent="0.3">
      <c r="A69" s="228">
        <v>68</v>
      </c>
      <c r="B69" s="228" t="str">
        <f>IF(A69=BF69,"v","x")</f>
        <v>v</v>
      </c>
      <c r="C69" s="149"/>
      <c r="D69" s="229"/>
      <c r="E69" s="467"/>
      <c r="F69" s="231"/>
      <c r="G69" s="232"/>
      <c r="H69" s="233">
        <f>SUM(M69+Q69+U69+Y69+AC69+AG69+AK69+AO69+AS69+AW69+BA69)</f>
        <v>0</v>
      </c>
      <c r="I69" s="234"/>
      <c r="J69" s="153">
        <v>2021</v>
      </c>
      <c r="K69" s="455">
        <f>J69-I69</f>
        <v>2021</v>
      </c>
      <c r="L69" s="235">
        <f>H69-M69</f>
        <v>0</v>
      </c>
      <c r="M69" s="236">
        <v>0</v>
      </c>
      <c r="N69" s="237">
        <v>1</v>
      </c>
      <c r="O69" s="237"/>
      <c r="P69" s="237"/>
      <c r="Q69" s="238">
        <f>SUM(O69*10+P69)/N69*10</f>
        <v>0</v>
      </c>
      <c r="R69" s="237">
        <v>1</v>
      </c>
      <c r="S69" s="237"/>
      <c r="T69" s="237"/>
      <c r="U69" s="238">
        <f>SUM(S69*10+T69)/R69*10</f>
        <v>0</v>
      </c>
      <c r="V69" s="237">
        <v>1</v>
      </c>
      <c r="W69" s="237"/>
      <c r="X69" s="237"/>
      <c r="Y69" s="238">
        <f>SUM(W69*10+X69)/V69*10</f>
        <v>0</v>
      </c>
      <c r="Z69" s="237">
        <v>1</v>
      </c>
      <c r="AA69" s="237"/>
      <c r="AB69" s="237"/>
      <c r="AC69" s="238">
        <f>SUM(AA69*10+AB69/2)/Z69*10</f>
        <v>0</v>
      </c>
      <c r="AD69" s="237">
        <v>1</v>
      </c>
      <c r="AE69" s="237"/>
      <c r="AF69" s="237"/>
      <c r="AG69" s="239">
        <f>SUM(AE69*10+AF69)/AD69*10</f>
        <v>0</v>
      </c>
      <c r="AH69" s="237">
        <v>1</v>
      </c>
      <c r="AI69" s="237"/>
      <c r="AJ69" s="237"/>
      <c r="AK69" s="239">
        <f>SUM(AI69*10+AJ69)/AH69*10</f>
        <v>0</v>
      </c>
      <c r="AL69" s="237">
        <v>1</v>
      </c>
      <c r="AM69" s="237"/>
      <c r="AN69" s="237"/>
      <c r="AO69" s="240">
        <f>SUM(AM69*10+AN69)/AL69*10</f>
        <v>0</v>
      </c>
      <c r="AP69" s="237">
        <v>1</v>
      </c>
      <c r="AQ69" s="237"/>
      <c r="AR69" s="237"/>
      <c r="AS69" s="241">
        <f>SUM(AQ69*10+AR69)/AP69*10</f>
        <v>0</v>
      </c>
      <c r="AT69" s="237">
        <v>1</v>
      </c>
      <c r="AU69" s="237"/>
      <c r="AV69" s="237"/>
      <c r="AW69" s="238">
        <f>SUM(AU69*10+AV69)/AT69*10</f>
        <v>0</v>
      </c>
      <c r="AX69" s="237">
        <v>1</v>
      </c>
      <c r="AY69" s="237"/>
      <c r="AZ69" s="237"/>
      <c r="BA69" s="238">
        <f>SUM(AY69*10+AZ69)/AX69*10</f>
        <v>0</v>
      </c>
      <c r="BB69" s="235">
        <f>IF(H69&lt;250,0,IF(H69&lt;500,250,IF(H69&lt;750,"500",IF(H69&lt;1000,750,IF(H69&lt;1500,1000,IF(H69&lt;2000,1500,IF(H69&lt;2500,2000,IF(H69&lt;3000,2500,3000))))))))</f>
        <v>0</v>
      </c>
      <c r="BC69" s="242">
        <v>0</v>
      </c>
      <c r="BD69" s="235">
        <f>BB69-BC69</f>
        <v>0</v>
      </c>
      <c r="BE69" s="235" t="str">
        <f>IF(BD69=0,"geen actie",CONCATENATE("diploma uitschrijven: ",BB69," punten"))</f>
        <v>geen actie</v>
      </c>
      <c r="BF69" s="243">
        <v>68</v>
      </c>
    </row>
    <row r="70" spans="1:58" ht="17.25" customHeight="1" x14ac:dyDescent="0.3">
      <c r="A70" s="228">
        <v>69</v>
      </c>
      <c r="B70" s="228" t="str">
        <f>IF(A70=BF70,"v","x")</f>
        <v>v</v>
      </c>
      <c r="C70" s="149"/>
      <c r="D70" s="229"/>
      <c r="E70" s="467"/>
      <c r="F70" s="231"/>
      <c r="G70" s="232"/>
      <c r="H70" s="233">
        <f>SUM(M70+Q70+U70+Y70+AC70+AG70+AK70+AO70+AS70+AW70+BA70)</f>
        <v>0</v>
      </c>
      <c r="I70" s="234"/>
      <c r="J70" s="153">
        <v>2021</v>
      </c>
      <c r="K70" s="455">
        <f>J70-I70</f>
        <v>2021</v>
      </c>
      <c r="L70" s="235">
        <f>H70-M70</f>
        <v>0</v>
      </c>
      <c r="M70" s="236">
        <v>0</v>
      </c>
      <c r="N70" s="237">
        <v>1</v>
      </c>
      <c r="O70" s="237"/>
      <c r="P70" s="237"/>
      <c r="Q70" s="238">
        <f>SUM(O70*10+P70)/N70*10</f>
        <v>0</v>
      </c>
      <c r="R70" s="237">
        <v>1</v>
      </c>
      <c r="S70" s="237"/>
      <c r="T70" s="237"/>
      <c r="U70" s="238">
        <f>SUM(S70*10+T70)/R70*10</f>
        <v>0</v>
      </c>
      <c r="V70" s="237">
        <v>1</v>
      </c>
      <c r="W70" s="237"/>
      <c r="X70" s="237"/>
      <c r="Y70" s="238">
        <f>SUM(W70*10+X70)/V70*10</f>
        <v>0</v>
      </c>
      <c r="Z70" s="237">
        <v>1</v>
      </c>
      <c r="AA70" s="237"/>
      <c r="AB70" s="237"/>
      <c r="AC70" s="238">
        <f>SUM(AA70*10+AB70/2)/Z70*10</f>
        <v>0</v>
      </c>
      <c r="AD70" s="237">
        <v>1</v>
      </c>
      <c r="AE70" s="237"/>
      <c r="AF70" s="237"/>
      <c r="AG70" s="239">
        <f>SUM(AE70*10+AF70)/AD70*10</f>
        <v>0</v>
      </c>
      <c r="AH70" s="237">
        <v>1</v>
      </c>
      <c r="AI70" s="237"/>
      <c r="AJ70" s="237"/>
      <c r="AK70" s="239">
        <f>SUM(AI70*10+AJ70)/AH70*10</f>
        <v>0</v>
      </c>
      <c r="AL70" s="237">
        <v>1</v>
      </c>
      <c r="AM70" s="237"/>
      <c r="AN70" s="237"/>
      <c r="AO70" s="240">
        <f>SUM(AM70*10+AN70)/AL70*10</f>
        <v>0</v>
      </c>
      <c r="AP70" s="237">
        <v>1</v>
      </c>
      <c r="AQ70" s="237"/>
      <c r="AR70" s="237"/>
      <c r="AS70" s="241">
        <f>SUM(AQ70*10+AR70)/AP70*10</f>
        <v>0</v>
      </c>
      <c r="AT70" s="237">
        <v>1</v>
      </c>
      <c r="AU70" s="237"/>
      <c r="AV70" s="237"/>
      <c r="AW70" s="238">
        <f>SUM(AU70*10+AV70)/AT70*10</f>
        <v>0</v>
      </c>
      <c r="AX70" s="237">
        <v>1</v>
      </c>
      <c r="AY70" s="237"/>
      <c r="AZ70" s="237"/>
      <c r="BA70" s="238">
        <f>SUM(AY70*10+AZ70)/AX70*10</f>
        <v>0</v>
      </c>
      <c r="BB70" s="235">
        <f>IF(H70&lt;250,0,IF(H70&lt;500,250,IF(H70&lt;750,"500",IF(H70&lt;1000,750,IF(H70&lt;1500,1000,IF(H70&lt;2000,1500,IF(H70&lt;2500,2000,IF(H70&lt;3000,2500,3000))))))))</f>
        <v>0</v>
      </c>
      <c r="BC70" s="242">
        <v>0</v>
      </c>
      <c r="BD70" s="235">
        <f>BB70-BC70</f>
        <v>0</v>
      </c>
      <c r="BE70" s="235" t="str">
        <f>IF(BD70=0,"geen actie",CONCATENATE("diploma uitschrijven: ",BB70," punten"))</f>
        <v>geen actie</v>
      </c>
      <c r="BF70" s="243">
        <v>69</v>
      </c>
    </row>
    <row r="71" spans="1:58" ht="17.25" customHeight="1" x14ac:dyDescent="0.3">
      <c r="A71" s="228">
        <v>70</v>
      </c>
      <c r="B71" s="228" t="str">
        <f>IF(A71=BF71,"v","x")</f>
        <v>v</v>
      </c>
      <c r="C71" s="149"/>
      <c r="D71" s="229"/>
      <c r="E71" s="256"/>
      <c r="F71" s="231"/>
      <c r="G71" s="232"/>
      <c r="H71" s="233">
        <f>SUM(M71+Q71+U71+Y71+AC71+AG71+AK71+AO71+AS71+AW71+BA71)</f>
        <v>0</v>
      </c>
      <c r="I71" s="234"/>
      <c r="J71" s="153">
        <v>2021</v>
      </c>
      <c r="K71" s="455">
        <f>J71-I71</f>
        <v>2021</v>
      </c>
      <c r="L71" s="235">
        <f>H71-M71</f>
        <v>0</v>
      </c>
      <c r="M71" s="236">
        <v>0</v>
      </c>
      <c r="N71" s="237">
        <v>1</v>
      </c>
      <c r="O71" s="237"/>
      <c r="P71" s="237"/>
      <c r="Q71" s="238">
        <f>SUM(O71*10+P71)/N71*10</f>
        <v>0</v>
      </c>
      <c r="R71" s="237">
        <v>1</v>
      </c>
      <c r="S71" s="237"/>
      <c r="T71" s="237"/>
      <c r="U71" s="238">
        <f>SUM(S71*10+T71)/R71*10</f>
        <v>0</v>
      </c>
      <c r="V71" s="237">
        <v>1</v>
      </c>
      <c r="W71" s="237"/>
      <c r="X71" s="237"/>
      <c r="Y71" s="238">
        <f>SUM(W71*10+X71)/V71*10</f>
        <v>0</v>
      </c>
      <c r="Z71" s="237">
        <v>1</v>
      </c>
      <c r="AA71" s="237"/>
      <c r="AB71" s="237"/>
      <c r="AC71" s="238">
        <f>SUM(AA71*10+AB71/2)/Z71*10</f>
        <v>0</v>
      </c>
      <c r="AD71" s="237">
        <v>1</v>
      </c>
      <c r="AE71" s="237"/>
      <c r="AF71" s="237"/>
      <c r="AG71" s="239">
        <f>SUM(AE71*10+AF71)/AD71*10</f>
        <v>0</v>
      </c>
      <c r="AH71" s="237">
        <v>1</v>
      </c>
      <c r="AI71" s="237"/>
      <c r="AJ71" s="237"/>
      <c r="AK71" s="239">
        <f>SUM(AI71*10+AJ71)/AH71*10</f>
        <v>0</v>
      </c>
      <c r="AL71" s="237">
        <v>1</v>
      </c>
      <c r="AM71" s="237"/>
      <c r="AN71" s="237"/>
      <c r="AO71" s="240">
        <f>SUM(AM71*10+AN71)/AL71*10</f>
        <v>0</v>
      </c>
      <c r="AP71" s="237">
        <v>1</v>
      </c>
      <c r="AQ71" s="237"/>
      <c r="AR71" s="237"/>
      <c r="AS71" s="241">
        <f>SUM(AQ71*10+AR71)/AP71*10</f>
        <v>0</v>
      </c>
      <c r="AT71" s="237">
        <v>1</v>
      </c>
      <c r="AU71" s="237"/>
      <c r="AV71" s="237"/>
      <c r="AW71" s="238">
        <f>SUM(AU71*10+AV71)/AT71*10</f>
        <v>0</v>
      </c>
      <c r="AX71" s="237">
        <v>1</v>
      </c>
      <c r="AY71" s="237"/>
      <c r="AZ71" s="237"/>
      <c r="BA71" s="238">
        <f>SUM(AY71*10+AZ71)/AX71*10</f>
        <v>0</v>
      </c>
      <c r="BB71" s="235">
        <f>IF(H71&lt;250,0,IF(H71&lt;500,250,IF(H71&lt;750,"500",IF(H71&lt;1000,750,IF(H71&lt;1500,1000,IF(H71&lt;2000,1500,IF(H71&lt;2500,2000,IF(H71&lt;3000,2500,3000))))))))</f>
        <v>0</v>
      </c>
      <c r="BC71" s="242">
        <v>0</v>
      </c>
      <c r="BD71" s="235">
        <f>BB71-BC71</f>
        <v>0</v>
      </c>
      <c r="BE71" s="235" t="str">
        <f>IF(BD71=0,"geen actie",CONCATENATE("diploma uitschrijven: ",BB71," punten"))</f>
        <v>geen actie</v>
      </c>
      <c r="BF71" s="243">
        <v>70</v>
      </c>
    </row>
    <row r="72" spans="1:58" ht="17.25" customHeight="1" x14ac:dyDescent="0.3">
      <c r="A72" s="228">
        <v>71</v>
      </c>
      <c r="B72" s="228" t="str">
        <f>IF(A72=BF72,"v","x")</f>
        <v>v</v>
      </c>
      <c r="C72" s="149"/>
      <c r="D72" s="229"/>
      <c r="E72" s="256"/>
      <c r="F72" s="231"/>
      <c r="G72" s="232"/>
      <c r="H72" s="233">
        <f>SUM(M72+Q72+U72+Y72+AC72+AG72+AK72+AO72+AS72+AW72+BA72)</f>
        <v>0</v>
      </c>
      <c r="I72" s="234"/>
      <c r="J72" s="153">
        <v>2021</v>
      </c>
      <c r="K72" s="455">
        <f>J72-I72</f>
        <v>2021</v>
      </c>
      <c r="L72" s="235">
        <f>H72-M72</f>
        <v>0</v>
      </c>
      <c r="M72" s="236">
        <v>0</v>
      </c>
      <c r="N72" s="237">
        <v>1</v>
      </c>
      <c r="O72" s="237"/>
      <c r="P72" s="237"/>
      <c r="Q72" s="238">
        <f>SUM(O72*10+P72)/N72*10</f>
        <v>0</v>
      </c>
      <c r="R72" s="237">
        <v>1</v>
      </c>
      <c r="S72" s="237"/>
      <c r="T72" s="237"/>
      <c r="U72" s="238">
        <f>SUM(S72*10+T72)/R72*10</f>
        <v>0</v>
      </c>
      <c r="V72" s="237">
        <v>1</v>
      </c>
      <c r="W72" s="237"/>
      <c r="X72" s="237"/>
      <c r="Y72" s="238">
        <f>SUM(W72*10+X72)/V72*10</f>
        <v>0</v>
      </c>
      <c r="Z72" s="237">
        <v>1</v>
      </c>
      <c r="AA72" s="237"/>
      <c r="AB72" s="237"/>
      <c r="AC72" s="238">
        <f>SUM(AA72*10+AB72/2)/Z72*10</f>
        <v>0</v>
      </c>
      <c r="AD72" s="237">
        <v>1</v>
      </c>
      <c r="AE72" s="237"/>
      <c r="AF72" s="237"/>
      <c r="AG72" s="239">
        <f>SUM(AE72*10+AF72)/AD72*10</f>
        <v>0</v>
      </c>
      <c r="AH72" s="237">
        <v>1</v>
      </c>
      <c r="AI72" s="237"/>
      <c r="AJ72" s="237"/>
      <c r="AK72" s="239">
        <f>SUM(AI72*10+AJ72)/AH72*10</f>
        <v>0</v>
      </c>
      <c r="AL72" s="237">
        <v>1</v>
      </c>
      <c r="AM72" s="237"/>
      <c r="AN72" s="237"/>
      <c r="AO72" s="240">
        <f>SUM(AM72*10+AN72)/AL72*10</f>
        <v>0</v>
      </c>
      <c r="AP72" s="237">
        <v>1</v>
      </c>
      <c r="AQ72" s="237"/>
      <c r="AR72" s="237"/>
      <c r="AS72" s="241">
        <f>SUM(AQ72*10+AR72)/AP72*10</f>
        <v>0</v>
      </c>
      <c r="AT72" s="237">
        <v>1</v>
      </c>
      <c r="AU72" s="237"/>
      <c r="AV72" s="237"/>
      <c r="AW72" s="238">
        <f>SUM(AU72*10+AV72)/AT72*10</f>
        <v>0</v>
      </c>
      <c r="AX72" s="237">
        <v>1</v>
      </c>
      <c r="AY72" s="237"/>
      <c r="AZ72" s="237"/>
      <c r="BA72" s="238">
        <f>SUM(AY72*10+AZ72)/AX72*10</f>
        <v>0</v>
      </c>
      <c r="BB72" s="235">
        <f>IF(H72&lt;250,0,IF(H72&lt;500,250,IF(H72&lt;750,"500",IF(H72&lt;1000,750,IF(H72&lt;1500,1000,IF(H72&lt;2000,1500,IF(H72&lt;2500,2000,IF(H72&lt;3000,2500,3000))))))))</f>
        <v>0</v>
      </c>
      <c r="BC72" s="242">
        <v>0</v>
      </c>
      <c r="BD72" s="235">
        <f>BB72-BC72</f>
        <v>0</v>
      </c>
      <c r="BE72" s="235" t="str">
        <f>IF(BD72=0,"geen actie",CONCATENATE("diploma uitschrijven: ",BB72," punten"))</f>
        <v>geen actie</v>
      </c>
      <c r="BF72" s="243">
        <v>71</v>
      </c>
    </row>
    <row r="73" spans="1:58" ht="17.25" customHeight="1" x14ac:dyDescent="0.3">
      <c r="A73" s="228">
        <v>72</v>
      </c>
      <c r="B73" s="228" t="str">
        <f>IF(A73=BF73,"v","x")</f>
        <v>v</v>
      </c>
      <c r="C73" s="149"/>
      <c r="D73" s="229"/>
      <c r="E73" s="256"/>
      <c r="F73" s="231"/>
      <c r="G73" s="232"/>
      <c r="H73" s="233">
        <f>SUM(M73+Q73+U73+Y73+AC73+AG73+AK73+AO73+AS73+AW73+BA73)</f>
        <v>0</v>
      </c>
      <c r="I73" s="234"/>
      <c r="J73" s="153">
        <v>2021</v>
      </c>
      <c r="K73" s="455">
        <f>J73-I73</f>
        <v>2021</v>
      </c>
      <c r="L73" s="235">
        <f>H73-M73</f>
        <v>0</v>
      </c>
      <c r="M73" s="236">
        <v>0</v>
      </c>
      <c r="N73" s="237">
        <v>1</v>
      </c>
      <c r="O73" s="237"/>
      <c r="P73" s="237"/>
      <c r="Q73" s="238">
        <f>SUM(O73*10+P73)/N73*10</f>
        <v>0</v>
      </c>
      <c r="R73" s="237">
        <v>1</v>
      </c>
      <c r="S73" s="237"/>
      <c r="T73" s="237"/>
      <c r="U73" s="238">
        <f>SUM(S73*10+T73)/R73*10</f>
        <v>0</v>
      </c>
      <c r="V73" s="237">
        <v>1</v>
      </c>
      <c r="W73" s="237"/>
      <c r="X73" s="237"/>
      <c r="Y73" s="238">
        <f>SUM(W73*10+X73)/V73*10</f>
        <v>0</v>
      </c>
      <c r="Z73" s="237">
        <v>1</v>
      </c>
      <c r="AA73" s="237"/>
      <c r="AB73" s="237"/>
      <c r="AC73" s="238">
        <f>SUM(AA73*10+AB73/2)/Z73*10</f>
        <v>0</v>
      </c>
      <c r="AD73" s="237">
        <v>1</v>
      </c>
      <c r="AE73" s="237"/>
      <c r="AF73" s="237"/>
      <c r="AG73" s="239">
        <f>SUM(AE73*10+AF73)/AD73*10</f>
        <v>0</v>
      </c>
      <c r="AH73" s="237">
        <v>1</v>
      </c>
      <c r="AI73" s="237"/>
      <c r="AJ73" s="237"/>
      <c r="AK73" s="239">
        <f>SUM(AI73*10+AJ73)/AH73*10</f>
        <v>0</v>
      </c>
      <c r="AL73" s="237">
        <v>1</v>
      </c>
      <c r="AM73" s="237"/>
      <c r="AN73" s="237"/>
      <c r="AO73" s="240">
        <f>SUM(AM73*10+AN73)/AL73*10</f>
        <v>0</v>
      </c>
      <c r="AP73" s="237">
        <v>1</v>
      </c>
      <c r="AQ73" s="237"/>
      <c r="AR73" s="237"/>
      <c r="AS73" s="241">
        <f>SUM(AQ73*10+AR73)/AP73*10</f>
        <v>0</v>
      </c>
      <c r="AT73" s="237">
        <v>1</v>
      </c>
      <c r="AU73" s="237"/>
      <c r="AV73" s="237"/>
      <c r="AW73" s="238">
        <f>SUM(AU73*10+AV73)/AT73*10</f>
        <v>0</v>
      </c>
      <c r="AX73" s="237">
        <v>1</v>
      </c>
      <c r="AY73" s="237"/>
      <c r="AZ73" s="237"/>
      <c r="BA73" s="238">
        <f>SUM(AY73*10+AZ73)/AX73*10</f>
        <v>0</v>
      </c>
      <c r="BB73" s="235">
        <f>IF(H73&lt;250,0,IF(H73&lt;500,250,IF(H73&lt;750,"500",IF(H73&lt;1000,750,IF(H73&lt;1500,1000,IF(H73&lt;2000,1500,IF(H73&lt;2500,2000,IF(H73&lt;3000,2500,3000))))))))</f>
        <v>0</v>
      </c>
      <c r="BC73" s="242">
        <v>0</v>
      </c>
      <c r="BD73" s="235">
        <f>BB73-BC73</f>
        <v>0</v>
      </c>
      <c r="BE73" s="235" t="str">
        <f>IF(BD73=0,"geen actie",CONCATENATE("diploma uitschrijven: ",BB73," punten"))</f>
        <v>geen actie</v>
      </c>
      <c r="BF73" s="243">
        <v>72</v>
      </c>
    </row>
    <row r="74" spans="1:58" ht="17.25" customHeight="1" x14ac:dyDescent="0.3">
      <c r="A74" s="228">
        <v>73</v>
      </c>
      <c r="B74" s="228" t="str">
        <f>IF(A74=BF74,"v","x")</f>
        <v>v</v>
      </c>
      <c r="C74" s="228"/>
      <c r="D74" s="229"/>
      <c r="E74" s="256"/>
      <c r="F74" s="231"/>
      <c r="G74" s="232"/>
      <c r="H74" s="233">
        <f>SUM(M74+Q74+U74+Y74+AC74+AG74+AK74+AO74+AS74+AW74+BA74)</f>
        <v>0</v>
      </c>
      <c r="I74" s="234"/>
      <c r="J74" s="153">
        <v>2021</v>
      </c>
      <c r="K74" s="455">
        <f>J74-I74</f>
        <v>2021</v>
      </c>
      <c r="L74" s="235">
        <f>H74-M74</f>
        <v>0</v>
      </c>
      <c r="M74" s="236">
        <v>0</v>
      </c>
      <c r="N74" s="237">
        <v>1</v>
      </c>
      <c r="O74" s="237"/>
      <c r="P74" s="237"/>
      <c r="Q74" s="238">
        <f>SUM(O74*10+P74)/N74*10</f>
        <v>0</v>
      </c>
      <c r="R74" s="237">
        <v>1</v>
      </c>
      <c r="S74" s="237"/>
      <c r="T74" s="237"/>
      <c r="U74" s="238">
        <f>SUM(S74*10+T74)/R74*10</f>
        <v>0</v>
      </c>
      <c r="V74" s="237">
        <v>1</v>
      </c>
      <c r="W74" s="237"/>
      <c r="X74" s="237"/>
      <c r="Y74" s="238">
        <f>SUM(W74*10+X74)/V74*10</f>
        <v>0</v>
      </c>
      <c r="Z74" s="237">
        <v>1</v>
      </c>
      <c r="AA74" s="237"/>
      <c r="AB74" s="237"/>
      <c r="AC74" s="238">
        <f>SUM(AA74*10+AB74/2)/Z74*10</f>
        <v>0</v>
      </c>
      <c r="AD74" s="237">
        <v>1</v>
      </c>
      <c r="AE74" s="237"/>
      <c r="AF74" s="237"/>
      <c r="AG74" s="239">
        <f>SUM(AE74*10+AF74)/AD74*10</f>
        <v>0</v>
      </c>
      <c r="AH74" s="237">
        <v>1</v>
      </c>
      <c r="AI74" s="237"/>
      <c r="AJ74" s="237"/>
      <c r="AK74" s="239">
        <f>SUM(AI74*10+AJ74)/AH74*10</f>
        <v>0</v>
      </c>
      <c r="AL74" s="237">
        <v>1</v>
      </c>
      <c r="AM74" s="237"/>
      <c r="AN74" s="237"/>
      <c r="AO74" s="240">
        <f>SUM(AM74*10+AN74)/AL74*10</f>
        <v>0</v>
      </c>
      <c r="AP74" s="237">
        <v>1</v>
      </c>
      <c r="AQ74" s="237"/>
      <c r="AR74" s="237"/>
      <c r="AS74" s="241">
        <f>SUM(AQ74*10+AR74)/AP74*10</f>
        <v>0</v>
      </c>
      <c r="AT74" s="237">
        <v>1</v>
      </c>
      <c r="AU74" s="237"/>
      <c r="AV74" s="237"/>
      <c r="AW74" s="238">
        <f>SUM(AU74*10+AV74)/AT74*10</f>
        <v>0</v>
      </c>
      <c r="AX74" s="237">
        <v>1</v>
      </c>
      <c r="AY74" s="237"/>
      <c r="AZ74" s="237"/>
      <c r="BA74" s="238">
        <f>SUM(AY74*10+AZ74)/AX74*10</f>
        <v>0</v>
      </c>
      <c r="BB74" s="235">
        <f>IF(H74&lt;250,0,IF(H74&lt;500,250,IF(H74&lt;750,"500",IF(H74&lt;1000,750,IF(H74&lt;1500,1000,IF(H74&lt;2000,1500,IF(H74&lt;2500,2000,IF(H74&lt;3000,2500,3000))))))))</f>
        <v>0</v>
      </c>
      <c r="BC74" s="242">
        <v>0</v>
      </c>
      <c r="BD74" s="235">
        <f>BB74-BC74</f>
        <v>0</v>
      </c>
      <c r="BE74" s="235" t="str">
        <f>IF(BD74=0,"geen actie",CONCATENATE("diploma uitschrijven: ",BB74," punten"))</f>
        <v>geen actie</v>
      </c>
      <c r="BF74" s="243">
        <v>73</v>
      </c>
    </row>
    <row r="75" spans="1:58" ht="17.25" customHeight="1" x14ac:dyDescent="0.3">
      <c r="A75" s="228">
        <v>74</v>
      </c>
      <c r="B75" s="228" t="str">
        <f>IF(A75=BF75,"v","x")</f>
        <v>v</v>
      </c>
      <c r="C75" s="228"/>
      <c r="D75" s="229"/>
      <c r="E75" s="256"/>
      <c r="F75" s="231"/>
      <c r="G75" s="232"/>
      <c r="H75" s="233">
        <f>SUM(M75+Q75+U75+Y75+AC75+AG75+AK75+AO75+AS75+AW75+BA75)</f>
        <v>0</v>
      </c>
      <c r="I75" s="234"/>
      <c r="J75" s="153">
        <v>2021</v>
      </c>
      <c r="K75" s="455">
        <f>J75-I75</f>
        <v>2021</v>
      </c>
      <c r="L75" s="235">
        <f>H75-M75</f>
        <v>0</v>
      </c>
      <c r="M75" s="236">
        <v>0</v>
      </c>
      <c r="N75" s="237">
        <v>1</v>
      </c>
      <c r="O75" s="237"/>
      <c r="P75" s="237"/>
      <c r="Q75" s="238">
        <f>SUM(O75*10+P75)/N75*10</f>
        <v>0</v>
      </c>
      <c r="R75" s="237">
        <v>1</v>
      </c>
      <c r="S75" s="237"/>
      <c r="T75" s="237"/>
      <c r="U75" s="238">
        <f>SUM(S75*10+T75)/R75*10</f>
        <v>0</v>
      </c>
      <c r="V75" s="237">
        <v>1</v>
      </c>
      <c r="W75" s="237"/>
      <c r="X75" s="237"/>
      <c r="Y75" s="238">
        <f>SUM(W75*10+X75)/V75*10</f>
        <v>0</v>
      </c>
      <c r="Z75" s="237">
        <v>1</v>
      </c>
      <c r="AA75" s="237"/>
      <c r="AB75" s="237"/>
      <c r="AC75" s="238">
        <f>SUM(AA75*10+AB75/2)/Z75*10</f>
        <v>0</v>
      </c>
      <c r="AD75" s="237">
        <v>1</v>
      </c>
      <c r="AE75" s="237"/>
      <c r="AF75" s="237"/>
      <c r="AG75" s="239">
        <f>SUM(AE75*10+AF75)/AD75*10</f>
        <v>0</v>
      </c>
      <c r="AH75" s="237">
        <v>1</v>
      </c>
      <c r="AI75" s="237"/>
      <c r="AJ75" s="237"/>
      <c r="AK75" s="239">
        <f>SUM(AI75*10+AJ75)/AH75*10</f>
        <v>0</v>
      </c>
      <c r="AL75" s="237">
        <v>1</v>
      </c>
      <c r="AM75" s="237"/>
      <c r="AN75" s="237"/>
      <c r="AO75" s="240">
        <f>SUM(AM75*10+AN75)/AL75*10</f>
        <v>0</v>
      </c>
      <c r="AP75" s="237">
        <v>1</v>
      </c>
      <c r="AQ75" s="237"/>
      <c r="AR75" s="237"/>
      <c r="AS75" s="241">
        <f>SUM(AQ75*10+AR75)/AP75*10</f>
        <v>0</v>
      </c>
      <c r="AT75" s="237">
        <v>1</v>
      </c>
      <c r="AU75" s="237"/>
      <c r="AV75" s="237"/>
      <c r="AW75" s="238">
        <f>SUM(AU75*10+AV75)/AT75*10</f>
        <v>0</v>
      </c>
      <c r="AX75" s="237">
        <v>1</v>
      </c>
      <c r="AY75" s="237"/>
      <c r="AZ75" s="237"/>
      <c r="BA75" s="238">
        <f>SUM(AY75*10+AZ75)/AX75*10</f>
        <v>0</v>
      </c>
      <c r="BB75" s="235">
        <f>IF(H75&lt;250,0,IF(H75&lt;500,250,IF(H75&lt;750,"500",IF(H75&lt;1000,750,IF(H75&lt;1500,1000,IF(H75&lt;2000,1500,IF(H75&lt;2500,2000,IF(H75&lt;3000,2500,3000))))))))</f>
        <v>0</v>
      </c>
      <c r="BC75" s="242">
        <v>0</v>
      </c>
      <c r="BD75" s="235">
        <f>BB75-BC75</f>
        <v>0</v>
      </c>
      <c r="BE75" s="235" t="str">
        <f>IF(BD75=0,"geen actie",CONCATENATE("diploma uitschrijven: ",BB75," punten"))</f>
        <v>geen actie</v>
      </c>
      <c r="BF75" s="243">
        <v>74</v>
      </c>
    </row>
    <row r="76" spans="1:58" ht="17.25" customHeight="1" x14ac:dyDescent="0.3">
      <c r="A76" s="228">
        <v>75</v>
      </c>
      <c r="B76" s="228" t="str">
        <f>IF(A76=BF76,"v","x")</f>
        <v>v</v>
      </c>
      <c r="C76" s="228"/>
      <c r="D76" s="229"/>
      <c r="E76" s="256"/>
      <c r="F76" s="231"/>
      <c r="G76" s="232"/>
      <c r="H76" s="233">
        <f>SUM(M76+Q76+U76+Y76+AC76+AG76+AK76+AO76+AS76+AW76+BA76)</f>
        <v>0</v>
      </c>
      <c r="I76" s="234"/>
      <c r="J76" s="153">
        <v>2021</v>
      </c>
      <c r="K76" s="455">
        <f>J76-I76</f>
        <v>2021</v>
      </c>
      <c r="L76" s="235">
        <f>H76-M76</f>
        <v>0</v>
      </c>
      <c r="M76" s="236">
        <v>0</v>
      </c>
      <c r="N76" s="237">
        <v>1</v>
      </c>
      <c r="O76" s="237"/>
      <c r="P76" s="237"/>
      <c r="Q76" s="238">
        <f>SUM(O76*10+P76)/N76*10</f>
        <v>0</v>
      </c>
      <c r="R76" s="237">
        <v>1</v>
      </c>
      <c r="S76" s="237"/>
      <c r="T76" s="237"/>
      <c r="U76" s="238">
        <f>SUM(S76*10+T76)/R76*10</f>
        <v>0</v>
      </c>
      <c r="V76" s="237">
        <v>1</v>
      </c>
      <c r="W76" s="237"/>
      <c r="X76" s="237"/>
      <c r="Y76" s="238">
        <f>SUM(W76*10+X76)/V76*10</f>
        <v>0</v>
      </c>
      <c r="Z76" s="237">
        <v>1</v>
      </c>
      <c r="AA76" s="237"/>
      <c r="AB76" s="237"/>
      <c r="AC76" s="238">
        <f>SUM(AA76*10+AB76/2)/Z76*10</f>
        <v>0</v>
      </c>
      <c r="AD76" s="237">
        <v>1</v>
      </c>
      <c r="AE76" s="237"/>
      <c r="AF76" s="237"/>
      <c r="AG76" s="239">
        <f>SUM(AE76*10+AF76)/AD76*10</f>
        <v>0</v>
      </c>
      <c r="AH76" s="237">
        <v>1</v>
      </c>
      <c r="AI76" s="237"/>
      <c r="AJ76" s="237"/>
      <c r="AK76" s="239">
        <f>SUM(AI76*10+AJ76)/AH76*10</f>
        <v>0</v>
      </c>
      <c r="AL76" s="237">
        <v>1</v>
      </c>
      <c r="AM76" s="237"/>
      <c r="AN76" s="237"/>
      <c r="AO76" s="240">
        <f>SUM(AM76*10+AN76)/AL76*10</f>
        <v>0</v>
      </c>
      <c r="AP76" s="237">
        <v>1</v>
      </c>
      <c r="AQ76" s="237"/>
      <c r="AR76" s="237"/>
      <c r="AS76" s="241">
        <f>SUM(AQ76*10+AR76)/AP76*10</f>
        <v>0</v>
      </c>
      <c r="AT76" s="237">
        <v>1</v>
      </c>
      <c r="AU76" s="237"/>
      <c r="AV76" s="237"/>
      <c r="AW76" s="238">
        <f>SUM(AU76*10+AV76)/AT76*10</f>
        <v>0</v>
      </c>
      <c r="AX76" s="237">
        <v>1</v>
      </c>
      <c r="AY76" s="237"/>
      <c r="AZ76" s="237"/>
      <c r="BA76" s="238">
        <f>SUM(AY76*10+AZ76)/AX76*10</f>
        <v>0</v>
      </c>
      <c r="BB76" s="235">
        <f>IF(H76&lt;250,0,IF(H76&lt;500,250,IF(H76&lt;750,"500",IF(H76&lt;1000,750,IF(H76&lt;1500,1000,IF(H76&lt;2000,1500,IF(H76&lt;2500,2000,IF(H76&lt;3000,2500,3000))))))))</f>
        <v>0</v>
      </c>
      <c r="BC76" s="242">
        <v>0</v>
      </c>
      <c r="BD76" s="235">
        <f>BB76-BC76</f>
        <v>0</v>
      </c>
      <c r="BE76" s="235" t="str">
        <f>IF(BD76=0,"geen actie",CONCATENATE("diploma uitschrijven: ",BB76," punten"))</f>
        <v>geen actie</v>
      </c>
      <c r="BF76" s="243">
        <v>75</v>
      </c>
    </row>
    <row r="77" spans="1:58" ht="17.25" customHeight="1" x14ac:dyDescent="0.3">
      <c r="A77" s="228">
        <v>76</v>
      </c>
      <c r="B77" s="228" t="str">
        <f>IF(A77=BF77,"v","x")</f>
        <v>v</v>
      </c>
      <c r="C77" s="228"/>
      <c r="D77" s="229"/>
      <c r="E77" s="256"/>
      <c r="F77" s="231"/>
      <c r="G77" s="232"/>
      <c r="H77" s="233">
        <f>SUM(M77+Q77+U77+Y77+AC77+AG77+AK77+AO77+AS77+AW77+BA77)</f>
        <v>0</v>
      </c>
      <c r="I77" s="234"/>
      <c r="J77" s="153">
        <v>2021</v>
      </c>
      <c r="K77" s="455">
        <f>J77-I77</f>
        <v>2021</v>
      </c>
      <c r="L77" s="235">
        <f>H77-M77</f>
        <v>0</v>
      </c>
      <c r="M77" s="236">
        <v>0</v>
      </c>
      <c r="N77" s="237">
        <v>1</v>
      </c>
      <c r="O77" s="237"/>
      <c r="P77" s="237"/>
      <c r="Q77" s="238">
        <f>SUM(O77*10+P77)/N77*10</f>
        <v>0</v>
      </c>
      <c r="R77" s="237">
        <v>1</v>
      </c>
      <c r="S77" s="237"/>
      <c r="T77" s="237"/>
      <c r="U77" s="238">
        <f>SUM(S77*10+T77)/R77*10</f>
        <v>0</v>
      </c>
      <c r="V77" s="237">
        <v>1</v>
      </c>
      <c r="W77" s="237"/>
      <c r="X77" s="237"/>
      <c r="Y77" s="238">
        <f>SUM(W77*10+X77)/V77*10</f>
        <v>0</v>
      </c>
      <c r="Z77" s="237">
        <v>1</v>
      </c>
      <c r="AA77" s="237"/>
      <c r="AB77" s="237"/>
      <c r="AC77" s="238">
        <f>SUM(AA77*10+AB77/2)/Z77*10</f>
        <v>0</v>
      </c>
      <c r="AD77" s="237">
        <v>1</v>
      </c>
      <c r="AE77" s="237"/>
      <c r="AF77" s="237"/>
      <c r="AG77" s="239">
        <f>SUM(AE77*10+AF77)/AD77*10</f>
        <v>0</v>
      </c>
      <c r="AH77" s="237">
        <v>1</v>
      </c>
      <c r="AI77" s="237"/>
      <c r="AJ77" s="237"/>
      <c r="AK77" s="239">
        <f>SUM(AI77*10+AJ77)/AH77*10</f>
        <v>0</v>
      </c>
      <c r="AL77" s="237">
        <v>1</v>
      </c>
      <c r="AM77" s="237"/>
      <c r="AN77" s="237"/>
      <c r="AO77" s="240">
        <f>SUM(AM77*10+AN77)/AL77*10</f>
        <v>0</v>
      </c>
      <c r="AP77" s="237">
        <v>1</v>
      </c>
      <c r="AQ77" s="237"/>
      <c r="AR77" s="237"/>
      <c r="AS77" s="241">
        <f>SUM(AQ77*10+AR77)/AP77*10</f>
        <v>0</v>
      </c>
      <c r="AT77" s="237">
        <v>1</v>
      </c>
      <c r="AU77" s="237"/>
      <c r="AV77" s="237"/>
      <c r="AW77" s="238">
        <f>SUM(AU77*10+AV77)/AT77*10</f>
        <v>0</v>
      </c>
      <c r="AX77" s="237">
        <v>1</v>
      </c>
      <c r="AY77" s="237"/>
      <c r="AZ77" s="237"/>
      <c r="BA77" s="238">
        <f>SUM(AY77*10+AZ77)/AX77*10</f>
        <v>0</v>
      </c>
      <c r="BB77" s="235">
        <f>IF(H77&lt;250,0,IF(H77&lt;500,250,IF(H77&lt;750,"500",IF(H77&lt;1000,750,IF(H77&lt;1500,1000,IF(H77&lt;2000,1500,IF(H77&lt;2500,2000,IF(H77&lt;3000,2500,3000))))))))</f>
        <v>0</v>
      </c>
      <c r="BC77" s="242">
        <v>0</v>
      </c>
      <c r="BD77" s="235">
        <f>BB77-BC77</f>
        <v>0</v>
      </c>
      <c r="BE77" s="235" t="str">
        <f>IF(BD77=0,"geen actie",CONCATENATE("diploma uitschrijven: ",BB77," punten"))</f>
        <v>geen actie</v>
      </c>
      <c r="BF77" s="243">
        <v>76</v>
      </c>
    </row>
    <row r="78" spans="1:58" ht="17.25" customHeight="1" x14ac:dyDescent="0.3">
      <c r="A78" s="228">
        <v>77</v>
      </c>
      <c r="B78" s="228" t="str">
        <f>IF(A78=BF78,"v","x")</f>
        <v>v</v>
      </c>
      <c r="C78" s="228"/>
      <c r="D78" s="229"/>
      <c r="E78" s="256"/>
      <c r="F78" s="250"/>
      <c r="G78" s="177"/>
      <c r="H78" s="233">
        <f>SUM(M78+Q78+U78+Y78+AC78+AG78+AK78+AO78+AS78+AW78+BA78)</f>
        <v>0</v>
      </c>
      <c r="I78" s="228"/>
      <c r="J78" s="153">
        <v>2021</v>
      </c>
      <c r="K78" s="455">
        <f>J78-I78</f>
        <v>2021</v>
      </c>
      <c r="L78" s="235">
        <f>H78-M78</f>
        <v>0</v>
      </c>
      <c r="M78" s="236">
        <v>0</v>
      </c>
      <c r="N78" s="237">
        <v>1</v>
      </c>
      <c r="O78" s="237"/>
      <c r="P78" s="237"/>
      <c r="Q78" s="238">
        <f>SUM(O78*10+P78)/N78*10</f>
        <v>0</v>
      </c>
      <c r="R78" s="237">
        <v>1</v>
      </c>
      <c r="S78" s="237"/>
      <c r="T78" s="237"/>
      <c r="U78" s="238">
        <f>SUM(S78*10+T78)/R78*10</f>
        <v>0</v>
      </c>
      <c r="V78" s="237">
        <v>1</v>
      </c>
      <c r="W78" s="237"/>
      <c r="X78" s="237"/>
      <c r="Y78" s="238">
        <f>SUM(W78*10+X78)/V78*10</f>
        <v>0</v>
      </c>
      <c r="Z78" s="237">
        <v>1</v>
      </c>
      <c r="AA78" s="237"/>
      <c r="AB78" s="237"/>
      <c r="AC78" s="238">
        <f>SUM(AA78*10+AB78/2)/Z78*10</f>
        <v>0</v>
      </c>
      <c r="AD78" s="237">
        <v>1</v>
      </c>
      <c r="AE78" s="237"/>
      <c r="AF78" s="237"/>
      <c r="AG78" s="239">
        <f>SUM(AE78*10+AF78)/AD78*10</f>
        <v>0</v>
      </c>
      <c r="AH78" s="237">
        <v>1</v>
      </c>
      <c r="AI78" s="237"/>
      <c r="AJ78" s="237"/>
      <c r="AK78" s="239">
        <f>SUM(AI78*10+AJ78)/AH78*10</f>
        <v>0</v>
      </c>
      <c r="AL78" s="237">
        <v>1</v>
      </c>
      <c r="AM78" s="237"/>
      <c r="AN78" s="237"/>
      <c r="AO78" s="240">
        <f>SUM(AM78*10+AN78)/AL78*10</f>
        <v>0</v>
      </c>
      <c r="AP78" s="237">
        <v>1</v>
      </c>
      <c r="AQ78" s="237"/>
      <c r="AR78" s="237"/>
      <c r="AS78" s="241">
        <f>SUM(AQ78*10+AR78)/AP78*10</f>
        <v>0</v>
      </c>
      <c r="AT78" s="237">
        <v>1</v>
      </c>
      <c r="AU78" s="237"/>
      <c r="AV78" s="237"/>
      <c r="AW78" s="238">
        <f>SUM(AU78*10+AV78)/AT78*10</f>
        <v>0</v>
      </c>
      <c r="AX78" s="237">
        <v>1</v>
      </c>
      <c r="AY78" s="237"/>
      <c r="AZ78" s="237"/>
      <c r="BA78" s="238">
        <f>SUM(AY78*10+AZ78)/AX78*10</f>
        <v>0</v>
      </c>
      <c r="BB78" s="235">
        <f>IF(H78&lt;250,0,IF(H78&lt;500,250,IF(H78&lt;750,"500",IF(H78&lt;1000,750,IF(H78&lt;1500,1000,IF(H78&lt;2000,1500,IF(H78&lt;2500,2000,IF(H78&lt;3000,2500,3000))))))))</f>
        <v>0</v>
      </c>
      <c r="BC78" s="242">
        <v>0</v>
      </c>
      <c r="BD78" s="235">
        <f>BB78-BC78</f>
        <v>0</v>
      </c>
      <c r="BE78" s="235" t="str">
        <f>IF(BD78=0,"geen actie",CONCATENATE("diploma uitschrijven: ",BB78," punten"))</f>
        <v>geen actie</v>
      </c>
      <c r="BF78" s="243">
        <v>77</v>
      </c>
    </row>
    <row r="79" spans="1:58" ht="17.25" customHeight="1" x14ac:dyDescent="0.3">
      <c r="A79" s="228">
        <v>78</v>
      </c>
      <c r="B79" s="228" t="str">
        <f>IF(A79=BF79,"v","x")</f>
        <v>v</v>
      </c>
      <c r="C79" s="228"/>
      <c r="D79" s="229"/>
      <c r="E79" s="256"/>
      <c r="F79" s="250"/>
      <c r="G79" s="177"/>
      <c r="H79" s="233">
        <f>SUM(M79+Q79+U79+Y79+AC79+AG79+AK79+AO79+AS79+AW79+BA79)</f>
        <v>0</v>
      </c>
      <c r="I79" s="228"/>
      <c r="J79" s="153">
        <v>2021</v>
      </c>
      <c r="K79" s="455">
        <f>J79-I79</f>
        <v>2021</v>
      </c>
      <c r="L79" s="235">
        <f>H79-M79</f>
        <v>0</v>
      </c>
      <c r="M79" s="236">
        <v>0</v>
      </c>
      <c r="N79" s="237">
        <v>1</v>
      </c>
      <c r="O79" s="237"/>
      <c r="P79" s="237"/>
      <c r="Q79" s="238">
        <f>SUM(O79*10+P79)/N79*10</f>
        <v>0</v>
      </c>
      <c r="R79" s="237">
        <v>1</v>
      </c>
      <c r="S79" s="237"/>
      <c r="T79" s="237"/>
      <c r="U79" s="238">
        <f>SUM(S79*10+T79)/R79*10</f>
        <v>0</v>
      </c>
      <c r="V79" s="237">
        <v>1</v>
      </c>
      <c r="W79" s="237"/>
      <c r="X79" s="237"/>
      <c r="Y79" s="238">
        <f>SUM(W79*10+X79)/V79*10</f>
        <v>0</v>
      </c>
      <c r="Z79" s="237">
        <v>1</v>
      </c>
      <c r="AA79" s="237"/>
      <c r="AB79" s="237"/>
      <c r="AC79" s="238">
        <f>SUM(AA79*10+AB79/2)/Z79*10</f>
        <v>0</v>
      </c>
      <c r="AD79" s="237">
        <v>1</v>
      </c>
      <c r="AE79" s="237"/>
      <c r="AF79" s="237"/>
      <c r="AG79" s="239">
        <f>SUM(AE79*10+AF79)/AD79*10</f>
        <v>0</v>
      </c>
      <c r="AH79" s="237">
        <v>1</v>
      </c>
      <c r="AI79" s="237"/>
      <c r="AJ79" s="237"/>
      <c r="AK79" s="239">
        <f>SUM(AI79*10+AJ79)/AH79*10</f>
        <v>0</v>
      </c>
      <c r="AL79" s="237">
        <v>1</v>
      </c>
      <c r="AM79" s="237"/>
      <c r="AN79" s="237"/>
      <c r="AO79" s="240">
        <f>SUM(AM79*10+AN79)/AL79*10</f>
        <v>0</v>
      </c>
      <c r="AP79" s="237">
        <v>1</v>
      </c>
      <c r="AQ79" s="237"/>
      <c r="AR79" s="237"/>
      <c r="AS79" s="241">
        <f>SUM(AQ79*10+AR79)/AP79*10</f>
        <v>0</v>
      </c>
      <c r="AT79" s="237">
        <v>1</v>
      </c>
      <c r="AU79" s="237"/>
      <c r="AV79" s="237"/>
      <c r="AW79" s="238">
        <f>SUM(AU79*10+AV79)/AT79*10</f>
        <v>0</v>
      </c>
      <c r="AX79" s="237">
        <v>1</v>
      </c>
      <c r="AY79" s="237"/>
      <c r="AZ79" s="237"/>
      <c r="BA79" s="238">
        <f>SUM(AY79*10+AZ79)/AX79*10</f>
        <v>0</v>
      </c>
      <c r="BB79" s="235">
        <f>IF(H79&lt;250,0,IF(H79&lt;500,250,IF(H79&lt;750,"500",IF(H79&lt;1000,750,IF(H79&lt;1500,1000,IF(H79&lt;2000,1500,IF(H79&lt;2500,2000,IF(H79&lt;3000,2500,3000))))))))</f>
        <v>0</v>
      </c>
      <c r="BC79" s="242">
        <v>0</v>
      </c>
      <c r="BD79" s="235">
        <f>BB79-BC79</f>
        <v>0</v>
      </c>
      <c r="BE79" s="235" t="str">
        <f>IF(BD79=0,"geen actie",CONCATENATE("diploma uitschrijven: ",BB79," punten"))</f>
        <v>geen actie</v>
      </c>
      <c r="BF79" s="243">
        <v>78</v>
      </c>
    </row>
    <row r="80" spans="1:58" ht="17.25" customHeight="1" x14ac:dyDescent="0.3">
      <c r="A80" s="228">
        <v>79</v>
      </c>
      <c r="B80" s="228" t="str">
        <f>IF(A80=BF80,"v","x")</f>
        <v>v</v>
      </c>
      <c r="C80" s="228"/>
      <c r="D80" s="229"/>
      <c r="E80" s="256"/>
      <c r="F80" s="250"/>
      <c r="G80" s="177"/>
      <c r="H80" s="233">
        <f>SUM(M80+Q80+U80+Y80+AC80+AG80+AK80+AO80+AS80+AW80+BA80)</f>
        <v>0</v>
      </c>
      <c r="I80" s="228"/>
      <c r="J80" s="153">
        <v>2021</v>
      </c>
      <c r="K80" s="455">
        <f>J80-I80</f>
        <v>2021</v>
      </c>
      <c r="L80" s="235">
        <f>H80-M80</f>
        <v>0</v>
      </c>
      <c r="M80" s="236">
        <v>0</v>
      </c>
      <c r="N80" s="237">
        <v>1</v>
      </c>
      <c r="O80" s="237"/>
      <c r="P80" s="237"/>
      <c r="Q80" s="238">
        <f>SUM(O80*10+P80)/N80*10</f>
        <v>0</v>
      </c>
      <c r="R80" s="237">
        <v>1</v>
      </c>
      <c r="S80" s="237"/>
      <c r="T80" s="237"/>
      <c r="U80" s="238">
        <f>SUM(S80*10+T80)/R80*10</f>
        <v>0</v>
      </c>
      <c r="V80" s="237">
        <v>1</v>
      </c>
      <c r="W80" s="237"/>
      <c r="X80" s="237"/>
      <c r="Y80" s="238">
        <f>SUM(W80*10+X80)/V80*10</f>
        <v>0</v>
      </c>
      <c r="Z80" s="237">
        <v>1</v>
      </c>
      <c r="AA80" s="237"/>
      <c r="AB80" s="237"/>
      <c r="AC80" s="238">
        <f>SUM(AA80*10+AB80/2)/Z80*10</f>
        <v>0</v>
      </c>
      <c r="AD80" s="237">
        <v>1</v>
      </c>
      <c r="AE80" s="237"/>
      <c r="AF80" s="237"/>
      <c r="AG80" s="239">
        <f>SUM(AE80*10+AF80)/AD80*10</f>
        <v>0</v>
      </c>
      <c r="AH80" s="237">
        <v>1</v>
      </c>
      <c r="AI80" s="237"/>
      <c r="AJ80" s="237"/>
      <c r="AK80" s="239">
        <f>SUM(AI80*10+AJ80)/AH80*10</f>
        <v>0</v>
      </c>
      <c r="AL80" s="237">
        <v>1</v>
      </c>
      <c r="AM80" s="237"/>
      <c r="AN80" s="237"/>
      <c r="AO80" s="240">
        <f>SUM(AM80*10+AN80)/AL80*10</f>
        <v>0</v>
      </c>
      <c r="AP80" s="237">
        <v>1</v>
      </c>
      <c r="AQ80" s="237"/>
      <c r="AR80" s="237"/>
      <c r="AS80" s="241">
        <f>SUM(AQ80*10+AR80)/AP80*10</f>
        <v>0</v>
      </c>
      <c r="AT80" s="237">
        <v>1</v>
      </c>
      <c r="AU80" s="237"/>
      <c r="AV80" s="237"/>
      <c r="AW80" s="238">
        <f>SUM(AU80*10+AV80)/AT80*10</f>
        <v>0</v>
      </c>
      <c r="AX80" s="237">
        <v>1</v>
      </c>
      <c r="AY80" s="237"/>
      <c r="AZ80" s="237"/>
      <c r="BA80" s="238">
        <f>SUM(AY80*10+AZ80)/AX80*10</f>
        <v>0</v>
      </c>
      <c r="BB80" s="235">
        <f>IF(H80&lt;250,0,IF(H80&lt;500,250,IF(H80&lt;750,"500",IF(H80&lt;1000,750,IF(H80&lt;1500,1000,IF(H80&lt;2000,1500,IF(H80&lt;2500,2000,IF(H80&lt;3000,2500,3000))))))))</f>
        <v>0</v>
      </c>
      <c r="BC80" s="242">
        <v>0</v>
      </c>
      <c r="BD80" s="235">
        <f>BB80-BC80</f>
        <v>0</v>
      </c>
      <c r="BE80" s="235" t="str">
        <f>IF(BD80=0,"geen actie",CONCATENATE("diploma uitschrijven: ",BB80," punten"))</f>
        <v>geen actie</v>
      </c>
      <c r="BF80" s="243">
        <v>79</v>
      </c>
    </row>
    <row r="81" spans="1:58" ht="17.25" customHeight="1" x14ac:dyDescent="0.3">
      <c r="A81" s="228">
        <v>80</v>
      </c>
      <c r="B81" s="228" t="str">
        <f>IF(A81=BF81,"v","x")</f>
        <v>v</v>
      </c>
      <c r="C81" s="228"/>
      <c r="D81" s="229"/>
      <c r="E81" s="256"/>
      <c r="F81" s="250"/>
      <c r="G81" s="177"/>
      <c r="H81" s="233">
        <f>SUM(M81+Q81+U81+Y81+AC81+AG81+AK81+AO81+AS81+AW81+BA81)</f>
        <v>0</v>
      </c>
      <c r="I81" s="228"/>
      <c r="J81" s="153">
        <v>2021</v>
      </c>
      <c r="K81" s="455">
        <f>J81-I81</f>
        <v>2021</v>
      </c>
      <c r="L81" s="235">
        <f>H81-M81</f>
        <v>0</v>
      </c>
      <c r="M81" s="236">
        <v>0</v>
      </c>
      <c r="N81" s="237">
        <v>1</v>
      </c>
      <c r="O81" s="237"/>
      <c r="P81" s="237"/>
      <c r="Q81" s="238">
        <f>SUM(O81*10+P81)/N81*10</f>
        <v>0</v>
      </c>
      <c r="R81" s="237">
        <v>1</v>
      </c>
      <c r="S81" s="237"/>
      <c r="T81" s="237"/>
      <c r="U81" s="238">
        <f>SUM(S81*10+T81)/R81*10</f>
        <v>0</v>
      </c>
      <c r="V81" s="237">
        <v>1</v>
      </c>
      <c r="W81" s="237"/>
      <c r="X81" s="237"/>
      <c r="Y81" s="238">
        <f>SUM(W81*10+X81)/V81*10</f>
        <v>0</v>
      </c>
      <c r="Z81" s="237">
        <v>1</v>
      </c>
      <c r="AA81" s="237"/>
      <c r="AB81" s="237"/>
      <c r="AC81" s="238">
        <f>SUM(AA81*10+AB81/2)/Z81*10</f>
        <v>0</v>
      </c>
      <c r="AD81" s="237">
        <v>1</v>
      </c>
      <c r="AE81" s="237"/>
      <c r="AF81" s="237"/>
      <c r="AG81" s="239">
        <f>SUM(AE81*10+AF81)/AD81*10</f>
        <v>0</v>
      </c>
      <c r="AH81" s="237">
        <v>1</v>
      </c>
      <c r="AI81" s="237"/>
      <c r="AJ81" s="237"/>
      <c r="AK81" s="239">
        <f>SUM(AI81*10+AJ81)/AH81*10</f>
        <v>0</v>
      </c>
      <c r="AL81" s="237">
        <v>1</v>
      </c>
      <c r="AM81" s="237"/>
      <c r="AN81" s="237"/>
      <c r="AO81" s="240">
        <f>SUM(AM81*10+AN81)/AL81*10</f>
        <v>0</v>
      </c>
      <c r="AP81" s="237">
        <v>1</v>
      </c>
      <c r="AQ81" s="237"/>
      <c r="AR81" s="237"/>
      <c r="AS81" s="241">
        <f>SUM(AQ81*10+AR81)/AP81*10</f>
        <v>0</v>
      </c>
      <c r="AT81" s="237">
        <v>1</v>
      </c>
      <c r="AU81" s="237"/>
      <c r="AV81" s="237"/>
      <c r="AW81" s="238">
        <f>SUM(AU81*10+AV81)/AT81*10</f>
        <v>0</v>
      </c>
      <c r="AX81" s="237">
        <v>1</v>
      </c>
      <c r="AY81" s="237"/>
      <c r="AZ81" s="237"/>
      <c r="BA81" s="238">
        <f>SUM(AY81*10+AZ81)/AX81*10</f>
        <v>0</v>
      </c>
      <c r="BB81" s="235">
        <f>IF(H81&lt;250,0,IF(H81&lt;500,250,IF(H81&lt;750,"500",IF(H81&lt;1000,750,IF(H81&lt;1500,1000,IF(H81&lt;2000,1500,IF(H81&lt;2500,2000,IF(H81&lt;3000,2500,3000))))))))</f>
        <v>0</v>
      </c>
      <c r="BC81" s="242">
        <v>0</v>
      </c>
      <c r="BD81" s="235">
        <f>BB81-BC81</f>
        <v>0</v>
      </c>
      <c r="BE81" s="235" t="str">
        <f>IF(BD81=0,"geen actie",CONCATENATE("diploma uitschrijven: ",BB81," punten"))</f>
        <v>geen actie</v>
      </c>
      <c r="BF81" s="243">
        <v>80</v>
      </c>
    </row>
    <row r="82" spans="1:58" ht="17.25" customHeight="1" x14ac:dyDescent="0.3">
      <c r="A82" s="228">
        <v>81</v>
      </c>
      <c r="B82" s="228" t="str">
        <f>IF(A82=BF82,"v","x")</f>
        <v>v</v>
      </c>
      <c r="C82" s="228"/>
      <c r="D82" s="229"/>
      <c r="E82" s="256"/>
      <c r="F82" s="231"/>
      <c r="G82" s="177"/>
      <c r="H82" s="233">
        <f>SUM(M82+Q82+U82+Y82+AC82+AG82+AK82+AO82+AS82+AW82+BA82)</f>
        <v>0</v>
      </c>
      <c r="I82" s="234"/>
      <c r="J82" s="153">
        <v>2021</v>
      </c>
      <c r="K82" s="455">
        <f>J82-I82</f>
        <v>2021</v>
      </c>
      <c r="L82" s="235">
        <f>H82-M82</f>
        <v>0</v>
      </c>
      <c r="M82" s="236">
        <v>0</v>
      </c>
      <c r="N82" s="237">
        <v>1</v>
      </c>
      <c r="O82" s="237"/>
      <c r="P82" s="237"/>
      <c r="Q82" s="238">
        <f>SUM(O82*10+P82)/N82*10</f>
        <v>0</v>
      </c>
      <c r="R82" s="237">
        <v>1</v>
      </c>
      <c r="S82" s="237"/>
      <c r="T82" s="237"/>
      <c r="U82" s="238">
        <f>SUM(S82*10+T82)/R82*10</f>
        <v>0</v>
      </c>
      <c r="V82" s="237">
        <v>1</v>
      </c>
      <c r="W82" s="237"/>
      <c r="X82" s="237"/>
      <c r="Y82" s="238">
        <f>SUM(W82*10+X82)/V82*10</f>
        <v>0</v>
      </c>
      <c r="Z82" s="237">
        <v>1</v>
      </c>
      <c r="AA82" s="237"/>
      <c r="AB82" s="237"/>
      <c r="AC82" s="238">
        <f>SUM(AA82*10+AB82/2)/Z82*10</f>
        <v>0</v>
      </c>
      <c r="AD82" s="237">
        <v>1</v>
      </c>
      <c r="AE82" s="237"/>
      <c r="AF82" s="237"/>
      <c r="AG82" s="239">
        <f>SUM(AE82*10+AF82)/AD82*10</f>
        <v>0</v>
      </c>
      <c r="AH82" s="237">
        <v>1</v>
      </c>
      <c r="AI82" s="237"/>
      <c r="AJ82" s="237"/>
      <c r="AK82" s="239">
        <f>SUM(AI82*10+AJ82)/AH82*10</f>
        <v>0</v>
      </c>
      <c r="AL82" s="237">
        <v>1</v>
      </c>
      <c r="AM82" s="237"/>
      <c r="AN82" s="237"/>
      <c r="AO82" s="240">
        <f>SUM(AM82*10+AN82)/AL82*10</f>
        <v>0</v>
      </c>
      <c r="AP82" s="237">
        <v>1</v>
      </c>
      <c r="AQ82" s="237"/>
      <c r="AR82" s="237"/>
      <c r="AS82" s="241">
        <f>SUM(AQ82*10+AR82)/AP82*10</f>
        <v>0</v>
      </c>
      <c r="AT82" s="237">
        <v>1</v>
      </c>
      <c r="AU82" s="237"/>
      <c r="AV82" s="237"/>
      <c r="AW82" s="238">
        <f>SUM(AU82*10+AV82)/AT82*10</f>
        <v>0</v>
      </c>
      <c r="AX82" s="237">
        <v>1</v>
      </c>
      <c r="AY82" s="237"/>
      <c r="AZ82" s="237"/>
      <c r="BA82" s="238">
        <f>SUM(AY82*10+AZ82)/AX82*10</f>
        <v>0</v>
      </c>
      <c r="BB82" s="235">
        <f>IF(H82&lt;250,0,IF(H82&lt;500,250,IF(H82&lt;750,"500",IF(H82&lt;1000,750,IF(H82&lt;1500,1000,IF(H82&lt;2000,1500,IF(H82&lt;2500,2000,IF(H82&lt;3000,2500,3000))))))))</f>
        <v>0</v>
      </c>
      <c r="BC82" s="242">
        <v>0</v>
      </c>
      <c r="BD82" s="235">
        <f>BB82-BC82</f>
        <v>0</v>
      </c>
      <c r="BE82" s="235" t="str">
        <f>IF(BD82=0,"geen actie",CONCATENATE("diploma uitschrijven: ",BB82," punten"))</f>
        <v>geen actie</v>
      </c>
      <c r="BF82" s="243">
        <v>81</v>
      </c>
    </row>
    <row r="83" spans="1:58" ht="17.25" customHeight="1" x14ac:dyDescent="0.3">
      <c r="A83" s="228">
        <v>82</v>
      </c>
      <c r="B83" s="228" t="str">
        <f>IF(A83=BF83,"v","x")</f>
        <v>v</v>
      </c>
      <c r="C83" s="228"/>
      <c r="D83" s="229"/>
      <c r="E83" s="256"/>
      <c r="F83" s="231"/>
      <c r="G83" s="177"/>
      <c r="H83" s="233">
        <f>SUM(M83+Q83+U83+Y83+AC83+AG83+AK83+AO83+AS83+AW83+BA83)</f>
        <v>0</v>
      </c>
      <c r="I83" s="234"/>
      <c r="J83" s="153">
        <v>2021</v>
      </c>
      <c r="K83" s="455">
        <f>J83-I83</f>
        <v>2021</v>
      </c>
      <c r="L83" s="235">
        <f>H83-M83</f>
        <v>0</v>
      </c>
      <c r="M83" s="236">
        <v>0</v>
      </c>
      <c r="N83" s="237">
        <v>1</v>
      </c>
      <c r="O83" s="237"/>
      <c r="P83" s="237"/>
      <c r="Q83" s="238">
        <f>SUM(O83*10+P83)/N83*10</f>
        <v>0</v>
      </c>
      <c r="R83" s="237">
        <v>1</v>
      </c>
      <c r="S83" s="237"/>
      <c r="T83" s="237"/>
      <c r="U83" s="238">
        <f>SUM(S83*10+T83)/R83*10</f>
        <v>0</v>
      </c>
      <c r="V83" s="237">
        <v>1</v>
      </c>
      <c r="W83" s="237"/>
      <c r="X83" s="237"/>
      <c r="Y83" s="238">
        <f>SUM(W83*10+X83)/V83*10</f>
        <v>0</v>
      </c>
      <c r="Z83" s="237">
        <v>1</v>
      </c>
      <c r="AA83" s="237"/>
      <c r="AB83" s="237"/>
      <c r="AC83" s="238">
        <f>SUM(AA83*10+AB83/2)/Z83*10</f>
        <v>0</v>
      </c>
      <c r="AD83" s="237">
        <v>1</v>
      </c>
      <c r="AE83" s="237"/>
      <c r="AF83" s="237"/>
      <c r="AG83" s="239">
        <f>SUM(AE83*10+AF83)/AD83*10</f>
        <v>0</v>
      </c>
      <c r="AH83" s="237">
        <v>1</v>
      </c>
      <c r="AI83" s="237"/>
      <c r="AJ83" s="237"/>
      <c r="AK83" s="239">
        <f>SUM(AI83*10+AJ83)/AH83*10</f>
        <v>0</v>
      </c>
      <c r="AL83" s="237">
        <v>1</v>
      </c>
      <c r="AM83" s="237"/>
      <c r="AN83" s="237"/>
      <c r="AO83" s="240">
        <f>SUM(AM83*10+AN83)/AL83*10</f>
        <v>0</v>
      </c>
      <c r="AP83" s="237">
        <v>1</v>
      </c>
      <c r="AQ83" s="237"/>
      <c r="AR83" s="237"/>
      <c r="AS83" s="241">
        <f>SUM(AQ83*10+AR83)/AP83*10</f>
        <v>0</v>
      </c>
      <c r="AT83" s="237">
        <v>1</v>
      </c>
      <c r="AU83" s="237"/>
      <c r="AV83" s="237"/>
      <c r="AW83" s="238">
        <f>SUM(AU83*10+AV83)/AT83*10</f>
        <v>0</v>
      </c>
      <c r="AX83" s="237">
        <v>1</v>
      </c>
      <c r="AY83" s="237"/>
      <c r="AZ83" s="237"/>
      <c r="BA83" s="238">
        <f>SUM(AY83*10+AZ83)/AX83*10</f>
        <v>0</v>
      </c>
      <c r="BB83" s="235">
        <f>IF(H83&lt;250,0,IF(H83&lt;500,250,IF(H83&lt;750,"500",IF(H83&lt;1000,750,IF(H83&lt;1500,1000,IF(H83&lt;2000,1500,IF(H83&lt;2500,2000,IF(H83&lt;3000,2500,3000))))))))</f>
        <v>0</v>
      </c>
      <c r="BC83" s="242">
        <v>0</v>
      </c>
      <c r="BD83" s="235">
        <f>BB83-BC83</f>
        <v>0</v>
      </c>
      <c r="BE83" s="235" t="str">
        <f>IF(BD83=0,"geen actie",CONCATENATE("diploma uitschrijven: ",BB83," punten"))</f>
        <v>geen actie</v>
      </c>
      <c r="BF83" s="243">
        <v>82</v>
      </c>
    </row>
    <row r="84" spans="1:58" ht="17.25" customHeight="1" x14ac:dyDescent="0.3">
      <c r="A84" s="228">
        <v>83</v>
      </c>
      <c r="B84" s="228" t="str">
        <f>IF(A84=BF84,"v","x")</f>
        <v>v</v>
      </c>
      <c r="C84" s="228"/>
      <c r="D84" s="229"/>
      <c r="E84" s="256"/>
      <c r="F84" s="250"/>
      <c r="G84" s="177"/>
      <c r="H84" s="233">
        <f>SUM(M84+Q84+U84+Y84+AC84+AG84+AK84+AO84+AS84+AW84+BA84)</f>
        <v>0</v>
      </c>
      <c r="I84" s="228"/>
      <c r="J84" s="153">
        <v>2021</v>
      </c>
      <c r="K84" s="455">
        <f>J84-I84</f>
        <v>2021</v>
      </c>
      <c r="L84" s="235">
        <f>H84-M84</f>
        <v>0</v>
      </c>
      <c r="M84" s="236">
        <v>0</v>
      </c>
      <c r="N84" s="237">
        <v>1</v>
      </c>
      <c r="O84" s="237"/>
      <c r="P84" s="237"/>
      <c r="Q84" s="238">
        <f>SUM(O84*10+P84)/N84*10</f>
        <v>0</v>
      </c>
      <c r="R84" s="237">
        <v>1</v>
      </c>
      <c r="S84" s="237"/>
      <c r="T84" s="237"/>
      <c r="U84" s="238">
        <f>SUM(S84*10+T84)/R84*10</f>
        <v>0</v>
      </c>
      <c r="V84" s="237">
        <v>1</v>
      </c>
      <c r="W84" s="237"/>
      <c r="X84" s="237"/>
      <c r="Y84" s="238">
        <f>SUM(W84*10+X84)/V84*10</f>
        <v>0</v>
      </c>
      <c r="Z84" s="237">
        <v>1</v>
      </c>
      <c r="AA84" s="237"/>
      <c r="AB84" s="237"/>
      <c r="AC84" s="238">
        <f>SUM(AA84*10+AB84/2)/Z84*10</f>
        <v>0</v>
      </c>
      <c r="AD84" s="237">
        <v>1</v>
      </c>
      <c r="AE84" s="237"/>
      <c r="AF84" s="237"/>
      <c r="AG84" s="239">
        <f>SUM(AE84*10+AF84)/AD84*10</f>
        <v>0</v>
      </c>
      <c r="AH84" s="237">
        <v>1</v>
      </c>
      <c r="AI84" s="237"/>
      <c r="AJ84" s="237"/>
      <c r="AK84" s="239">
        <f>SUM(AI84*10+AJ84)/AH84*10</f>
        <v>0</v>
      </c>
      <c r="AL84" s="237">
        <v>1</v>
      </c>
      <c r="AM84" s="237"/>
      <c r="AN84" s="237"/>
      <c r="AO84" s="240">
        <f>SUM(AM84*10+AN84)/AL84*10</f>
        <v>0</v>
      </c>
      <c r="AP84" s="237">
        <v>1</v>
      </c>
      <c r="AQ84" s="237"/>
      <c r="AR84" s="237"/>
      <c r="AS84" s="241">
        <f>SUM(AQ84*10+AR84)/AP84*10</f>
        <v>0</v>
      </c>
      <c r="AT84" s="237">
        <v>1</v>
      </c>
      <c r="AU84" s="237"/>
      <c r="AV84" s="237"/>
      <c r="AW84" s="238">
        <f>SUM(AU84*10+AV84)/AT84*10</f>
        <v>0</v>
      </c>
      <c r="AX84" s="237">
        <v>1</v>
      </c>
      <c r="AY84" s="237"/>
      <c r="AZ84" s="237"/>
      <c r="BA84" s="238">
        <f>SUM(AY84*10+AZ84)/AX84*10</f>
        <v>0</v>
      </c>
      <c r="BB84" s="235">
        <f>IF(H84&lt;250,0,IF(H84&lt;500,250,IF(H84&lt;750,"500",IF(H84&lt;1000,750,IF(H84&lt;1500,1000,IF(H84&lt;2000,1500,IF(H84&lt;2500,2000,IF(H84&lt;3000,2500,3000))))))))</f>
        <v>0</v>
      </c>
      <c r="BC84" s="242">
        <v>0</v>
      </c>
      <c r="BD84" s="235">
        <f>BB84-BC84</f>
        <v>0</v>
      </c>
      <c r="BE84" s="235" t="str">
        <f>IF(BD84=0,"geen actie",CONCATENATE("diploma uitschrijven: ",BB84," punten"))</f>
        <v>geen actie</v>
      </c>
      <c r="BF84" s="243">
        <v>83</v>
      </c>
    </row>
    <row r="85" spans="1:58" ht="17.25" customHeight="1" x14ac:dyDescent="0.3">
      <c r="A85" s="228">
        <v>84</v>
      </c>
      <c r="B85" s="228" t="str">
        <f>IF(A85=BF85,"v","x")</f>
        <v>v</v>
      </c>
      <c r="C85" s="228"/>
      <c r="D85" s="229"/>
      <c r="E85" s="256"/>
      <c r="F85" s="250"/>
      <c r="G85" s="177"/>
      <c r="H85" s="233">
        <f>SUM(M85+Q85+U85+Y85+AC85+AG85+AK85+AO85+AS85+AW85+BA85)</f>
        <v>0</v>
      </c>
      <c r="I85" s="228"/>
      <c r="J85" s="153">
        <v>2021</v>
      </c>
      <c r="K85" s="455">
        <f>J85-I85</f>
        <v>2021</v>
      </c>
      <c r="L85" s="235">
        <f>H85-M85</f>
        <v>0</v>
      </c>
      <c r="M85" s="236">
        <v>0</v>
      </c>
      <c r="N85" s="237">
        <v>1</v>
      </c>
      <c r="O85" s="237"/>
      <c r="P85" s="237"/>
      <c r="Q85" s="238">
        <f>SUM(O85*10+P85)/N85*10</f>
        <v>0</v>
      </c>
      <c r="R85" s="237">
        <v>1</v>
      </c>
      <c r="S85" s="237"/>
      <c r="T85" s="237"/>
      <c r="U85" s="238">
        <f>SUM(S85*10+T85)/R85*10</f>
        <v>0</v>
      </c>
      <c r="V85" s="237">
        <v>1</v>
      </c>
      <c r="W85" s="237"/>
      <c r="X85" s="237"/>
      <c r="Y85" s="238">
        <f>SUM(W85*10+X85)/V85*10</f>
        <v>0</v>
      </c>
      <c r="Z85" s="237">
        <v>1</v>
      </c>
      <c r="AA85" s="237"/>
      <c r="AB85" s="237"/>
      <c r="AC85" s="238">
        <f>SUM(AA85*10+AB85/2)/Z85*10</f>
        <v>0</v>
      </c>
      <c r="AD85" s="237">
        <v>1</v>
      </c>
      <c r="AE85" s="237"/>
      <c r="AF85" s="237"/>
      <c r="AG85" s="239">
        <f>SUM(AE85*10+AF85)/AD85*10</f>
        <v>0</v>
      </c>
      <c r="AH85" s="237">
        <v>1</v>
      </c>
      <c r="AI85" s="237"/>
      <c r="AJ85" s="237"/>
      <c r="AK85" s="239">
        <f>SUM(AI85*10+AJ85)/AH85*10</f>
        <v>0</v>
      </c>
      <c r="AL85" s="237">
        <v>1</v>
      </c>
      <c r="AM85" s="237"/>
      <c r="AN85" s="237"/>
      <c r="AO85" s="240">
        <f>SUM(AM85*10+AN85)/AL85*10</f>
        <v>0</v>
      </c>
      <c r="AP85" s="237">
        <v>1</v>
      </c>
      <c r="AQ85" s="237"/>
      <c r="AR85" s="237"/>
      <c r="AS85" s="241">
        <f>SUM(AQ85*10+AR85)/AP85*10</f>
        <v>0</v>
      </c>
      <c r="AT85" s="237">
        <v>1</v>
      </c>
      <c r="AU85" s="237"/>
      <c r="AV85" s="237"/>
      <c r="AW85" s="238">
        <f>SUM(AU85*10+AV85)/AT85*10</f>
        <v>0</v>
      </c>
      <c r="AX85" s="237">
        <v>1</v>
      </c>
      <c r="AY85" s="237"/>
      <c r="AZ85" s="237"/>
      <c r="BA85" s="238">
        <f>SUM(AY85*10+AZ85)/AX85*10</f>
        <v>0</v>
      </c>
      <c r="BB85" s="235">
        <f>IF(H85&lt;250,0,IF(H85&lt;500,250,IF(H85&lt;750,"500",IF(H85&lt;1000,750,IF(H85&lt;1500,1000,IF(H85&lt;2000,1500,IF(H85&lt;2500,2000,IF(H85&lt;3000,2500,3000))))))))</f>
        <v>0</v>
      </c>
      <c r="BC85" s="242">
        <v>0</v>
      </c>
      <c r="BD85" s="235">
        <f>BB85-BC85</f>
        <v>0</v>
      </c>
      <c r="BE85" s="235" t="str">
        <f>IF(BD85=0,"geen actie",CONCATENATE("diploma uitschrijven: ",BB85," punten"))</f>
        <v>geen actie</v>
      </c>
      <c r="BF85" s="243">
        <v>84</v>
      </c>
    </row>
    <row r="86" spans="1:58" ht="17.25" customHeight="1" x14ac:dyDescent="0.3">
      <c r="A86" s="228">
        <v>85</v>
      </c>
      <c r="B86" s="228" t="str">
        <f>IF(A86=BF86,"v","x")</f>
        <v>v</v>
      </c>
      <c r="C86" s="228"/>
      <c r="D86" s="229"/>
      <c r="E86" s="491"/>
      <c r="F86" s="250"/>
      <c r="G86" s="177"/>
      <c r="H86" s="233">
        <f>SUM(M86+Q86+U86+Y86+AC86+AG86+AK86+AO86+AS86+AW86+BA86)</f>
        <v>0</v>
      </c>
      <c r="I86" s="228"/>
      <c r="J86" s="153">
        <v>2021</v>
      </c>
      <c r="K86" s="455">
        <f>J86-I86</f>
        <v>2021</v>
      </c>
      <c r="L86" s="235">
        <f>H86-M86</f>
        <v>0</v>
      </c>
      <c r="M86" s="236">
        <v>0</v>
      </c>
      <c r="N86" s="237">
        <v>1</v>
      </c>
      <c r="O86" s="237"/>
      <c r="P86" s="237"/>
      <c r="Q86" s="238">
        <f>SUM(O86*10+P86)/N86*10</f>
        <v>0</v>
      </c>
      <c r="R86" s="237">
        <v>1</v>
      </c>
      <c r="S86" s="237"/>
      <c r="T86" s="237"/>
      <c r="U86" s="238">
        <f>SUM(S86*10+T86)/R86*10</f>
        <v>0</v>
      </c>
      <c r="V86" s="237">
        <v>1</v>
      </c>
      <c r="W86" s="237"/>
      <c r="X86" s="237"/>
      <c r="Y86" s="238">
        <f>SUM(W86*10+X86)/V86*10</f>
        <v>0</v>
      </c>
      <c r="Z86" s="237">
        <v>1</v>
      </c>
      <c r="AA86" s="237"/>
      <c r="AB86" s="237"/>
      <c r="AC86" s="238">
        <f>SUM(AA86*10+AB86/2)/Z86*10</f>
        <v>0</v>
      </c>
      <c r="AD86" s="237">
        <v>1</v>
      </c>
      <c r="AE86" s="237"/>
      <c r="AF86" s="237"/>
      <c r="AG86" s="239">
        <f>SUM(AE86*10+AF86)/AD86*10</f>
        <v>0</v>
      </c>
      <c r="AH86" s="237">
        <v>1</v>
      </c>
      <c r="AI86" s="237"/>
      <c r="AJ86" s="237"/>
      <c r="AK86" s="239">
        <f>SUM(AI86*10+AJ86)/AH86*10</f>
        <v>0</v>
      </c>
      <c r="AL86" s="237">
        <v>1</v>
      </c>
      <c r="AM86" s="237"/>
      <c r="AN86" s="237"/>
      <c r="AO86" s="240">
        <f>SUM(AM86*10+AN86)/AL86*10</f>
        <v>0</v>
      </c>
      <c r="AP86" s="237">
        <v>1</v>
      </c>
      <c r="AQ86" s="237"/>
      <c r="AR86" s="237"/>
      <c r="AS86" s="241">
        <f>SUM(AQ86*10+AR86)/AP86*10</f>
        <v>0</v>
      </c>
      <c r="AT86" s="237">
        <v>1</v>
      </c>
      <c r="AU86" s="237"/>
      <c r="AV86" s="237"/>
      <c r="AW86" s="238">
        <f>SUM(AU86*10+AV86)/AT86*10</f>
        <v>0</v>
      </c>
      <c r="AX86" s="237">
        <v>1</v>
      </c>
      <c r="AY86" s="237"/>
      <c r="AZ86" s="237"/>
      <c r="BA86" s="238">
        <f>SUM(AY86*10+AZ86)/AX86*10</f>
        <v>0</v>
      </c>
      <c r="BB86" s="235">
        <f>IF(H86&lt;250,0,IF(H86&lt;500,250,IF(H86&lt;750,"500",IF(H86&lt;1000,750,IF(H86&lt;1500,1000,IF(H86&lt;2000,1500,IF(H86&lt;2500,2000,IF(H86&lt;3000,2500,3000))))))))</f>
        <v>0</v>
      </c>
      <c r="BC86" s="242">
        <v>0</v>
      </c>
      <c r="BD86" s="235">
        <f>BB86-BC86</f>
        <v>0</v>
      </c>
      <c r="BE86" s="235" t="str">
        <f>IF(BD86=0,"geen actie",CONCATENATE("diploma uitschrijven: ",BB86," punten"))</f>
        <v>geen actie</v>
      </c>
      <c r="BF86" s="243">
        <v>85</v>
      </c>
    </row>
    <row r="87" spans="1:58" ht="17.25" customHeight="1" x14ac:dyDescent="0.3">
      <c r="A87" s="228">
        <v>116</v>
      </c>
      <c r="B87" s="228" t="str">
        <f>IF(A87=BF87,"v","x")</f>
        <v>v</v>
      </c>
      <c r="C87" s="149"/>
      <c r="D87" s="189"/>
      <c r="E87" s="174"/>
      <c r="F87" s="149"/>
      <c r="G87" s="177"/>
      <c r="H87" s="233">
        <f>SUM(M87+Q87+U87+Y87+AC87+AG87+AK87+AO87+AS87+AW87+BA87)</f>
        <v>0</v>
      </c>
      <c r="I87" s="235"/>
      <c r="J87" s="153">
        <v>2021</v>
      </c>
      <c r="K87" s="455">
        <f>J87-I87</f>
        <v>2021</v>
      </c>
      <c r="L87" s="235">
        <f>H87-M87</f>
        <v>0</v>
      </c>
      <c r="M87" s="236">
        <v>0</v>
      </c>
      <c r="N87" s="237">
        <v>1</v>
      </c>
      <c r="O87" s="237"/>
      <c r="P87" s="237"/>
      <c r="Q87" s="238">
        <f>SUM(O87*10+P87)/N87*10</f>
        <v>0</v>
      </c>
      <c r="R87" s="237">
        <v>1</v>
      </c>
      <c r="S87" s="237"/>
      <c r="T87" s="237"/>
      <c r="U87" s="238">
        <f>SUM(S87*10+T87)/R87*10</f>
        <v>0</v>
      </c>
      <c r="V87" s="237">
        <v>1</v>
      </c>
      <c r="W87" s="237"/>
      <c r="X87" s="237"/>
      <c r="Y87" s="238">
        <f>SUM(W87*10+X87)/V87*10</f>
        <v>0</v>
      </c>
      <c r="Z87" s="237">
        <v>1</v>
      </c>
      <c r="AA87" s="237"/>
      <c r="AB87" s="237"/>
      <c r="AC87" s="238">
        <f>SUM(AA87*10+AB87/2)/Z87*10</f>
        <v>0</v>
      </c>
      <c r="AD87" s="237">
        <v>1</v>
      </c>
      <c r="AE87" s="237"/>
      <c r="AF87" s="237"/>
      <c r="AG87" s="239">
        <f>SUM(AE87*10+AF87)/AD87*10</f>
        <v>0</v>
      </c>
      <c r="AH87" s="237">
        <v>1</v>
      </c>
      <c r="AI87" s="237"/>
      <c r="AJ87" s="237"/>
      <c r="AK87" s="239">
        <f>SUM(AI87*10+AJ87)/AH87*10</f>
        <v>0</v>
      </c>
      <c r="AL87" s="237">
        <v>1</v>
      </c>
      <c r="AM87" s="237"/>
      <c r="AN87" s="237"/>
      <c r="AO87" s="240">
        <f>SUM(AM87*10+AN87)/AL87*10</f>
        <v>0</v>
      </c>
      <c r="AP87" s="237">
        <v>1</v>
      </c>
      <c r="AQ87" s="237"/>
      <c r="AR87" s="237"/>
      <c r="AS87" s="241">
        <f>SUM(AQ87*10+AR87)/AP87*10</f>
        <v>0</v>
      </c>
      <c r="AT87" s="237">
        <v>1</v>
      </c>
      <c r="AU87" s="237"/>
      <c r="AV87" s="237"/>
      <c r="AW87" s="238">
        <f>SUM(AU87*10+AV87)/AT87*10</f>
        <v>0</v>
      </c>
      <c r="AX87" s="237">
        <v>1</v>
      </c>
      <c r="AY87" s="237"/>
      <c r="AZ87" s="237"/>
      <c r="BA87" s="238">
        <f>SUM(AY87*10+AZ87)/AX87*10</f>
        <v>0</v>
      </c>
      <c r="BB87" s="235">
        <f>IF(H87&lt;250,0,IF(H87&lt;500,250,IF(H87&lt;750,"500",IF(H87&lt;1000,750,IF(H87&lt;1500,1000,IF(H87&lt;2000,1500,IF(H87&lt;2500,2000,IF(H87&lt;3000,2500,3000))))))))</f>
        <v>0</v>
      </c>
      <c r="BC87" s="242">
        <v>0</v>
      </c>
      <c r="BD87" s="235">
        <f>BB87-BC87</f>
        <v>0</v>
      </c>
      <c r="BE87" s="235" t="str">
        <f>IF(BD87=0,"geen actie",CONCATENATE("diploma uitschrijven: ",BB87," punten"))</f>
        <v>geen actie</v>
      </c>
      <c r="BF87" s="243">
        <v>116</v>
      </c>
    </row>
    <row r="88" spans="1:58" ht="17.25" customHeight="1" x14ac:dyDescent="0.3">
      <c r="A88" s="228">
        <v>117</v>
      </c>
      <c r="B88" s="228" t="str">
        <f>IF(A88=BF88,"v","x")</f>
        <v>v</v>
      </c>
      <c r="C88" s="149"/>
      <c r="D88" s="229"/>
      <c r="E88" s="246"/>
      <c r="F88" s="234"/>
      <c r="G88" s="245"/>
      <c r="H88" s="233">
        <f>SUM(M88+Q88+U88+Y88+AC88+AG88+AK88+AO88+AS88+AW88+BA88)</f>
        <v>0</v>
      </c>
      <c r="I88" s="247"/>
      <c r="J88" s="153">
        <v>2021</v>
      </c>
      <c r="K88" s="455">
        <f>J88-I88</f>
        <v>2021</v>
      </c>
      <c r="L88" s="235">
        <f>H88-M88</f>
        <v>0</v>
      </c>
      <c r="M88" s="236">
        <v>0</v>
      </c>
      <c r="N88" s="237">
        <v>1</v>
      </c>
      <c r="O88" s="237"/>
      <c r="P88" s="237"/>
      <c r="Q88" s="238">
        <f>SUM(O88*10+P88)/N88*10</f>
        <v>0</v>
      </c>
      <c r="R88" s="237">
        <v>1</v>
      </c>
      <c r="S88" s="237"/>
      <c r="T88" s="237"/>
      <c r="U88" s="238">
        <f>SUM(S88*10+T88)/R88*10</f>
        <v>0</v>
      </c>
      <c r="V88" s="237">
        <v>1</v>
      </c>
      <c r="W88" s="237"/>
      <c r="X88" s="237"/>
      <c r="Y88" s="238">
        <f>SUM(W88*10+X88)/V88*10</f>
        <v>0</v>
      </c>
      <c r="Z88" s="237">
        <v>1</v>
      </c>
      <c r="AA88" s="237"/>
      <c r="AB88" s="237"/>
      <c r="AC88" s="238">
        <f>SUM(AA88*10+AB88/2)/Z88*10</f>
        <v>0</v>
      </c>
      <c r="AD88" s="237">
        <v>1</v>
      </c>
      <c r="AE88" s="237"/>
      <c r="AF88" s="237"/>
      <c r="AG88" s="239">
        <f>SUM(AE88*10+AF88)/AD88*10</f>
        <v>0</v>
      </c>
      <c r="AH88" s="237">
        <v>1</v>
      </c>
      <c r="AI88" s="237"/>
      <c r="AJ88" s="237"/>
      <c r="AK88" s="239">
        <f>SUM(AI88*10+AJ88)/AH88*10</f>
        <v>0</v>
      </c>
      <c r="AL88" s="237">
        <v>1</v>
      </c>
      <c r="AM88" s="237"/>
      <c r="AN88" s="237"/>
      <c r="AO88" s="240">
        <f>SUM(AM88*10+AN88)/AL88*10</f>
        <v>0</v>
      </c>
      <c r="AP88" s="237">
        <v>1</v>
      </c>
      <c r="AQ88" s="237"/>
      <c r="AR88" s="237"/>
      <c r="AS88" s="241">
        <f>SUM(AQ88*10+AR88)/AP88*10</f>
        <v>0</v>
      </c>
      <c r="AT88" s="237">
        <v>1</v>
      </c>
      <c r="AU88" s="237"/>
      <c r="AV88" s="237"/>
      <c r="AW88" s="238">
        <f>SUM(AU88*10+AV88)/AT88*10</f>
        <v>0</v>
      </c>
      <c r="AX88" s="237">
        <v>1</v>
      </c>
      <c r="AY88" s="237"/>
      <c r="AZ88" s="237"/>
      <c r="BA88" s="238">
        <f>SUM(AY88*10+AZ88)/AX88*10</f>
        <v>0</v>
      </c>
      <c r="BB88" s="235">
        <f>IF(H88&lt;250,0,IF(H88&lt;500,250,IF(H88&lt;750,"500",IF(H88&lt;1000,750,IF(H88&lt;1500,1000,IF(H88&lt;2000,1500,IF(H88&lt;2500,2000,IF(H88&lt;3000,2500,3000))))))))</f>
        <v>0</v>
      </c>
      <c r="BC88" s="242">
        <v>0</v>
      </c>
      <c r="BD88" s="235">
        <f>BB88-BC88</f>
        <v>0</v>
      </c>
      <c r="BE88" s="235" t="str">
        <f>IF(BD88=0,"geen actie",CONCATENATE("diploma uitschrijven: ",BB88," punten"))</f>
        <v>geen actie</v>
      </c>
      <c r="BF88" s="243">
        <v>117</v>
      </c>
    </row>
    <row r="89" spans="1:58" ht="17.25" customHeight="1" x14ac:dyDescent="0.3">
      <c r="A89" s="228">
        <v>118</v>
      </c>
      <c r="B89" s="228" t="str">
        <f>IF(A89=BF89,"v","x")</f>
        <v>v</v>
      </c>
      <c r="C89" s="149"/>
      <c r="D89" s="189"/>
      <c r="E89" s="246"/>
      <c r="F89" s="268"/>
      <c r="G89" s="232"/>
      <c r="H89" s="233">
        <f>SUM(M89+Q89+U89+Y89+AC89+AG89+AK89+AO89+AS89+AW89+BA89)</f>
        <v>0</v>
      </c>
      <c r="I89" s="247"/>
      <c r="J89" s="153">
        <v>2021</v>
      </c>
      <c r="K89" s="455">
        <f>J89-I89</f>
        <v>2021</v>
      </c>
      <c r="L89" s="235">
        <f>H89-M89</f>
        <v>0</v>
      </c>
      <c r="M89" s="236">
        <v>0</v>
      </c>
      <c r="N89" s="237">
        <v>1</v>
      </c>
      <c r="O89" s="237"/>
      <c r="P89" s="237"/>
      <c r="Q89" s="238">
        <f>SUM(O89*10+P89)/N89*10</f>
        <v>0</v>
      </c>
      <c r="R89" s="237">
        <v>1</v>
      </c>
      <c r="S89" s="237"/>
      <c r="T89" s="237"/>
      <c r="U89" s="238">
        <f>SUM(S89*10+T89)/R89*10</f>
        <v>0</v>
      </c>
      <c r="V89" s="237">
        <v>1</v>
      </c>
      <c r="W89" s="237"/>
      <c r="X89" s="237"/>
      <c r="Y89" s="238">
        <f>SUM(W89*10+X89)/V89*10</f>
        <v>0</v>
      </c>
      <c r="Z89" s="237">
        <v>1</v>
      </c>
      <c r="AA89" s="237"/>
      <c r="AB89" s="237"/>
      <c r="AC89" s="238">
        <f>SUM(AA89*10+AB89/2)/Z89*10</f>
        <v>0</v>
      </c>
      <c r="AD89" s="237">
        <v>1</v>
      </c>
      <c r="AE89" s="237"/>
      <c r="AF89" s="237"/>
      <c r="AG89" s="239">
        <f>SUM(AE89*10+AF89)/AD89*10</f>
        <v>0</v>
      </c>
      <c r="AH89" s="237">
        <v>1</v>
      </c>
      <c r="AI89" s="237"/>
      <c r="AJ89" s="237"/>
      <c r="AK89" s="239">
        <f>SUM(AI89*10+AJ89)/AH89*10</f>
        <v>0</v>
      </c>
      <c r="AL89" s="237">
        <v>1</v>
      </c>
      <c r="AM89" s="237"/>
      <c r="AN89" s="237"/>
      <c r="AO89" s="240">
        <f>SUM(AM89*10+AN89)/AL89*10</f>
        <v>0</v>
      </c>
      <c r="AP89" s="237">
        <v>1</v>
      </c>
      <c r="AQ89" s="237"/>
      <c r="AR89" s="237"/>
      <c r="AS89" s="241">
        <f>SUM(AQ89*10+AR89)/AP89*10</f>
        <v>0</v>
      </c>
      <c r="AT89" s="237">
        <v>1</v>
      </c>
      <c r="AU89" s="237"/>
      <c r="AV89" s="237"/>
      <c r="AW89" s="238">
        <f>SUM(AU89*10+AV89)/AT89*10</f>
        <v>0</v>
      </c>
      <c r="AX89" s="237">
        <v>1</v>
      </c>
      <c r="AY89" s="237"/>
      <c r="AZ89" s="237"/>
      <c r="BA89" s="238">
        <f>SUM(AY89*10+AZ89)/AX89*10</f>
        <v>0</v>
      </c>
      <c r="BB89" s="235">
        <f>IF(H89&lt;250,0,IF(H89&lt;500,250,IF(H89&lt;750,"500",IF(H89&lt;1000,750,IF(H89&lt;1500,1000,IF(H89&lt;2000,1500,IF(H89&lt;2500,2000,IF(H89&lt;3000,2500,3000))))))))</f>
        <v>0</v>
      </c>
      <c r="BC89" s="242">
        <v>0</v>
      </c>
      <c r="BD89" s="235">
        <f>BB89-BC89</f>
        <v>0</v>
      </c>
      <c r="BE89" s="235" t="str">
        <f>IF(BD89=0,"geen actie",CONCATENATE("diploma uitschrijven: ",BB89," punten"))</f>
        <v>geen actie</v>
      </c>
      <c r="BF89" s="243">
        <v>118</v>
      </c>
    </row>
    <row r="90" spans="1:58" ht="17.25" customHeight="1" x14ac:dyDescent="0.3">
      <c r="A90" s="228">
        <v>119</v>
      </c>
      <c r="B90" s="228" t="str">
        <f>IF(A90=BF90,"v","x")</f>
        <v>v</v>
      </c>
      <c r="C90" s="149"/>
      <c r="D90" s="189"/>
      <c r="E90" s="246"/>
      <c r="F90" s="269"/>
      <c r="G90" s="232"/>
      <c r="H90" s="233">
        <f>SUM(M90+Q90+U90+Y90+AC90+AG90+AK90+AO90+AS90+AW90+BA90)</f>
        <v>0</v>
      </c>
      <c r="I90" s="247"/>
      <c r="J90" s="153">
        <v>2021</v>
      </c>
      <c r="K90" s="455">
        <f>J90-I90</f>
        <v>2021</v>
      </c>
      <c r="L90" s="235">
        <f>H90-M90</f>
        <v>0</v>
      </c>
      <c r="M90" s="236">
        <v>0</v>
      </c>
      <c r="N90" s="237">
        <v>1</v>
      </c>
      <c r="O90" s="237"/>
      <c r="P90" s="237"/>
      <c r="Q90" s="238">
        <f>SUM(O90*10+P90)/N90*10</f>
        <v>0</v>
      </c>
      <c r="R90" s="237">
        <v>1</v>
      </c>
      <c r="S90" s="237"/>
      <c r="T90" s="237"/>
      <c r="U90" s="238">
        <f>SUM(S90*10+T90)/R90*10</f>
        <v>0</v>
      </c>
      <c r="V90" s="237">
        <v>1</v>
      </c>
      <c r="W90" s="237"/>
      <c r="X90" s="237"/>
      <c r="Y90" s="238">
        <f>SUM(W90*10+X90)/V90*10</f>
        <v>0</v>
      </c>
      <c r="Z90" s="237">
        <v>1</v>
      </c>
      <c r="AA90" s="237"/>
      <c r="AB90" s="237"/>
      <c r="AC90" s="238">
        <f>SUM(AA90*10+AB90/2)/Z90*10</f>
        <v>0</v>
      </c>
      <c r="AD90" s="237">
        <v>1</v>
      </c>
      <c r="AE90" s="237"/>
      <c r="AF90" s="237"/>
      <c r="AG90" s="239">
        <f>SUM(AE90*10+AF90)/AD90*10</f>
        <v>0</v>
      </c>
      <c r="AH90" s="237">
        <v>1</v>
      </c>
      <c r="AI90" s="237"/>
      <c r="AJ90" s="237"/>
      <c r="AK90" s="239">
        <f>SUM(AI90*10+AJ90)/AH90*10</f>
        <v>0</v>
      </c>
      <c r="AL90" s="237">
        <v>1</v>
      </c>
      <c r="AM90" s="237"/>
      <c r="AN90" s="237"/>
      <c r="AO90" s="240">
        <f>SUM(AM90*10+AN90)/AL90*10</f>
        <v>0</v>
      </c>
      <c r="AP90" s="237">
        <v>1</v>
      </c>
      <c r="AQ90" s="237"/>
      <c r="AR90" s="237"/>
      <c r="AS90" s="241">
        <f>SUM(AQ90*10+AR90)/AP90*10</f>
        <v>0</v>
      </c>
      <c r="AT90" s="237">
        <v>1</v>
      </c>
      <c r="AU90" s="237"/>
      <c r="AV90" s="237"/>
      <c r="AW90" s="238">
        <f>SUM(AU90*10+AV90)/AT90*10</f>
        <v>0</v>
      </c>
      <c r="AX90" s="237">
        <v>1</v>
      </c>
      <c r="AY90" s="237"/>
      <c r="AZ90" s="237"/>
      <c r="BA90" s="238">
        <f>SUM(AY90*10+AZ90)/AX90*10</f>
        <v>0</v>
      </c>
      <c r="BB90" s="235">
        <f>IF(H90&lt;250,0,IF(H90&lt;500,250,IF(H90&lt;750,"500",IF(H90&lt;1000,750,IF(H90&lt;1500,1000,IF(H90&lt;2000,1500,IF(H90&lt;2500,2000,IF(H90&lt;3000,2500,3000))))))))</f>
        <v>0</v>
      </c>
      <c r="BC90" s="242">
        <v>0</v>
      </c>
      <c r="BD90" s="235">
        <f>BB90-BC90</f>
        <v>0</v>
      </c>
      <c r="BE90" s="235" t="str">
        <f>IF(BD90=0,"geen actie",CONCATENATE("diploma uitschrijven: ",BB90," punten"))</f>
        <v>geen actie</v>
      </c>
      <c r="BF90" s="243">
        <v>119</v>
      </c>
    </row>
    <row r="91" spans="1:58" ht="17.25" customHeight="1" x14ac:dyDescent="0.3">
      <c r="A91" s="228">
        <v>120</v>
      </c>
      <c r="B91" s="228" t="str">
        <f>IF(A91=BF91,"v","x")</f>
        <v>v</v>
      </c>
      <c r="C91" s="228"/>
      <c r="D91" s="229"/>
      <c r="E91" s="230"/>
      <c r="F91" s="231"/>
      <c r="G91" s="245"/>
      <c r="H91" s="233">
        <f>SUM(M91+Q91+U91+Y91+AC91+AG91+AK91+AO91+AS91+AW91+BA91)</f>
        <v>0</v>
      </c>
      <c r="I91" s="247"/>
      <c r="J91" s="153">
        <v>2021</v>
      </c>
      <c r="K91" s="455">
        <f>J91-I91</f>
        <v>2021</v>
      </c>
      <c r="L91" s="235">
        <f>H91-M91</f>
        <v>0</v>
      </c>
      <c r="M91" s="236">
        <v>0</v>
      </c>
      <c r="N91" s="237">
        <v>1</v>
      </c>
      <c r="O91" s="237"/>
      <c r="P91" s="237"/>
      <c r="Q91" s="238">
        <f>SUM(O91*10+P91)/N91*10</f>
        <v>0</v>
      </c>
      <c r="R91" s="237">
        <v>1</v>
      </c>
      <c r="S91" s="237"/>
      <c r="T91" s="237"/>
      <c r="U91" s="238">
        <f>SUM(S91*10+T91)/R91*10</f>
        <v>0</v>
      </c>
      <c r="V91" s="237">
        <v>1</v>
      </c>
      <c r="W91" s="237"/>
      <c r="X91" s="237"/>
      <c r="Y91" s="238">
        <f>SUM(W91*10+X91)/V91*10</f>
        <v>0</v>
      </c>
      <c r="Z91" s="237">
        <v>1</v>
      </c>
      <c r="AA91" s="237"/>
      <c r="AB91" s="237"/>
      <c r="AC91" s="238">
        <f>SUM(AA91*10+AB91/2)/Z91*10</f>
        <v>0</v>
      </c>
      <c r="AD91" s="237">
        <v>1</v>
      </c>
      <c r="AE91" s="237"/>
      <c r="AF91" s="237"/>
      <c r="AG91" s="239">
        <f>SUM(AE91*10+AF91)/AD91*10</f>
        <v>0</v>
      </c>
      <c r="AH91" s="237">
        <v>1</v>
      </c>
      <c r="AI91" s="237"/>
      <c r="AJ91" s="237"/>
      <c r="AK91" s="239">
        <f>SUM(AI91*10+AJ91)/AH91*10</f>
        <v>0</v>
      </c>
      <c r="AL91" s="237">
        <v>1</v>
      </c>
      <c r="AM91" s="237"/>
      <c r="AN91" s="237"/>
      <c r="AO91" s="240">
        <f>SUM(AM91*10+AN91)/AL91*10</f>
        <v>0</v>
      </c>
      <c r="AP91" s="237">
        <v>1</v>
      </c>
      <c r="AQ91" s="237"/>
      <c r="AR91" s="237"/>
      <c r="AS91" s="241">
        <f>SUM(AQ91*10+AR91)/AP91*10</f>
        <v>0</v>
      </c>
      <c r="AT91" s="237">
        <v>1</v>
      </c>
      <c r="AU91" s="237"/>
      <c r="AV91" s="237"/>
      <c r="AW91" s="238">
        <f>SUM(AU91*10+AV91)/AT91*10</f>
        <v>0</v>
      </c>
      <c r="AX91" s="237">
        <v>1</v>
      </c>
      <c r="AY91" s="237"/>
      <c r="AZ91" s="237"/>
      <c r="BA91" s="238">
        <f>SUM(AY91*10+AZ91)/AX91*10</f>
        <v>0</v>
      </c>
      <c r="BB91" s="235">
        <f>IF(H91&lt;250,0,IF(H91&lt;500,250,IF(H91&lt;750,"500",IF(H91&lt;1000,750,IF(H91&lt;1500,1000,IF(H91&lt;2000,1500,IF(H91&lt;2500,2000,IF(H91&lt;3000,2500,3000))))))))</f>
        <v>0</v>
      </c>
      <c r="BC91" s="242">
        <v>0</v>
      </c>
      <c r="BD91" s="235">
        <f>BB91-BC91</f>
        <v>0</v>
      </c>
      <c r="BE91" s="235" t="str">
        <f>IF(BD91=0,"geen actie",CONCATENATE("diploma uitschrijven: ",BB91," punten"))</f>
        <v>geen actie</v>
      </c>
      <c r="BF91" s="243">
        <v>120</v>
      </c>
    </row>
    <row r="92" spans="1:58" ht="17.25" customHeight="1" x14ac:dyDescent="0.3">
      <c r="A92" s="228">
        <v>121</v>
      </c>
      <c r="B92" s="228" t="str">
        <f>IF(A92=BF92,"v","x")</f>
        <v>v</v>
      </c>
      <c r="C92" s="228"/>
      <c r="D92" s="229"/>
      <c r="E92" s="230"/>
      <c r="F92" s="234"/>
      <c r="G92" s="245"/>
      <c r="H92" s="233">
        <f>SUM(M92+Q92+U92+Y92+AC92+AG92+AK92+AO92+AS92+AW92+BA92)</f>
        <v>0</v>
      </c>
      <c r="I92" s="247"/>
      <c r="J92" s="153">
        <v>2021</v>
      </c>
      <c r="K92" s="455">
        <f>J92-I92</f>
        <v>2021</v>
      </c>
      <c r="L92" s="235">
        <f>H92-M92</f>
        <v>0</v>
      </c>
      <c r="M92" s="236">
        <v>0</v>
      </c>
      <c r="N92" s="237">
        <v>1</v>
      </c>
      <c r="O92" s="237"/>
      <c r="P92" s="237"/>
      <c r="Q92" s="238">
        <f>SUM(O92*10+P92)/N92*10</f>
        <v>0</v>
      </c>
      <c r="R92" s="237">
        <v>1</v>
      </c>
      <c r="S92" s="237"/>
      <c r="T92" s="237"/>
      <c r="U92" s="238">
        <f>SUM(S92*10+T92)/R92*10</f>
        <v>0</v>
      </c>
      <c r="V92" s="237">
        <v>1</v>
      </c>
      <c r="W92" s="237"/>
      <c r="X92" s="237"/>
      <c r="Y92" s="238">
        <f>SUM(W92*10+X92)/V92*10</f>
        <v>0</v>
      </c>
      <c r="Z92" s="237">
        <v>1</v>
      </c>
      <c r="AA92" s="237"/>
      <c r="AB92" s="237"/>
      <c r="AC92" s="238">
        <f>SUM(AA92*10+AB92/2)/Z92*10</f>
        <v>0</v>
      </c>
      <c r="AD92" s="237">
        <v>1</v>
      </c>
      <c r="AE92" s="237"/>
      <c r="AF92" s="237"/>
      <c r="AG92" s="239">
        <f>SUM(AE92*10+AF92)/AD92*10</f>
        <v>0</v>
      </c>
      <c r="AH92" s="237">
        <v>1</v>
      </c>
      <c r="AI92" s="237"/>
      <c r="AJ92" s="237"/>
      <c r="AK92" s="239">
        <f>SUM(AI92*10+AJ92)/AH92*10</f>
        <v>0</v>
      </c>
      <c r="AL92" s="237">
        <v>1</v>
      </c>
      <c r="AM92" s="237"/>
      <c r="AN92" s="237"/>
      <c r="AO92" s="240">
        <f>SUM(AM92*10+AN92)/AL92*10</f>
        <v>0</v>
      </c>
      <c r="AP92" s="237">
        <v>1</v>
      </c>
      <c r="AQ92" s="237"/>
      <c r="AR92" s="237"/>
      <c r="AS92" s="241">
        <f>SUM(AQ92*10+AR92)/AP92*10</f>
        <v>0</v>
      </c>
      <c r="AT92" s="237">
        <v>1</v>
      </c>
      <c r="AU92" s="237"/>
      <c r="AV92" s="237"/>
      <c r="AW92" s="238">
        <f>SUM(AU92*10+AV92)/AT92*10</f>
        <v>0</v>
      </c>
      <c r="AX92" s="237">
        <v>1</v>
      </c>
      <c r="AY92" s="237"/>
      <c r="AZ92" s="237"/>
      <c r="BA92" s="238">
        <f>SUM(AY92*10+AZ92)/AX92*10</f>
        <v>0</v>
      </c>
      <c r="BB92" s="235">
        <f>IF(H92&lt;250,0,IF(H92&lt;500,250,IF(H92&lt;750,"500",IF(H92&lt;1000,750,IF(H92&lt;1500,1000,IF(H92&lt;2000,1500,IF(H92&lt;2500,2000,IF(H92&lt;3000,2500,3000))))))))</f>
        <v>0</v>
      </c>
      <c r="BC92" s="242">
        <v>0</v>
      </c>
      <c r="BD92" s="235">
        <f>BB92-BC92</f>
        <v>0</v>
      </c>
      <c r="BE92" s="235" t="str">
        <f>IF(BD92=0,"geen actie",CONCATENATE("diploma uitschrijven: ",BB92," punten"))</f>
        <v>geen actie</v>
      </c>
      <c r="BF92" s="243">
        <v>121</v>
      </c>
    </row>
    <row r="93" spans="1:58" ht="17.25" customHeight="1" x14ac:dyDescent="0.3">
      <c r="A93" s="228">
        <v>122</v>
      </c>
      <c r="B93" s="228" t="str">
        <f>IF(A93=BF93,"v","x")</f>
        <v>v</v>
      </c>
      <c r="C93" s="149"/>
      <c r="D93" s="189"/>
      <c r="E93" s="246"/>
      <c r="F93" s="268"/>
      <c r="G93" s="232"/>
      <c r="H93" s="233">
        <f>SUM(M93+Q93+U93+Y93+AC93+AG93+AK93+AO93+AS93+AW93+BA93)</f>
        <v>0</v>
      </c>
      <c r="I93" s="247"/>
      <c r="J93" s="153">
        <v>2021</v>
      </c>
      <c r="K93" s="455">
        <f>J93-I93</f>
        <v>2021</v>
      </c>
      <c r="L93" s="235">
        <f>H93-M93</f>
        <v>0</v>
      </c>
      <c r="M93" s="236">
        <v>0</v>
      </c>
      <c r="N93" s="237">
        <v>1</v>
      </c>
      <c r="O93" s="237"/>
      <c r="P93" s="237"/>
      <c r="Q93" s="238">
        <f>SUM(O93*10+P93)/N93*10</f>
        <v>0</v>
      </c>
      <c r="R93" s="237">
        <v>1</v>
      </c>
      <c r="S93" s="237"/>
      <c r="T93" s="237"/>
      <c r="U93" s="238">
        <f>SUM(S93*10+T93)/R93*10</f>
        <v>0</v>
      </c>
      <c r="V93" s="237">
        <v>1</v>
      </c>
      <c r="W93" s="237"/>
      <c r="X93" s="237"/>
      <c r="Y93" s="238">
        <f>SUM(W93*10+X93)/V93*10</f>
        <v>0</v>
      </c>
      <c r="Z93" s="237">
        <v>1</v>
      </c>
      <c r="AA93" s="237"/>
      <c r="AB93" s="237"/>
      <c r="AC93" s="238">
        <f>SUM(AA93*10+AB93/2)/Z93*10</f>
        <v>0</v>
      </c>
      <c r="AD93" s="237">
        <v>1</v>
      </c>
      <c r="AE93" s="237"/>
      <c r="AF93" s="237"/>
      <c r="AG93" s="239">
        <f>SUM(AE93*10+AF93)/AD93*10</f>
        <v>0</v>
      </c>
      <c r="AH93" s="237">
        <v>1</v>
      </c>
      <c r="AI93" s="237"/>
      <c r="AJ93" s="237"/>
      <c r="AK93" s="239">
        <f>SUM(AI93*10+AJ93)/AH93*10</f>
        <v>0</v>
      </c>
      <c r="AL93" s="237">
        <v>1</v>
      </c>
      <c r="AM93" s="237"/>
      <c r="AN93" s="237"/>
      <c r="AO93" s="240">
        <f>SUM(AM93*10+AN93)/AL93*10</f>
        <v>0</v>
      </c>
      <c r="AP93" s="237">
        <v>1</v>
      </c>
      <c r="AQ93" s="237"/>
      <c r="AR93" s="237"/>
      <c r="AS93" s="241">
        <f>SUM(AQ93*10+AR93)/AP93*10</f>
        <v>0</v>
      </c>
      <c r="AT93" s="237">
        <v>1</v>
      </c>
      <c r="AU93" s="237"/>
      <c r="AV93" s="237"/>
      <c r="AW93" s="238">
        <f>SUM(AU93*10+AV93)/AT93*10</f>
        <v>0</v>
      </c>
      <c r="AX93" s="237">
        <v>1</v>
      </c>
      <c r="AY93" s="237"/>
      <c r="AZ93" s="237"/>
      <c r="BA93" s="238">
        <f>SUM(AY93*10+AZ93)/AX93*10</f>
        <v>0</v>
      </c>
      <c r="BB93" s="235">
        <f>IF(H93&lt;250,0,IF(H93&lt;500,250,IF(H93&lt;750,"500",IF(H93&lt;1000,750,IF(H93&lt;1500,1000,IF(H93&lt;2000,1500,IF(H93&lt;2500,2000,IF(H93&lt;3000,2500,3000))))))))</f>
        <v>0</v>
      </c>
      <c r="BC93" s="242">
        <v>0</v>
      </c>
      <c r="BD93" s="235">
        <f>BB93-BC93</f>
        <v>0</v>
      </c>
      <c r="BE93" s="235" t="str">
        <f>IF(BD93=0,"geen actie",CONCATENATE("diploma uitschrijven: ",BB93," punten"))</f>
        <v>geen actie</v>
      </c>
      <c r="BF93" s="243">
        <v>122</v>
      </c>
    </row>
    <row r="94" spans="1:58" ht="17.25" customHeight="1" x14ac:dyDescent="0.3">
      <c r="A94" s="228">
        <v>123</v>
      </c>
      <c r="B94" s="228" t="str">
        <f>IF(A94=BF94,"v","x")</f>
        <v>v</v>
      </c>
      <c r="C94" s="149"/>
      <c r="D94" s="229"/>
      <c r="E94" s="246"/>
      <c r="F94" s="234"/>
      <c r="G94" s="245"/>
      <c r="H94" s="233">
        <f>SUM(M94+Q94+U94+Y94+AC94+AG94+AK94+AO94+AS94+AW94+BA94)</f>
        <v>0</v>
      </c>
      <c r="I94" s="247"/>
      <c r="J94" s="153">
        <v>2021</v>
      </c>
      <c r="K94" s="455">
        <f>J94-I94</f>
        <v>2021</v>
      </c>
      <c r="L94" s="235">
        <f>H94-M94</f>
        <v>0</v>
      </c>
      <c r="M94" s="236">
        <v>0</v>
      </c>
      <c r="N94" s="237">
        <v>1</v>
      </c>
      <c r="O94" s="237"/>
      <c r="P94" s="237"/>
      <c r="Q94" s="238">
        <f>SUM(O94*10+P94)/N94*10</f>
        <v>0</v>
      </c>
      <c r="R94" s="237">
        <v>1</v>
      </c>
      <c r="S94" s="237"/>
      <c r="T94" s="237"/>
      <c r="U94" s="238">
        <f>SUM(S94*10+T94)/R94*10</f>
        <v>0</v>
      </c>
      <c r="V94" s="237">
        <v>1</v>
      </c>
      <c r="W94" s="237"/>
      <c r="X94" s="237"/>
      <c r="Y94" s="238">
        <f>SUM(W94*10+X94)/V94*10</f>
        <v>0</v>
      </c>
      <c r="Z94" s="237">
        <v>1</v>
      </c>
      <c r="AA94" s="237"/>
      <c r="AB94" s="237"/>
      <c r="AC94" s="238">
        <f>SUM(AA94*10+AB94/2)/Z94*10</f>
        <v>0</v>
      </c>
      <c r="AD94" s="237">
        <v>1</v>
      </c>
      <c r="AE94" s="237"/>
      <c r="AF94" s="237"/>
      <c r="AG94" s="239">
        <f>SUM(AE94*10+AF94)/AD94*10</f>
        <v>0</v>
      </c>
      <c r="AH94" s="237">
        <v>1</v>
      </c>
      <c r="AI94" s="237"/>
      <c r="AJ94" s="237"/>
      <c r="AK94" s="239">
        <f>SUM(AI94*10+AJ94)/AH94*10</f>
        <v>0</v>
      </c>
      <c r="AL94" s="237">
        <v>1</v>
      </c>
      <c r="AM94" s="237"/>
      <c r="AN94" s="237"/>
      <c r="AO94" s="240">
        <f>SUM(AM94*10+AN94)/AL94*10</f>
        <v>0</v>
      </c>
      <c r="AP94" s="237">
        <v>1</v>
      </c>
      <c r="AQ94" s="237"/>
      <c r="AR94" s="237"/>
      <c r="AS94" s="241">
        <f>SUM(AQ94*10+AR94)/AP94*10</f>
        <v>0</v>
      </c>
      <c r="AT94" s="237">
        <v>1</v>
      </c>
      <c r="AU94" s="237"/>
      <c r="AV94" s="237"/>
      <c r="AW94" s="238">
        <f>SUM(AU94*10+AV94)/AT94*10</f>
        <v>0</v>
      </c>
      <c r="AX94" s="237">
        <v>1</v>
      </c>
      <c r="AY94" s="237"/>
      <c r="AZ94" s="237"/>
      <c r="BA94" s="238">
        <f>SUM(AY94*10+AZ94)/AX94*10</f>
        <v>0</v>
      </c>
      <c r="BB94" s="235">
        <f>IF(H94&lt;250,0,IF(H94&lt;500,250,IF(H94&lt;750,"500",IF(H94&lt;1000,750,IF(H94&lt;1500,1000,IF(H94&lt;2000,1500,IF(H94&lt;2500,2000,IF(H94&lt;3000,2500,3000))))))))</f>
        <v>0</v>
      </c>
      <c r="BC94" s="242">
        <v>0</v>
      </c>
      <c r="BD94" s="235">
        <f>BB94-BC94</f>
        <v>0</v>
      </c>
      <c r="BE94" s="235" t="str">
        <f>IF(BD94=0,"geen actie",CONCATENATE("diploma uitschrijven: ",BB94," punten"))</f>
        <v>geen actie</v>
      </c>
      <c r="BF94" s="243">
        <v>123</v>
      </c>
    </row>
    <row r="95" spans="1:58" ht="17.25" customHeight="1" x14ac:dyDescent="0.3">
      <c r="A95" s="228">
        <v>124</v>
      </c>
      <c r="B95" s="228" t="str">
        <f>IF(A95=BF95,"v","x")</f>
        <v>v</v>
      </c>
      <c r="C95" s="149"/>
      <c r="D95" s="456"/>
      <c r="E95" s="230"/>
      <c r="F95" s="492"/>
      <c r="G95" s="245"/>
      <c r="H95" s="233">
        <f>SUM(M95+Q95+U95+Y95+AC95+AG95+AK95+AO95+AS95+AW95+BA95)</f>
        <v>0</v>
      </c>
      <c r="I95" s="247"/>
      <c r="J95" s="153">
        <v>2021</v>
      </c>
      <c r="K95" s="455">
        <f>J95-I95</f>
        <v>2021</v>
      </c>
      <c r="L95" s="235">
        <f>H95-M95</f>
        <v>0</v>
      </c>
      <c r="M95" s="236">
        <v>0</v>
      </c>
      <c r="N95" s="237">
        <v>1</v>
      </c>
      <c r="O95" s="237"/>
      <c r="P95" s="237"/>
      <c r="Q95" s="238">
        <f>SUM(O95*10+P95)/N95*10</f>
        <v>0</v>
      </c>
      <c r="R95" s="237">
        <v>1</v>
      </c>
      <c r="S95" s="237"/>
      <c r="T95" s="237"/>
      <c r="U95" s="238">
        <f>SUM(S95*10+T95)/R95*10</f>
        <v>0</v>
      </c>
      <c r="V95" s="237">
        <v>1</v>
      </c>
      <c r="W95" s="237"/>
      <c r="X95" s="237"/>
      <c r="Y95" s="238">
        <f>SUM(W95*10+X95)/V95*10</f>
        <v>0</v>
      </c>
      <c r="Z95" s="237">
        <v>1</v>
      </c>
      <c r="AA95" s="237"/>
      <c r="AB95" s="237"/>
      <c r="AC95" s="238">
        <f>SUM(AA95*10+AB95/2)/Z95*10</f>
        <v>0</v>
      </c>
      <c r="AD95" s="237">
        <v>1</v>
      </c>
      <c r="AE95" s="237"/>
      <c r="AF95" s="237"/>
      <c r="AG95" s="239">
        <f>SUM(AE95*10+AF95)/AD95*10</f>
        <v>0</v>
      </c>
      <c r="AH95" s="237">
        <v>1</v>
      </c>
      <c r="AI95" s="237"/>
      <c r="AJ95" s="237"/>
      <c r="AK95" s="239">
        <f>SUM(AI95*10+AJ95)/AH95*10</f>
        <v>0</v>
      </c>
      <c r="AL95" s="237">
        <v>1</v>
      </c>
      <c r="AM95" s="237"/>
      <c r="AN95" s="237"/>
      <c r="AO95" s="240">
        <f>SUM(AM95*10+AN95)/AL95*10</f>
        <v>0</v>
      </c>
      <c r="AP95" s="237">
        <v>1</v>
      </c>
      <c r="AQ95" s="237"/>
      <c r="AR95" s="237"/>
      <c r="AS95" s="241">
        <f>SUM(AQ95*10+AR95)/AP95*10</f>
        <v>0</v>
      </c>
      <c r="AT95" s="237">
        <v>1</v>
      </c>
      <c r="AU95" s="237"/>
      <c r="AV95" s="237"/>
      <c r="AW95" s="238">
        <f>SUM(AU95*10+AV95)/AT95*10</f>
        <v>0</v>
      </c>
      <c r="AX95" s="237">
        <v>1</v>
      </c>
      <c r="AY95" s="237"/>
      <c r="AZ95" s="237"/>
      <c r="BA95" s="238">
        <f>SUM(AY95*10+AZ95)/AX95*10</f>
        <v>0</v>
      </c>
      <c r="BB95" s="235">
        <f>IF(H95&lt;250,0,IF(H95&lt;500,250,IF(H95&lt;750,"500",IF(H95&lt;1000,750,IF(H95&lt;1500,1000,IF(H95&lt;2000,1500,IF(H95&lt;2500,2000,IF(H95&lt;3000,2500,3000))))))))</f>
        <v>0</v>
      </c>
      <c r="BC95" s="242">
        <v>0</v>
      </c>
      <c r="BD95" s="235">
        <f>BB95-BC95</f>
        <v>0</v>
      </c>
      <c r="BE95" s="235" t="str">
        <f>IF(BD95=0,"geen actie",CONCATENATE("diploma uitschrijven: ",BB95," punten"))</f>
        <v>geen actie</v>
      </c>
      <c r="BF95" s="243">
        <v>124</v>
      </c>
    </row>
    <row r="96" spans="1:58" ht="17.25" customHeight="1" x14ac:dyDescent="0.3">
      <c r="A96" s="228">
        <v>125</v>
      </c>
      <c r="B96" s="228" t="str">
        <f>IF(A96=BF96,"v","x")</f>
        <v>v</v>
      </c>
      <c r="C96" s="149"/>
      <c r="D96" s="189"/>
      <c r="E96" s="246"/>
      <c r="F96" s="269"/>
      <c r="G96" s="232"/>
      <c r="H96" s="233">
        <f>SUM(M96+Q96+U96+Y96+AC96+AG96+AK96+AO96+AS96+AW96+BA96)</f>
        <v>0</v>
      </c>
      <c r="I96" s="247"/>
      <c r="J96" s="153">
        <v>2021</v>
      </c>
      <c r="K96" s="455">
        <f>J96-I96</f>
        <v>2021</v>
      </c>
      <c r="L96" s="235">
        <f>H96-M96</f>
        <v>0</v>
      </c>
      <c r="M96" s="236">
        <v>0</v>
      </c>
      <c r="N96" s="237">
        <v>1</v>
      </c>
      <c r="O96" s="237"/>
      <c r="P96" s="237"/>
      <c r="Q96" s="238">
        <f>SUM(O96*10+P96)/N96*10</f>
        <v>0</v>
      </c>
      <c r="R96" s="237">
        <v>1</v>
      </c>
      <c r="S96" s="237"/>
      <c r="T96" s="237"/>
      <c r="U96" s="238">
        <f>SUM(S96*10+T96)/R96*10</f>
        <v>0</v>
      </c>
      <c r="V96" s="237">
        <v>1</v>
      </c>
      <c r="W96" s="237"/>
      <c r="X96" s="237"/>
      <c r="Y96" s="238">
        <f>SUM(W96*10+X96)/V96*10</f>
        <v>0</v>
      </c>
      <c r="Z96" s="237">
        <v>1</v>
      </c>
      <c r="AA96" s="237"/>
      <c r="AB96" s="237"/>
      <c r="AC96" s="238">
        <f>SUM(AA96*10+AB96/2)/Z96*10</f>
        <v>0</v>
      </c>
      <c r="AD96" s="237">
        <v>1</v>
      </c>
      <c r="AE96" s="237"/>
      <c r="AF96" s="237"/>
      <c r="AG96" s="239">
        <f>SUM(AE96*10+AF96)/AD96*10</f>
        <v>0</v>
      </c>
      <c r="AH96" s="237">
        <v>1</v>
      </c>
      <c r="AI96" s="237"/>
      <c r="AJ96" s="237"/>
      <c r="AK96" s="239">
        <f>SUM(AI96*10+AJ96)/AH96*10</f>
        <v>0</v>
      </c>
      <c r="AL96" s="237">
        <v>1</v>
      </c>
      <c r="AM96" s="237"/>
      <c r="AN96" s="237"/>
      <c r="AO96" s="240">
        <f>SUM(AM96*10+AN96)/AL96*10</f>
        <v>0</v>
      </c>
      <c r="AP96" s="237">
        <v>1</v>
      </c>
      <c r="AQ96" s="237"/>
      <c r="AR96" s="237"/>
      <c r="AS96" s="241">
        <f>SUM(AQ96*10+AR96)/AP96*10</f>
        <v>0</v>
      </c>
      <c r="AT96" s="237">
        <v>1</v>
      </c>
      <c r="AU96" s="237"/>
      <c r="AV96" s="237"/>
      <c r="AW96" s="238">
        <f>SUM(AU96*10+AV96)/AT96*10</f>
        <v>0</v>
      </c>
      <c r="AX96" s="237">
        <v>1</v>
      </c>
      <c r="AY96" s="237"/>
      <c r="AZ96" s="237"/>
      <c r="BA96" s="238">
        <f>SUM(AY96*10+AZ96)/AX96*10</f>
        <v>0</v>
      </c>
      <c r="BB96" s="235">
        <f>IF(H96&lt;250,0,IF(H96&lt;500,250,IF(H96&lt;750,"500",IF(H96&lt;1000,750,IF(H96&lt;1500,1000,IF(H96&lt;2000,1500,IF(H96&lt;2500,2000,IF(H96&lt;3000,2500,3000))))))))</f>
        <v>0</v>
      </c>
      <c r="BC96" s="242">
        <v>0</v>
      </c>
      <c r="BD96" s="235">
        <f>BB96-BC96</f>
        <v>0</v>
      </c>
      <c r="BE96" s="235" t="str">
        <f>IF(BD96=0,"geen actie",CONCATENATE("diploma uitschrijven: ",BB96," punten"))</f>
        <v>geen actie</v>
      </c>
      <c r="BF96" s="243">
        <v>125</v>
      </c>
    </row>
    <row r="97" spans="1:59" ht="17.25" customHeight="1" x14ac:dyDescent="0.3">
      <c r="A97" s="228">
        <v>126</v>
      </c>
      <c r="B97" s="228" t="str">
        <f>IF(A97=BF97,"v","x")</f>
        <v>v</v>
      </c>
      <c r="C97" s="149"/>
      <c r="D97" s="229"/>
      <c r="E97" s="230"/>
      <c r="F97" s="231"/>
      <c r="G97" s="232"/>
      <c r="H97" s="233">
        <f>SUM(M97+Q97+U97+Y97+AC97+AG97+AK97+AO97+AS97+AW97+BA97)</f>
        <v>0</v>
      </c>
      <c r="I97" s="247"/>
      <c r="J97" s="153">
        <v>2021</v>
      </c>
      <c r="K97" s="455">
        <f>J97-I97</f>
        <v>2021</v>
      </c>
      <c r="L97" s="235">
        <f>H97-M97</f>
        <v>0</v>
      </c>
      <c r="M97" s="236">
        <v>0</v>
      </c>
      <c r="N97" s="237">
        <v>1</v>
      </c>
      <c r="O97" s="237"/>
      <c r="P97" s="237"/>
      <c r="Q97" s="238">
        <f>SUM(O97*10+P97)/N97*10</f>
        <v>0</v>
      </c>
      <c r="R97" s="237">
        <v>1</v>
      </c>
      <c r="S97" s="237"/>
      <c r="T97" s="237"/>
      <c r="U97" s="238">
        <f>SUM(S97*10+T97)/R97*10</f>
        <v>0</v>
      </c>
      <c r="V97" s="237">
        <v>1</v>
      </c>
      <c r="W97" s="237"/>
      <c r="X97" s="237"/>
      <c r="Y97" s="238">
        <f>SUM(W97*10+X97)/V97*10</f>
        <v>0</v>
      </c>
      <c r="Z97" s="237">
        <v>1</v>
      </c>
      <c r="AA97" s="237"/>
      <c r="AB97" s="237"/>
      <c r="AC97" s="238">
        <f>SUM(AA97*10+AB97/2)/Z97*10</f>
        <v>0</v>
      </c>
      <c r="AD97" s="237">
        <v>1</v>
      </c>
      <c r="AE97" s="237"/>
      <c r="AF97" s="237"/>
      <c r="AG97" s="239">
        <f>SUM(AE97*10+AF97)/AD97*10</f>
        <v>0</v>
      </c>
      <c r="AH97" s="237">
        <v>1</v>
      </c>
      <c r="AI97" s="237"/>
      <c r="AJ97" s="237"/>
      <c r="AK97" s="239">
        <f>SUM(AI97*10+AJ97)/AH97*10</f>
        <v>0</v>
      </c>
      <c r="AL97" s="237">
        <v>1</v>
      </c>
      <c r="AM97" s="237"/>
      <c r="AN97" s="237"/>
      <c r="AO97" s="240">
        <f>SUM(AM97*10+AN97)/AL97*10</f>
        <v>0</v>
      </c>
      <c r="AP97" s="237">
        <v>1</v>
      </c>
      <c r="AQ97" s="237"/>
      <c r="AR97" s="237"/>
      <c r="AS97" s="241">
        <f>SUM(AQ97*10+AR97)/AP97*10</f>
        <v>0</v>
      </c>
      <c r="AT97" s="237">
        <v>1</v>
      </c>
      <c r="AU97" s="237"/>
      <c r="AV97" s="237"/>
      <c r="AW97" s="238">
        <f>SUM(AU97*10+AV97)/AT97*10</f>
        <v>0</v>
      </c>
      <c r="AX97" s="237">
        <v>1</v>
      </c>
      <c r="AY97" s="237"/>
      <c r="AZ97" s="237"/>
      <c r="BA97" s="238">
        <f>SUM(AY97*10+AZ97)/AX97*10</f>
        <v>0</v>
      </c>
      <c r="BB97" s="235">
        <f>IF(H97&lt;250,0,IF(H97&lt;500,250,IF(H97&lt;750,"500",IF(H97&lt;1000,750,IF(H97&lt;1500,1000,IF(H97&lt;2000,1500,IF(H97&lt;2500,2000,IF(H97&lt;3000,2500,3000))))))))</f>
        <v>0</v>
      </c>
      <c r="BC97" s="242">
        <v>0</v>
      </c>
      <c r="BD97" s="235">
        <f>BB97-BC97</f>
        <v>0</v>
      </c>
      <c r="BE97" s="235" t="str">
        <f>IF(BD97=0,"geen actie",CONCATENATE("diploma uitschrijven: ",BB97," punten"))</f>
        <v>geen actie</v>
      </c>
      <c r="BF97" s="243">
        <v>126</v>
      </c>
    </row>
    <row r="98" spans="1:59" ht="17.25" customHeight="1" x14ac:dyDescent="0.3">
      <c r="A98" s="228">
        <v>127</v>
      </c>
      <c r="B98" s="228" t="str">
        <f>IF(A98=BF98,"v","x")</f>
        <v>v</v>
      </c>
      <c r="C98" s="149"/>
      <c r="D98" s="229"/>
      <c r="E98" s="248"/>
      <c r="F98" s="228"/>
      <c r="G98" s="252"/>
      <c r="H98" s="233">
        <f>SUM(M98+Q98+U98+Y98+AC98+AG98+AK98+AO98+AS98+AW98+BA98)</f>
        <v>0</v>
      </c>
      <c r="I98" s="235"/>
      <c r="J98" s="153">
        <v>2021</v>
      </c>
      <c r="K98" s="455">
        <f>J98-I98</f>
        <v>2021</v>
      </c>
      <c r="L98" s="235">
        <f>H98-M98</f>
        <v>0</v>
      </c>
      <c r="M98" s="236">
        <v>0</v>
      </c>
      <c r="N98" s="237">
        <v>1</v>
      </c>
      <c r="O98" s="237"/>
      <c r="P98" s="237"/>
      <c r="Q98" s="238">
        <f>SUM(O98*10+P98)/N98*10</f>
        <v>0</v>
      </c>
      <c r="R98" s="237">
        <v>1</v>
      </c>
      <c r="S98" s="237"/>
      <c r="T98" s="237"/>
      <c r="U98" s="238">
        <f>SUM(S98*10+T98)/R98*10</f>
        <v>0</v>
      </c>
      <c r="V98" s="237">
        <v>1</v>
      </c>
      <c r="W98" s="237"/>
      <c r="X98" s="237"/>
      <c r="Y98" s="238">
        <f>SUM(W98*10+X98)/V98*10</f>
        <v>0</v>
      </c>
      <c r="Z98" s="237">
        <v>1</v>
      </c>
      <c r="AA98" s="237"/>
      <c r="AB98" s="237"/>
      <c r="AC98" s="238">
        <f>SUM(AA98*10+AB98/2)/Z98*10</f>
        <v>0</v>
      </c>
      <c r="AD98" s="237">
        <v>1</v>
      </c>
      <c r="AE98" s="237"/>
      <c r="AF98" s="237"/>
      <c r="AG98" s="239">
        <f>SUM(AE98*10+AF98)/AD98*10</f>
        <v>0</v>
      </c>
      <c r="AH98" s="237">
        <v>1</v>
      </c>
      <c r="AI98" s="237"/>
      <c r="AJ98" s="237"/>
      <c r="AK98" s="239">
        <f>SUM(AI98*10+AJ98)/AH98*10</f>
        <v>0</v>
      </c>
      <c r="AL98" s="237">
        <v>1</v>
      </c>
      <c r="AM98" s="237"/>
      <c r="AN98" s="237"/>
      <c r="AO98" s="240">
        <f>SUM(AM98*10+AN98)/AL98*10</f>
        <v>0</v>
      </c>
      <c r="AP98" s="237">
        <v>1</v>
      </c>
      <c r="AQ98" s="237"/>
      <c r="AR98" s="237"/>
      <c r="AS98" s="241">
        <f>SUM(AQ98*10+AR98)/AP98*10</f>
        <v>0</v>
      </c>
      <c r="AT98" s="237">
        <v>1</v>
      </c>
      <c r="AU98" s="237"/>
      <c r="AV98" s="237"/>
      <c r="AW98" s="238">
        <f>SUM(AU98*10+AV98)/AT98*10</f>
        <v>0</v>
      </c>
      <c r="AX98" s="237">
        <v>1</v>
      </c>
      <c r="AY98" s="237"/>
      <c r="AZ98" s="237"/>
      <c r="BA98" s="238">
        <f>SUM(AY98*10+AZ98)/AX98*10</f>
        <v>0</v>
      </c>
      <c r="BB98" s="235">
        <f>IF(H98&lt;250,0,IF(H98&lt;500,250,IF(H98&lt;750,"500",IF(H98&lt;1000,750,IF(H98&lt;1500,1000,IF(H98&lt;2000,1500,IF(H98&lt;2500,2000,IF(H98&lt;3000,2500,3000))))))))</f>
        <v>0</v>
      </c>
      <c r="BC98" s="242">
        <v>0</v>
      </c>
      <c r="BD98" s="235">
        <f>BB98-BC98</f>
        <v>0</v>
      </c>
      <c r="BE98" s="235" t="str">
        <f>IF(BD98=0,"geen actie",CONCATENATE("diploma uitschrijven: ",BB98," punten"))</f>
        <v>geen actie</v>
      </c>
      <c r="BF98" s="243">
        <v>127</v>
      </c>
    </row>
    <row r="99" spans="1:59" ht="17.25" customHeight="1" x14ac:dyDescent="0.35">
      <c r="A99" s="228">
        <v>86</v>
      </c>
      <c r="B99" s="228" t="str">
        <f>IF(A99=BF99,"v","x")</f>
        <v>v</v>
      </c>
      <c r="C99" s="249"/>
      <c r="D99" s="229"/>
      <c r="E99" s="248"/>
      <c r="F99" s="228"/>
      <c r="G99" s="252"/>
      <c r="H99" s="233"/>
      <c r="I99" s="235"/>
      <c r="J99" s="153">
        <v>2021</v>
      </c>
      <c r="K99" s="455">
        <f>J99-I99</f>
        <v>2021</v>
      </c>
      <c r="L99" s="235">
        <f>H99-M99</f>
        <v>0</v>
      </c>
      <c r="M99" s="236">
        <v>0</v>
      </c>
      <c r="N99" s="237">
        <v>1</v>
      </c>
      <c r="O99" s="237"/>
      <c r="P99" s="237"/>
      <c r="Q99" s="238">
        <f>SUM(O99*10+P99)/N99*10</f>
        <v>0</v>
      </c>
      <c r="R99" s="237">
        <v>1</v>
      </c>
      <c r="S99" s="237"/>
      <c r="T99" s="237"/>
      <c r="U99" s="238">
        <f>SUM(S99*10+T99)/R99*10</f>
        <v>0</v>
      </c>
      <c r="V99" s="237">
        <v>1</v>
      </c>
      <c r="W99" s="237"/>
      <c r="X99" s="237"/>
      <c r="Y99" s="238">
        <f>SUM(W99*10+X99)/V99*10</f>
        <v>0</v>
      </c>
      <c r="Z99" s="237">
        <v>1</v>
      </c>
      <c r="AA99" s="237"/>
      <c r="AB99" s="237"/>
      <c r="AC99" s="238">
        <f>SUM(AA99*10+AB99/2)/Z99*10</f>
        <v>0</v>
      </c>
      <c r="AD99" s="237">
        <v>1</v>
      </c>
      <c r="AE99" s="237"/>
      <c r="AF99" s="237"/>
      <c r="AG99" s="239">
        <f>SUM(AE99*10+AF99)/AD99*10</f>
        <v>0</v>
      </c>
      <c r="AH99" s="237">
        <v>1</v>
      </c>
      <c r="AI99" s="237"/>
      <c r="AJ99" s="237"/>
      <c r="AK99" s="239">
        <f>SUM(AI99*10+AJ99)/AH99*10</f>
        <v>0</v>
      </c>
      <c r="AL99" s="237">
        <v>1</v>
      </c>
      <c r="AM99" s="237"/>
      <c r="AN99" s="237"/>
      <c r="AO99" s="240">
        <f>SUM(AM99*10+AN99)/AL99*10</f>
        <v>0</v>
      </c>
      <c r="AP99" s="237">
        <v>1</v>
      </c>
      <c r="AQ99" s="237"/>
      <c r="AR99" s="237"/>
      <c r="AS99" s="241">
        <f>SUM(AQ99*10+AR99)/AP99*10</f>
        <v>0</v>
      </c>
      <c r="AT99" s="237">
        <v>1</v>
      </c>
      <c r="AU99" s="237"/>
      <c r="AV99" s="237"/>
      <c r="AW99" s="238">
        <f>SUM(AU99*10+AV99)/AT99*10</f>
        <v>0</v>
      </c>
      <c r="AX99" s="237">
        <v>1</v>
      </c>
      <c r="AY99" s="237"/>
      <c r="AZ99" s="237"/>
      <c r="BA99" s="238">
        <f>SUM(AY99*10+AZ99)/AX99*10</f>
        <v>0</v>
      </c>
      <c r="BB99" s="235">
        <f>IF(H99&lt;250,0,IF(H99&lt;500,250,IF(H99&lt;750,"500",IF(H99&lt;1000,750,IF(H99&lt;1500,1000,IF(H99&lt;2000,1500,IF(H99&lt;2500,2000,IF(H99&lt;3000,2500,3000))))))))</f>
        <v>0</v>
      </c>
      <c r="BC99" s="242">
        <v>0</v>
      </c>
      <c r="BD99" s="235">
        <f>BB99-BC99</f>
        <v>0</v>
      </c>
      <c r="BE99" s="235" t="str">
        <f>IF(BD99=0,"geen actie",CONCATENATE("diploma uitschrijven: ",BB99," punten"))</f>
        <v>geen actie</v>
      </c>
      <c r="BF99" s="243">
        <v>86</v>
      </c>
      <c r="BG99" s="243"/>
    </row>
    <row r="100" spans="1:59" ht="17.25" customHeight="1" x14ac:dyDescent="0.3">
      <c r="A100" s="228">
        <v>87</v>
      </c>
      <c r="B100" s="228" t="str">
        <f>IF(A100=BF100,"v","x")</f>
        <v>v</v>
      </c>
      <c r="C100" s="228"/>
      <c r="D100" s="229"/>
      <c r="E100" s="174"/>
      <c r="F100" s="250"/>
      <c r="G100" s="252"/>
      <c r="H100" s="233"/>
      <c r="I100" s="228"/>
      <c r="J100" s="153">
        <v>2021</v>
      </c>
      <c r="K100" s="455">
        <f>J100-I100</f>
        <v>2021</v>
      </c>
      <c r="L100" s="235">
        <f>H100-M100</f>
        <v>0</v>
      </c>
      <c r="M100" s="236">
        <v>0</v>
      </c>
      <c r="N100" s="237">
        <v>1</v>
      </c>
      <c r="O100" s="237"/>
      <c r="P100" s="237"/>
      <c r="Q100" s="238">
        <f>SUM(O100*10+P100)/N100*10</f>
        <v>0</v>
      </c>
      <c r="R100" s="237">
        <v>1</v>
      </c>
      <c r="S100" s="237"/>
      <c r="T100" s="237"/>
      <c r="U100" s="238">
        <f>SUM(S100*10+T100)/R100*10</f>
        <v>0</v>
      </c>
      <c r="V100" s="237">
        <v>1</v>
      </c>
      <c r="W100" s="237"/>
      <c r="X100" s="237"/>
      <c r="Y100" s="238">
        <f>SUM(W100*10+X100)/V100*10</f>
        <v>0</v>
      </c>
      <c r="Z100" s="237">
        <v>1</v>
      </c>
      <c r="AA100" s="237"/>
      <c r="AB100" s="237"/>
      <c r="AC100" s="238">
        <f>SUM(AA100*10+AB100/2)/Z100*10</f>
        <v>0</v>
      </c>
      <c r="AD100" s="237">
        <v>1</v>
      </c>
      <c r="AE100" s="237"/>
      <c r="AF100" s="237"/>
      <c r="AG100" s="239">
        <f>SUM(AE100*10+AF100)/AD100*10</f>
        <v>0</v>
      </c>
      <c r="AH100" s="237">
        <v>1</v>
      </c>
      <c r="AI100" s="237"/>
      <c r="AJ100" s="237"/>
      <c r="AK100" s="239">
        <f>SUM(AI100*10+AJ100)/AH100*10</f>
        <v>0</v>
      </c>
      <c r="AL100" s="237">
        <v>1</v>
      </c>
      <c r="AM100" s="237"/>
      <c r="AN100" s="237"/>
      <c r="AO100" s="240">
        <f>SUM(AM100*10+AN100)/AL100*10</f>
        <v>0</v>
      </c>
      <c r="AP100" s="237">
        <v>1</v>
      </c>
      <c r="AQ100" s="237"/>
      <c r="AR100" s="237"/>
      <c r="AS100" s="241">
        <f>SUM(AQ100*10+AR100)/AP100*10</f>
        <v>0</v>
      </c>
      <c r="AT100" s="237">
        <v>1</v>
      </c>
      <c r="AU100" s="237"/>
      <c r="AV100" s="237"/>
      <c r="AW100" s="238">
        <f>SUM(AU100*10+AV100)/AT100*10</f>
        <v>0</v>
      </c>
      <c r="AX100" s="237">
        <v>1</v>
      </c>
      <c r="AY100" s="237"/>
      <c r="AZ100" s="237"/>
      <c r="BA100" s="238">
        <f>SUM(AY100*10+AZ100)/AX100*10</f>
        <v>0</v>
      </c>
      <c r="BB100" s="235">
        <f>IF(H100&lt;250,0,IF(H100&lt;500,250,IF(H100&lt;750,"500",IF(H100&lt;1000,750,IF(H100&lt;1500,1000,IF(H100&lt;2000,1500,IF(H100&lt;2500,2000,IF(H100&lt;3000,2500,3000))))))))</f>
        <v>0</v>
      </c>
      <c r="BC100" s="242">
        <v>0</v>
      </c>
      <c r="BD100" s="235">
        <f>BB100-BC100</f>
        <v>0</v>
      </c>
      <c r="BE100" s="235" t="str">
        <f>IF(BD100=0,"geen actie",CONCATENATE("diploma uitschrijven: ",BB100," punten"))</f>
        <v>geen actie</v>
      </c>
      <c r="BF100" s="243">
        <v>87</v>
      </c>
    </row>
    <row r="101" spans="1:59" ht="17.25" customHeight="1" x14ac:dyDescent="0.35">
      <c r="A101" s="228">
        <v>88</v>
      </c>
      <c r="B101" s="228" t="str">
        <f>IF(A101=BF101,"v","x")</f>
        <v>v</v>
      </c>
      <c r="C101" s="249"/>
      <c r="D101" s="229"/>
      <c r="E101" s="248"/>
      <c r="F101" s="250"/>
      <c r="G101" s="252"/>
      <c r="H101" s="233"/>
      <c r="I101" s="228"/>
      <c r="J101" s="153">
        <v>2021</v>
      </c>
      <c r="K101" s="455">
        <f>J101-I101</f>
        <v>2021</v>
      </c>
      <c r="L101" s="235">
        <f>H101-M101</f>
        <v>0</v>
      </c>
      <c r="M101" s="236">
        <v>0</v>
      </c>
      <c r="N101" s="237">
        <v>1</v>
      </c>
      <c r="O101" s="237"/>
      <c r="P101" s="237"/>
      <c r="Q101" s="238">
        <f>SUM(O101*10+P101)/N101*10</f>
        <v>0</v>
      </c>
      <c r="R101" s="237">
        <v>1</v>
      </c>
      <c r="S101" s="237"/>
      <c r="T101" s="237"/>
      <c r="U101" s="238">
        <f>SUM(S101*10+T101)/R101*10</f>
        <v>0</v>
      </c>
      <c r="V101" s="237">
        <v>1</v>
      </c>
      <c r="W101" s="237"/>
      <c r="X101" s="237"/>
      <c r="Y101" s="238">
        <f>SUM(W101*10+X101)/V101*10</f>
        <v>0</v>
      </c>
      <c r="Z101" s="237">
        <v>1</v>
      </c>
      <c r="AA101" s="237"/>
      <c r="AB101" s="237"/>
      <c r="AC101" s="238">
        <f>SUM(AA101*10+AB101/2)/Z101*10</f>
        <v>0</v>
      </c>
      <c r="AD101" s="237">
        <v>1</v>
      </c>
      <c r="AE101" s="237"/>
      <c r="AF101" s="237"/>
      <c r="AG101" s="239">
        <f>SUM(AE101*10+AF101)/AD101*10</f>
        <v>0</v>
      </c>
      <c r="AH101" s="237">
        <v>1</v>
      </c>
      <c r="AI101" s="237"/>
      <c r="AJ101" s="237"/>
      <c r="AK101" s="239">
        <f>SUM(AI101*10+AJ101)/AH101*10</f>
        <v>0</v>
      </c>
      <c r="AL101" s="237">
        <v>1</v>
      </c>
      <c r="AM101" s="237"/>
      <c r="AN101" s="237"/>
      <c r="AO101" s="240">
        <f>SUM(AM101*10+AN101)/AL101*10</f>
        <v>0</v>
      </c>
      <c r="AP101" s="237">
        <v>1</v>
      </c>
      <c r="AQ101" s="237"/>
      <c r="AR101" s="237"/>
      <c r="AS101" s="241">
        <f>SUM(AQ101*10+AR101)/AP101*10</f>
        <v>0</v>
      </c>
      <c r="AT101" s="237">
        <v>1</v>
      </c>
      <c r="AU101" s="237"/>
      <c r="AV101" s="237"/>
      <c r="AW101" s="238">
        <f>SUM(AU101*10+AV101)/AT101*10</f>
        <v>0</v>
      </c>
      <c r="AX101" s="237">
        <v>1</v>
      </c>
      <c r="AY101" s="237"/>
      <c r="AZ101" s="237"/>
      <c r="BA101" s="238">
        <f>SUM(AY101*10+AZ101)/AX101*10</f>
        <v>0</v>
      </c>
      <c r="BB101" s="235">
        <f>IF(H101&lt;250,0,IF(H101&lt;500,250,IF(H101&lt;750,"500",IF(H101&lt;1000,750,IF(H101&lt;1500,1000,IF(H101&lt;2000,1500,IF(H101&lt;2500,2000,IF(H101&lt;3000,2500,3000))))))))</f>
        <v>0</v>
      </c>
      <c r="BC101" s="242">
        <v>0</v>
      </c>
      <c r="BD101" s="235">
        <f>BB101-BC101</f>
        <v>0</v>
      </c>
      <c r="BE101" s="235" t="str">
        <f>IF(BD101=0,"geen actie",CONCATENATE("diploma uitschrijven: ",BB101," punten"))</f>
        <v>geen actie</v>
      </c>
      <c r="BF101" s="243">
        <v>88</v>
      </c>
      <c r="BG101" s="243"/>
    </row>
    <row r="102" spans="1:59" ht="17.25" customHeight="1" x14ac:dyDescent="0.3">
      <c r="A102" s="228">
        <v>89</v>
      </c>
      <c r="B102" s="228" t="str">
        <f>IF(A102=BF102,"v","x")</f>
        <v>v</v>
      </c>
      <c r="C102" s="228"/>
      <c r="D102" s="229"/>
      <c r="E102" s="174"/>
      <c r="F102" s="250"/>
      <c r="G102" s="252"/>
      <c r="H102" s="233"/>
      <c r="I102" s="228"/>
      <c r="J102" s="153">
        <v>2021</v>
      </c>
      <c r="K102" s="455">
        <f>J102-I102</f>
        <v>2021</v>
      </c>
      <c r="L102" s="235">
        <f>H102-M102</f>
        <v>0</v>
      </c>
      <c r="M102" s="236">
        <v>0</v>
      </c>
      <c r="N102" s="237">
        <v>1</v>
      </c>
      <c r="O102" s="237"/>
      <c r="P102" s="237"/>
      <c r="Q102" s="238">
        <f>SUM(O102*10+P102)/N102*10</f>
        <v>0</v>
      </c>
      <c r="R102" s="237">
        <v>1</v>
      </c>
      <c r="S102" s="237"/>
      <c r="T102" s="237"/>
      <c r="U102" s="238">
        <f>SUM(S102*10+T102)/R102*10</f>
        <v>0</v>
      </c>
      <c r="V102" s="237">
        <v>1</v>
      </c>
      <c r="W102" s="237"/>
      <c r="X102" s="237"/>
      <c r="Y102" s="238">
        <f>SUM(W102*10+X102)/V102*10</f>
        <v>0</v>
      </c>
      <c r="Z102" s="237">
        <v>1</v>
      </c>
      <c r="AA102" s="237"/>
      <c r="AB102" s="237"/>
      <c r="AC102" s="238">
        <f>SUM(AA102*10+AB102/2)/Z102*10</f>
        <v>0</v>
      </c>
      <c r="AD102" s="237">
        <v>1</v>
      </c>
      <c r="AE102" s="237"/>
      <c r="AF102" s="237"/>
      <c r="AG102" s="239">
        <f>SUM(AE102*10+AF102)/AD102*10</f>
        <v>0</v>
      </c>
      <c r="AH102" s="237">
        <v>1</v>
      </c>
      <c r="AI102" s="237"/>
      <c r="AJ102" s="237"/>
      <c r="AK102" s="239">
        <f>SUM(AI102*10+AJ102)/AH102*10</f>
        <v>0</v>
      </c>
      <c r="AL102" s="237">
        <v>1</v>
      </c>
      <c r="AM102" s="237"/>
      <c r="AN102" s="237"/>
      <c r="AO102" s="240">
        <f>SUM(AM102*10+AN102)/AL102*10</f>
        <v>0</v>
      </c>
      <c r="AP102" s="237">
        <v>1</v>
      </c>
      <c r="AQ102" s="237"/>
      <c r="AR102" s="237"/>
      <c r="AS102" s="241">
        <f>SUM(AQ102*10+AR102)/AP102*10</f>
        <v>0</v>
      </c>
      <c r="AT102" s="237">
        <v>1</v>
      </c>
      <c r="AU102" s="237"/>
      <c r="AV102" s="237"/>
      <c r="AW102" s="238">
        <f>SUM(AU102*10+AV102)/AT102*10</f>
        <v>0</v>
      </c>
      <c r="AX102" s="237">
        <v>1</v>
      </c>
      <c r="AY102" s="237"/>
      <c r="AZ102" s="237"/>
      <c r="BA102" s="238">
        <f>SUM(AY102*10+AZ102)/AX102*10</f>
        <v>0</v>
      </c>
      <c r="BB102" s="235">
        <f>IF(H102&lt;250,0,IF(H102&lt;500,250,IF(H102&lt;750,"500",IF(H102&lt;1000,750,IF(H102&lt;1500,1000,IF(H102&lt;2000,1500,IF(H102&lt;2500,2000,IF(H102&lt;3000,2500,3000))))))))</f>
        <v>0</v>
      </c>
      <c r="BC102" s="242">
        <v>0</v>
      </c>
      <c r="BD102" s="235">
        <f>BB102-BC102</f>
        <v>0</v>
      </c>
      <c r="BE102" s="235" t="str">
        <f>IF(BD102=0,"geen actie",CONCATENATE("diploma uitschrijven: ",BB102," punten"))</f>
        <v>geen actie</v>
      </c>
      <c r="BF102" s="243">
        <v>89</v>
      </c>
      <c r="BG102" s="243"/>
    </row>
    <row r="103" spans="1:59" ht="17.25" customHeight="1" x14ac:dyDescent="0.3">
      <c r="A103" s="228">
        <v>90</v>
      </c>
      <c r="B103" s="228" t="str">
        <f>IF(A103=BF103,"v","x")</f>
        <v>v</v>
      </c>
      <c r="C103" s="228"/>
      <c r="D103" s="229"/>
      <c r="E103" s="174"/>
      <c r="F103" s="250"/>
      <c r="G103" s="252"/>
      <c r="H103" s="233"/>
      <c r="I103" s="228"/>
      <c r="J103" s="153">
        <v>2021</v>
      </c>
      <c r="K103" s="455">
        <f>J103-I103</f>
        <v>2021</v>
      </c>
      <c r="L103" s="235">
        <f>H103-M103</f>
        <v>0</v>
      </c>
      <c r="M103" s="236">
        <v>0</v>
      </c>
      <c r="N103" s="237">
        <v>1</v>
      </c>
      <c r="O103" s="237"/>
      <c r="P103" s="237"/>
      <c r="Q103" s="238">
        <f>SUM(O103*10+P103)/N103*10</f>
        <v>0</v>
      </c>
      <c r="R103" s="237">
        <v>1</v>
      </c>
      <c r="S103" s="237"/>
      <c r="T103" s="237"/>
      <c r="U103" s="238">
        <f>SUM(S103*10+T103)/R103*10</f>
        <v>0</v>
      </c>
      <c r="V103" s="237">
        <v>1</v>
      </c>
      <c r="W103" s="237"/>
      <c r="X103" s="237"/>
      <c r="Y103" s="238">
        <f>SUM(W103*10+X103)/V103*10</f>
        <v>0</v>
      </c>
      <c r="Z103" s="237">
        <v>1</v>
      </c>
      <c r="AA103" s="237"/>
      <c r="AB103" s="237"/>
      <c r="AC103" s="238">
        <f>SUM(AA103*10+AB103/2)/Z103*10</f>
        <v>0</v>
      </c>
      <c r="AD103" s="237">
        <v>1</v>
      </c>
      <c r="AE103" s="237"/>
      <c r="AF103" s="237"/>
      <c r="AG103" s="239">
        <f>SUM(AE103*10+AF103)/AD103*10</f>
        <v>0</v>
      </c>
      <c r="AH103" s="237">
        <v>1</v>
      </c>
      <c r="AI103" s="237"/>
      <c r="AJ103" s="237"/>
      <c r="AK103" s="239">
        <f>SUM(AI103*10+AJ103)/AH103*10</f>
        <v>0</v>
      </c>
      <c r="AL103" s="237">
        <v>1</v>
      </c>
      <c r="AM103" s="237"/>
      <c r="AN103" s="237"/>
      <c r="AO103" s="240">
        <f>SUM(AM103*10+AN103)/AL103*10</f>
        <v>0</v>
      </c>
      <c r="AP103" s="237">
        <v>1</v>
      </c>
      <c r="AQ103" s="237"/>
      <c r="AR103" s="237"/>
      <c r="AS103" s="241">
        <f>SUM(AQ103*10+AR103)/AP103*10</f>
        <v>0</v>
      </c>
      <c r="AT103" s="237">
        <v>1</v>
      </c>
      <c r="AU103" s="237"/>
      <c r="AV103" s="237"/>
      <c r="AW103" s="238">
        <f>SUM(AU103*10+AV103)/AT103*10</f>
        <v>0</v>
      </c>
      <c r="AX103" s="237">
        <v>1</v>
      </c>
      <c r="AY103" s="237"/>
      <c r="AZ103" s="237"/>
      <c r="BA103" s="238">
        <f>SUM(AY103*10+AZ103)/AX103*10</f>
        <v>0</v>
      </c>
      <c r="BB103" s="235">
        <f>IF(H103&lt;250,0,IF(H103&lt;500,250,IF(H103&lt;750,"500",IF(H103&lt;1000,750,IF(H103&lt;1500,1000,IF(H103&lt;2000,1500,IF(H103&lt;2500,2000,IF(H103&lt;3000,2500,3000))))))))</f>
        <v>0</v>
      </c>
      <c r="BC103" s="242">
        <v>0</v>
      </c>
      <c r="BD103" s="235">
        <f>BB103-BC103</f>
        <v>0</v>
      </c>
      <c r="BE103" s="235" t="str">
        <f>IF(BD103=0,"geen actie",CONCATENATE("diploma uitschrijven: ",BB103," punten"))</f>
        <v>geen actie</v>
      </c>
      <c r="BF103" s="243">
        <v>90</v>
      </c>
    </row>
    <row r="104" spans="1:59" ht="17.25" customHeight="1" x14ac:dyDescent="0.3">
      <c r="A104" s="228">
        <v>91</v>
      </c>
      <c r="B104" s="228" t="str">
        <f>IF(A104=BF104,"v","x")</f>
        <v>v</v>
      </c>
      <c r="C104" s="228"/>
      <c r="D104" s="229"/>
      <c r="E104" s="248"/>
      <c r="F104" s="250"/>
      <c r="G104" s="177"/>
      <c r="H104" s="233"/>
      <c r="I104" s="228"/>
      <c r="J104" s="153">
        <v>2021</v>
      </c>
      <c r="K104" s="455">
        <f>J104-I104</f>
        <v>2021</v>
      </c>
      <c r="L104" s="235">
        <f>H104-M104</f>
        <v>0</v>
      </c>
      <c r="M104" s="236">
        <v>0</v>
      </c>
      <c r="N104" s="237">
        <v>1</v>
      </c>
      <c r="O104" s="237"/>
      <c r="P104" s="237"/>
      <c r="Q104" s="238">
        <f>SUM(O104*10+P104)/N104*10</f>
        <v>0</v>
      </c>
      <c r="R104" s="237">
        <v>1</v>
      </c>
      <c r="S104" s="237"/>
      <c r="T104" s="237"/>
      <c r="U104" s="238">
        <f>SUM(S104*10+T104)/R104*10</f>
        <v>0</v>
      </c>
      <c r="V104" s="237">
        <v>1</v>
      </c>
      <c r="W104" s="237"/>
      <c r="X104" s="237"/>
      <c r="Y104" s="238">
        <f>SUM(W104*10+X104)/V104*10</f>
        <v>0</v>
      </c>
      <c r="Z104" s="237">
        <v>1</v>
      </c>
      <c r="AA104" s="237"/>
      <c r="AB104" s="237"/>
      <c r="AC104" s="238">
        <f>SUM(AA104*10+AB104/2)/Z104*10</f>
        <v>0</v>
      </c>
      <c r="AD104" s="237">
        <v>1</v>
      </c>
      <c r="AE104" s="237"/>
      <c r="AF104" s="237"/>
      <c r="AG104" s="239">
        <f>SUM(AE104*10+AF104)/AD104*10</f>
        <v>0</v>
      </c>
      <c r="AH104" s="237">
        <v>1</v>
      </c>
      <c r="AI104" s="237"/>
      <c r="AJ104" s="237"/>
      <c r="AK104" s="239">
        <f>SUM(AI104*10+AJ104)/AH104*10</f>
        <v>0</v>
      </c>
      <c r="AL104" s="237">
        <v>1</v>
      </c>
      <c r="AM104" s="237"/>
      <c r="AN104" s="237"/>
      <c r="AO104" s="240">
        <f>SUM(AM104*10+AN104)/AL104*10</f>
        <v>0</v>
      </c>
      <c r="AP104" s="237">
        <v>1</v>
      </c>
      <c r="AQ104" s="237"/>
      <c r="AR104" s="237"/>
      <c r="AS104" s="241">
        <f>SUM(AQ104*10+AR104)/AP104*10</f>
        <v>0</v>
      </c>
      <c r="AT104" s="237">
        <v>1</v>
      </c>
      <c r="AU104" s="237"/>
      <c r="AV104" s="237"/>
      <c r="AW104" s="238">
        <f>SUM(AU104*10+AV104)/AT104*10</f>
        <v>0</v>
      </c>
      <c r="AX104" s="237">
        <v>1</v>
      </c>
      <c r="AY104" s="237"/>
      <c r="AZ104" s="237"/>
      <c r="BA104" s="238">
        <f>SUM(AY104*10+AZ104)/AX104*10</f>
        <v>0</v>
      </c>
      <c r="BB104" s="235">
        <f>IF(H104&lt;250,0,IF(H104&lt;500,250,IF(H104&lt;750,"500",IF(H104&lt;1000,750,IF(H104&lt;1500,1000,IF(H104&lt;2000,1500,IF(H104&lt;2500,2000,IF(H104&lt;3000,2500,3000))))))))</f>
        <v>0</v>
      </c>
      <c r="BC104" s="242">
        <v>0</v>
      </c>
      <c r="BD104" s="235">
        <f>BB104-BC104</f>
        <v>0</v>
      </c>
      <c r="BE104" s="235" t="str">
        <f>IF(BD104=0,"geen actie",CONCATENATE("diploma uitschrijven: ",BB104," punten"))</f>
        <v>geen actie</v>
      </c>
      <c r="BF104" s="243">
        <v>91</v>
      </c>
      <c r="BG104" s="243"/>
    </row>
    <row r="105" spans="1:59" ht="17.25" customHeight="1" x14ac:dyDescent="0.3">
      <c r="A105" s="228">
        <v>92</v>
      </c>
      <c r="B105" s="228" t="str">
        <f>IF(A105=BF105,"v","x")</f>
        <v>v</v>
      </c>
      <c r="C105" s="149"/>
      <c r="D105" s="229"/>
      <c r="E105" s="248"/>
      <c r="F105" s="250"/>
      <c r="G105" s="252"/>
      <c r="H105" s="233"/>
      <c r="I105" s="228"/>
      <c r="J105" s="153">
        <v>2021</v>
      </c>
      <c r="K105" s="455">
        <f>J105-I105</f>
        <v>2021</v>
      </c>
      <c r="L105" s="235">
        <f>H105-M105</f>
        <v>0</v>
      </c>
      <c r="M105" s="236">
        <v>0</v>
      </c>
      <c r="N105" s="237">
        <v>1</v>
      </c>
      <c r="O105" s="237"/>
      <c r="P105" s="237"/>
      <c r="Q105" s="238">
        <f>SUM(O105*10+P105)/N105*10</f>
        <v>0</v>
      </c>
      <c r="R105" s="237">
        <v>1</v>
      </c>
      <c r="S105" s="237"/>
      <c r="T105" s="237"/>
      <c r="U105" s="238">
        <f>SUM(S105*10+T105)/R105*10</f>
        <v>0</v>
      </c>
      <c r="V105" s="237">
        <v>1</v>
      </c>
      <c r="W105" s="237"/>
      <c r="X105" s="237"/>
      <c r="Y105" s="238">
        <f>SUM(W105*10+X105)/V105*10</f>
        <v>0</v>
      </c>
      <c r="Z105" s="237">
        <v>1</v>
      </c>
      <c r="AA105" s="237"/>
      <c r="AB105" s="237"/>
      <c r="AC105" s="238">
        <f>SUM(AA105*10+AB105/2)/Z105*10</f>
        <v>0</v>
      </c>
      <c r="AD105" s="237">
        <v>1</v>
      </c>
      <c r="AE105" s="237"/>
      <c r="AF105" s="237"/>
      <c r="AG105" s="239">
        <f>SUM(AE105*10+AF105)/AD105*10</f>
        <v>0</v>
      </c>
      <c r="AH105" s="237">
        <v>1</v>
      </c>
      <c r="AI105" s="237"/>
      <c r="AJ105" s="237"/>
      <c r="AK105" s="239">
        <f>SUM(AI105*10+AJ105)/AH105*10</f>
        <v>0</v>
      </c>
      <c r="AL105" s="237">
        <v>1</v>
      </c>
      <c r="AM105" s="237"/>
      <c r="AN105" s="237"/>
      <c r="AO105" s="240">
        <f>SUM(AM105*10+AN105)/AL105*10</f>
        <v>0</v>
      </c>
      <c r="AP105" s="237">
        <v>1</v>
      </c>
      <c r="AQ105" s="237"/>
      <c r="AR105" s="237"/>
      <c r="AS105" s="241">
        <f>SUM(AQ105*10+AR105)/AP105*10</f>
        <v>0</v>
      </c>
      <c r="AT105" s="237">
        <v>1</v>
      </c>
      <c r="AU105" s="237"/>
      <c r="AV105" s="237"/>
      <c r="AW105" s="238">
        <f>SUM(AU105*10+AV105)/AT105*10</f>
        <v>0</v>
      </c>
      <c r="AX105" s="237">
        <v>1</v>
      </c>
      <c r="AY105" s="237"/>
      <c r="AZ105" s="237"/>
      <c r="BA105" s="238">
        <f>SUM(AY105*10+AZ105)/AX105*10</f>
        <v>0</v>
      </c>
      <c r="BB105" s="235">
        <f>IF(H105&lt;250,0,IF(H105&lt;500,250,IF(H105&lt;750,"500",IF(H105&lt;1000,750,IF(H105&lt;1500,1000,IF(H105&lt;2000,1500,IF(H105&lt;2500,2000,IF(H105&lt;3000,2500,3000))))))))</f>
        <v>0</v>
      </c>
      <c r="BC105" s="242">
        <v>0</v>
      </c>
      <c r="BD105" s="235">
        <f>BB105-BC105</f>
        <v>0</v>
      </c>
      <c r="BE105" s="235" t="str">
        <f>IF(BD105=0,"geen actie",CONCATENATE("diploma uitschrijven: ",BB105," punten"))</f>
        <v>geen actie</v>
      </c>
      <c r="BF105" s="243">
        <v>92</v>
      </c>
      <c r="BG105" s="243"/>
    </row>
    <row r="106" spans="1:59" ht="17.25" customHeight="1" x14ac:dyDescent="0.3">
      <c r="A106" s="228">
        <v>93</v>
      </c>
      <c r="B106" s="228" t="str">
        <f>IF(A106=BF106,"v","x")</f>
        <v>v</v>
      </c>
      <c r="C106" s="149"/>
      <c r="D106" s="229"/>
      <c r="E106" s="248"/>
      <c r="F106" s="228"/>
      <c r="G106" s="252"/>
      <c r="H106" s="233"/>
      <c r="I106" s="235"/>
      <c r="J106" s="153">
        <v>2021</v>
      </c>
      <c r="K106" s="455">
        <f>J106-I106</f>
        <v>2021</v>
      </c>
      <c r="L106" s="235">
        <f>H106-M106</f>
        <v>0</v>
      </c>
      <c r="M106" s="236">
        <v>0</v>
      </c>
      <c r="N106" s="237">
        <v>1</v>
      </c>
      <c r="O106" s="237"/>
      <c r="P106" s="237"/>
      <c r="Q106" s="238">
        <f>SUM(O106*10+P106)/N106*10</f>
        <v>0</v>
      </c>
      <c r="R106" s="237">
        <v>1</v>
      </c>
      <c r="S106" s="237"/>
      <c r="T106" s="237"/>
      <c r="U106" s="238">
        <f>SUM(S106*10+T106)/R106*10</f>
        <v>0</v>
      </c>
      <c r="V106" s="237">
        <v>1</v>
      </c>
      <c r="W106" s="237"/>
      <c r="X106" s="237"/>
      <c r="Y106" s="238">
        <f>SUM(W106*10+X106)/V106*10</f>
        <v>0</v>
      </c>
      <c r="Z106" s="237">
        <v>1</v>
      </c>
      <c r="AA106" s="237"/>
      <c r="AB106" s="237"/>
      <c r="AC106" s="238">
        <f>SUM(AA106*10+AB106/2)/Z106*10</f>
        <v>0</v>
      </c>
      <c r="AD106" s="237">
        <v>1</v>
      </c>
      <c r="AE106" s="237"/>
      <c r="AF106" s="237"/>
      <c r="AG106" s="239">
        <f>SUM(AE106*10+AF106)/AD106*10</f>
        <v>0</v>
      </c>
      <c r="AH106" s="237">
        <v>1</v>
      </c>
      <c r="AI106" s="237"/>
      <c r="AJ106" s="237"/>
      <c r="AK106" s="239">
        <f>SUM(AI106*10+AJ106)/AH106*10</f>
        <v>0</v>
      </c>
      <c r="AL106" s="237">
        <v>1</v>
      </c>
      <c r="AM106" s="237"/>
      <c r="AN106" s="237"/>
      <c r="AO106" s="240">
        <f>SUM(AM106*10+AN106)/AL106*10</f>
        <v>0</v>
      </c>
      <c r="AP106" s="237">
        <v>1</v>
      </c>
      <c r="AQ106" s="237"/>
      <c r="AR106" s="237"/>
      <c r="AS106" s="241">
        <f>SUM(AQ106*10+AR106)/AP106*10</f>
        <v>0</v>
      </c>
      <c r="AT106" s="237">
        <v>1</v>
      </c>
      <c r="AU106" s="237"/>
      <c r="AV106" s="237"/>
      <c r="AW106" s="238">
        <f>SUM(AU106*10+AV106)/AT106*10</f>
        <v>0</v>
      </c>
      <c r="AX106" s="237">
        <v>1</v>
      </c>
      <c r="AY106" s="237"/>
      <c r="AZ106" s="237"/>
      <c r="BA106" s="238">
        <f>SUM(AY106*10+AZ106)/AX106*10</f>
        <v>0</v>
      </c>
      <c r="BB106" s="235">
        <f>IF(H106&lt;250,0,IF(H106&lt;500,250,IF(H106&lt;750,"500",IF(H106&lt;1000,750,IF(H106&lt;1500,1000,IF(H106&lt;2000,1500,IF(H106&lt;2500,2000,IF(H106&lt;3000,2500,3000))))))))</f>
        <v>0</v>
      </c>
      <c r="BC106" s="242">
        <v>0</v>
      </c>
      <c r="BD106" s="235">
        <f>BB106-BC106</f>
        <v>0</v>
      </c>
      <c r="BE106" s="235" t="str">
        <f>IF(BD106=0,"geen actie",CONCATENATE("diploma uitschrijven: ",BB106," punten"))</f>
        <v>geen actie</v>
      </c>
      <c r="BF106" s="243">
        <v>93</v>
      </c>
    </row>
    <row r="107" spans="1:59" ht="17.25" customHeight="1" x14ac:dyDescent="0.3">
      <c r="A107" s="228">
        <v>94</v>
      </c>
      <c r="B107" s="228" t="str">
        <f>IF(A107=BF107,"v","x")</f>
        <v>v</v>
      </c>
      <c r="C107" s="149"/>
      <c r="D107" s="229"/>
      <c r="E107" s="257"/>
      <c r="F107" s="228"/>
      <c r="G107" s="252"/>
      <c r="H107" s="233"/>
      <c r="I107" s="228"/>
      <c r="J107" s="153">
        <v>2021</v>
      </c>
      <c r="K107" s="455">
        <f>J107-I107</f>
        <v>2021</v>
      </c>
      <c r="L107" s="235">
        <f>H107-M107</f>
        <v>0</v>
      </c>
      <c r="M107" s="236">
        <v>0</v>
      </c>
      <c r="N107" s="237">
        <v>1</v>
      </c>
      <c r="O107" s="237"/>
      <c r="P107" s="237"/>
      <c r="Q107" s="238">
        <f>SUM(O107*10+P107)/N107*10</f>
        <v>0</v>
      </c>
      <c r="R107" s="237">
        <v>1</v>
      </c>
      <c r="S107" s="237"/>
      <c r="T107" s="237"/>
      <c r="U107" s="238">
        <f>SUM(S107*10+T107)/R107*10</f>
        <v>0</v>
      </c>
      <c r="V107" s="237">
        <v>1</v>
      </c>
      <c r="W107" s="237"/>
      <c r="X107" s="237"/>
      <c r="Y107" s="238">
        <f>SUM(W107*10+X107)/V107*10</f>
        <v>0</v>
      </c>
      <c r="Z107" s="237">
        <v>1</v>
      </c>
      <c r="AA107" s="237"/>
      <c r="AB107" s="237"/>
      <c r="AC107" s="238">
        <f>SUM(AA107*10+AB107/2)/Z107*10</f>
        <v>0</v>
      </c>
      <c r="AD107" s="237">
        <v>1</v>
      </c>
      <c r="AE107" s="237"/>
      <c r="AF107" s="237"/>
      <c r="AG107" s="239">
        <f>SUM(AE107*10+AF107)/AD107*10</f>
        <v>0</v>
      </c>
      <c r="AH107" s="237">
        <v>1</v>
      </c>
      <c r="AI107" s="237"/>
      <c r="AJ107" s="237"/>
      <c r="AK107" s="239">
        <f>SUM(AI107*10+AJ107)/AH107*10</f>
        <v>0</v>
      </c>
      <c r="AL107" s="237">
        <v>1</v>
      </c>
      <c r="AM107" s="237"/>
      <c r="AN107" s="237"/>
      <c r="AO107" s="240">
        <f>SUM(AM107*10+AN107)/AL107*10</f>
        <v>0</v>
      </c>
      <c r="AP107" s="237">
        <v>1</v>
      </c>
      <c r="AQ107" s="237"/>
      <c r="AR107" s="237"/>
      <c r="AS107" s="241">
        <f>SUM(AQ107*10+AR107)/AP107*10</f>
        <v>0</v>
      </c>
      <c r="AT107" s="237">
        <v>1</v>
      </c>
      <c r="AU107" s="237"/>
      <c r="AV107" s="237"/>
      <c r="AW107" s="238">
        <f>SUM(AU107*10+AV107)/AT107*10</f>
        <v>0</v>
      </c>
      <c r="AX107" s="237">
        <v>1</v>
      </c>
      <c r="AY107" s="237"/>
      <c r="AZ107" s="237"/>
      <c r="BA107" s="238">
        <f>SUM(AY107*10+AZ107)/AX107*10</f>
        <v>0</v>
      </c>
      <c r="BB107" s="235">
        <f>IF(H107&lt;250,0,IF(H107&lt;500,250,IF(H107&lt;750,"500",IF(H107&lt;1000,750,IF(H107&lt;1500,1000,IF(H107&lt;2000,1500,IF(H107&lt;2500,2000,IF(H107&lt;3000,2500,3000))))))))</f>
        <v>0</v>
      </c>
      <c r="BC107" s="242">
        <v>0</v>
      </c>
      <c r="BD107" s="235">
        <f>BB107-BC107</f>
        <v>0</v>
      </c>
      <c r="BE107" s="235" t="str">
        <f>IF(BD107=0,"geen actie",CONCATENATE("diploma uitschrijven: ",BB107," punten"))</f>
        <v>geen actie</v>
      </c>
      <c r="BF107" s="243">
        <v>94</v>
      </c>
    </row>
    <row r="108" spans="1:59" ht="17.25" customHeight="1" x14ac:dyDescent="0.3">
      <c r="A108" s="228">
        <v>95</v>
      </c>
      <c r="B108" s="228" t="str">
        <f>IF(A108=BF108,"v","x")</f>
        <v>v</v>
      </c>
      <c r="C108" s="149"/>
      <c r="D108" s="229"/>
      <c r="E108" s="257"/>
      <c r="F108" s="250"/>
      <c r="G108" s="177"/>
      <c r="H108" s="233"/>
      <c r="I108" s="228"/>
      <c r="J108" s="153">
        <v>2021</v>
      </c>
      <c r="K108" s="455">
        <f>J108-I108</f>
        <v>2021</v>
      </c>
      <c r="L108" s="235">
        <f>H108-M108</f>
        <v>0</v>
      </c>
      <c r="M108" s="236">
        <v>0</v>
      </c>
      <c r="N108" s="237">
        <v>1</v>
      </c>
      <c r="O108" s="237"/>
      <c r="P108" s="237"/>
      <c r="Q108" s="238">
        <f>SUM(O108*10+P108)/N108*10</f>
        <v>0</v>
      </c>
      <c r="R108" s="237">
        <v>1</v>
      </c>
      <c r="S108" s="237"/>
      <c r="T108" s="237"/>
      <c r="U108" s="238">
        <f>SUM(S108*10+T108)/R108*10</f>
        <v>0</v>
      </c>
      <c r="V108" s="237">
        <v>1</v>
      </c>
      <c r="W108" s="237"/>
      <c r="X108" s="237"/>
      <c r="Y108" s="238">
        <f>SUM(W108*10+X108)/V108*10</f>
        <v>0</v>
      </c>
      <c r="Z108" s="237">
        <v>1</v>
      </c>
      <c r="AA108" s="237"/>
      <c r="AB108" s="237"/>
      <c r="AC108" s="238">
        <f>SUM(AA108*10+AB108/2)/Z108*10</f>
        <v>0</v>
      </c>
      <c r="AD108" s="237">
        <v>1</v>
      </c>
      <c r="AE108" s="237"/>
      <c r="AF108" s="237"/>
      <c r="AG108" s="239">
        <f>SUM(AE108*10+AF108)/AD108*10</f>
        <v>0</v>
      </c>
      <c r="AH108" s="237">
        <v>1</v>
      </c>
      <c r="AI108" s="237"/>
      <c r="AJ108" s="237"/>
      <c r="AK108" s="239">
        <f>SUM(AI108*10+AJ108)/AH108*10</f>
        <v>0</v>
      </c>
      <c r="AL108" s="237">
        <v>1</v>
      </c>
      <c r="AM108" s="237"/>
      <c r="AN108" s="237"/>
      <c r="AO108" s="240">
        <f>SUM(AM108*10+AN108)/AL108*10</f>
        <v>0</v>
      </c>
      <c r="AP108" s="237">
        <v>1</v>
      </c>
      <c r="AQ108" s="237"/>
      <c r="AR108" s="237"/>
      <c r="AS108" s="241">
        <f>SUM(AQ108*10+AR108)/AP108*10</f>
        <v>0</v>
      </c>
      <c r="AT108" s="237">
        <v>1</v>
      </c>
      <c r="AU108" s="237"/>
      <c r="AV108" s="237"/>
      <c r="AW108" s="238">
        <f>SUM(AU108*10+AV108)/AT108*10</f>
        <v>0</v>
      </c>
      <c r="AX108" s="237">
        <v>1</v>
      </c>
      <c r="AY108" s="237"/>
      <c r="AZ108" s="237"/>
      <c r="BA108" s="238">
        <f>SUM(AY108*10+AZ108)/AX108*10</f>
        <v>0</v>
      </c>
      <c r="BB108" s="235">
        <f>IF(H108&lt;250,0,IF(H108&lt;500,250,IF(H108&lt;750,"500",IF(H108&lt;1000,750,IF(H108&lt;1500,1000,IF(H108&lt;2000,1500,IF(H108&lt;2500,2000,IF(H108&lt;3000,2500,3000))))))))</f>
        <v>0</v>
      </c>
      <c r="BC108" s="242">
        <v>0</v>
      </c>
      <c r="BD108" s="235">
        <f>BB108-BC108</f>
        <v>0</v>
      </c>
      <c r="BE108" s="235" t="str">
        <f>IF(BD108=0,"geen actie",CONCATENATE("diploma uitschrijven: ",BB108," punten"))</f>
        <v>geen actie</v>
      </c>
      <c r="BF108" s="243">
        <v>95</v>
      </c>
      <c r="BG108" s="243"/>
    </row>
    <row r="109" spans="1:59" ht="17.25" customHeight="1" x14ac:dyDescent="0.3">
      <c r="A109" s="228">
        <v>96</v>
      </c>
      <c r="B109" s="228" t="str">
        <f>IF(A109=BF109,"v","x")</f>
        <v>v</v>
      </c>
      <c r="C109" s="149"/>
      <c r="D109" s="229"/>
      <c r="E109" s="248"/>
      <c r="F109" s="228"/>
      <c r="G109" s="252"/>
      <c r="H109" s="233"/>
      <c r="I109" s="235"/>
      <c r="J109" s="153">
        <v>2021</v>
      </c>
      <c r="K109" s="455">
        <f>J109-I109</f>
        <v>2021</v>
      </c>
      <c r="L109" s="235">
        <f>H109-M109</f>
        <v>0</v>
      </c>
      <c r="M109" s="236">
        <v>0</v>
      </c>
      <c r="N109" s="237">
        <v>1</v>
      </c>
      <c r="O109" s="237"/>
      <c r="P109" s="237"/>
      <c r="Q109" s="238">
        <f>SUM(O109*10+P109)/N109*10</f>
        <v>0</v>
      </c>
      <c r="R109" s="237">
        <v>1</v>
      </c>
      <c r="S109" s="237"/>
      <c r="T109" s="237"/>
      <c r="U109" s="238">
        <f>SUM(S109*10+T109)/R109*10</f>
        <v>0</v>
      </c>
      <c r="V109" s="237">
        <v>1</v>
      </c>
      <c r="W109" s="237"/>
      <c r="X109" s="237"/>
      <c r="Y109" s="238">
        <f>SUM(W109*10+X109)/V109*10</f>
        <v>0</v>
      </c>
      <c r="Z109" s="237">
        <v>1</v>
      </c>
      <c r="AA109" s="237"/>
      <c r="AB109" s="237"/>
      <c r="AC109" s="238">
        <f>SUM(AA109*10+AB109/2)/Z109*10</f>
        <v>0</v>
      </c>
      <c r="AD109" s="237">
        <v>1</v>
      </c>
      <c r="AE109" s="237"/>
      <c r="AF109" s="237"/>
      <c r="AG109" s="239">
        <f>SUM(AE109*10+AF109)/AD109*10</f>
        <v>0</v>
      </c>
      <c r="AH109" s="237">
        <v>1</v>
      </c>
      <c r="AI109" s="237"/>
      <c r="AJ109" s="237"/>
      <c r="AK109" s="239">
        <f>SUM(AI109*10+AJ109)/AH109*10</f>
        <v>0</v>
      </c>
      <c r="AL109" s="237">
        <v>1</v>
      </c>
      <c r="AM109" s="237"/>
      <c r="AN109" s="237"/>
      <c r="AO109" s="240">
        <f>SUM(AM109*10+AN109)/AL109*10</f>
        <v>0</v>
      </c>
      <c r="AP109" s="237">
        <v>1</v>
      </c>
      <c r="AQ109" s="237"/>
      <c r="AR109" s="237"/>
      <c r="AS109" s="241">
        <f>SUM(AQ109*10+AR109)/AP109*10</f>
        <v>0</v>
      </c>
      <c r="AT109" s="237">
        <v>1</v>
      </c>
      <c r="AU109" s="237"/>
      <c r="AV109" s="237"/>
      <c r="AW109" s="238">
        <f>SUM(AU109*10+AV109)/AT109*10</f>
        <v>0</v>
      </c>
      <c r="AX109" s="237">
        <v>1</v>
      </c>
      <c r="AY109" s="237"/>
      <c r="AZ109" s="237"/>
      <c r="BA109" s="238">
        <f>SUM(AY109*10+AZ109)/AX109*10</f>
        <v>0</v>
      </c>
      <c r="BB109" s="235">
        <f>IF(H109&lt;250,0,IF(H109&lt;500,250,IF(H109&lt;750,"500",IF(H109&lt;1000,750,IF(H109&lt;1500,1000,IF(H109&lt;2000,1500,IF(H109&lt;2500,2000,IF(H109&lt;3000,2500,3000))))))))</f>
        <v>0</v>
      </c>
      <c r="BC109" s="242">
        <v>0</v>
      </c>
      <c r="BD109" s="235">
        <f>BB109-BC109</f>
        <v>0</v>
      </c>
      <c r="BE109" s="235" t="str">
        <f>IF(BD109=0,"geen actie",CONCATENATE("diploma uitschrijven: ",BB109," punten"))</f>
        <v>geen actie</v>
      </c>
      <c r="BF109" s="243">
        <v>96</v>
      </c>
      <c r="BG109" s="243"/>
    </row>
    <row r="110" spans="1:59" ht="17.25" customHeight="1" x14ac:dyDescent="0.3">
      <c r="A110" s="228">
        <v>97</v>
      </c>
      <c r="B110" s="228" t="str">
        <f>IF(A110=BF110,"v","x")</f>
        <v>v</v>
      </c>
      <c r="C110" s="149"/>
      <c r="D110" s="229"/>
      <c r="E110" s="248"/>
      <c r="F110" s="250"/>
      <c r="G110" s="177"/>
      <c r="H110" s="233"/>
      <c r="I110" s="228"/>
      <c r="J110" s="153">
        <v>2021</v>
      </c>
      <c r="K110" s="455">
        <f>J110-I110</f>
        <v>2021</v>
      </c>
      <c r="L110" s="235">
        <f>H110-M110</f>
        <v>0</v>
      </c>
      <c r="M110" s="236">
        <v>0</v>
      </c>
      <c r="N110" s="237">
        <v>1</v>
      </c>
      <c r="O110" s="237"/>
      <c r="P110" s="237"/>
      <c r="Q110" s="238">
        <f>SUM(O110*10+P110)/N110*10</f>
        <v>0</v>
      </c>
      <c r="R110" s="237">
        <v>1</v>
      </c>
      <c r="S110" s="237"/>
      <c r="T110" s="237"/>
      <c r="U110" s="238">
        <f>SUM(S110*10+T110)/R110*10</f>
        <v>0</v>
      </c>
      <c r="V110" s="237">
        <v>1</v>
      </c>
      <c r="W110" s="237"/>
      <c r="X110" s="237"/>
      <c r="Y110" s="238">
        <f>SUM(W110*10+X110)/V110*10</f>
        <v>0</v>
      </c>
      <c r="Z110" s="237">
        <v>1</v>
      </c>
      <c r="AA110" s="237"/>
      <c r="AB110" s="237"/>
      <c r="AC110" s="238">
        <f>SUM(AA110*10+AB110/2)/Z110*10</f>
        <v>0</v>
      </c>
      <c r="AD110" s="237">
        <v>1</v>
      </c>
      <c r="AE110" s="237"/>
      <c r="AF110" s="237"/>
      <c r="AG110" s="239">
        <f>SUM(AE110*10+AF110)/AD110*10</f>
        <v>0</v>
      </c>
      <c r="AH110" s="237">
        <v>1</v>
      </c>
      <c r="AI110" s="237"/>
      <c r="AJ110" s="237"/>
      <c r="AK110" s="239">
        <f>SUM(AI110*10+AJ110)/AH110*10</f>
        <v>0</v>
      </c>
      <c r="AL110" s="237">
        <v>1</v>
      </c>
      <c r="AM110" s="237"/>
      <c r="AN110" s="237"/>
      <c r="AO110" s="240">
        <f>SUM(AM110*10+AN110)/AL110*10</f>
        <v>0</v>
      </c>
      <c r="AP110" s="237">
        <v>1</v>
      </c>
      <c r="AQ110" s="237"/>
      <c r="AR110" s="237"/>
      <c r="AS110" s="241">
        <f>SUM(AQ110*10+AR110)/AP110*10</f>
        <v>0</v>
      </c>
      <c r="AT110" s="237">
        <v>1</v>
      </c>
      <c r="AU110" s="237"/>
      <c r="AV110" s="237"/>
      <c r="AW110" s="238">
        <f>SUM(AU110*10+AV110)/AT110*10</f>
        <v>0</v>
      </c>
      <c r="AX110" s="237">
        <v>1</v>
      </c>
      <c r="AY110" s="237"/>
      <c r="AZ110" s="237"/>
      <c r="BA110" s="238">
        <f>SUM(AY110*10+AZ110)/AX110*10</f>
        <v>0</v>
      </c>
      <c r="BB110" s="235">
        <f>IF(H110&lt;250,0,IF(H110&lt;500,250,IF(H110&lt;750,"500",IF(H110&lt;1000,750,IF(H110&lt;1500,1000,IF(H110&lt;2000,1500,IF(H110&lt;2500,2000,IF(H110&lt;3000,2500,3000))))))))</f>
        <v>0</v>
      </c>
      <c r="BC110" s="242">
        <v>0</v>
      </c>
      <c r="BD110" s="235">
        <f>BB110-BC110</f>
        <v>0</v>
      </c>
      <c r="BE110" s="235" t="str">
        <f>IF(BD110=0,"geen actie",CONCATENATE("diploma uitschrijven: ",BB110," punten"))</f>
        <v>geen actie</v>
      </c>
      <c r="BF110" s="243">
        <v>97</v>
      </c>
    </row>
    <row r="111" spans="1:59" ht="17.25" customHeight="1" x14ac:dyDescent="0.3">
      <c r="A111" s="228">
        <v>98</v>
      </c>
      <c r="B111" s="228" t="str">
        <f>IF(A111=BF111,"v","x")</f>
        <v>v</v>
      </c>
      <c r="C111" s="149"/>
      <c r="D111" s="229"/>
      <c r="E111" s="248"/>
      <c r="F111" s="228"/>
      <c r="G111" s="252"/>
      <c r="H111" s="233"/>
      <c r="I111" s="235"/>
      <c r="J111" s="153">
        <v>2021</v>
      </c>
      <c r="K111" s="455">
        <f>J111-I111</f>
        <v>2021</v>
      </c>
      <c r="L111" s="235">
        <f>H111-M111</f>
        <v>0</v>
      </c>
      <c r="M111" s="236">
        <v>0</v>
      </c>
      <c r="N111" s="237">
        <v>1</v>
      </c>
      <c r="O111" s="237"/>
      <c r="P111" s="237"/>
      <c r="Q111" s="238">
        <f>SUM(O111*10+P111)/N111*10</f>
        <v>0</v>
      </c>
      <c r="R111" s="237">
        <v>1</v>
      </c>
      <c r="S111" s="237"/>
      <c r="T111" s="237"/>
      <c r="U111" s="238">
        <f>SUM(S111*10+T111)/R111*10</f>
        <v>0</v>
      </c>
      <c r="V111" s="237">
        <v>1</v>
      </c>
      <c r="W111" s="237"/>
      <c r="X111" s="237"/>
      <c r="Y111" s="238">
        <f>SUM(W111*10+X111)/V111*10</f>
        <v>0</v>
      </c>
      <c r="Z111" s="237">
        <v>1</v>
      </c>
      <c r="AA111" s="237"/>
      <c r="AB111" s="237"/>
      <c r="AC111" s="238">
        <f>SUM(AA111*10+AB111/2)/Z111*10</f>
        <v>0</v>
      </c>
      <c r="AD111" s="237">
        <v>1</v>
      </c>
      <c r="AE111" s="237"/>
      <c r="AF111" s="237"/>
      <c r="AG111" s="239">
        <f>SUM(AE111*10+AF111)/AD111*10</f>
        <v>0</v>
      </c>
      <c r="AH111" s="237">
        <v>1</v>
      </c>
      <c r="AI111" s="237"/>
      <c r="AJ111" s="237"/>
      <c r="AK111" s="239">
        <f>SUM(AI111*10+AJ111)/AH111*10</f>
        <v>0</v>
      </c>
      <c r="AL111" s="237">
        <v>1</v>
      </c>
      <c r="AM111" s="237"/>
      <c r="AN111" s="237"/>
      <c r="AO111" s="240">
        <f>SUM(AM111*10+AN111)/AL111*10</f>
        <v>0</v>
      </c>
      <c r="AP111" s="237">
        <v>1</v>
      </c>
      <c r="AQ111" s="237"/>
      <c r="AR111" s="237"/>
      <c r="AS111" s="241">
        <f>SUM(AQ111*10+AR111)/AP111*10</f>
        <v>0</v>
      </c>
      <c r="AT111" s="237">
        <v>1</v>
      </c>
      <c r="AU111" s="237"/>
      <c r="AV111" s="237"/>
      <c r="AW111" s="238">
        <f>SUM(AU111*10+AV111)/AT111*10</f>
        <v>0</v>
      </c>
      <c r="AX111" s="237">
        <v>1</v>
      </c>
      <c r="AY111" s="237"/>
      <c r="AZ111" s="237"/>
      <c r="BA111" s="238">
        <f>SUM(AY111*10+AZ111)/AX111*10</f>
        <v>0</v>
      </c>
      <c r="BB111" s="235">
        <f>IF(H111&lt;250,0,IF(H111&lt;500,250,IF(H111&lt;750,"500",IF(H111&lt;1000,750,IF(H111&lt;1500,1000,IF(H111&lt;2000,1500,IF(H111&lt;2500,2000,IF(H111&lt;3000,2500,3000))))))))</f>
        <v>0</v>
      </c>
      <c r="BC111" s="242">
        <v>0</v>
      </c>
      <c r="BD111" s="235">
        <f>BB111-BC111</f>
        <v>0</v>
      </c>
      <c r="BE111" s="235" t="str">
        <f>IF(BD111=0,"geen actie",CONCATENATE("diploma uitschrijven: ",BB111," punten"))</f>
        <v>geen actie</v>
      </c>
      <c r="BF111" s="243">
        <v>98</v>
      </c>
    </row>
    <row r="112" spans="1:59" ht="17.25" customHeight="1" x14ac:dyDescent="0.3">
      <c r="A112" s="228">
        <v>99</v>
      </c>
      <c r="B112" s="228" t="str">
        <f>IF(A112=BF112,"v","x")</f>
        <v>v</v>
      </c>
      <c r="C112" s="149"/>
      <c r="D112" s="229"/>
      <c r="E112" s="248"/>
      <c r="F112" s="228"/>
      <c r="G112" s="252"/>
      <c r="H112" s="233"/>
      <c r="I112" s="235"/>
      <c r="J112" s="153">
        <v>2021</v>
      </c>
      <c r="K112" s="455">
        <f>J112-I112</f>
        <v>2021</v>
      </c>
      <c r="L112" s="235">
        <f>H112-M112</f>
        <v>0</v>
      </c>
      <c r="M112" s="236">
        <v>0</v>
      </c>
      <c r="N112" s="237">
        <v>1</v>
      </c>
      <c r="O112" s="237"/>
      <c r="P112" s="237"/>
      <c r="Q112" s="238">
        <f>SUM(O112*10+P112)/N112*10</f>
        <v>0</v>
      </c>
      <c r="R112" s="237">
        <v>1</v>
      </c>
      <c r="S112" s="237"/>
      <c r="T112" s="237"/>
      <c r="U112" s="238">
        <f>SUM(S112*10+T112)/R112*10</f>
        <v>0</v>
      </c>
      <c r="V112" s="237">
        <v>1</v>
      </c>
      <c r="W112" s="237"/>
      <c r="X112" s="237"/>
      <c r="Y112" s="238">
        <f>SUM(W112*10+X112)/V112*10</f>
        <v>0</v>
      </c>
      <c r="Z112" s="237">
        <v>1</v>
      </c>
      <c r="AA112" s="237"/>
      <c r="AB112" s="237"/>
      <c r="AC112" s="238">
        <f>SUM(AA112*10+AB112/2)/Z112*10</f>
        <v>0</v>
      </c>
      <c r="AD112" s="237">
        <v>1</v>
      </c>
      <c r="AE112" s="237"/>
      <c r="AF112" s="237"/>
      <c r="AG112" s="239">
        <f>SUM(AE112*10+AF112)/AD112*10</f>
        <v>0</v>
      </c>
      <c r="AH112" s="237">
        <v>1</v>
      </c>
      <c r="AI112" s="237"/>
      <c r="AJ112" s="237"/>
      <c r="AK112" s="239">
        <f>SUM(AI112*10+AJ112)/AH112*10</f>
        <v>0</v>
      </c>
      <c r="AL112" s="237">
        <v>1</v>
      </c>
      <c r="AM112" s="237"/>
      <c r="AN112" s="237"/>
      <c r="AO112" s="240">
        <f>SUM(AM112*10+AN112)/AL112*10</f>
        <v>0</v>
      </c>
      <c r="AP112" s="237">
        <v>1</v>
      </c>
      <c r="AQ112" s="237"/>
      <c r="AR112" s="237"/>
      <c r="AS112" s="241">
        <f>SUM(AQ112*10+AR112)/AP112*10</f>
        <v>0</v>
      </c>
      <c r="AT112" s="237">
        <v>1</v>
      </c>
      <c r="AU112" s="237"/>
      <c r="AV112" s="237"/>
      <c r="AW112" s="238">
        <f>SUM(AU112*10+AV112)/AT112*10</f>
        <v>0</v>
      </c>
      <c r="AX112" s="237">
        <v>1</v>
      </c>
      <c r="AY112" s="237"/>
      <c r="AZ112" s="237"/>
      <c r="BA112" s="238">
        <f>SUM(AY112*10+AZ112)/AX112*10</f>
        <v>0</v>
      </c>
      <c r="BB112" s="235">
        <f>IF(H112&lt;250,0,IF(H112&lt;500,250,IF(H112&lt;750,"500",IF(H112&lt;1000,750,IF(H112&lt;1500,1000,IF(H112&lt;2000,1500,IF(H112&lt;2500,2000,IF(H112&lt;3000,2500,3000))))))))</f>
        <v>0</v>
      </c>
      <c r="BC112" s="242">
        <v>0</v>
      </c>
      <c r="BD112" s="235">
        <f>BB112-BC112</f>
        <v>0</v>
      </c>
      <c r="BE112" s="235" t="str">
        <f>IF(BD112=0,"geen actie",CONCATENATE("diploma uitschrijven: ",BB112," punten"))</f>
        <v>geen actie</v>
      </c>
      <c r="BF112" s="243">
        <v>99</v>
      </c>
    </row>
    <row r="113" spans="1:59" ht="17.25" customHeight="1" x14ac:dyDescent="0.3">
      <c r="A113" s="228">
        <v>100</v>
      </c>
      <c r="B113" s="228" t="str">
        <f>IF(A113=BF113,"v","x")</f>
        <v>v</v>
      </c>
      <c r="C113" s="149"/>
      <c r="D113" s="229"/>
      <c r="E113" s="248"/>
      <c r="F113" s="250"/>
      <c r="G113" s="252"/>
      <c r="H113" s="233"/>
      <c r="I113" s="228"/>
      <c r="J113" s="153">
        <v>2021</v>
      </c>
      <c r="K113" s="455">
        <f>J113-I113</f>
        <v>2021</v>
      </c>
      <c r="L113" s="235">
        <f>H113-M113</f>
        <v>0</v>
      </c>
      <c r="M113" s="236">
        <v>0</v>
      </c>
      <c r="N113" s="237">
        <v>1</v>
      </c>
      <c r="O113" s="237"/>
      <c r="P113" s="237"/>
      <c r="Q113" s="238">
        <f>SUM(O113*10+P113)/N113*10</f>
        <v>0</v>
      </c>
      <c r="R113" s="237">
        <v>1</v>
      </c>
      <c r="S113" s="237"/>
      <c r="T113" s="237"/>
      <c r="U113" s="238">
        <f>SUM(S113*10+T113)/R113*10</f>
        <v>0</v>
      </c>
      <c r="V113" s="237">
        <v>1</v>
      </c>
      <c r="W113" s="237"/>
      <c r="X113" s="237"/>
      <c r="Y113" s="238">
        <f>SUM(W113*10+X113)/V113*10</f>
        <v>0</v>
      </c>
      <c r="Z113" s="237">
        <v>1</v>
      </c>
      <c r="AA113" s="237"/>
      <c r="AB113" s="237"/>
      <c r="AC113" s="238">
        <f>SUM(AA113*10+AB113/2)/Z113*10</f>
        <v>0</v>
      </c>
      <c r="AD113" s="237">
        <v>1</v>
      </c>
      <c r="AE113" s="237"/>
      <c r="AF113" s="237"/>
      <c r="AG113" s="239">
        <f>SUM(AE113*10+AF113)/AD113*10</f>
        <v>0</v>
      </c>
      <c r="AH113" s="237">
        <v>1</v>
      </c>
      <c r="AI113" s="237"/>
      <c r="AJ113" s="237"/>
      <c r="AK113" s="239">
        <f>SUM(AI113*10+AJ113)/AH113*10</f>
        <v>0</v>
      </c>
      <c r="AL113" s="237">
        <v>1</v>
      </c>
      <c r="AM113" s="237"/>
      <c r="AN113" s="237"/>
      <c r="AO113" s="240">
        <f>SUM(AM113*10+AN113)/AL113*10</f>
        <v>0</v>
      </c>
      <c r="AP113" s="237">
        <v>1</v>
      </c>
      <c r="AQ113" s="237"/>
      <c r="AR113" s="237"/>
      <c r="AS113" s="241">
        <f>SUM(AQ113*10+AR113)/AP113*10</f>
        <v>0</v>
      </c>
      <c r="AT113" s="237">
        <v>1</v>
      </c>
      <c r="AU113" s="237"/>
      <c r="AV113" s="237"/>
      <c r="AW113" s="238">
        <f>SUM(AU113*10+AV113)/AT113*10</f>
        <v>0</v>
      </c>
      <c r="AX113" s="237">
        <v>1</v>
      </c>
      <c r="AY113" s="237"/>
      <c r="AZ113" s="237"/>
      <c r="BA113" s="238">
        <f>SUM(AY113*10+AZ113)/AX113*10</f>
        <v>0</v>
      </c>
      <c r="BB113" s="235">
        <f>IF(H113&lt;250,0,IF(H113&lt;500,250,IF(H113&lt;750,"500",IF(H113&lt;1000,750,IF(H113&lt;1500,1000,IF(H113&lt;2000,1500,IF(H113&lt;2500,2000,IF(H113&lt;3000,2500,3000))))))))</f>
        <v>0</v>
      </c>
      <c r="BC113" s="242">
        <v>0</v>
      </c>
      <c r="BD113" s="235">
        <f>BB113-BC113</f>
        <v>0</v>
      </c>
      <c r="BE113" s="235" t="str">
        <f>IF(BD113=0,"geen actie",CONCATENATE("diploma uitschrijven: ",BB113," punten"))</f>
        <v>geen actie</v>
      </c>
      <c r="BF113" s="243">
        <v>100</v>
      </c>
      <c r="BG113" s="243"/>
    </row>
    <row r="114" spans="1:59" ht="17.25" customHeight="1" x14ac:dyDescent="0.3">
      <c r="A114" s="228">
        <v>101</v>
      </c>
      <c r="B114" s="228" t="str">
        <f>IF(A114=BF114,"v","x")</f>
        <v>v</v>
      </c>
      <c r="C114" s="149"/>
      <c r="D114" s="229"/>
      <c r="E114" s="248"/>
      <c r="F114" s="228"/>
      <c r="G114" s="252"/>
      <c r="H114" s="233"/>
      <c r="I114" s="235"/>
      <c r="J114" s="153">
        <v>2021</v>
      </c>
      <c r="K114" s="455">
        <f>J114-I114</f>
        <v>2021</v>
      </c>
      <c r="L114" s="235">
        <f>H114-M114</f>
        <v>0</v>
      </c>
      <c r="M114" s="236">
        <v>0</v>
      </c>
      <c r="N114" s="237">
        <v>1</v>
      </c>
      <c r="O114" s="237"/>
      <c r="P114" s="237"/>
      <c r="Q114" s="238">
        <f>SUM(O114*10+P114)/N114*10</f>
        <v>0</v>
      </c>
      <c r="R114" s="237">
        <v>1</v>
      </c>
      <c r="S114" s="237"/>
      <c r="T114" s="237"/>
      <c r="U114" s="238">
        <f>SUM(S114*10+T114)/R114*10</f>
        <v>0</v>
      </c>
      <c r="V114" s="237">
        <v>1</v>
      </c>
      <c r="W114" s="237"/>
      <c r="X114" s="237"/>
      <c r="Y114" s="238">
        <f>SUM(W114*10+X114)/V114*10</f>
        <v>0</v>
      </c>
      <c r="Z114" s="237">
        <v>1</v>
      </c>
      <c r="AA114" s="237"/>
      <c r="AB114" s="237"/>
      <c r="AC114" s="238">
        <f>SUM(AA114*10+AB114/2)/Z114*10</f>
        <v>0</v>
      </c>
      <c r="AD114" s="237">
        <v>1</v>
      </c>
      <c r="AE114" s="237"/>
      <c r="AF114" s="237"/>
      <c r="AG114" s="239">
        <f>SUM(AE114*10+AF114)/AD114*10</f>
        <v>0</v>
      </c>
      <c r="AH114" s="237">
        <v>1</v>
      </c>
      <c r="AI114" s="237"/>
      <c r="AJ114" s="237"/>
      <c r="AK114" s="239">
        <f>SUM(AI114*10+AJ114)/AH114*10</f>
        <v>0</v>
      </c>
      <c r="AL114" s="237">
        <v>1</v>
      </c>
      <c r="AM114" s="237"/>
      <c r="AN114" s="237"/>
      <c r="AO114" s="240">
        <f>SUM(AM114*10+AN114)/AL114*10</f>
        <v>0</v>
      </c>
      <c r="AP114" s="237">
        <v>1</v>
      </c>
      <c r="AQ114" s="237"/>
      <c r="AR114" s="237"/>
      <c r="AS114" s="241">
        <f>SUM(AQ114*10+AR114)/AP114*10</f>
        <v>0</v>
      </c>
      <c r="AT114" s="237">
        <v>1</v>
      </c>
      <c r="AU114" s="237"/>
      <c r="AV114" s="237"/>
      <c r="AW114" s="238">
        <f>SUM(AU114*10+AV114)/AT114*10</f>
        <v>0</v>
      </c>
      <c r="AX114" s="237">
        <v>1</v>
      </c>
      <c r="AY114" s="237"/>
      <c r="AZ114" s="237"/>
      <c r="BA114" s="238">
        <f>SUM(AY114*10+AZ114)/AX114*10</f>
        <v>0</v>
      </c>
      <c r="BB114" s="235">
        <f>IF(H114&lt;250,0,IF(H114&lt;500,250,IF(H114&lt;750,"500",IF(H114&lt;1000,750,IF(H114&lt;1500,1000,IF(H114&lt;2000,1500,IF(H114&lt;2500,2000,IF(H114&lt;3000,2500,3000))))))))</f>
        <v>0</v>
      </c>
      <c r="BC114" s="242">
        <v>0</v>
      </c>
      <c r="BD114" s="235">
        <f>BB114-BC114</f>
        <v>0</v>
      </c>
      <c r="BE114" s="235" t="str">
        <f>IF(BD114=0,"geen actie",CONCATENATE("diploma uitschrijven: ",BB114," punten"))</f>
        <v>geen actie</v>
      </c>
      <c r="BF114" s="243">
        <v>101</v>
      </c>
    </row>
    <row r="115" spans="1:59" ht="17.25" customHeight="1" x14ac:dyDescent="0.3">
      <c r="A115" s="228">
        <v>102</v>
      </c>
      <c r="B115" s="228" t="str">
        <f>IF(A115=BF115,"v","x")</f>
        <v>v</v>
      </c>
      <c r="C115" s="149"/>
      <c r="D115" s="229"/>
      <c r="E115" s="248"/>
      <c r="F115" s="228"/>
      <c r="G115" s="252"/>
      <c r="H115" s="233"/>
      <c r="I115" s="235"/>
      <c r="J115" s="153">
        <v>2021</v>
      </c>
      <c r="K115" s="455">
        <f>J115-I115</f>
        <v>2021</v>
      </c>
      <c r="L115" s="235">
        <f>H115-M115</f>
        <v>0</v>
      </c>
      <c r="M115" s="236">
        <v>0</v>
      </c>
      <c r="N115" s="237">
        <v>1</v>
      </c>
      <c r="O115" s="237"/>
      <c r="P115" s="237"/>
      <c r="Q115" s="238">
        <f>SUM(O115*10+P115)/N115*10</f>
        <v>0</v>
      </c>
      <c r="R115" s="237">
        <v>1</v>
      </c>
      <c r="S115" s="237"/>
      <c r="T115" s="237"/>
      <c r="U115" s="238">
        <f>SUM(S115*10+T115)/R115*10</f>
        <v>0</v>
      </c>
      <c r="V115" s="237">
        <v>1</v>
      </c>
      <c r="W115" s="237"/>
      <c r="X115" s="237"/>
      <c r="Y115" s="238">
        <f>SUM(W115*10+X115)/V115*10</f>
        <v>0</v>
      </c>
      <c r="Z115" s="237">
        <v>1</v>
      </c>
      <c r="AA115" s="237"/>
      <c r="AB115" s="237"/>
      <c r="AC115" s="238">
        <f>SUM(AA115*10+AB115/2)/Z115*10</f>
        <v>0</v>
      </c>
      <c r="AD115" s="237">
        <v>1</v>
      </c>
      <c r="AE115" s="237"/>
      <c r="AF115" s="237"/>
      <c r="AG115" s="239">
        <f>SUM(AE115*10+AF115)/AD115*10</f>
        <v>0</v>
      </c>
      <c r="AH115" s="237">
        <v>1</v>
      </c>
      <c r="AI115" s="237"/>
      <c r="AJ115" s="237"/>
      <c r="AK115" s="239">
        <f>SUM(AI115*10+AJ115)/AH115*10</f>
        <v>0</v>
      </c>
      <c r="AL115" s="237">
        <v>1</v>
      </c>
      <c r="AM115" s="237"/>
      <c r="AN115" s="237"/>
      <c r="AO115" s="240">
        <f>SUM(AM115*10+AN115)/AL115*10</f>
        <v>0</v>
      </c>
      <c r="AP115" s="237">
        <v>1</v>
      </c>
      <c r="AQ115" s="237"/>
      <c r="AR115" s="237"/>
      <c r="AS115" s="241">
        <f>SUM(AQ115*10+AR115)/AP115*10</f>
        <v>0</v>
      </c>
      <c r="AT115" s="237">
        <v>1</v>
      </c>
      <c r="AU115" s="237"/>
      <c r="AV115" s="237"/>
      <c r="AW115" s="238">
        <f>SUM(AU115*10+AV115)/AT115*10</f>
        <v>0</v>
      </c>
      <c r="AX115" s="237">
        <v>1</v>
      </c>
      <c r="AY115" s="237"/>
      <c r="AZ115" s="237"/>
      <c r="BA115" s="238">
        <f>SUM(AY115*10+AZ115)/AX115*10</f>
        <v>0</v>
      </c>
      <c r="BB115" s="235">
        <f>IF(H115&lt;250,0,IF(H115&lt;500,250,IF(H115&lt;750,"500",IF(H115&lt;1000,750,IF(H115&lt;1500,1000,IF(H115&lt;2000,1500,IF(H115&lt;2500,2000,IF(H115&lt;3000,2500,3000))))))))</f>
        <v>0</v>
      </c>
      <c r="BC115" s="242">
        <v>0</v>
      </c>
      <c r="BD115" s="235">
        <f>BB115-BC115</f>
        <v>0</v>
      </c>
      <c r="BE115" s="235" t="str">
        <f>IF(BD115=0,"geen actie",CONCATENATE("diploma uitschrijven: ",BB115," punten"))</f>
        <v>geen actie</v>
      </c>
      <c r="BF115" s="243">
        <v>102</v>
      </c>
    </row>
    <row r="116" spans="1:59" ht="17.25" customHeight="1" x14ac:dyDescent="0.3">
      <c r="A116" s="228">
        <v>103</v>
      </c>
      <c r="B116" s="228" t="str">
        <f>IF(A116=BF116,"v","x")</f>
        <v>v</v>
      </c>
      <c r="C116" s="149"/>
      <c r="D116" s="229"/>
      <c r="E116" s="248"/>
      <c r="F116" s="228"/>
      <c r="G116" s="252"/>
      <c r="H116" s="233"/>
      <c r="I116" s="235"/>
      <c r="J116" s="153">
        <v>2021</v>
      </c>
      <c r="K116" s="455">
        <f>J116-I116</f>
        <v>2021</v>
      </c>
      <c r="L116" s="235">
        <f>H116-M116</f>
        <v>0</v>
      </c>
      <c r="M116" s="236">
        <v>0</v>
      </c>
      <c r="N116" s="237">
        <v>1</v>
      </c>
      <c r="O116" s="237"/>
      <c r="P116" s="237"/>
      <c r="Q116" s="238">
        <f>SUM(O116*10+P116)/N116*10</f>
        <v>0</v>
      </c>
      <c r="R116" s="237">
        <v>1</v>
      </c>
      <c r="S116" s="237"/>
      <c r="T116" s="237"/>
      <c r="U116" s="238">
        <f>SUM(S116*10+T116)/R116*10</f>
        <v>0</v>
      </c>
      <c r="V116" s="237">
        <v>1</v>
      </c>
      <c r="W116" s="237"/>
      <c r="X116" s="237"/>
      <c r="Y116" s="238">
        <f>SUM(W116*10+X116)/V116*10</f>
        <v>0</v>
      </c>
      <c r="Z116" s="237">
        <v>1</v>
      </c>
      <c r="AA116" s="237"/>
      <c r="AB116" s="237"/>
      <c r="AC116" s="238">
        <f>SUM(AA116*10+AB116/2)/Z116*10</f>
        <v>0</v>
      </c>
      <c r="AD116" s="237">
        <v>1</v>
      </c>
      <c r="AE116" s="237"/>
      <c r="AF116" s="237"/>
      <c r="AG116" s="239">
        <f>SUM(AE116*10+AF116)/AD116*10</f>
        <v>0</v>
      </c>
      <c r="AH116" s="237">
        <v>1</v>
      </c>
      <c r="AI116" s="237"/>
      <c r="AJ116" s="237"/>
      <c r="AK116" s="239">
        <f>SUM(AI116*10+AJ116)/AH116*10</f>
        <v>0</v>
      </c>
      <c r="AL116" s="237">
        <v>1</v>
      </c>
      <c r="AM116" s="237"/>
      <c r="AN116" s="237"/>
      <c r="AO116" s="240">
        <f>SUM(AM116*10+AN116)/AL116*10</f>
        <v>0</v>
      </c>
      <c r="AP116" s="237">
        <v>1</v>
      </c>
      <c r="AQ116" s="237"/>
      <c r="AR116" s="237"/>
      <c r="AS116" s="241">
        <f>SUM(AQ116*10+AR116)/AP116*10</f>
        <v>0</v>
      </c>
      <c r="AT116" s="237">
        <v>1</v>
      </c>
      <c r="AU116" s="237"/>
      <c r="AV116" s="237"/>
      <c r="AW116" s="238">
        <f>SUM(AU116*10+AV116)/AT116*10</f>
        <v>0</v>
      </c>
      <c r="AX116" s="237">
        <v>1</v>
      </c>
      <c r="AY116" s="237"/>
      <c r="AZ116" s="237"/>
      <c r="BA116" s="238">
        <f>SUM(AY116*10+AZ116)/AX116*10</f>
        <v>0</v>
      </c>
      <c r="BB116" s="235">
        <v>0</v>
      </c>
      <c r="BC116" s="242">
        <v>0</v>
      </c>
      <c r="BD116" s="235">
        <f>BB116-BC116</f>
        <v>0</v>
      </c>
      <c r="BE116" s="235" t="str">
        <f>IF(BD116=0,"geen actie",CONCATENATE("diploma uitschrijven: ",BB116," punten"))</f>
        <v>geen actie</v>
      </c>
      <c r="BF116" s="243">
        <v>103</v>
      </c>
      <c r="BG116" s="243"/>
    </row>
    <row r="117" spans="1:59" ht="17.25" customHeight="1" x14ac:dyDescent="0.3">
      <c r="A117" s="228">
        <v>104</v>
      </c>
      <c r="B117" s="228" t="str">
        <f>IF(A117=BF117,"v","x")</f>
        <v>v</v>
      </c>
      <c r="C117" s="149"/>
      <c r="D117" s="229"/>
      <c r="E117" s="248"/>
      <c r="F117" s="228"/>
      <c r="G117" s="252"/>
      <c r="H117" s="233"/>
      <c r="I117" s="235"/>
      <c r="J117" s="153">
        <v>2021</v>
      </c>
      <c r="K117" s="455">
        <f>J117-I117</f>
        <v>2021</v>
      </c>
      <c r="L117" s="235">
        <f>H117-M117</f>
        <v>0</v>
      </c>
      <c r="M117" s="236">
        <v>0</v>
      </c>
      <c r="N117" s="237">
        <v>1</v>
      </c>
      <c r="O117" s="237"/>
      <c r="P117" s="237"/>
      <c r="Q117" s="238">
        <f>SUM(O117*10+P117)/N117*10</f>
        <v>0</v>
      </c>
      <c r="R117" s="237">
        <v>1</v>
      </c>
      <c r="S117" s="237"/>
      <c r="T117" s="237"/>
      <c r="U117" s="238">
        <f>SUM(S117*10+T117)/R117*10</f>
        <v>0</v>
      </c>
      <c r="V117" s="237">
        <v>1</v>
      </c>
      <c r="W117" s="237"/>
      <c r="X117" s="237"/>
      <c r="Y117" s="238">
        <f>SUM(W117*10+X117)/V117*10</f>
        <v>0</v>
      </c>
      <c r="Z117" s="237">
        <v>1</v>
      </c>
      <c r="AA117" s="237"/>
      <c r="AB117" s="237"/>
      <c r="AC117" s="238">
        <f>SUM(AA117*10+AB117/2)/Z117*10</f>
        <v>0</v>
      </c>
      <c r="AD117" s="237">
        <v>1</v>
      </c>
      <c r="AE117" s="237"/>
      <c r="AF117" s="237"/>
      <c r="AG117" s="239">
        <f>SUM(AE117*10+AF117)/AD117*10</f>
        <v>0</v>
      </c>
      <c r="AH117" s="237">
        <v>1</v>
      </c>
      <c r="AI117" s="237"/>
      <c r="AJ117" s="237"/>
      <c r="AK117" s="239">
        <f>SUM(AI117*10+AJ117)/AH117*10</f>
        <v>0</v>
      </c>
      <c r="AL117" s="237">
        <v>1</v>
      </c>
      <c r="AM117" s="237"/>
      <c r="AN117" s="237"/>
      <c r="AO117" s="240">
        <f>SUM(AM117*10+AN117)/AL117*10</f>
        <v>0</v>
      </c>
      <c r="AP117" s="237">
        <v>1</v>
      </c>
      <c r="AQ117" s="237"/>
      <c r="AR117" s="237"/>
      <c r="AS117" s="241">
        <f>SUM(AQ117*10+AR117)/AP117*10</f>
        <v>0</v>
      </c>
      <c r="AT117" s="237">
        <v>1</v>
      </c>
      <c r="AU117" s="237"/>
      <c r="AV117" s="237"/>
      <c r="AW117" s="238">
        <f>SUM(AU117*10+AV117)/AT117*10</f>
        <v>0</v>
      </c>
      <c r="AX117" s="237">
        <v>1</v>
      </c>
      <c r="AY117" s="237"/>
      <c r="AZ117" s="237"/>
      <c r="BA117" s="238">
        <f>SUM(AY117*10+AZ117)/AX117*10</f>
        <v>0</v>
      </c>
      <c r="BB117" s="235">
        <f>IF(H117&lt;250,0,IF(H117&lt;500,250,IF(H117&lt;750,"500",IF(H117&lt;1000,750,IF(H117&lt;1500,1000,IF(H117&lt;2000,1500,IF(H117&lt;2500,2000,IF(H117&lt;3000,2500,3000))))))))</f>
        <v>0</v>
      </c>
      <c r="BC117" s="242">
        <v>0</v>
      </c>
      <c r="BD117" s="235">
        <f>BB117-BC117</f>
        <v>0</v>
      </c>
      <c r="BE117" s="235" t="str">
        <f>IF(BD117=0,"geen actie",CONCATENATE("diploma uitschrijven: ",BB117," punten"))</f>
        <v>geen actie</v>
      </c>
      <c r="BF117" s="243">
        <v>104</v>
      </c>
    </row>
    <row r="118" spans="1:59" ht="17.25" customHeight="1" x14ac:dyDescent="0.3">
      <c r="A118" s="228">
        <v>105</v>
      </c>
      <c r="B118" s="228" t="str">
        <f>IF(A118=BF118,"v","x")</f>
        <v>v</v>
      </c>
      <c r="C118" s="149"/>
      <c r="D118" s="229"/>
      <c r="E118" s="174"/>
      <c r="F118" s="250"/>
      <c r="G118" s="252"/>
      <c r="H118" s="233"/>
      <c r="I118" s="228"/>
      <c r="J118" s="153">
        <v>2021</v>
      </c>
      <c r="K118" s="455">
        <f>J118-I118</f>
        <v>2021</v>
      </c>
      <c r="L118" s="235">
        <f>H118-M118</f>
        <v>0</v>
      </c>
      <c r="M118" s="236">
        <v>0</v>
      </c>
      <c r="N118" s="237">
        <v>1</v>
      </c>
      <c r="O118" s="237"/>
      <c r="P118" s="237"/>
      <c r="Q118" s="238">
        <f>SUM(O118*10+P118)/N118*10</f>
        <v>0</v>
      </c>
      <c r="R118" s="237">
        <v>1</v>
      </c>
      <c r="S118" s="237"/>
      <c r="T118" s="237"/>
      <c r="U118" s="238">
        <f>SUM(S118*10+T118)/R118*10</f>
        <v>0</v>
      </c>
      <c r="V118" s="237">
        <v>1</v>
      </c>
      <c r="W118" s="237"/>
      <c r="X118" s="237"/>
      <c r="Y118" s="238">
        <f>SUM(W118*10+X118)/V118*10</f>
        <v>0</v>
      </c>
      <c r="Z118" s="237">
        <v>1</v>
      </c>
      <c r="AA118" s="237"/>
      <c r="AB118" s="237"/>
      <c r="AC118" s="238">
        <f>SUM(AA118*10+AB118/2)/Z118*10</f>
        <v>0</v>
      </c>
      <c r="AD118" s="237">
        <v>1</v>
      </c>
      <c r="AE118" s="237"/>
      <c r="AF118" s="237"/>
      <c r="AG118" s="239">
        <f>SUM(AE118*10+AF118)/AD118*10</f>
        <v>0</v>
      </c>
      <c r="AH118" s="237">
        <v>1</v>
      </c>
      <c r="AI118" s="237"/>
      <c r="AJ118" s="237"/>
      <c r="AK118" s="239">
        <f>SUM(AI118*10+AJ118)/AH118*10</f>
        <v>0</v>
      </c>
      <c r="AL118" s="237">
        <v>1</v>
      </c>
      <c r="AM118" s="237"/>
      <c r="AN118" s="237"/>
      <c r="AO118" s="240">
        <f>SUM(AM118*10+AN118)/AL118*10</f>
        <v>0</v>
      </c>
      <c r="AP118" s="237">
        <v>1</v>
      </c>
      <c r="AQ118" s="237"/>
      <c r="AR118" s="237"/>
      <c r="AS118" s="241">
        <f>SUM(AQ118*10+AR118)/AP118*10</f>
        <v>0</v>
      </c>
      <c r="AT118" s="237">
        <v>1</v>
      </c>
      <c r="AU118" s="237"/>
      <c r="AV118" s="237"/>
      <c r="AW118" s="238">
        <f>SUM(AU118*10+AV118)/AT118*10</f>
        <v>0</v>
      </c>
      <c r="AX118" s="237">
        <v>1</v>
      </c>
      <c r="AY118" s="237"/>
      <c r="AZ118" s="237"/>
      <c r="BA118" s="238">
        <f>SUM(AY118*10+AZ118)/AX118*10</f>
        <v>0</v>
      </c>
      <c r="BB118" s="235">
        <f>IF(H118&lt;250,0,IF(H118&lt;500,250,IF(H118&lt;750,"500",IF(H118&lt;1000,750,IF(H118&lt;1500,1000,IF(H118&lt;2000,1500,IF(H118&lt;2500,2000,IF(H118&lt;3000,2500,3000))))))))</f>
        <v>0</v>
      </c>
      <c r="BC118" s="242">
        <v>0</v>
      </c>
      <c r="BD118" s="235">
        <f>BB118-BC118</f>
        <v>0</v>
      </c>
      <c r="BE118" s="235" t="str">
        <f>IF(BD118=0,"geen actie",CONCATENATE("diploma uitschrijven: ",BB118," punten"))</f>
        <v>geen actie</v>
      </c>
      <c r="BF118" s="243">
        <v>105</v>
      </c>
      <c r="BG118" s="243"/>
    </row>
    <row r="119" spans="1:59" ht="17.25" customHeight="1" x14ac:dyDescent="0.3">
      <c r="A119" s="228">
        <v>106</v>
      </c>
      <c r="B119" s="228" t="str">
        <f>IF(A119=BF119,"v","x")</f>
        <v>v</v>
      </c>
      <c r="C119" s="149"/>
      <c r="D119" s="229"/>
      <c r="E119" s="174"/>
      <c r="F119" s="250"/>
      <c r="G119" s="252"/>
      <c r="H119" s="233"/>
      <c r="I119" s="228"/>
      <c r="J119" s="153">
        <v>2021</v>
      </c>
      <c r="K119" s="455">
        <f>J119-I119</f>
        <v>2021</v>
      </c>
      <c r="L119" s="235">
        <f>H119-M119</f>
        <v>0</v>
      </c>
      <c r="M119" s="236">
        <v>0</v>
      </c>
      <c r="N119" s="237">
        <v>1</v>
      </c>
      <c r="O119" s="237"/>
      <c r="P119" s="237"/>
      <c r="Q119" s="238">
        <f>SUM(O119*10+P119)/N119*10</f>
        <v>0</v>
      </c>
      <c r="R119" s="237">
        <v>1</v>
      </c>
      <c r="S119" s="237"/>
      <c r="T119" s="237"/>
      <c r="U119" s="238">
        <f>SUM(S119*10+T119)/R119*10</f>
        <v>0</v>
      </c>
      <c r="V119" s="237">
        <v>1</v>
      </c>
      <c r="W119" s="237"/>
      <c r="X119" s="237"/>
      <c r="Y119" s="238">
        <f>SUM(W119*10+X119)/V119*10</f>
        <v>0</v>
      </c>
      <c r="Z119" s="237">
        <v>1</v>
      </c>
      <c r="AA119" s="237"/>
      <c r="AB119" s="237"/>
      <c r="AC119" s="238">
        <f>SUM(AA119*10+AB119/2)/Z119*10</f>
        <v>0</v>
      </c>
      <c r="AD119" s="237">
        <v>1</v>
      </c>
      <c r="AE119" s="237"/>
      <c r="AF119" s="237"/>
      <c r="AG119" s="239">
        <f>SUM(AE119*10+AF119)/AD119*10</f>
        <v>0</v>
      </c>
      <c r="AH119" s="237">
        <v>1</v>
      </c>
      <c r="AI119" s="237"/>
      <c r="AJ119" s="237"/>
      <c r="AK119" s="239">
        <f>SUM(AI119*10+AJ119)/AH119*10</f>
        <v>0</v>
      </c>
      <c r="AL119" s="237">
        <v>1</v>
      </c>
      <c r="AM119" s="237"/>
      <c r="AN119" s="237"/>
      <c r="AO119" s="240">
        <f>SUM(AM119*10+AN119)/AL119*10</f>
        <v>0</v>
      </c>
      <c r="AP119" s="237">
        <v>1</v>
      </c>
      <c r="AQ119" s="237"/>
      <c r="AR119" s="237"/>
      <c r="AS119" s="241">
        <f>SUM(AQ119*10+AR119)/AP119*10</f>
        <v>0</v>
      </c>
      <c r="AT119" s="237">
        <v>1</v>
      </c>
      <c r="AU119" s="237"/>
      <c r="AV119" s="237"/>
      <c r="AW119" s="238">
        <f>SUM(AU119*10+AV119)/AT119*10</f>
        <v>0</v>
      </c>
      <c r="AX119" s="237">
        <v>1</v>
      </c>
      <c r="AY119" s="237"/>
      <c r="AZ119" s="237"/>
      <c r="BA119" s="238">
        <f>SUM(AY119*10+AZ119)/AX119*10</f>
        <v>0</v>
      </c>
      <c r="BB119" s="235">
        <f>IF(H119&lt;250,0,IF(H119&lt;500,250,IF(H119&lt;750,"500",IF(H119&lt;1000,750,IF(H119&lt;1500,1000,IF(H119&lt;2000,1500,IF(H119&lt;2500,2000,IF(H119&lt;3000,2500,3000))))))))</f>
        <v>0</v>
      </c>
      <c r="BC119" s="242">
        <v>0</v>
      </c>
      <c r="BD119" s="235">
        <f>BB119-BC119</f>
        <v>0</v>
      </c>
      <c r="BE119" s="235" t="str">
        <f>IF(BD119=0,"geen actie",CONCATENATE("diploma uitschrijven: ",BB119," punten"))</f>
        <v>geen actie</v>
      </c>
      <c r="BF119" s="243">
        <v>106</v>
      </c>
      <c r="BG119" s="243"/>
    </row>
    <row r="120" spans="1:59" ht="17.25" customHeight="1" x14ac:dyDescent="0.3">
      <c r="A120" s="228">
        <v>107</v>
      </c>
      <c r="B120" s="228" t="str">
        <f>IF(A120=BF120,"v","x")</f>
        <v>v</v>
      </c>
      <c r="C120" s="149"/>
      <c r="D120" s="229"/>
      <c r="E120" s="248"/>
      <c r="F120" s="258"/>
      <c r="G120" s="259"/>
      <c r="H120" s="233"/>
      <c r="I120" s="228"/>
      <c r="J120" s="153">
        <v>2021</v>
      </c>
      <c r="K120" s="455">
        <f>J120-I120</f>
        <v>2021</v>
      </c>
      <c r="L120" s="235">
        <f>H120-M120</f>
        <v>0</v>
      </c>
      <c r="M120" s="236">
        <v>0</v>
      </c>
      <c r="N120" s="237">
        <v>1</v>
      </c>
      <c r="O120" s="237"/>
      <c r="P120" s="237"/>
      <c r="Q120" s="238">
        <f>SUM(O120*10+P120)/N120*10</f>
        <v>0</v>
      </c>
      <c r="R120" s="237">
        <v>1</v>
      </c>
      <c r="S120" s="237"/>
      <c r="T120" s="237"/>
      <c r="U120" s="238">
        <f>SUM(S120*10+T120)/R120*10</f>
        <v>0</v>
      </c>
      <c r="V120" s="237">
        <v>1</v>
      </c>
      <c r="W120" s="237"/>
      <c r="X120" s="237"/>
      <c r="Y120" s="238">
        <f>SUM(W120*10+X120)/V120*10</f>
        <v>0</v>
      </c>
      <c r="Z120" s="237">
        <v>1</v>
      </c>
      <c r="AA120" s="237"/>
      <c r="AB120" s="237"/>
      <c r="AC120" s="238">
        <f>SUM(AA120*10+AB120/2)/Z120*10</f>
        <v>0</v>
      </c>
      <c r="AD120" s="237">
        <v>1</v>
      </c>
      <c r="AE120" s="237"/>
      <c r="AF120" s="237"/>
      <c r="AG120" s="239">
        <f>SUM(AE120*10+AF120)/AD120*10</f>
        <v>0</v>
      </c>
      <c r="AH120" s="237">
        <v>1</v>
      </c>
      <c r="AI120" s="237"/>
      <c r="AJ120" s="237"/>
      <c r="AK120" s="239">
        <f>SUM(AI120*10+AJ120)/AH120*10</f>
        <v>0</v>
      </c>
      <c r="AL120" s="237">
        <v>1</v>
      </c>
      <c r="AM120" s="237"/>
      <c r="AN120" s="237"/>
      <c r="AO120" s="240">
        <f>SUM(AM120*10+AN120)/AL120*10</f>
        <v>0</v>
      </c>
      <c r="AP120" s="237">
        <v>1</v>
      </c>
      <c r="AQ120" s="237"/>
      <c r="AR120" s="237"/>
      <c r="AS120" s="241">
        <f>SUM(AQ120*10+AR120)/AP120*10</f>
        <v>0</v>
      </c>
      <c r="AT120" s="237">
        <v>1</v>
      </c>
      <c r="AU120" s="237"/>
      <c r="AV120" s="237"/>
      <c r="AW120" s="238">
        <f>SUM(AU120*10+AV120)/AT120*10</f>
        <v>0</v>
      </c>
      <c r="AX120" s="237">
        <v>1</v>
      </c>
      <c r="AY120" s="237"/>
      <c r="AZ120" s="237"/>
      <c r="BA120" s="238">
        <f>SUM(AY120*10+AZ120)/AX120*10</f>
        <v>0</v>
      </c>
      <c r="BB120" s="235">
        <f>IF(H120&lt;250,0,IF(H120&lt;500,250,IF(H120&lt;750,"500",IF(H120&lt;1000,750,IF(H120&lt;1500,1000,IF(H120&lt;2000,1500,IF(H120&lt;2500,2000,IF(H120&lt;3000,2500,3000))))))))</f>
        <v>0</v>
      </c>
      <c r="BC120" s="242">
        <v>0</v>
      </c>
      <c r="BD120" s="235">
        <f>BB120-BC120</f>
        <v>0</v>
      </c>
      <c r="BE120" s="235" t="str">
        <f>IF(BD120=0,"geen actie",CONCATENATE("diploma uitschrijven: ",BB120," punten"))</f>
        <v>geen actie</v>
      </c>
      <c r="BF120" s="243">
        <v>107</v>
      </c>
      <c r="BG120" s="243"/>
    </row>
    <row r="121" spans="1:59" ht="17.25" customHeight="1" x14ac:dyDescent="0.3">
      <c r="A121" s="228">
        <v>108</v>
      </c>
      <c r="B121" s="228" t="str">
        <f>IF(A121=BF121,"v","x")</f>
        <v>v</v>
      </c>
      <c r="C121" s="149"/>
      <c r="D121" s="229"/>
      <c r="E121" s="248"/>
      <c r="F121" s="250"/>
      <c r="G121" s="177"/>
      <c r="H121" s="233"/>
      <c r="I121" s="228"/>
      <c r="J121" s="153">
        <v>2021</v>
      </c>
      <c r="K121" s="455">
        <f>J121-I121</f>
        <v>2021</v>
      </c>
      <c r="L121" s="235">
        <f>H121-M121</f>
        <v>0</v>
      </c>
      <c r="M121" s="236">
        <v>0</v>
      </c>
      <c r="N121" s="237">
        <v>1</v>
      </c>
      <c r="O121" s="237"/>
      <c r="P121" s="237"/>
      <c r="Q121" s="238">
        <f>SUM(O121*10+P121)/N121*10</f>
        <v>0</v>
      </c>
      <c r="R121" s="237">
        <v>1</v>
      </c>
      <c r="S121" s="237"/>
      <c r="T121" s="237"/>
      <c r="U121" s="238">
        <f>SUM(S121*10+T121)/R121*10</f>
        <v>0</v>
      </c>
      <c r="V121" s="237">
        <v>1</v>
      </c>
      <c r="W121" s="237"/>
      <c r="X121" s="237"/>
      <c r="Y121" s="238">
        <f>SUM(W121*10+X121)/V121*10</f>
        <v>0</v>
      </c>
      <c r="Z121" s="237">
        <v>1</v>
      </c>
      <c r="AA121" s="237"/>
      <c r="AB121" s="237"/>
      <c r="AC121" s="238">
        <f>SUM(AA121*10+AB121/2)/Z121*10</f>
        <v>0</v>
      </c>
      <c r="AD121" s="237">
        <v>1</v>
      </c>
      <c r="AE121" s="237"/>
      <c r="AF121" s="237"/>
      <c r="AG121" s="239">
        <f>SUM(AE121*10+AF121)/AD121*10</f>
        <v>0</v>
      </c>
      <c r="AH121" s="237">
        <v>1</v>
      </c>
      <c r="AI121" s="237"/>
      <c r="AJ121" s="237"/>
      <c r="AK121" s="239">
        <f>SUM(AI121*10+AJ121)/AH121*10</f>
        <v>0</v>
      </c>
      <c r="AL121" s="237">
        <v>1</v>
      </c>
      <c r="AM121" s="237"/>
      <c r="AN121" s="237"/>
      <c r="AO121" s="240">
        <f>SUM(AM121*10+AN121)/AL121*10</f>
        <v>0</v>
      </c>
      <c r="AP121" s="237">
        <v>1</v>
      </c>
      <c r="AQ121" s="237"/>
      <c r="AR121" s="237"/>
      <c r="AS121" s="241">
        <f>SUM(AQ121*10+AR121)/AP121*10</f>
        <v>0</v>
      </c>
      <c r="AT121" s="237">
        <v>1</v>
      </c>
      <c r="AU121" s="237"/>
      <c r="AV121" s="237"/>
      <c r="AW121" s="238">
        <f>SUM(AU121*10+AV121)/AT121*10</f>
        <v>0</v>
      </c>
      <c r="AX121" s="237">
        <v>1</v>
      </c>
      <c r="AY121" s="237"/>
      <c r="AZ121" s="237"/>
      <c r="BA121" s="238">
        <f>SUM(AY121*10+AZ121)/AX121*10</f>
        <v>0</v>
      </c>
      <c r="BB121" s="235">
        <f>IF(H121&lt;250,0,IF(H121&lt;500,250,IF(H121&lt;750,"500",IF(H121&lt;1000,750,IF(H121&lt;1500,1000,IF(H121&lt;2000,1500,IF(H121&lt;2500,2000,IF(H121&lt;3000,2500,3000))))))))</f>
        <v>0</v>
      </c>
      <c r="BC121" s="242">
        <v>0</v>
      </c>
      <c r="BD121" s="235">
        <f>BB121-BC121</f>
        <v>0</v>
      </c>
      <c r="BE121" s="235" t="str">
        <f>IF(BD121=0,"geen actie",CONCATENATE("diploma uitschrijven: ",BB121," punten"))</f>
        <v>geen actie</v>
      </c>
      <c r="BF121" s="243">
        <v>108</v>
      </c>
    </row>
    <row r="122" spans="1:59" ht="17.25" customHeight="1" x14ac:dyDescent="0.3">
      <c r="A122" s="228">
        <v>109</v>
      </c>
      <c r="B122" s="228" t="str">
        <f>IF(A122=BF122,"v","x")</f>
        <v>v</v>
      </c>
      <c r="C122" s="149"/>
      <c r="D122" s="229"/>
      <c r="E122" s="248"/>
      <c r="F122" s="250"/>
      <c r="G122" s="177"/>
      <c r="H122" s="233"/>
      <c r="I122" s="228"/>
      <c r="J122" s="153">
        <v>2021</v>
      </c>
      <c r="K122" s="455">
        <f>J122-I122</f>
        <v>2021</v>
      </c>
      <c r="L122" s="235">
        <f>H122-M122</f>
        <v>0</v>
      </c>
      <c r="M122" s="236">
        <v>0</v>
      </c>
      <c r="N122" s="237">
        <v>1</v>
      </c>
      <c r="O122" s="237"/>
      <c r="P122" s="237"/>
      <c r="Q122" s="238">
        <f>SUM(O122*10+P122)/N122*10</f>
        <v>0</v>
      </c>
      <c r="R122" s="237">
        <v>1</v>
      </c>
      <c r="S122" s="237"/>
      <c r="T122" s="237"/>
      <c r="U122" s="238">
        <f>SUM(S122*10+T122)/R122*10</f>
        <v>0</v>
      </c>
      <c r="V122" s="237">
        <v>1</v>
      </c>
      <c r="W122" s="237"/>
      <c r="X122" s="237"/>
      <c r="Y122" s="238">
        <f>SUM(W122*10+X122)/V122*10</f>
        <v>0</v>
      </c>
      <c r="Z122" s="237">
        <v>1</v>
      </c>
      <c r="AA122" s="237"/>
      <c r="AB122" s="237"/>
      <c r="AC122" s="238">
        <f>SUM(AA122*10+AB122/2)/Z122*10</f>
        <v>0</v>
      </c>
      <c r="AD122" s="237">
        <v>1</v>
      </c>
      <c r="AE122" s="237"/>
      <c r="AF122" s="237"/>
      <c r="AG122" s="239">
        <f>SUM(AE122*10+AF122)/AD122*10</f>
        <v>0</v>
      </c>
      <c r="AH122" s="237">
        <v>1</v>
      </c>
      <c r="AI122" s="237"/>
      <c r="AJ122" s="237"/>
      <c r="AK122" s="239">
        <f>SUM(AI122*10+AJ122)/AH122*10</f>
        <v>0</v>
      </c>
      <c r="AL122" s="237">
        <v>1</v>
      </c>
      <c r="AM122" s="237"/>
      <c r="AN122" s="237"/>
      <c r="AO122" s="240">
        <f>SUM(AM122*10+AN122)/AL122*10</f>
        <v>0</v>
      </c>
      <c r="AP122" s="237">
        <v>1</v>
      </c>
      <c r="AQ122" s="237"/>
      <c r="AR122" s="237"/>
      <c r="AS122" s="241">
        <f>SUM(AQ122*10+AR122)/AP122*10</f>
        <v>0</v>
      </c>
      <c r="AT122" s="237">
        <v>1</v>
      </c>
      <c r="AU122" s="237"/>
      <c r="AV122" s="237"/>
      <c r="AW122" s="238">
        <f>SUM(AU122*10+AV122)/AT122*10</f>
        <v>0</v>
      </c>
      <c r="AX122" s="237">
        <v>1</v>
      </c>
      <c r="AY122" s="237"/>
      <c r="AZ122" s="237"/>
      <c r="BA122" s="238">
        <f>SUM(AY122*10+AZ122)/AX122*10</f>
        <v>0</v>
      </c>
      <c r="BB122" s="235">
        <f>IF(H122&lt;250,0,IF(H122&lt;500,250,IF(H122&lt;750,"500",IF(H122&lt;1000,750,IF(H122&lt;1500,1000,IF(H122&lt;2000,1500,IF(H122&lt;2500,2000,IF(H122&lt;3000,2500,3000))))))))</f>
        <v>0</v>
      </c>
      <c r="BC122" s="242">
        <v>0</v>
      </c>
      <c r="BD122" s="235">
        <f>BB122-BC122</f>
        <v>0</v>
      </c>
      <c r="BE122" s="235" t="str">
        <f>IF(BD122=0,"geen actie",CONCATENATE("diploma uitschrijven: ",BB122," punten"))</f>
        <v>geen actie</v>
      </c>
      <c r="BF122" s="243">
        <v>109</v>
      </c>
      <c r="BG122" s="243"/>
    </row>
    <row r="123" spans="1:59" ht="17.25" customHeight="1" x14ac:dyDescent="0.3">
      <c r="A123" s="228">
        <v>110</v>
      </c>
      <c r="B123" s="228" t="str">
        <f>IF(A123=BF123,"v","x")</f>
        <v>v</v>
      </c>
      <c r="C123" s="149"/>
      <c r="D123" s="229"/>
      <c r="E123" s="248"/>
      <c r="F123" s="228"/>
      <c r="G123" s="252"/>
      <c r="H123" s="233"/>
      <c r="I123" s="235"/>
      <c r="J123" s="153">
        <v>2021</v>
      </c>
      <c r="K123" s="455">
        <f>J123-I123</f>
        <v>2021</v>
      </c>
      <c r="L123" s="235">
        <f>H123-M123</f>
        <v>0</v>
      </c>
      <c r="M123" s="236">
        <v>0</v>
      </c>
      <c r="N123" s="237">
        <v>1</v>
      </c>
      <c r="O123" s="237"/>
      <c r="P123" s="237"/>
      <c r="Q123" s="238">
        <f>SUM(O123*10+P123)/N123*10</f>
        <v>0</v>
      </c>
      <c r="R123" s="237">
        <v>1</v>
      </c>
      <c r="S123" s="237"/>
      <c r="T123" s="237"/>
      <c r="U123" s="238">
        <f>SUM(S123*10+T123)/R123*10</f>
        <v>0</v>
      </c>
      <c r="V123" s="237">
        <v>1</v>
      </c>
      <c r="W123" s="237"/>
      <c r="X123" s="237"/>
      <c r="Y123" s="238">
        <f>SUM(W123*10+X123)/V123*10</f>
        <v>0</v>
      </c>
      <c r="Z123" s="237">
        <v>1</v>
      </c>
      <c r="AA123" s="237"/>
      <c r="AB123" s="237"/>
      <c r="AC123" s="238">
        <f>SUM(AA123*10+AB123/2)/Z123*10</f>
        <v>0</v>
      </c>
      <c r="AD123" s="237">
        <v>1</v>
      </c>
      <c r="AE123" s="237"/>
      <c r="AF123" s="237"/>
      <c r="AG123" s="239">
        <f>SUM(AE123*10+AF123)/AD123*10</f>
        <v>0</v>
      </c>
      <c r="AH123" s="237">
        <v>1</v>
      </c>
      <c r="AI123" s="237"/>
      <c r="AJ123" s="237"/>
      <c r="AK123" s="239">
        <f>SUM(AI123*10+AJ123)/AH123*10</f>
        <v>0</v>
      </c>
      <c r="AL123" s="237">
        <v>1</v>
      </c>
      <c r="AM123" s="237"/>
      <c r="AN123" s="237"/>
      <c r="AO123" s="240">
        <f>SUM(AM123*10+AN123)/AL123*10</f>
        <v>0</v>
      </c>
      <c r="AP123" s="237">
        <v>1</v>
      </c>
      <c r="AQ123" s="237"/>
      <c r="AR123" s="237"/>
      <c r="AS123" s="241">
        <f>SUM(AQ123*10+AR123)/AP123*10</f>
        <v>0</v>
      </c>
      <c r="AT123" s="237">
        <v>1</v>
      </c>
      <c r="AU123" s="237"/>
      <c r="AV123" s="237"/>
      <c r="AW123" s="238">
        <f>SUM(AU123*10+AV123)/AT123*10</f>
        <v>0</v>
      </c>
      <c r="AX123" s="237">
        <v>1</v>
      </c>
      <c r="AY123" s="237"/>
      <c r="AZ123" s="237"/>
      <c r="BA123" s="238">
        <f>SUM(AY123*10+AZ123)/AX123*10</f>
        <v>0</v>
      </c>
      <c r="BB123" s="235">
        <f>IF(H123&lt;250,0,IF(H123&lt;500,250,IF(H123&lt;750,"500",IF(H123&lt;1000,750,IF(H123&lt;1500,1000,IF(H123&lt;2000,1500,IF(H123&lt;2500,2000,IF(H123&lt;3000,2500,3000))))))))</f>
        <v>0</v>
      </c>
      <c r="BC123" s="242">
        <v>0</v>
      </c>
      <c r="BD123" s="235">
        <f>BB123-BC123</f>
        <v>0</v>
      </c>
      <c r="BE123" s="235" t="str">
        <f>IF(BD123=0,"geen actie",CONCATENATE("diploma uitschrijven: ",BB123," punten"))</f>
        <v>geen actie</v>
      </c>
      <c r="BF123" s="243">
        <v>110</v>
      </c>
    </row>
    <row r="124" spans="1:59" ht="17.25" customHeight="1" x14ac:dyDescent="0.3">
      <c r="A124" s="228">
        <v>111</v>
      </c>
      <c r="B124" s="228" t="str">
        <f>IF(A124=BF124,"v","x")</f>
        <v>v</v>
      </c>
      <c r="C124" s="149"/>
      <c r="D124" s="229"/>
      <c r="E124" s="248"/>
      <c r="F124" s="228"/>
      <c r="G124" s="252"/>
      <c r="H124" s="233"/>
      <c r="I124" s="235"/>
      <c r="J124" s="153">
        <v>2021</v>
      </c>
      <c r="K124" s="455">
        <f>J124-I124</f>
        <v>2021</v>
      </c>
      <c r="L124" s="235">
        <f>H124-M124</f>
        <v>0</v>
      </c>
      <c r="M124" s="236">
        <v>0</v>
      </c>
      <c r="N124" s="237">
        <v>1</v>
      </c>
      <c r="O124" s="237"/>
      <c r="P124" s="237"/>
      <c r="Q124" s="238">
        <f>SUM(O124*10+P124)/N124*10</f>
        <v>0</v>
      </c>
      <c r="R124" s="237">
        <v>1</v>
      </c>
      <c r="S124" s="237"/>
      <c r="T124" s="237"/>
      <c r="U124" s="238">
        <f>SUM(S124*10+T124)/R124*10</f>
        <v>0</v>
      </c>
      <c r="V124" s="237">
        <v>1</v>
      </c>
      <c r="W124" s="237"/>
      <c r="X124" s="237"/>
      <c r="Y124" s="238">
        <f>SUM(W124*10+X124)/V124*10</f>
        <v>0</v>
      </c>
      <c r="Z124" s="237">
        <v>1</v>
      </c>
      <c r="AA124" s="237"/>
      <c r="AB124" s="237"/>
      <c r="AC124" s="238">
        <f>SUM(AA124*10+AB124/2)/Z124*10</f>
        <v>0</v>
      </c>
      <c r="AD124" s="237">
        <v>1</v>
      </c>
      <c r="AE124" s="237"/>
      <c r="AF124" s="237"/>
      <c r="AG124" s="239">
        <f>SUM(AE124*10+AF124)/AD124*10</f>
        <v>0</v>
      </c>
      <c r="AH124" s="237">
        <v>1</v>
      </c>
      <c r="AI124" s="237"/>
      <c r="AJ124" s="237"/>
      <c r="AK124" s="239">
        <f>SUM(AI124*10+AJ124)/AH124*10</f>
        <v>0</v>
      </c>
      <c r="AL124" s="237">
        <v>1</v>
      </c>
      <c r="AM124" s="237"/>
      <c r="AN124" s="237"/>
      <c r="AO124" s="240">
        <f>SUM(AM124*10+AN124)/AL124*10</f>
        <v>0</v>
      </c>
      <c r="AP124" s="237">
        <v>1</v>
      </c>
      <c r="AQ124" s="237"/>
      <c r="AR124" s="237"/>
      <c r="AS124" s="241">
        <f>SUM(AQ124*10+AR124)/AP124*10</f>
        <v>0</v>
      </c>
      <c r="AT124" s="237">
        <v>1</v>
      </c>
      <c r="AU124" s="237"/>
      <c r="AV124" s="237"/>
      <c r="AW124" s="238">
        <f>SUM(AU124*10+AV124)/AT124*10</f>
        <v>0</v>
      </c>
      <c r="AX124" s="237">
        <v>1</v>
      </c>
      <c r="AY124" s="237"/>
      <c r="AZ124" s="237"/>
      <c r="BA124" s="238">
        <f>SUM(AY124*10+AZ124)/AX124*10</f>
        <v>0</v>
      </c>
      <c r="BB124" s="235">
        <f>IF(H124&lt;250,0,IF(H124&lt;500,250,IF(H124&lt;750,"500",IF(H124&lt;1000,750,IF(H124&lt;1500,1000,IF(H124&lt;2000,1500,IF(H124&lt;2500,2000,IF(H124&lt;3000,2500,3000))))))))</f>
        <v>0</v>
      </c>
      <c r="BC124" s="242">
        <v>0</v>
      </c>
      <c r="BD124" s="235">
        <f>BB124-BC124</f>
        <v>0</v>
      </c>
      <c r="BE124" s="235" t="str">
        <f>IF(BD124=0,"geen actie",CONCATENATE("diploma uitschrijven: ",BB124," punten"))</f>
        <v>geen actie</v>
      </c>
      <c r="BF124" s="243">
        <v>111</v>
      </c>
      <c r="BG124" s="243"/>
    </row>
    <row r="125" spans="1:59" ht="17.25" customHeight="1" x14ac:dyDescent="0.3">
      <c r="A125" s="228">
        <v>112</v>
      </c>
      <c r="B125" s="228" t="str">
        <f>IF(A125=BF125,"v","x")</f>
        <v>v</v>
      </c>
      <c r="C125" s="149"/>
      <c r="D125" s="229"/>
      <c r="E125" s="248"/>
      <c r="F125" s="250"/>
      <c r="G125" s="252"/>
      <c r="H125" s="233"/>
      <c r="I125" s="228"/>
      <c r="J125" s="153">
        <v>2021</v>
      </c>
      <c r="K125" s="455">
        <f>J125-I125</f>
        <v>2021</v>
      </c>
      <c r="L125" s="235">
        <f>H125-M125</f>
        <v>0</v>
      </c>
      <c r="M125" s="236">
        <v>0</v>
      </c>
      <c r="N125" s="237">
        <v>1</v>
      </c>
      <c r="O125" s="237"/>
      <c r="P125" s="237"/>
      <c r="Q125" s="238">
        <f>SUM(O125*10+P125)/N125*10</f>
        <v>0</v>
      </c>
      <c r="R125" s="237">
        <v>1</v>
      </c>
      <c r="S125" s="237"/>
      <c r="T125" s="237"/>
      <c r="U125" s="238">
        <f>SUM(S125*10+T125)/R125*10</f>
        <v>0</v>
      </c>
      <c r="V125" s="237">
        <v>1</v>
      </c>
      <c r="W125" s="237"/>
      <c r="X125" s="237"/>
      <c r="Y125" s="238">
        <f>SUM(W125*10+X125)/V125*10</f>
        <v>0</v>
      </c>
      <c r="Z125" s="237">
        <v>1</v>
      </c>
      <c r="AA125" s="237"/>
      <c r="AB125" s="237"/>
      <c r="AC125" s="238">
        <f>SUM(AA125*10+AB125/2)/Z125*10</f>
        <v>0</v>
      </c>
      <c r="AD125" s="237">
        <v>1</v>
      </c>
      <c r="AE125" s="237"/>
      <c r="AF125" s="237"/>
      <c r="AG125" s="239">
        <f>SUM(AE125*10+AF125)/AD125*10</f>
        <v>0</v>
      </c>
      <c r="AH125" s="237">
        <v>1</v>
      </c>
      <c r="AI125" s="237"/>
      <c r="AJ125" s="237"/>
      <c r="AK125" s="239">
        <f>SUM(AI125*10+AJ125)/AH125*10</f>
        <v>0</v>
      </c>
      <c r="AL125" s="237">
        <v>1</v>
      </c>
      <c r="AM125" s="237"/>
      <c r="AN125" s="237"/>
      <c r="AO125" s="240">
        <f>SUM(AM125*10+AN125)/AL125*10</f>
        <v>0</v>
      </c>
      <c r="AP125" s="237">
        <v>1</v>
      </c>
      <c r="AQ125" s="237"/>
      <c r="AR125" s="237"/>
      <c r="AS125" s="241">
        <f>SUM(AQ125*10+AR125)/AP125*10</f>
        <v>0</v>
      </c>
      <c r="AT125" s="237">
        <v>1</v>
      </c>
      <c r="AU125" s="237"/>
      <c r="AV125" s="237"/>
      <c r="AW125" s="238">
        <f>SUM(AU125*10+AV125)/AT125*10</f>
        <v>0</v>
      </c>
      <c r="AX125" s="237">
        <v>1</v>
      </c>
      <c r="AY125" s="237"/>
      <c r="AZ125" s="237"/>
      <c r="BA125" s="238">
        <f>SUM(AY125*10+AZ125)/AX125*10</f>
        <v>0</v>
      </c>
      <c r="BB125" s="235">
        <f>IF(H125&lt;250,0,IF(H125&lt;500,250,IF(H125&lt;750,"500",IF(H125&lt;1000,750,IF(H125&lt;1500,1000,IF(H125&lt;2000,1500,IF(H125&lt;2500,2000,IF(H125&lt;3000,2500,3000))))))))</f>
        <v>0</v>
      </c>
      <c r="BC125" s="242">
        <v>0</v>
      </c>
      <c r="BD125" s="235">
        <f>BB125-BC125</f>
        <v>0</v>
      </c>
      <c r="BE125" s="235" t="str">
        <f>IF(BD125=0,"geen actie",CONCATENATE("diploma uitschrijven: ",BB125," punten"))</f>
        <v>geen actie</v>
      </c>
      <c r="BF125" s="243">
        <v>112</v>
      </c>
    </row>
    <row r="126" spans="1:59" ht="17.25" customHeight="1" x14ac:dyDescent="0.3">
      <c r="A126" s="228">
        <v>113</v>
      </c>
      <c r="B126" s="228" t="str">
        <f>IF(A126=BF126,"v","x")</f>
        <v>v</v>
      </c>
      <c r="C126" s="149"/>
      <c r="D126" s="229"/>
      <c r="E126" s="174"/>
      <c r="F126" s="250"/>
      <c r="G126" s="252"/>
      <c r="H126" s="233"/>
      <c r="I126" s="228"/>
      <c r="J126" s="153">
        <v>2021</v>
      </c>
      <c r="K126" s="455">
        <f>J126-I126</f>
        <v>2021</v>
      </c>
      <c r="L126" s="235">
        <f>H126-M126</f>
        <v>0</v>
      </c>
      <c r="M126" s="236">
        <v>0</v>
      </c>
      <c r="N126" s="237">
        <v>1</v>
      </c>
      <c r="O126" s="237"/>
      <c r="P126" s="237"/>
      <c r="Q126" s="238">
        <f>SUM(O126*10+P126)/N126*10</f>
        <v>0</v>
      </c>
      <c r="R126" s="237">
        <v>1</v>
      </c>
      <c r="S126" s="237"/>
      <c r="T126" s="237"/>
      <c r="U126" s="238">
        <f>SUM(S126*10+T126)/R126*10</f>
        <v>0</v>
      </c>
      <c r="V126" s="237">
        <v>1</v>
      </c>
      <c r="W126" s="237"/>
      <c r="X126" s="237"/>
      <c r="Y126" s="238">
        <f>SUM(W126*10+X126)/V126*10</f>
        <v>0</v>
      </c>
      <c r="Z126" s="237">
        <v>1</v>
      </c>
      <c r="AA126" s="237"/>
      <c r="AB126" s="237"/>
      <c r="AC126" s="238">
        <f>SUM(AA126*10+AB126/2)/Z126*10</f>
        <v>0</v>
      </c>
      <c r="AD126" s="237">
        <v>1</v>
      </c>
      <c r="AE126" s="237"/>
      <c r="AF126" s="237"/>
      <c r="AG126" s="239">
        <f>SUM(AE126*10+AF126)/AD126*10</f>
        <v>0</v>
      </c>
      <c r="AH126" s="237">
        <v>1</v>
      </c>
      <c r="AI126" s="237"/>
      <c r="AJ126" s="237"/>
      <c r="AK126" s="239">
        <f>SUM(AI126*10+AJ126)/AH126*10</f>
        <v>0</v>
      </c>
      <c r="AL126" s="237">
        <v>1</v>
      </c>
      <c r="AM126" s="237"/>
      <c r="AN126" s="237"/>
      <c r="AO126" s="240">
        <f>SUM(AM126*10+AN126)/AL126*10</f>
        <v>0</v>
      </c>
      <c r="AP126" s="237">
        <v>1</v>
      </c>
      <c r="AQ126" s="237"/>
      <c r="AR126" s="237"/>
      <c r="AS126" s="241">
        <f>SUM(AQ126*10+AR126)/AP126*10</f>
        <v>0</v>
      </c>
      <c r="AT126" s="237">
        <v>1</v>
      </c>
      <c r="AU126" s="237"/>
      <c r="AV126" s="237"/>
      <c r="AW126" s="238">
        <f>SUM(AU126*10+AV126)/AT126*10</f>
        <v>0</v>
      </c>
      <c r="AX126" s="237">
        <v>1</v>
      </c>
      <c r="AY126" s="237"/>
      <c r="AZ126" s="237"/>
      <c r="BA126" s="238">
        <f>SUM(AY126*10+AZ126)/AX126*10</f>
        <v>0</v>
      </c>
      <c r="BB126" s="235">
        <f>IF(H126&lt;250,0,IF(H126&lt;500,250,IF(H126&lt;750,"500",IF(H126&lt;1000,750,IF(H126&lt;1500,1000,IF(H126&lt;2000,1500,IF(H126&lt;2500,2000,IF(H126&lt;3000,2500,3000))))))))</f>
        <v>0</v>
      </c>
      <c r="BC126" s="242">
        <v>0</v>
      </c>
      <c r="BD126" s="235">
        <f>BB126-BC126</f>
        <v>0</v>
      </c>
      <c r="BE126" s="235" t="str">
        <f>IF(BD126=0,"geen actie",CONCATENATE("diploma uitschrijven: ",BB126," punten"))</f>
        <v>geen actie</v>
      </c>
      <c r="BF126" s="243">
        <v>113</v>
      </c>
    </row>
    <row r="127" spans="1:59" ht="17.25" customHeight="1" x14ac:dyDescent="0.3">
      <c r="A127" s="228">
        <v>114</v>
      </c>
      <c r="B127" s="228" t="str">
        <f>IF(A127=BF127,"v","x")</f>
        <v>v</v>
      </c>
      <c r="C127" s="149"/>
      <c r="D127" s="229"/>
      <c r="E127" s="248"/>
      <c r="F127" s="228"/>
      <c r="G127" s="252"/>
      <c r="H127" s="233"/>
      <c r="I127" s="235"/>
      <c r="J127" s="153">
        <v>2021</v>
      </c>
      <c r="K127" s="455">
        <f>J127-I127</f>
        <v>2021</v>
      </c>
      <c r="L127" s="235">
        <f>H127-M127</f>
        <v>0</v>
      </c>
      <c r="M127" s="236">
        <v>0</v>
      </c>
      <c r="N127" s="237">
        <v>1</v>
      </c>
      <c r="O127" s="237"/>
      <c r="P127" s="237"/>
      <c r="Q127" s="238">
        <f>SUM(O127*10+P127)/N127*10</f>
        <v>0</v>
      </c>
      <c r="R127" s="237">
        <v>1</v>
      </c>
      <c r="S127" s="237"/>
      <c r="T127" s="237"/>
      <c r="U127" s="238">
        <f>SUM(S127*10+T127)/R127*10</f>
        <v>0</v>
      </c>
      <c r="V127" s="237">
        <v>1</v>
      </c>
      <c r="W127" s="237"/>
      <c r="X127" s="237"/>
      <c r="Y127" s="238">
        <f>SUM(W127*10+X127)/V127*10</f>
        <v>0</v>
      </c>
      <c r="Z127" s="237">
        <v>1</v>
      </c>
      <c r="AA127" s="237"/>
      <c r="AB127" s="237"/>
      <c r="AC127" s="238">
        <f>SUM(AA127*10+AB127/2)/Z127*10</f>
        <v>0</v>
      </c>
      <c r="AD127" s="237">
        <v>1</v>
      </c>
      <c r="AE127" s="237"/>
      <c r="AF127" s="237"/>
      <c r="AG127" s="239">
        <f>SUM(AE127*10+AF127)/AD127*10</f>
        <v>0</v>
      </c>
      <c r="AH127" s="237">
        <v>1</v>
      </c>
      <c r="AI127" s="237"/>
      <c r="AJ127" s="237"/>
      <c r="AK127" s="239">
        <f>SUM(AI127*10+AJ127)/AH127*10</f>
        <v>0</v>
      </c>
      <c r="AL127" s="237">
        <v>1</v>
      </c>
      <c r="AM127" s="237"/>
      <c r="AN127" s="237"/>
      <c r="AO127" s="240">
        <f>SUM(AM127*10+AN127)/AL127*10</f>
        <v>0</v>
      </c>
      <c r="AP127" s="237">
        <v>1</v>
      </c>
      <c r="AQ127" s="237"/>
      <c r="AR127" s="237"/>
      <c r="AS127" s="241">
        <f>SUM(AQ127*10+AR127)/AP127*10</f>
        <v>0</v>
      </c>
      <c r="AT127" s="237">
        <v>1</v>
      </c>
      <c r="AU127" s="237"/>
      <c r="AV127" s="237"/>
      <c r="AW127" s="238">
        <f>SUM(AU127*10+AV127)/AT127*10</f>
        <v>0</v>
      </c>
      <c r="AX127" s="237">
        <v>1</v>
      </c>
      <c r="AY127" s="237"/>
      <c r="AZ127" s="237"/>
      <c r="BA127" s="238">
        <f>SUM(AY127*10+AZ127)/AX127*10</f>
        <v>0</v>
      </c>
      <c r="BB127" s="235">
        <f>IF(H127&lt;250,0,IF(H127&lt;500,250,IF(H127&lt;750,"500",IF(H127&lt;1000,750,IF(H127&lt;1500,1000,IF(H127&lt;2000,1500,IF(H127&lt;2500,2000,IF(H127&lt;3000,2500,3000))))))))</f>
        <v>0</v>
      </c>
      <c r="BC127" s="242">
        <v>0</v>
      </c>
      <c r="BD127" s="235">
        <f>BB127-BC127</f>
        <v>0</v>
      </c>
      <c r="BE127" s="235" t="str">
        <f>IF(BD127=0,"geen actie",CONCATENATE("diploma uitschrijven: ",BB127," punten"))</f>
        <v>geen actie</v>
      </c>
      <c r="BF127" s="243">
        <v>114</v>
      </c>
      <c r="BG127" s="243" t="s">
        <v>340</v>
      </c>
    </row>
    <row r="128" spans="1:59" ht="17.25" customHeight="1" x14ac:dyDescent="0.3">
      <c r="A128" s="228">
        <v>115</v>
      </c>
      <c r="B128" s="228" t="str">
        <f>IF(A128=BF128,"v","x")</f>
        <v>v</v>
      </c>
      <c r="C128" s="149"/>
      <c r="D128" s="229"/>
      <c r="E128" s="248"/>
      <c r="F128" s="228"/>
      <c r="G128" s="252"/>
      <c r="H128" s="233"/>
      <c r="I128" s="235"/>
      <c r="J128" s="153">
        <v>2021</v>
      </c>
      <c r="K128" s="455">
        <f>J128-I128</f>
        <v>2021</v>
      </c>
      <c r="L128" s="235">
        <f>H128-M128</f>
        <v>0</v>
      </c>
      <c r="M128" s="236">
        <v>0</v>
      </c>
      <c r="N128" s="237">
        <v>1</v>
      </c>
      <c r="O128" s="237"/>
      <c r="P128" s="237"/>
      <c r="Q128" s="238">
        <f>SUM(O128*10+P128)/N128*10</f>
        <v>0</v>
      </c>
      <c r="R128" s="237">
        <v>1</v>
      </c>
      <c r="S128" s="237"/>
      <c r="T128" s="237"/>
      <c r="U128" s="238">
        <f>SUM(S128*10+T128)/R128*10</f>
        <v>0</v>
      </c>
      <c r="V128" s="237">
        <v>1</v>
      </c>
      <c r="W128" s="237"/>
      <c r="X128" s="237"/>
      <c r="Y128" s="238">
        <f>SUM(W128*10+X128)/V128*10</f>
        <v>0</v>
      </c>
      <c r="Z128" s="237">
        <v>1</v>
      </c>
      <c r="AA128" s="237"/>
      <c r="AB128" s="237"/>
      <c r="AC128" s="238">
        <f>SUM(AA128*10+AB128/2)/Z128*10</f>
        <v>0</v>
      </c>
      <c r="AD128" s="237">
        <v>1</v>
      </c>
      <c r="AE128" s="237"/>
      <c r="AF128" s="237"/>
      <c r="AG128" s="239">
        <f>SUM(AE128*10+AF128)/AD128*10</f>
        <v>0</v>
      </c>
      <c r="AH128" s="237">
        <v>1</v>
      </c>
      <c r="AI128" s="237"/>
      <c r="AJ128" s="237"/>
      <c r="AK128" s="239">
        <f>SUM(AI128*10+AJ128)/AH128*10</f>
        <v>0</v>
      </c>
      <c r="AL128" s="237">
        <v>1</v>
      </c>
      <c r="AM128" s="237"/>
      <c r="AN128" s="237"/>
      <c r="AO128" s="240">
        <f>SUM(AM128*10+AN128)/AL128*10</f>
        <v>0</v>
      </c>
      <c r="AP128" s="237">
        <v>1</v>
      </c>
      <c r="AQ128" s="237"/>
      <c r="AR128" s="237"/>
      <c r="AS128" s="241">
        <f>SUM(AQ128*10+AR128)/AP128*10</f>
        <v>0</v>
      </c>
      <c r="AT128" s="237">
        <v>1</v>
      </c>
      <c r="AU128" s="237"/>
      <c r="AV128" s="237"/>
      <c r="AW128" s="238">
        <f>SUM(AU128*10+AV128)/AT128*10</f>
        <v>0</v>
      </c>
      <c r="AX128" s="237">
        <v>1</v>
      </c>
      <c r="AY128" s="237"/>
      <c r="AZ128" s="237"/>
      <c r="BA128" s="238">
        <f>SUM(AY128*10+AZ128)/AX128*10</f>
        <v>0</v>
      </c>
      <c r="BB128" s="235">
        <f>IF(H128&lt;250,0,IF(H128&lt;500,250,IF(H128&lt;750,"500",IF(H128&lt;1000,750,IF(H128&lt;1500,1000,IF(H128&lt;2000,1500,IF(H128&lt;2500,2000,IF(H128&lt;3000,2500,3000))))))))</f>
        <v>0</v>
      </c>
      <c r="BC128" s="242">
        <v>0</v>
      </c>
      <c r="BD128" s="235">
        <f>BB128-BC128</f>
        <v>0</v>
      </c>
      <c r="BE128" s="235" t="str">
        <f>IF(BD128=0,"geen actie",CONCATENATE("diploma uitschrijven: ",BB128," punten"))</f>
        <v>geen actie</v>
      </c>
      <c r="BF128" s="243">
        <v>115</v>
      </c>
    </row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  <row r="134" ht="17.25" customHeight="1" x14ac:dyDescent="0.3"/>
    <row r="135" ht="17.25" customHeight="1" x14ac:dyDescent="0.3"/>
    <row r="136" ht="17.25" customHeight="1" x14ac:dyDescent="0.3"/>
    <row r="137" ht="17.25" customHeight="1" x14ac:dyDescent="0.3"/>
    <row r="138" ht="17.25" customHeight="1" x14ac:dyDescent="0.3"/>
    <row r="139" ht="17.25" customHeight="1" x14ac:dyDescent="0.3"/>
    <row r="140" ht="17.25" customHeight="1" x14ac:dyDescent="0.3"/>
    <row r="141" ht="17.25" customHeight="1" x14ac:dyDescent="0.3"/>
    <row r="142" ht="17.25" customHeight="1" x14ac:dyDescent="0.3"/>
    <row r="143" ht="17.25" customHeight="1" x14ac:dyDescent="0.3"/>
    <row r="144" ht="17.25" customHeight="1" x14ac:dyDescent="0.3"/>
    <row r="145" ht="17.25" customHeight="1" x14ac:dyDescent="0.3"/>
    <row r="146" ht="17.25" customHeight="1" x14ac:dyDescent="0.3"/>
    <row r="147" ht="17.25" customHeight="1" x14ac:dyDescent="0.3"/>
  </sheetData>
  <autoFilter ref="A1:BF128" xr:uid="{00000000-0009-0000-0000-000004000000}">
    <sortState xmlns:xlrd2="http://schemas.microsoft.com/office/spreadsheetml/2017/richdata2" ref="A2:BF128">
      <sortCondition ref="E2:E124"/>
    </sortState>
  </autoFilter>
  <conditionalFormatting sqref="BB2:BD128">
    <cfRule type="expression" dxfId="165" priority="15">
      <formula>NOT(ISERROR(SEARCH("diploma",BB2)))</formula>
    </cfRule>
    <cfRule type="expression" dxfId="164" priority="16">
      <formula>NOT(ISERROR(SEARCH("diploma",BB2)))</formula>
    </cfRule>
  </conditionalFormatting>
  <conditionalFormatting sqref="I8 I15 I35 I78:I81 I84:I87 I98:I128 I41 I47:I48 I45 I28 I23 I21 I17:I18">
    <cfRule type="cellIs" dxfId="163" priority="17" operator="greaterThan">
      <formula>1900</formula>
    </cfRule>
  </conditionalFormatting>
  <conditionalFormatting sqref="B2:B128">
    <cfRule type="cellIs" dxfId="162" priority="18" operator="equal">
      <formula>"v"</formula>
    </cfRule>
    <cfRule type="cellIs" dxfId="161" priority="19" operator="equal">
      <formula>"x"</formula>
    </cfRule>
  </conditionalFormatting>
  <conditionalFormatting sqref="R1">
    <cfRule type="cellIs" dxfId="160" priority="20" operator="between">
      <formula>0</formula>
      <formula>200</formula>
    </cfRule>
  </conditionalFormatting>
  <conditionalFormatting sqref="X1">
    <cfRule type="cellIs" dxfId="159" priority="21" operator="between">
      <formula>1</formula>
      <formula>200</formula>
    </cfRule>
  </conditionalFormatting>
  <conditionalFormatting sqref="V1">
    <cfRule type="cellIs" dxfId="158" priority="22" operator="between">
      <formula>0</formula>
      <formula>200</formula>
    </cfRule>
  </conditionalFormatting>
  <conditionalFormatting sqref="Z1">
    <cfRule type="cellIs" dxfId="157" priority="23" operator="between">
      <formula>0</formula>
      <formula>200</formula>
    </cfRule>
  </conditionalFormatting>
  <conditionalFormatting sqref="AD1">
    <cfRule type="cellIs" dxfId="156" priority="24" operator="between">
      <formula>0</formula>
      <formula>200</formula>
    </cfRule>
  </conditionalFormatting>
  <conditionalFormatting sqref="AH1">
    <cfRule type="cellIs" dxfId="155" priority="25" operator="between">
      <formula>0</formula>
      <formula>200</formula>
    </cfRule>
  </conditionalFormatting>
  <conditionalFormatting sqref="AL1">
    <cfRule type="cellIs" dxfId="154" priority="26" operator="between">
      <formula>0</formula>
      <formula>200</formula>
    </cfRule>
  </conditionalFormatting>
  <conditionalFormatting sqref="AP1">
    <cfRule type="cellIs" dxfId="153" priority="27" operator="between">
      <formula>0</formula>
      <formula>200</formula>
    </cfRule>
  </conditionalFormatting>
  <conditionalFormatting sqref="AT1">
    <cfRule type="cellIs" dxfId="152" priority="28" operator="between">
      <formula>0</formula>
      <formula>200</formula>
    </cfRule>
  </conditionalFormatting>
  <conditionalFormatting sqref="AX1">
    <cfRule type="cellIs" dxfId="151" priority="29" operator="between">
      <formula>0</formula>
      <formula>200</formula>
    </cfRule>
  </conditionalFormatting>
  <conditionalFormatting sqref="N1:BA1 N129:BA1048576 N2:AG128 AK2:BA128">
    <cfRule type="cellIs" dxfId="150" priority="30" operator="greaterThan">
      <formula>150</formula>
    </cfRule>
  </conditionalFormatting>
  <conditionalFormatting sqref="BE2:BE128">
    <cfRule type="containsText" dxfId="149" priority="13" operator="containsText" text="geen actie">
      <formula>NOT(ISERROR(SEARCH("geen actie",BE2)))</formula>
    </cfRule>
    <cfRule type="cellIs" dxfId="148" priority="14" operator="greaterThan">
      <formula>"diploma"</formula>
    </cfRule>
  </conditionalFormatting>
  <conditionalFormatting sqref="F2:F8 F54:F128 F23:F38 F11:F21">
    <cfRule type="cellIs" dxfId="147" priority="12" operator="lessThan">
      <formula>1000</formula>
    </cfRule>
  </conditionalFormatting>
  <conditionalFormatting sqref="AH2:AJ128">
    <cfRule type="cellIs" dxfId="146" priority="11" operator="greaterThan">
      <formula>150</formula>
    </cfRule>
  </conditionalFormatting>
  <conditionalFormatting sqref="F39">
    <cfRule type="cellIs" dxfId="145" priority="10" operator="lessThan">
      <formula>1000</formula>
    </cfRule>
  </conditionalFormatting>
  <conditionalFormatting sqref="K2:K128">
    <cfRule type="cellIs" dxfId="144" priority="7" operator="equal">
      <formula>12</formula>
    </cfRule>
    <cfRule type="cellIs" dxfId="143" priority="8" operator="lessThan">
      <formula>19</formula>
    </cfRule>
    <cfRule type="cellIs" dxfId="142" priority="9" operator="greaterThan">
      <formula>19</formula>
    </cfRule>
  </conditionalFormatting>
  <conditionalFormatting sqref="F40:F49">
    <cfRule type="cellIs" dxfId="141" priority="6" operator="lessThan">
      <formula>1000</formula>
    </cfRule>
  </conditionalFormatting>
  <conditionalFormatting sqref="F50:F53">
    <cfRule type="cellIs" dxfId="140" priority="5" operator="lessThan">
      <formula>1000</formula>
    </cfRule>
  </conditionalFormatting>
  <conditionalFormatting sqref="F22">
    <cfRule type="cellIs" dxfId="139" priority="4" operator="lessThan">
      <formula>1000</formula>
    </cfRule>
  </conditionalFormatting>
  <conditionalFormatting sqref="J2:J128">
    <cfRule type="cellIs" dxfId="138" priority="3" operator="greaterThan">
      <formula>1900</formula>
    </cfRule>
  </conditionalFormatting>
  <conditionalFormatting sqref="F9">
    <cfRule type="cellIs" dxfId="1" priority="2" operator="lessThan">
      <formula>1000</formula>
    </cfRule>
  </conditionalFormatting>
  <conditionalFormatting sqref="F10">
    <cfRule type="cellIs" dxfId="0" priority="1" operator="lessThan">
      <formula>1000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rowBreaks count="1" manualBreakCount="1">
    <brk id="36" max="16383" man="1"/>
  </rowBreak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5B48-F953-4A26-ACF6-45FD42671719}">
  <sheetPr codeName="Blad8"/>
  <dimension ref="A1:AMW188"/>
  <sheetViews>
    <sheetView zoomScale="115" zoomScaleNormal="115" workbookViewId="0">
      <pane xSplit="11" ySplit="1" topLeftCell="BK5" activePane="bottomRight" state="frozen"/>
      <selection activeCell="BE3" sqref="BE3"/>
      <selection pane="topRight" activeCell="BE3" sqref="BE3"/>
      <selection pane="bottomLeft" activeCell="BE3" sqref="BE3"/>
      <selection pane="bottomRight" activeCell="BK12" sqref="BK12"/>
    </sheetView>
  </sheetViews>
  <sheetFormatPr defaultColWidth="8.88671875" defaultRowHeight="14.4" x14ac:dyDescent="0.3"/>
  <cols>
    <col min="1" max="1" width="6" style="148" customWidth="1"/>
    <col min="2" max="2" width="6.44140625" style="148" customWidth="1"/>
    <col min="3" max="3" width="5.6640625" style="148" customWidth="1"/>
    <col min="4" max="4" width="10.44140625" style="200" customWidth="1"/>
    <col min="5" max="5" width="28.44140625" style="207" customWidth="1"/>
    <col min="6" max="6" width="8.33203125" style="223" customWidth="1"/>
    <col min="7" max="7" width="11.6640625" style="209" customWidth="1"/>
    <col min="8" max="8" width="9.44140625" style="182" customWidth="1"/>
    <col min="9" max="9" width="10.109375" style="148" customWidth="1"/>
    <col min="10" max="10" width="10.109375" style="148" hidden="1" customWidth="1"/>
    <col min="11" max="12" width="10" style="148" customWidth="1"/>
    <col min="13" max="13" width="9" style="182" customWidth="1"/>
    <col min="14" max="14" width="6.44140625" style="182" customWidth="1"/>
    <col min="15" max="15" width="5.6640625" style="182" customWidth="1"/>
    <col min="16" max="17" width="6.33203125" style="182" customWidth="1"/>
    <col min="18" max="18" width="8.33203125" style="150" customWidth="1"/>
    <col min="19" max="27" width="6.6640625" style="150" customWidth="1"/>
    <col min="28" max="28" width="6.6640625" style="148" customWidth="1"/>
    <col min="29" max="32" width="6.6640625" style="150" customWidth="1"/>
    <col min="33" max="33" width="6.6640625" style="182" customWidth="1"/>
    <col min="34" max="37" width="6.6640625" style="150" customWidth="1"/>
    <col min="38" max="43" width="6.6640625" style="182" customWidth="1"/>
    <col min="44" max="44" width="9.109375" style="182" customWidth="1"/>
    <col min="45" max="45" width="4.109375" style="182" customWidth="1"/>
    <col min="46" max="47" width="5.44140625" style="182" customWidth="1"/>
    <col min="48" max="48" width="5.33203125" style="182" customWidth="1"/>
    <col min="49" max="49" width="6.44140625" style="182" customWidth="1"/>
    <col min="50" max="53" width="5.44140625" style="182" customWidth="1"/>
    <col min="54" max="54" width="8.6640625" style="182" customWidth="1"/>
    <col min="55" max="58" width="5.44140625" style="182" customWidth="1"/>
    <col min="59" max="59" width="8.6640625" style="182" customWidth="1"/>
    <col min="60" max="60" width="5.44140625" style="182" customWidth="1"/>
    <col min="61" max="62" width="5.109375" style="182" customWidth="1"/>
    <col min="63" max="64" width="6.33203125" style="182" customWidth="1"/>
    <col min="65" max="65" width="6.33203125" style="211" customWidth="1"/>
    <col min="66" max="66" width="6.33203125" style="182" customWidth="1"/>
    <col min="67" max="67" width="19.109375" style="182" customWidth="1"/>
    <col min="68" max="68" width="4.44140625" style="210" customWidth="1"/>
    <col min="69" max="69" width="12" style="150" customWidth="1"/>
    <col min="70" max="72" width="11.44140625" style="150" customWidth="1"/>
    <col min="73" max="73" width="10.109375" style="150" customWidth="1"/>
    <col min="74" max="268" width="11.44140625" style="150" customWidth="1"/>
    <col min="269" max="269" width="4.33203125" style="150" customWidth="1"/>
    <col min="270" max="270" width="6.44140625" style="150" customWidth="1"/>
    <col min="271" max="271" width="5.6640625" style="150" customWidth="1"/>
    <col min="272" max="272" width="7.33203125" style="150" customWidth="1"/>
    <col min="273" max="273" width="28.44140625" style="150" customWidth="1"/>
    <col min="274" max="274" width="7.44140625" style="150" customWidth="1"/>
    <col min="275" max="275" width="11.6640625" style="150" customWidth="1"/>
    <col min="276" max="276" width="9.44140625" style="150" customWidth="1"/>
    <col min="277" max="277" width="10.109375" style="150" customWidth="1"/>
    <col min="278" max="315" width="11.44140625" style="150" customWidth="1"/>
    <col min="316" max="316" width="8.6640625" style="150" customWidth="1"/>
    <col min="317" max="317" width="5.44140625" style="150" customWidth="1"/>
    <col min="318" max="318" width="5.109375" style="150" customWidth="1"/>
    <col min="319" max="322" width="6.33203125" style="150" customWidth="1"/>
    <col min="323" max="323" width="19" style="150" customWidth="1"/>
    <col min="324" max="324" width="4.44140625" style="150" customWidth="1"/>
    <col min="325" max="325" width="12" style="150" customWidth="1"/>
    <col min="326" max="328" width="11.44140625" style="150" customWidth="1"/>
    <col min="329" max="329" width="10.109375" style="150" customWidth="1"/>
    <col min="330" max="524" width="11.44140625" style="150" customWidth="1"/>
    <col min="525" max="525" width="4.33203125" style="150" customWidth="1"/>
    <col min="526" max="526" width="6.44140625" style="150" customWidth="1"/>
    <col min="527" max="527" width="5.6640625" style="150" customWidth="1"/>
    <col min="528" max="528" width="7.33203125" style="150" customWidth="1"/>
    <col min="529" max="529" width="28.44140625" style="150" customWidth="1"/>
    <col min="530" max="530" width="7.44140625" style="150" customWidth="1"/>
    <col min="531" max="531" width="11.6640625" style="150" customWidth="1"/>
    <col min="532" max="532" width="9.44140625" style="150" customWidth="1"/>
    <col min="533" max="533" width="10.109375" style="150" customWidth="1"/>
    <col min="534" max="571" width="11.44140625" style="150" customWidth="1"/>
    <col min="572" max="572" width="8.6640625" style="150" customWidth="1"/>
    <col min="573" max="573" width="5.44140625" style="150" customWidth="1"/>
    <col min="574" max="574" width="5.109375" style="150" customWidth="1"/>
    <col min="575" max="578" width="6.33203125" style="150" customWidth="1"/>
    <col min="579" max="579" width="19" style="150" customWidth="1"/>
    <col min="580" max="580" width="4.44140625" style="150" customWidth="1"/>
    <col min="581" max="581" width="12" style="150" customWidth="1"/>
    <col min="582" max="584" width="11.44140625" style="150" customWidth="1"/>
    <col min="585" max="585" width="10.109375" style="150" customWidth="1"/>
    <col min="586" max="780" width="11.44140625" style="150" customWidth="1"/>
    <col min="781" max="781" width="4.33203125" style="150" customWidth="1"/>
    <col min="782" max="782" width="6.44140625" style="150" customWidth="1"/>
    <col min="783" max="783" width="5.6640625" style="150" customWidth="1"/>
    <col min="784" max="784" width="7.33203125" style="150" customWidth="1"/>
    <col min="785" max="785" width="28.44140625" style="150" customWidth="1"/>
    <col min="786" max="786" width="7.44140625" style="150" customWidth="1"/>
    <col min="787" max="787" width="11.6640625" style="150" customWidth="1"/>
    <col min="788" max="788" width="9.44140625" style="150" customWidth="1"/>
    <col min="789" max="789" width="10.109375" style="150" customWidth="1"/>
    <col min="790" max="827" width="11.44140625" style="150" customWidth="1"/>
    <col min="828" max="828" width="8.6640625" style="150" customWidth="1"/>
    <col min="829" max="829" width="5.44140625" style="150" customWidth="1"/>
    <col min="830" max="830" width="5.109375" style="150" customWidth="1"/>
    <col min="831" max="834" width="6.33203125" style="150" customWidth="1"/>
    <col min="835" max="835" width="19" style="150" customWidth="1"/>
    <col min="836" max="836" width="4.44140625" style="150" customWidth="1"/>
    <col min="837" max="837" width="12" style="150" customWidth="1"/>
    <col min="838" max="840" width="11.44140625" style="150" customWidth="1"/>
    <col min="841" max="841" width="10.109375" style="150" customWidth="1"/>
    <col min="842" max="1037" width="11.44140625" style="150" customWidth="1"/>
    <col min="1038" max="16384" width="8.88671875" style="156"/>
  </cols>
  <sheetData>
    <row r="1" spans="1:87" s="150" customFormat="1" ht="55.95" customHeight="1" x14ac:dyDescent="0.6">
      <c r="A1" s="149" t="s">
        <v>207</v>
      </c>
      <c r="B1" s="157" t="s">
        <v>208</v>
      </c>
      <c r="C1" s="224" t="s">
        <v>209</v>
      </c>
      <c r="D1" s="263">
        <f>COUNTIF(D2:D100,"1")</f>
        <v>0</v>
      </c>
      <c r="E1" s="264" t="s">
        <v>210</v>
      </c>
      <c r="F1" s="265" t="s">
        <v>211</v>
      </c>
      <c r="G1" s="266" t="s">
        <v>212</v>
      </c>
      <c r="H1" s="163" t="s">
        <v>275</v>
      </c>
      <c r="I1" s="267" t="s">
        <v>214</v>
      </c>
      <c r="J1" s="267" t="s">
        <v>688</v>
      </c>
      <c r="K1" s="160" t="s">
        <v>215</v>
      </c>
      <c r="L1" s="458" t="s">
        <v>570</v>
      </c>
      <c r="M1" s="226" t="s">
        <v>569</v>
      </c>
      <c r="N1" s="165" t="s">
        <v>216</v>
      </c>
      <c r="O1" s="165" t="s">
        <v>341</v>
      </c>
      <c r="P1" s="165" t="s">
        <v>217</v>
      </c>
      <c r="Q1" s="165" t="s">
        <v>342</v>
      </c>
      <c r="R1" s="166" t="s">
        <v>218</v>
      </c>
      <c r="S1" s="165" t="s">
        <v>219</v>
      </c>
      <c r="T1" s="165" t="s">
        <v>99</v>
      </c>
      <c r="U1" s="167" t="s">
        <v>220</v>
      </c>
      <c r="V1" s="167" t="s">
        <v>342</v>
      </c>
      <c r="W1" s="166" t="s">
        <v>221</v>
      </c>
      <c r="X1" s="165" t="s">
        <v>219</v>
      </c>
      <c r="Y1" s="165" t="s">
        <v>99</v>
      </c>
      <c r="Z1" s="167" t="s">
        <v>220</v>
      </c>
      <c r="AA1" s="167" t="s">
        <v>342</v>
      </c>
      <c r="AB1" s="168" t="s">
        <v>222</v>
      </c>
      <c r="AC1" s="165" t="s">
        <v>219</v>
      </c>
      <c r="AD1" s="165" t="s">
        <v>99</v>
      </c>
      <c r="AE1" s="167" t="s">
        <v>220</v>
      </c>
      <c r="AF1" s="167" t="s">
        <v>342</v>
      </c>
      <c r="AG1" s="166" t="s">
        <v>223</v>
      </c>
      <c r="AH1" s="165" t="s">
        <v>219</v>
      </c>
      <c r="AI1" s="165" t="s">
        <v>99</v>
      </c>
      <c r="AJ1" s="169" t="s">
        <v>224</v>
      </c>
      <c r="AK1" s="169" t="s">
        <v>342</v>
      </c>
      <c r="AL1" s="168" t="s">
        <v>225</v>
      </c>
      <c r="AM1" s="165" t="s">
        <v>219</v>
      </c>
      <c r="AN1" s="165" t="s">
        <v>99</v>
      </c>
      <c r="AO1" s="169" t="s">
        <v>224</v>
      </c>
      <c r="AP1" s="169" t="s">
        <v>343</v>
      </c>
      <c r="AQ1" s="168" t="s">
        <v>226</v>
      </c>
      <c r="AR1" s="165" t="s">
        <v>219</v>
      </c>
      <c r="AS1" s="165" t="s">
        <v>99</v>
      </c>
      <c r="AT1" s="169" t="s">
        <v>224</v>
      </c>
      <c r="AU1" s="169" t="s">
        <v>342</v>
      </c>
      <c r="AV1" s="168" t="s">
        <v>228</v>
      </c>
      <c r="AW1" s="165" t="s">
        <v>219</v>
      </c>
      <c r="AX1" s="165" t="s">
        <v>99</v>
      </c>
      <c r="AY1" s="169" t="s">
        <v>224</v>
      </c>
      <c r="AZ1" s="169" t="s">
        <v>344</v>
      </c>
      <c r="BA1" s="168" t="s">
        <v>229</v>
      </c>
      <c r="BB1" s="165" t="s">
        <v>219</v>
      </c>
      <c r="BC1" s="165" t="s">
        <v>99</v>
      </c>
      <c r="BD1" s="169" t="s">
        <v>224</v>
      </c>
      <c r="BE1" s="169" t="s">
        <v>342</v>
      </c>
      <c r="BF1" s="168" t="s">
        <v>230</v>
      </c>
      <c r="BG1" s="165" t="s">
        <v>219</v>
      </c>
      <c r="BH1" s="165" t="s">
        <v>99</v>
      </c>
      <c r="BI1" s="169" t="s">
        <v>224</v>
      </c>
      <c r="BJ1" s="169" t="s">
        <v>342</v>
      </c>
      <c r="BK1" s="168" t="s">
        <v>231</v>
      </c>
      <c r="BL1" s="170" t="s">
        <v>232</v>
      </c>
      <c r="BM1" s="171" t="s">
        <v>233</v>
      </c>
      <c r="BN1" s="170" t="s">
        <v>234</v>
      </c>
      <c r="BO1" s="172" t="s">
        <v>235</v>
      </c>
      <c r="BP1" s="172" t="s">
        <v>276</v>
      </c>
      <c r="BU1" s="227"/>
      <c r="CI1" s="227"/>
    </row>
    <row r="2" spans="1:87" ht="15.75" customHeight="1" x14ac:dyDescent="0.3">
      <c r="A2" s="149">
        <v>13</v>
      </c>
      <c r="B2" s="149" t="str">
        <f>IF(A2=BP2,"v","x")</f>
        <v>x</v>
      </c>
      <c r="C2" s="149"/>
      <c r="D2" s="486"/>
      <c r="E2" s="246" t="s">
        <v>723</v>
      </c>
      <c r="F2" s="269">
        <v>118935</v>
      </c>
      <c r="G2" s="177" t="s">
        <v>241</v>
      </c>
      <c r="H2" s="176">
        <f>SUM(M2+R2+W2+AB2+AG2+AL2+AQ2+AV2+BA2+BF2+BK2)</f>
        <v>216.66666666666666</v>
      </c>
      <c r="I2" s="149">
        <v>2012</v>
      </c>
      <c r="J2" s="153">
        <v>2021</v>
      </c>
      <c r="K2" s="455">
        <f>J2-I2</f>
        <v>9</v>
      </c>
      <c r="L2" s="153">
        <f>H2-M2</f>
        <v>216.66666666666666</v>
      </c>
      <c r="M2" s="164">
        <v>0</v>
      </c>
      <c r="N2" s="179">
        <v>1</v>
      </c>
      <c r="O2" s="179"/>
      <c r="P2" s="179"/>
      <c r="Q2" s="270"/>
      <c r="R2" s="271">
        <f>(SUM(O2*10+P2)/N2*10)+Q2</f>
        <v>0</v>
      </c>
      <c r="S2" s="179">
        <v>1</v>
      </c>
      <c r="T2" s="179"/>
      <c r="U2" s="179"/>
      <c r="V2" s="179"/>
      <c r="W2" s="271">
        <f>(SUM(T2*10+U2)/S2*10)+V2</f>
        <v>0</v>
      </c>
      <c r="X2" s="179">
        <v>1</v>
      </c>
      <c r="Y2" s="179"/>
      <c r="Z2" s="179"/>
      <c r="AA2" s="179"/>
      <c r="AB2" s="271">
        <f>(SUM(Y2*10+Z2)/X2*10)+AA2</f>
        <v>0</v>
      </c>
      <c r="AC2" s="179">
        <v>1</v>
      </c>
      <c r="AD2" s="179"/>
      <c r="AE2" s="179"/>
      <c r="AF2" s="179"/>
      <c r="AG2" s="271">
        <f>(SUM(AD2*10+AE2)/AC2*10)+AF2</f>
        <v>0</v>
      </c>
      <c r="AH2" s="179">
        <v>1</v>
      </c>
      <c r="AI2" s="179"/>
      <c r="AJ2" s="179"/>
      <c r="AK2" s="272"/>
      <c r="AL2" s="271">
        <f>(SUM(AI2*10+AJ2)/AH2*10)+AK2</f>
        <v>0</v>
      </c>
      <c r="AM2" s="179">
        <v>1</v>
      </c>
      <c r="AN2" s="179"/>
      <c r="AO2" s="179"/>
      <c r="AP2" s="272"/>
      <c r="AQ2" s="271">
        <f>(SUM(AN2*10+AO2)/AM2*10)+AP2</f>
        <v>0</v>
      </c>
      <c r="AR2" s="179">
        <v>12</v>
      </c>
      <c r="AS2" s="179">
        <v>5</v>
      </c>
      <c r="AT2" s="179">
        <v>43</v>
      </c>
      <c r="AU2" s="272"/>
      <c r="AV2" s="273">
        <f>SUM(AS2*10+AT2)/AR2*10</f>
        <v>77.5</v>
      </c>
      <c r="AW2" s="179">
        <v>12</v>
      </c>
      <c r="AX2" s="179">
        <v>1</v>
      </c>
      <c r="AY2" s="179">
        <v>37</v>
      </c>
      <c r="AZ2" s="270">
        <v>100</v>
      </c>
      <c r="BA2" s="271">
        <f>(SUM(AX2*10+AY2)/AW2*10)+AZ2</f>
        <v>139.16666666666666</v>
      </c>
      <c r="BB2" s="179">
        <v>1</v>
      </c>
      <c r="BC2" s="179"/>
      <c r="BD2" s="179"/>
      <c r="BE2" s="179"/>
      <c r="BF2" s="271">
        <f>(SUM(BC2*10+BD2)/BB2*10)+BE2</f>
        <v>0</v>
      </c>
      <c r="BG2" s="179">
        <v>1</v>
      </c>
      <c r="BH2" s="179"/>
      <c r="BI2" s="179"/>
      <c r="BJ2" s="179"/>
      <c r="BK2" s="271">
        <f>(SUM(BH2*10+BI2)/BG2*10)+BJ2</f>
        <v>0</v>
      </c>
      <c r="BL2" s="153">
        <f>IF(H2&lt;250,0,IF(H2&lt;500,250,IF(H2&lt;750,"500",IF(H2&lt;1000,750,IF(H2&lt;1500,1000,IF(H2&lt;2000,1500,IF(H2&lt;2500,2000,IF(H2&lt;3000,2500,3000))))))))</f>
        <v>0</v>
      </c>
      <c r="BM2" s="181">
        <v>0</v>
      </c>
      <c r="BN2" s="153">
        <f>BL2-BM2</f>
        <v>0</v>
      </c>
      <c r="BO2" s="214" t="str">
        <f>IF(BN2=0,"geen actie",CONCATENATE("diploma uitschrijven: ",BL2," punten"))</f>
        <v>geen actie</v>
      </c>
      <c r="BP2" s="149">
        <v>14</v>
      </c>
    </row>
    <row r="3" spans="1:87" ht="17.25" customHeight="1" x14ac:dyDescent="0.3">
      <c r="A3" s="149">
        <v>7</v>
      </c>
      <c r="B3" s="149" t="str">
        <f>IF(A3=BP3,"v","x")</f>
        <v>x</v>
      </c>
      <c r="C3" s="149"/>
      <c r="D3" s="189"/>
      <c r="E3" s="246" t="s">
        <v>346</v>
      </c>
      <c r="F3" s="268">
        <v>116493</v>
      </c>
      <c r="G3" s="177" t="s">
        <v>323</v>
      </c>
      <c r="H3" s="176">
        <f>SUM(M3+R3+W3+AB3+AG3+AL3+AQ3+AV3+BA3+BF3+BK3)</f>
        <v>192.08333333333334</v>
      </c>
      <c r="I3" s="149">
        <v>2009</v>
      </c>
      <c r="J3" s="153">
        <v>2021</v>
      </c>
      <c r="K3" s="455">
        <f>J3-I3</f>
        <v>12</v>
      </c>
      <c r="L3" s="153">
        <f>H3-M3</f>
        <v>0</v>
      </c>
      <c r="M3" s="164">
        <v>192.08333333333334</v>
      </c>
      <c r="N3" s="179">
        <v>1</v>
      </c>
      <c r="O3" s="179"/>
      <c r="P3" s="179"/>
      <c r="Q3" s="270"/>
      <c r="R3" s="271">
        <f>(SUM(O3*10+P3)/N3*10)+Q3</f>
        <v>0</v>
      </c>
      <c r="S3" s="179">
        <v>1</v>
      </c>
      <c r="T3" s="179"/>
      <c r="U3" s="179"/>
      <c r="V3" s="179"/>
      <c r="W3" s="271">
        <f>(SUM(T3*10+U3)/S3*10)+V3</f>
        <v>0</v>
      </c>
      <c r="X3" s="179">
        <v>1</v>
      </c>
      <c r="Y3" s="179"/>
      <c r="Z3" s="179"/>
      <c r="AA3" s="179"/>
      <c r="AB3" s="271">
        <f>(SUM(Y3*10+Z3)/X3*10)+AA3</f>
        <v>0</v>
      </c>
      <c r="AC3" s="179">
        <v>1</v>
      </c>
      <c r="AD3" s="179"/>
      <c r="AE3" s="179"/>
      <c r="AF3" s="179"/>
      <c r="AG3" s="271">
        <f>(SUM(AD3*10+AE3)/AC3*10)+AF3</f>
        <v>0</v>
      </c>
      <c r="AH3" s="179">
        <v>1</v>
      </c>
      <c r="AI3" s="179"/>
      <c r="AJ3" s="179"/>
      <c r="AK3" s="272"/>
      <c r="AL3" s="271">
        <f>(SUM(AI3*10+AJ3)/AH3*10)+AK3</f>
        <v>0</v>
      </c>
      <c r="AM3" s="179">
        <v>1</v>
      </c>
      <c r="AN3" s="179"/>
      <c r="AO3" s="179"/>
      <c r="AP3" s="272"/>
      <c r="AQ3" s="271">
        <f>(SUM(AN3*10+AO3)/AM3*10)+AP3</f>
        <v>0</v>
      </c>
      <c r="AR3" s="179">
        <v>1</v>
      </c>
      <c r="AS3" s="179"/>
      <c r="AT3" s="179"/>
      <c r="AU3" s="272"/>
      <c r="AV3" s="273">
        <f>SUM(AS3*10+AT3)/AR3*10</f>
        <v>0</v>
      </c>
      <c r="AW3" s="179">
        <v>1</v>
      </c>
      <c r="AX3" s="179"/>
      <c r="AY3" s="179"/>
      <c r="AZ3" s="270"/>
      <c r="BA3" s="271">
        <f>(SUM(AX3*10+AY3)/AW3*10)+AZ3</f>
        <v>0</v>
      </c>
      <c r="BB3" s="179">
        <v>1</v>
      </c>
      <c r="BC3" s="179"/>
      <c r="BD3" s="179"/>
      <c r="BE3" s="179"/>
      <c r="BF3" s="271">
        <f>(SUM(BC3*10+BD3)/BB3*10)+BE3</f>
        <v>0</v>
      </c>
      <c r="BG3" s="179">
        <v>1</v>
      </c>
      <c r="BH3" s="179"/>
      <c r="BI3" s="179"/>
      <c r="BJ3" s="179"/>
      <c r="BK3" s="271">
        <f>(SUM(BH3*10+BI3)/BG3*10)+BJ3</f>
        <v>0</v>
      </c>
      <c r="BL3" s="153">
        <v>0</v>
      </c>
      <c r="BM3" s="181">
        <v>0</v>
      </c>
      <c r="BN3" s="153">
        <f>BL3-BM3</f>
        <v>0</v>
      </c>
      <c r="BO3" s="153" t="str">
        <f>IF(BN3=0,"geen actie",CONCATENATE("diploma uitschrijven: ",BL3," punten"))</f>
        <v>geen actie</v>
      </c>
      <c r="BP3" s="149">
        <v>11</v>
      </c>
    </row>
    <row r="4" spans="1:87" ht="18" customHeight="1" x14ac:dyDescent="0.3">
      <c r="A4" s="149">
        <v>18</v>
      </c>
      <c r="B4" s="149" t="str">
        <f>IF(A4=BP4,"v","x")</f>
        <v>x</v>
      </c>
      <c r="C4" s="149"/>
      <c r="D4" s="153"/>
      <c r="E4" s="246" t="s">
        <v>665</v>
      </c>
      <c r="F4" s="268" t="s">
        <v>566</v>
      </c>
      <c r="G4" s="177" t="s">
        <v>543</v>
      </c>
      <c r="H4" s="176">
        <f>SUM(M4+R4+W4+AB4+AG4+AL4+AQ4+AV4+BA4+BF4+BK4)</f>
        <v>247.91666666666669</v>
      </c>
      <c r="I4" s="149">
        <v>2010</v>
      </c>
      <c r="J4" s="153">
        <v>2021</v>
      </c>
      <c r="K4" s="455">
        <f>J4-I4</f>
        <v>11</v>
      </c>
      <c r="L4" s="153">
        <f>H4-M4</f>
        <v>176.66666666666669</v>
      </c>
      <c r="M4" s="164">
        <v>71.25</v>
      </c>
      <c r="N4" s="179">
        <v>1</v>
      </c>
      <c r="O4" s="179"/>
      <c r="P4" s="179"/>
      <c r="Q4" s="270"/>
      <c r="R4" s="271">
        <f>(SUM(O4*10+P4)/N4*10)+Q4</f>
        <v>0</v>
      </c>
      <c r="S4" s="179">
        <v>1</v>
      </c>
      <c r="T4" s="179"/>
      <c r="U4" s="179"/>
      <c r="V4" s="179"/>
      <c r="W4" s="271">
        <f>(SUM(T4*10+U4)/S4*10)+V4</f>
        <v>0</v>
      </c>
      <c r="X4" s="179">
        <v>18</v>
      </c>
      <c r="Y4" s="179">
        <v>8</v>
      </c>
      <c r="Z4" s="179">
        <v>58</v>
      </c>
      <c r="AA4" s="179">
        <v>100</v>
      </c>
      <c r="AB4" s="271">
        <f>(SUM(Y4*10+Z4)/X4*10)+AA4</f>
        <v>176.66666666666669</v>
      </c>
      <c r="AC4" s="179">
        <v>1</v>
      </c>
      <c r="AD4" s="179"/>
      <c r="AE4" s="179"/>
      <c r="AF4" s="179"/>
      <c r="AG4" s="271">
        <f>(SUM(AD4*10+AE4)/AC4*10)+AF4</f>
        <v>0</v>
      </c>
      <c r="AH4" s="179">
        <v>1</v>
      </c>
      <c r="AI4" s="179"/>
      <c r="AJ4" s="179"/>
      <c r="AK4" s="272"/>
      <c r="AL4" s="271">
        <f>(SUM(AI4*10+AJ4)/AH4*10)+AK4</f>
        <v>0</v>
      </c>
      <c r="AM4" s="179">
        <v>1</v>
      </c>
      <c r="AN4" s="179"/>
      <c r="AO4" s="179"/>
      <c r="AP4" s="272"/>
      <c r="AQ4" s="271">
        <f>(SUM(AN4*10+AO4)/AM4*10)+AP4</f>
        <v>0</v>
      </c>
      <c r="AR4" s="179">
        <v>1</v>
      </c>
      <c r="AS4" s="179"/>
      <c r="AT4" s="179"/>
      <c r="AU4" s="272"/>
      <c r="AV4" s="273">
        <f>SUM(AS4*10+AT4)/AR4*10</f>
        <v>0</v>
      </c>
      <c r="AW4" s="179">
        <v>1</v>
      </c>
      <c r="AX4" s="179"/>
      <c r="AY4" s="179"/>
      <c r="AZ4" s="270"/>
      <c r="BA4" s="271">
        <f>(SUM(AX4*10+AY4)/AW4*10)+AZ4</f>
        <v>0</v>
      </c>
      <c r="BB4" s="179">
        <v>1</v>
      </c>
      <c r="BC4" s="179"/>
      <c r="BD4" s="179"/>
      <c r="BE4" s="179"/>
      <c r="BF4" s="271">
        <f>(SUM(BC4*10+BD4)/BB4*10)+BE4</f>
        <v>0</v>
      </c>
      <c r="BG4" s="179">
        <v>1</v>
      </c>
      <c r="BH4" s="179"/>
      <c r="BI4" s="179"/>
      <c r="BJ4" s="179"/>
      <c r="BK4" s="271">
        <f>(SUM(BH4*10+BI4)/BG4*10)+BJ4</f>
        <v>0</v>
      </c>
      <c r="BL4" s="153">
        <f>IF(H4&lt;250,0,IF(H4&lt;500,250,IF(H4&lt;750,"500",IF(H4&lt;1000,750,IF(H4&lt;1500,1000,IF(H4&lt;2000,1500,IF(H4&lt;2500,2000,IF(H4&lt;3000,2500,3000))))))))</f>
        <v>0</v>
      </c>
      <c r="BM4" s="181">
        <v>0</v>
      </c>
      <c r="BN4" s="153">
        <f>BL4-BM4</f>
        <v>0</v>
      </c>
      <c r="BO4" s="153" t="str">
        <f>IF(BN4=0,"geen actie",CONCATENATE("diploma uitschrijven: ",BL4," punten"))</f>
        <v>geen actie</v>
      </c>
      <c r="BP4" s="149">
        <v>5</v>
      </c>
    </row>
    <row r="5" spans="1:87" x14ac:dyDescent="0.3">
      <c r="A5" s="149">
        <v>10</v>
      </c>
      <c r="B5" s="149" t="str">
        <f>IF(A5=BP5,"v","x")</f>
        <v>x</v>
      </c>
      <c r="C5" s="149" t="s">
        <v>237</v>
      </c>
      <c r="D5" s="183"/>
      <c r="E5" s="246" t="s">
        <v>673</v>
      </c>
      <c r="F5" s="269">
        <v>119173</v>
      </c>
      <c r="G5" s="177" t="s">
        <v>323</v>
      </c>
      <c r="H5" s="176">
        <f>SUM(M5+R5+W5+AB5+AG5+AL5+AQ5+AV5+BA5+BF5+BK5)</f>
        <v>0</v>
      </c>
      <c r="I5" s="269">
        <v>2011</v>
      </c>
      <c r="J5" s="153">
        <v>2021</v>
      </c>
      <c r="K5" s="455">
        <f>J5-I5</f>
        <v>10</v>
      </c>
      <c r="L5" s="153">
        <f>H5-M5</f>
        <v>0</v>
      </c>
      <c r="M5" s="164">
        <v>0</v>
      </c>
      <c r="N5" s="179">
        <v>1</v>
      </c>
      <c r="O5" s="179"/>
      <c r="P5" s="179"/>
      <c r="Q5" s="270"/>
      <c r="R5" s="271">
        <f>(SUM(O5*10+P5)/N5*10)+Q5</f>
        <v>0</v>
      </c>
      <c r="S5" s="179">
        <v>1</v>
      </c>
      <c r="T5" s="179"/>
      <c r="U5" s="179"/>
      <c r="V5" s="179"/>
      <c r="W5" s="271">
        <f>(SUM(T5*10+U5)/S5*10)+V5</f>
        <v>0</v>
      </c>
      <c r="X5" s="179">
        <v>1</v>
      </c>
      <c r="Y5" s="179"/>
      <c r="Z5" s="179"/>
      <c r="AA5" s="179"/>
      <c r="AB5" s="271">
        <f>(SUM(Y5*10+Z5)/X5*10)+AA5</f>
        <v>0</v>
      </c>
      <c r="AC5" s="179">
        <v>1</v>
      </c>
      <c r="AD5" s="179"/>
      <c r="AE5" s="179"/>
      <c r="AF5" s="179"/>
      <c r="AG5" s="271">
        <f>(SUM(AD5*10+AE5)/AC5*10)+AF5</f>
        <v>0</v>
      </c>
      <c r="AH5" s="179">
        <v>1</v>
      </c>
      <c r="AI5" s="179"/>
      <c r="AJ5" s="179"/>
      <c r="AK5" s="272"/>
      <c r="AL5" s="271">
        <f>(SUM(AI5*10+AJ5)/AH5*10)+AK5</f>
        <v>0</v>
      </c>
      <c r="AM5" s="179">
        <v>1</v>
      </c>
      <c r="AN5" s="179"/>
      <c r="AO5" s="179"/>
      <c r="AP5" s="272"/>
      <c r="AQ5" s="271">
        <f>(SUM(AN5*10+AO5)/AM5*10)+AP5</f>
        <v>0</v>
      </c>
      <c r="AR5" s="179">
        <v>1</v>
      </c>
      <c r="AS5" s="179"/>
      <c r="AT5" s="179"/>
      <c r="AU5" s="272"/>
      <c r="AV5" s="273">
        <f>SUM(AS5*10+AT5)/AR5*10</f>
        <v>0</v>
      </c>
      <c r="AW5" s="179">
        <v>1</v>
      </c>
      <c r="AX5" s="179"/>
      <c r="AY5" s="179"/>
      <c r="AZ5" s="270"/>
      <c r="BA5" s="271">
        <f>(SUM(AX5*10+AY5)/AW5*10)+AZ5</f>
        <v>0</v>
      </c>
      <c r="BB5" s="179">
        <v>1</v>
      </c>
      <c r="BC5" s="179"/>
      <c r="BD5" s="179"/>
      <c r="BE5" s="179"/>
      <c r="BF5" s="271">
        <f>(SUM(BC5*10+BD5)/BB5*10)+BE5</f>
        <v>0</v>
      </c>
      <c r="BG5" s="179">
        <v>1</v>
      </c>
      <c r="BH5" s="179"/>
      <c r="BI5" s="179"/>
      <c r="BJ5" s="179"/>
      <c r="BK5" s="271">
        <f>(SUM(BH5*10+BI5)/BG5*10)+BJ5</f>
        <v>0</v>
      </c>
      <c r="BL5" s="153">
        <f>IF(H5&lt;250,0,IF(H5&lt;500,250,IF(H5&lt;750,"500",IF(H5&lt;1000,750,IF(H5&lt;1500,1000,IF(H5&lt;2000,1500,IF(H5&lt;2500,2000,IF(H5&lt;3000,2500,3000))))))))</f>
        <v>0</v>
      </c>
      <c r="BM5" s="181">
        <v>0</v>
      </c>
      <c r="BN5" s="153">
        <f>BL5-BM5</f>
        <v>0</v>
      </c>
      <c r="BO5" s="153" t="str">
        <f>IF(BN5=0,"geen actie",CONCATENATE("diploma uitschrijven: ",BL5," punten"))</f>
        <v>geen actie</v>
      </c>
      <c r="BP5" s="149">
        <v>12</v>
      </c>
    </row>
    <row r="6" spans="1:87" ht="17.25" customHeight="1" x14ac:dyDescent="0.3">
      <c r="A6" s="149">
        <v>8</v>
      </c>
      <c r="B6" s="149" t="str">
        <f>IF(A6=BP6,"v","x")</f>
        <v>x</v>
      </c>
      <c r="C6" s="149" t="s">
        <v>237</v>
      </c>
      <c r="D6" s="153"/>
      <c r="E6" s="246" t="s">
        <v>674</v>
      </c>
      <c r="F6" s="269">
        <v>119672</v>
      </c>
      <c r="G6" s="177" t="s">
        <v>323</v>
      </c>
      <c r="H6" s="176">
        <f>SUM(M6+R6+W6+AB6+AG6+AL6+AQ6+AV6+BA6+BF6+BK6)</f>
        <v>24.545454545454547</v>
      </c>
      <c r="I6" s="149">
        <v>2011</v>
      </c>
      <c r="J6" s="153">
        <v>2021</v>
      </c>
      <c r="K6" s="455">
        <f>J6-I6</f>
        <v>10</v>
      </c>
      <c r="L6" s="153">
        <f>H6-M6</f>
        <v>24.545454545454547</v>
      </c>
      <c r="M6" s="164">
        <v>0</v>
      </c>
      <c r="N6" s="179">
        <v>1</v>
      </c>
      <c r="O6" s="179"/>
      <c r="P6" s="179"/>
      <c r="Q6" s="270"/>
      <c r="R6" s="271">
        <f>(SUM(O6*10+P6)/N6*10)+Q6</f>
        <v>0</v>
      </c>
      <c r="S6" s="179">
        <v>1</v>
      </c>
      <c r="T6" s="179"/>
      <c r="U6" s="179"/>
      <c r="V6" s="179"/>
      <c r="W6" s="271">
        <f>(SUM(T6*10+U6)/S6*10)+V6</f>
        <v>0</v>
      </c>
      <c r="X6" s="179">
        <v>1</v>
      </c>
      <c r="Y6" s="179"/>
      <c r="Z6" s="179"/>
      <c r="AA6" s="179"/>
      <c r="AB6" s="271">
        <f>(SUM(Y6*10+Z6)/X6*10)+AA6</f>
        <v>0</v>
      </c>
      <c r="AC6" s="179">
        <v>1</v>
      </c>
      <c r="AD6" s="179"/>
      <c r="AE6" s="179"/>
      <c r="AF6" s="179"/>
      <c r="AG6" s="271">
        <f>(SUM(AD6*10+AE6)/AC6*10)+AF6</f>
        <v>0</v>
      </c>
      <c r="AH6" s="179">
        <v>1</v>
      </c>
      <c r="AI6" s="179"/>
      <c r="AJ6" s="179"/>
      <c r="AK6" s="272"/>
      <c r="AL6" s="271">
        <f>(SUM(AI6*10+AJ6)/AH6*10)+AK6</f>
        <v>0</v>
      </c>
      <c r="AM6" s="179">
        <v>11</v>
      </c>
      <c r="AN6" s="179">
        <v>1</v>
      </c>
      <c r="AO6" s="179">
        <v>17</v>
      </c>
      <c r="AP6" s="272"/>
      <c r="AQ6" s="271">
        <f>(SUM(AN6*10+AO6)/AM6*10)+AP6</f>
        <v>24.545454545454547</v>
      </c>
      <c r="AR6" s="179">
        <v>1</v>
      </c>
      <c r="AS6" s="179"/>
      <c r="AT6" s="179"/>
      <c r="AU6" s="272"/>
      <c r="AV6" s="273">
        <f>SUM(AS6*10+AT6)/AR6*10</f>
        <v>0</v>
      </c>
      <c r="AW6" s="179">
        <v>1</v>
      </c>
      <c r="AX6" s="179"/>
      <c r="AY6" s="179"/>
      <c r="AZ6" s="270"/>
      <c r="BA6" s="271">
        <f>(SUM(AX6*10+AY6)/AW6*10)+AZ6</f>
        <v>0</v>
      </c>
      <c r="BB6" s="179">
        <v>1</v>
      </c>
      <c r="BC6" s="179"/>
      <c r="BD6" s="179"/>
      <c r="BE6" s="179"/>
      <c r="BF6" s="271">
        <f>(SUM(BC6*10+BD6)/BB6*10)+BE6</f>
        <v>0</v>
      </c>
      <c r="BG6" s="179">
        <v>1</v>
      </c>
      <c r="BH6" s="179"/>
      <c r="BI6" s="179"/>
      <c r="BJ6" s="179"/>
      <c r="BK6" s="271">
        <f>(SUM(BH6*10+BI6)/BG6*10)+BJ6</f>
        <v>0</v>
      </c>
      <c r="BL6" s="153">
        <f>IF(H6&lt;250,0,IF(H6&lt;500,250,IF(H6&lt;750,"500",IF(H6&lt;1000,750,IF(H6&lt;1500,1000,IF(H6&lt;2000,1500,IF(H6&lt;2500,2000,IF(H6&lt;3000,2500,3000))))))))</f>
        <v>0</v>
      </c>
      <c r="BM6" s="181">
        <v>0</v>
      </c>
      <c r="BN6" s="153">
        <f>BL6-BM6</f>
        <v>0</v>
      </c>
      <c r="BO6" s="153" t="str">
        <f>IF(BN6=0,"geen actie",CONCATENATE("diploma uitschrijven: ",BL6," punten"))</f>
        <v>geen actie</v>
      </c>
      <c r="BP6" s="149">
        <v>15</v>
      </c>
    </row>
    <row r="7" spans="1:87" ht="17.25" customHeight="1" x14ac:dyDescent="0.3">
      <c r="A7" s="149">
        <v>12</v>
      </c>
      <c r="B7" s="149" t="str">
        <f>IF(A7=BP7,"v","x")</f>
        <v>x</v>
      </c>
      <c r="C7" s="149"/>
      <c r="D7" s="153"/>
      <c r="E7" s="246" t="s">
        <v>703</v>
      </c>
      <c r="F7" s="269">
        <v>119423</v>
      </c>
      <c r="G7" s="177" t="s">
        <v>327</v>
      </c>
      <c r="H7" s="176">
        <f>SUM(M7+R7+W7+AB7+AG7+AL7+AQ7+AV7+BA7+BF7+BK7)</f>
        <v>90.833333333333343</v>
      </c>
      <c r="I7" s="269">
        <v>2011</v>
      </c>
      <c r="J7" s="153">
        <v>2021</v>
      </c>
      <c r="K7" s="455">
        <f>J7-I7</f>
        <v>10</v>
      </c>
      <c r="L7" s="153">
        <f>H7-M7</f>
        <v>90.833333333333343</v>
      </c>
      <c r="M7" s="164">
        <v>0</v>
      </c>
      <c r="N7" s="179">
        <v>1</v>
      </c>
      <c r="O7" s="179"/>
      <c r="P7" s="179"/>
      <c r="Q7" s="270"/>
      <c r="R7" s="271">
        <f>(SUM(O7*10+P7)/N7*10)+Q7</f>
        <v>0</v>
      </c>
      <c r="S7" s="179">
        <v>1</v>
      </c>
      <c r="T7" s="179"/>
      <c r="U7" s="179"/>
      <c r="V7" s="179"/>
      <c r="W7" s="271">
        <f>(SUM(T7*10+U7)/S7*10)+V7</f>
        <v>0</v>
      </c>
      <c r="X7" s="179">
        <v>1</v>
      </c>
      <c r="Y7" s="179"/>
      <c r="Z7" s="179"/>
      <c r="AA7" s="179"/>
      <c r="AB7" s="271">
        <f>(SUM(Y7*10+Z7)/X7*10)+AA7</f>
        <v>0</v>
      </c>
      <c r="AC7" s="179">
        <v>1</v>
      </c>
      <c r="AD7" s="179"/>
      <c r="AE7" s="179"/>
      <c r="AF7" s="179"/>
      <c r="AG7" s="271">
        <f>(SUM(AD7*10+AE7)/AC7*10)+AF7</f>
        <v>0</v>
      </c>
      <c r="AH7" s="179">
        <v>1</v>
      </c>
      <c r="AI7" s="179"/>
      <c r="AJ7" s="179"/>
      <c r="AK7" s="272"/>
      <c r="AL7" s="271">
        <f>(SUM(AI7*10+AJ7)/AH7*10)+AK7</f>
        <v>0</v>
      </c>
      <c r="AM7" s="179">
        <v>1</v>
      </c>
      <c r="AN7" s="179"/>
      <c r="AO7" s="179"/>
      <c r="AP7" s="272"/>
      <c r="AQ7" s="271">
        <f>(SUM(AN7*10+AO7)/AM7*10)+AP7</f>
        <v>0</v>
      </c>
      <c r="AR7" s="179">
        <v>12</v>
      </c>
      <c r="AS7" s="179">
        <v>6</v>
      </c>
      <c r="AT7" s="179">
        <v>49</v>
      </c>
      <c r="AU7" s="272"/>
      <c r="AV7" s="273">
        <f>SUM(AS7*10+AT7)/AR7*10</f>
        <v>90.833333333333343</v>
      </c>
      <c r="AW7" s="179">
        <v>1</v>
      </c>
      <c r="AX7" s="179"/>
      <c r="AY7" s="179"/>
      <c r="AZ7" s="270"/>
      <c r="BA7" s="271">
        <f>(SUM(AX7*10+AY7)/AW7*10)+AZ7</f>
        <v>0</v>
      </c>
      <c r="BB7" s="179">
        <v>1</v>
      </c>
      <c r="BC7" s="179"/>
      <c r="BD7" s="179"/>
      <c r="BE7" s="179"/>
      <c r="BF7" s="271">
        <f>(SUM(BC7*10+BD7)/BB7*10)+BE7</f>
        <v>0</v>
      </c>
      <c r="BG7" s="179">
        <v>1</v>
      </c>
      <c r="BH7" s="179"/>
      <c r="BI7" s="179"/>
      <c r="BJ7" s="179"/>
      <c r="BK7" s="271">
        <f>(SUM(BH7*10+BI7)/BG7*10)+BJ7</f>
        <v>0</v>
      </c>
      <c r="BL7" s="153">
        <f>IF(H7&lt;250,0,IF(H7&lt;500,250,IF(H7&lt;750,"500",IF(H7&lt;1000,750,IF(H7&lt;1500,1000,IF(H7&lt;2000,1500,IF(H7&lt;2500,2000,IF(H7&lt;3000,2500,3000))))))))</f>
        <v>0</v>
      </c>
      <c r="BM7" s="181">
        <v>0</v>
      </c>
      <c r="BN7" s="153">
        <f>BL7-BM7</f>
        <v>0</v>
      </c>
      <c r="BO7" s="153" t="str">
        <f>IF(BN7=0,"geen actie",CONCATENATE("diploma uitschrijven: ",BL7," punten"))</f>
        <v>geen actie</v>
      </c>
      <c r="BP7" s="149">
        <v>20</v>
      </c>
    </row>
    <row r="8" spans="1:87" ht="17.25" customHeight="1" x14ac:dyDescent="0.3">
      <c r="A8" s="149">
        <v>2</v>
      </c>
      <c r="B8" s="149" t="str">
        <f>IF(A8=BP8,"v","x")</f>
        <v>x</v>
      </c>
      <c r="C8" s="149" t="s">
        <v>237</v>
      </c>
      <c r="D8" s="486"/>
      <c r="E8" s="246" t="s">
        <v>672</v>
      </c>
      <c r="F8" s="269">
        <v>119670</v>
      </c>
      <c r="G8" s="177" t="s">
        <v>323</v>
      </c>
      <c r="H8" s="176">
        <f>SUM(M8+R8+W8+AB8+AG8+AL8+AQ8+AV8+BA8+BF8+BK8)</f>
        <v>126.36363636363637</v>
      </c>
      <c r="I8" s="149">
        <v>2010</v>
      </c>
      <c r="J8" s="153">
        <v>2021</v>
      </c>
      <c r="K8" s="455">
        <f>J8-I8</f>
        <v>11</v>
      </c>
      <c r="L8" s="153">
        <f>H8-M8</f>
        <v>126.36363636363637</v>
      </c>
      <c r="M8" s="164">
        <v>0</v>
      </c>
      <c r="N8" s="179">
        <v>1</v>
      </c>
      <c r="O8" s="179"/>
      <c r="P8" s="179"/>
      <c r="Q8" s="270"/>
      <c r="R8" s="271">
        <f>(SUM(O8*10+P8)/N8*10)+Q8</f>
        <v>0</v>
      </c>
      <c r="S8" s="179">
        <v>1</v>
      </c>
      <c r="T8" s="179"/>
      <c r="U8" s="179"/>
      <c r="V8" s="179"/>
      <c r="W8" s="271">
        <f>(SUM(T8*10+U8)/S8*10)+V8</f>
        <v>0</v>
      </c>
      <c r="X8" s="179">
        <v>1</v>
      </c>
      <c r="Y8" s="179"/>
      <c r="Z8" s="179"/>
      <c r="AA8" s="179"/>
      <c r="AB8" s="271">
        <f>(SUM(Y8*10+Z8)/X8*10)+AA8</f>
        <v>0</v>
      </c>
      <c r="AC8" s="179">
        <v>1</v>
      </c>
      <c r="AD8" s="179"/>
      <c r="AE8" s="179"/>
      <c r="AF8" s="179"/>
      <c r="AG8" s="271">
        <f>(SUM(AD8*10+AE8)/AC8*10)+AF8</f>
        <v>0</v>
      </c>
      <c r="AH8" s="179">
        <v>1</v>
      </c>
      <c r="AI8" s="179"/>
      <c r="AJ8" s="179"/>
      <c r="AK8" s="272"/>
      <c r="AL8" s="271">
        <f>(SUM(AI8*10+AJ8)/AH8*10)+AK8</f>
        <v>0</v>
      </c>
      <c r="AM8" s="179">
        <v>11</v>
      </c>
      <c r="AN8" s="179">
        <v>9</v>
      </c>
      <c r="AO8" s="179">
        <v>49</v>
      </c>
      <c r="AP8" s="272"/>
      <c r="AQ8" s="271">
        <f>(SUM(AN8*10+AO8)/AM8*10)+AP8</f>
        <v>126.36363636363637</v>
      </c>
      <c r="AR8" s="179">
        <v>1</v>
      </c>
      <c r="AS8" s="179"/>
      <c r="AT8" s="179"/>
      <c r="AU8" s="272"/>
      <c r="AV8" s="273">
        <f>SUM(AS8*10+AT8)/AR8*10</f>
        <v>0</v>
      </c>
      <c r="AW8" s="179">
        <v>1</v>
      </c>
      <c r="AX8" s="179"/>
      <c r="AY8" s="179"/>
      <c r="AZ8" s="270"/>
      <c r="BA8" s="271">
        <f>(SUM(AX8*10+AY8)/AW8*10)+AZ8</f>
        <v>0</v>
      </c>
      <c r="BB8" s="179">
        <v>1</v>
      </c>
      <c r="BC8" s="179"/>
      <c r="BD8" s="179"/>
      <c r="BE8" s="179"/>
      <c r="BF8" s="271">
        <f>(SUM(BC8*10+BD8)/BB8*10)+BE8</f>
        <v>0</v>
      </c>
      <c r="BG8" s="179">
        <v>1</v>
      </c>
      <c r="BH8" s="179"/>
      <c r="BI8" s="179"/>
      <c r="BJ8" s="179"/>
      <c r="BK8" s="271">
        <f>(SUM(BH8*10+BI8)/BG8*10)+BJ8</f>
        <v>0</v>
      </c>
      <c r="BL8" s="153">
        <f>IF(H8&lt;250,0,IF(H8&lt;500,250,IF(H8&lt;750,"500",IF(H8&lt;1000,750,IF(H8&lt;1500,1000,IF(H8&lt;2000,1500,IF(H8&lt;2500,2000,IF(H8&lt;3000,2500,3000))))))))</f>
        <v>0</v>
      </c>
      <c r="BM8" s="181">
        <v>0</v>
      </c>
      <c r="BN8" s="153">
        <f>BL8-BM8</f>
        <v>0</v>
      </c>
      <c r="BO8" s="153" t="str">
        <f>IF(BN8=0,"geen actie",CONCATENATE("diploma uitschrijven: ",BL8," punten"))</f>
        <v>geen actie</v>
      </c>
      <c r="BP8" s="149">
        <v>4</v>
      </c>
    </row>
    <row r="9" spans="1:87" ht="17.25" customHeight="1" x14ac:dyDescent="0.3">
      <c r="A9" s="149">
        <v>6</v>
      </c>
      <c r="B9" s="149" t="str">
        <f>IF(A9=BP9,"v","x")</f>
        <v>x</v>
      </c>
      <c r="C9" s="149"/>
      <c r="D9" s="183"/>
      <c r="E9" s="246" t="s">
        <v>348</v>
      </c>
      <c r="F9" s="269">
        <v>117892</v>
      </c>
      <c r="G9" s="232" t="s">
        <v>323</v>
      </c>
      <c r="H9" s="176">
        <f>SUM(M9+R9+W9+AB9+AG9+AL9+AQ9+AV9+BA9+BF9+BK9)</f>
        <v>411.25</v>
      </c>
      <c r="I9" s="153">
        <v>2009</v>
      </c>
      <c r="J9" s="153">
        <v>2021</v>
      </c>
      <c r="K9" s="455">
        <f>J9-I9</f>
        <v>12</v>
      </c>
      <c r="L9" s="153">
        <f>H9-M9</f>
        <v>0</v>
      </c>
      <c r="M9" s="164">
        <v>411.25</v>
      </c>
      <c r="N9" s="179">
        <v>1</v>
      </c>
      <c r="O9" s="179"/>
      <c r="P9" s="179"/>
      <c r="Q9" s="270"/>
      <c r="R9" s="271">
        <f>(SUM(O9*10+P9)/N9*10)+Q9</f>
        <v>0</v>
      </c>
      <c r="S9" s="179">
        <v>1</v>
      </c>
      <c r="T9" s="179"/>
      <c r="U9" s="179"/>
      <c r="V9" s="179"/>
      <c r="W9" s="271">
        <f>(SUM(T9*10+U9)/S9*10)+V9</f>
        <v>0</v>
      </c>
      <c r="X9" s="179">
        <v>1</v>
      </c>
      <c r="Y9" s="179"/>
      <c r="Z9" s="179"/>
      <c r="AA9" s="179"/>
      <c r="AB9" s="271">
        <f>(SUM(Y9*10+Z9)/X9*10)+AA9</f>
        <v>0</v>
      </c>
      <c r="AC9" s="179">
        <v>1</v>
      </c>
      <c r="AD9" s="179"/>
      <c r="AE9" s="179"/>
      <c r="AF9" s="179"/>
      <c r="AG9" s="271">
        <f>(SUM(AD9*10+AE9)/AC9*10)+AF9</f>
        <v>0</v>
      </c>
      <c r="AH9" s="179">
        <v>1</v>
      </c>
      <c r="AI9" s="179"/>
      <c r="AJ9" s="179"/>
      <c r="AK9" s="272"/>
      <c r="AL9" s="271">
        <f>(SUM(AI9*10+AJ9)/AH9*10)+AK9</f>
        <v>0</v>
      </c>
      <c r="AM9" s="179">
        <v>1</v>
      </c>
      <c r="AN9" s="179"/>
      <c r="AO9" s="179"/>
      <c r="AP9" s="272"/>
      <c r="AQ9" s="271">
        <f>(SUM(AN9*10+AO9)/AM9*10)+AP9</f>
        <v>0</v>
      </c>
      <c r="AR9" s="179">
        <v>1</v>
      </c>
      <c r="AS9" s="179"/>
      <c r="AT9" s="179"/>
      <c r="AU9" s="272"/>
      <c r="AV9" s="273">
        <f>SUM(AS9*10+AT9)/AR9*10</f>
        <v>0</v>
      </c>
      <c r="AW9" s="179">
        <v>1</v>
      </c>
      <c r="AX9" s="179"/>
      <c r="AY9" s="179"/>
      <c r="AZ9" s="270"/>
      <c r="BA9" s="271">
        <f>(SUM(AX9*10+AY9)/AW9*10)+AZ9</f>
        <v>0</v>
      </c>
      <c r="BB9" s="179">
        <v>1</v>
      </c>
      <c r="BC9" s="179"/>
      <c r="BD9" s="179"/>
      <c r="BE9" s="179"/>
      <c r="BF9" s="271">
        <f>(SUM(BC9*10+BD9)/BB9*10)+BE9</f>
        <v>0</v>
      </c>
      <c r="BG9" s="179">
        <v>1</v>
      </c>
      <c r="BH9" s="179"/>
      <c r="BI9" s="179"/>
      <c r="BJ9" s="179"/>
      <c r="BK9" s="271">
        <f>(SUM(BH9*10+BI9)/BG9*10)+BJ9</f>
        <v>0</v>
      </c>
      <c r="BL9" s="153">
        <f>IF(H9&lt;250,0,IF(H9&lt;500,250,IF(H9&lt;750,"500",IF(H9&lt;1000,750,IF(H9&lt;1500,1000,IF(H9&lt;2000,1500,IF(H9&lt;2500,2000,IF(H9&lt;3000,2500,3000))))))))</f>
        <v>250</v>
      </c>
      <c r="BM9" s="181">
        <v>250</v>
      </c>
      <c r="BN9" s="153">
        <f>BL9-BM9</f>
        <v>0</v>
      </c>
      <c r="BO9" s="153" t="str">
        <f>IF(BN9=0,"geen actie",CONCATENATE("diploma uitschrijven: ",BL9," punten"))</f>
        <v>geen actie</v>
      </c>
      <c r="BP9" s="149">
        <v>8</v>
      </c>
      <c r="BQ9" s="274"/>
    </row>
    <row r="10" spans="1:87" ht="17.25" customHeight="1" x14ac:dyDescent="0.3">
      <c r="A10" s="149">
        <v>4</v>
      </c>
      <c r="B10" s="149" t="str">
        <f>IF(A10=BP10,"v","x")</f>
        <v>x</v>
      </c>
      <c r="C10" s="149" t="s">
        <v>237</v>
      </c>
      <c r="D10" s="483"/>
      <c r="E10" s="246" t="s">
        <v>661</v>
      </c>
      <c r="F10" s="269">
        <v>119415</v>
      </c>
      <c r="G10" s="232" t="s">
        <v>323</v>
      </c>
      <c r="H10" s="176">
        <f>SUM(M10+R10+W10+AB10+AG10+AL10+AQ10+AV10+BA10+BF10+BK10)</f>
        <v>85.833333333333343</v>
      </c>
      <c r="I10" s="149">
        <v>2011</v>
      </c>
      <c r="J10" s="153">
        <v>2021</v>
      </c>
      <c r="K10" s="455">
        <f>J10-I10</f>
        <v>10</v>
      </c>
      <c r="L10" s="153">
        <f>H10-M10</f>
        <v>85.833333333333343</v>
      </c>
      <c r="M10" s="164">
        <v>0</v>
      </c>
      <c r="N10" s="179">
        <v>1</v>
      </c>
      <c r="O10" s="179"/>
      <c r="P10" s="179"/>
      <c r="Q10" s="270"/>
      <c r="R10" s="271">
        <f>(SUM(O10*10+P10)/N10*10)+Q10</f>
        <v>0</v>
      </c>
      <c r="S10" s="179">
        <v>1</v>
      </c>
      <c r="T10" s="179"/>
      <c r="U10" s="179"/>
      <c r="V10" s="179"/>
      <c r="W10" s="271">
        <f>(SUM(T10*10+U10)/S10*10)+V10</f>
        <v>0</v>
      </c>
      <c r="X10" s="179">
        <v>1</v>
      </c>
      <c r="Y10" s="179"/>
      <c r="Z10" s="179"/>
      <c r="AA10" s="179"/>
      <c r="AB10" s="271">
        <f>(SUM(Y10*10+Z10)/X10*10)+AA10</f>
        <v>0</v>
      </c>
      <c r="AC10" s="179">
        <v>12</v>
      </c>
      <c r="AD10" s="179">
        <v>6</v>
      </c>
      <c r="AE10" s="179">
        <v>43</v>
      </c>
      <c r="AF10" s="179"/>
      <c r="AG10" s="271">
        <f>(SUM(AD10*10+AE10)/AC10*10)+AF10</f>
        <v>85.833333333333343</v>
      </c>
      <c r="AH10" s="179">
        <v>1</v>
      </c>
      <c r="AI10" s="179"/>
      <c r="AJ10" s="179"/>
      <c r="AK10" s="272"/>
      <c r="AL10" s="271">
        <f>(SUM(AI10*10+AJ10)/AH10*10)+AK10</f>
        <v>0</v>
      </c>
      <c r="AM10" s="179">
        <v>1</v>
      </c>
      <c r="AN10" s="179"/>
      <c r="AO10" s="179"/>
      <c r="AP10" s="272"/>
      <c r="AQ10" s="271">
        <f>(SUM(AN10*10+AO10)/AM10*10)+AP10</f>
        <v>0</v>
      </c>
      <c r="AR10" s="179">
        <v>1</v>
      </c>
      <c r="AS10" s="179"/>
      <c r="AT10" s="179"/>
      <c r="AU10" s="272"/>
      <c r="AV10" s="273">
        <f>SUM(AS10*10+AT10)/AR10*10</f>
        <v>0</v>
      </c>
      <c r="AW10" s="179">
        <v>1</v>
      </c>
      <c r="AX10" s="179"/>
      <c r="AY10" s="179"/>
      <c r="AZ10" s="270"/>
      <c r="BA10" s="271">
        <f>(SUM(AX10*10+AY10)/AW10*10)+AZ10</f>
        <v>0</v>
      </c>
      <c r="BB10" s="179">
        <v>1</v>
      </c>
      <c r="BC10" s="179"/>
      <c r="BD10" s="179"/>
      <c r="BE10" s="179"/>
      <c r="BF10" s="271">
        <f>(SUM(BC10*10+BD10)/BB10*10)+BE10</f>
        <v>0</v>
      </c>
      <c r="BG10" s="179">
        <v>1</v>
      </c>
      <c r="BH10" s="179"/>
      <c r="BI10" s="179"/>
      <c r="BJ10" s="179"/>
      <c r="BK10" s="271">
        <f>(SUM(BH10*10+BI10)/BG10*10)+BJ10</f>
        <v>0</v>
      </c>
      <c r="BL10" s="153">
        <f>IF(H10&lt;250,0,IF(H10&lt;500,250,IF(H10&lt;750,"500",IF(H10&lt;1000,750,IF(H10&lt;1500,1000,IF(H10&lt;2000,1500,IF(H10&lt;2500,2000,IF(H10&lt;3000,2500,3000))))))))</f>
        <v>0</v>
      </c>
      <c r="BM10" s="181">
        <v>0</v>
      </c>
      <c r="BN10" s="153">
        <f>BL10-BM10</f>
        <v>0</v>
      </c>
      <c r="BO10" s="153" t="str">
        <f>IF(BN10=0,"geen actie",CONCATENATE("diploma uitschrijven: ",BL10," punten"))</f>
        <v>geen actie</v>
      </c>
      <c r="BP10" s="149">
        <v>23</v>
      </c>
    </row>
    <row r="11" spans="1:87" ht="17.25" customHeight="1" x14ac:dyDescent="0.3">
      <c r="A11" s="149">
        <v>9</v>
      </c>
      <c r="B11" s="149" t="str">
        <f>IF(A11=BP11,"v","x")</f>
        <v>x</v>
      </c>
      <c r="C11" s="149" t="s">
        <v>237</v>
      </c>
      <c r="D11" s="483"/>
      <c r="E11" s="246" t="s">
        <v>662</v>
      </c>
      <c r="F11" s="269"/>
      <c r="G11" s="232" t="s">
        <v>323</v>
      </c>
      <c r="H11" s="176">
        <f>SUM(M11+R11+W11+AB11+AG11+AL11+AQ11+AV11+BA11+BF11+BK11)</f>
        <v>162.12121212121212</v>
      </c>
      <c r="I11" s="269">
        <v>2011</v>
      </c>
      <c r="J11" s="153">
        <v>2021</v>
      </c>
      <c r="K11" s="455">
        <f>J11-I11</f>
        <v>10</v>
      </c>
      <c r="L11" s="153">
        <f>H11-M11</f>
        <v>162.12121212121212</v>
      </c>
      <c r="M11" s="164">
        <v>0</v>
      </c>
      <c r="N11" s="179">
        <v>1</v>
      </c>
      <c r="O11" s="179"/>
      <c r="P11" s="179"/>
      <c r="Q11" s="270"/>
      <c r="R11" s="271">
        <f>(SUM(O11*10+P11)/N11*10)+Q11</f>
        <v>0</v>
      </c>
      <c r="S11" s="179">
        <v>1</v>
      </c>
      <c r="T11" s="179"/>
      <c r="U11" s="179"/>
      <c r="V11" s="179"/>
      <c r="W11" s="271">
        <f>(SUM(T11*10+U11)/S11*10)+V11</f>
        <v>0</v>
      </c>
      <c r="X11" s="179">
        <v>1</v>
      </c>
      <c r="Y11" s="179"/>
      <c r="Z11" s="179"/>
      <c r="AA11" s="179"/>
      <c r="AB11" s="271">
        <f>(SUM(Y11*10+Z11)/X11*10)+AA11</f>
        <v>0</v>
      </c>
      <c r="AC11" s="179">
        <v>12</v>
      </c>
      <c r="AD11" s="179">
        <v>7</v>
      </c>
      <c r="AE11" s="179">
        <v>46</v>
      </c>
      <c r="AF11" s="179"/>
      <c r="AG11" s="271">
        <f>(SUM(AD11*10+AE11)/AC11*10)+AF11</f>
        <v>96.666666666666657</v>
      </c>
      <c r="AH11" s="179">
        <v>1</v>
      </c>
      <c r="AI11" s="179"/>
      <c r="AJ11" s="179"/>
      <c r="AK11" s="272"/>
      <c r="AL11" s="271">
        <f>(SUM(AI11*10+AJ11)/AH11*10)+AK11</f>
        <v>0</v>
      </c>
      <c r="AM11" s="179">
        <v>11</v>
      </c>
      <c r="AN11" s="179">
        <v>4</v>
      </c>
      <c r="AO11" s="179">
        <v>32</v>
      </c>
      <c r="AP11" s="272"/>
      <c r="AQ11" s="271">
        <f>(SUM(AN11*10+AO11)/AM11*10)+AP11</f>
        <v>65.454545454545453</v>
      </c>
      <c r="AR11" s="179">
        <v>1</v>
      </c>
      <c r="AS11" s="179"/>
      <c r="AT11" s="179"/>
      <c r="AU11" s="272"/>
      <c r="AV11" s="273">
        <f>SUM(AS11*10+AT11)/AR11*10</f>
        <v>0</v>
      </c>
      <c r="AW11" s="179">
        <v>1</v>
      </c>
      <c r="AX11" s="179"/>
      <c r="AY11" s="179"/>
      <c r="AZ11" s="270"/>
      <c r="BA11" s="271">
        <f>(SUM(AX11*10+AY11)/AW11*10)+AZ11</f>
        <v>0</v>
      </c>
      <c r="BB11" s="179">
        <v>1</v>
      </c>
      <c r="BC11" s="179"/>
      <c r="BD11" s="179"/>
      <c r="BE11" s="179"/>
      <c r="BF11" s="271">
        <f>(SUM(BC11*10+BD11)/BB11*10)+BE11</f>
        <v>0</v>
      </c>
      <c r="BG11" s="179">
        <v>1</v>
      </c>
      <c r="BH11" s="179"/>
      <c r="BI11" s="179"/>
      <c r="BJ11" s="179"/>
      <c r="BK11" s="271">
        <f>(SUM(BH11*10+BI11)/BG11*10)+BJ11</f>
        <v>0</v>
      </c>
      <c r="BL11" s="153">
        <f>IF(H11&lt;250,0,IF(H11&lt;500,250,IF(H11&lt;750,"500",IF(H11&lt;1000,750,IF(H11&lt;1500,1000,IF(H11&lt;2000,1500,IF(H11&lt;2500,2000,IF(H11&lt;3000,2500,3000))))))))</f>
        <v>0</v>
      </c>
      <c r="BM11" s="181">
        <v>0</v>
      </c>
      <c r="BN11" s="153">
        <f>BL11-BM11</f>
        <v>0</v>
      </c>
      <c r="BO11" s="153" t="str">
        <f>IF(BN11=0,"geen actie",CONCATENATE("diploma uitschrijven: ",BL11," punten"))</f>
        <v>geen actie</v>
      </c>
      <c r="BP11" s="149">
        <v>13</v>
      </c>
    </row>
    <row r="12" spans="1:87" ht="17.25" customHeight="1" x14ac:dyDescent="0.3">
      <c r="A12" s="149">
        <v>15</v>
      </c>
      <c r="B12" s="149" t="str">
        <f>IF(A12=BP12,"v","x")</f>
        <v>x</v>
      </c>
      <c r="C12" s="149" t="s">
        <v>237</v>
      </c>
      <c r="D12" s="189"/>
      <c r="E12" s="246" t="s">
        <v>671</v>
      </c>
      <c r="F12" s="269">
        <v>119174</v>
      </c>
      <c r="G12" s="232" t="s">
        <v>323</v>
      </c>
      <c r="H12" s="176">
        <f>SUM(M12+R12+W12+AB12+AG12+AL12+AQ12+AV12+BA12+BF12+BK12)</f>
        <v>90</v>
      </c>
      <c r="I12" s="149">
        <v>2011</v>
      </c>
      <c r="J12" s="153">
        <v>2021</v>
      </c>
      <c r="K12" s="455">
        <f>J12-I12</f>
        <v>10</v>
      </c>
      <c r="L12" s="153">
        <f>H12-M12</f>
        <v>90</v>
      </c>
      <c r="M12" s="164">
        <v>0</v>
      </c>
      <c r="N12" s="179">
        <v>1</v>
      </c>
      <c r="O12" s="179"/>
      <c r="P12" s="179"/>
      <c r="Q12" s="270"/>
      <c r="R12" s="271">
        <f>(SUM(O12*10+P12)/N12*10)+Q12</f>
        <v>0</v>
      </c>
      <c r="S12" s="179">
        <v>1</v>
      </c>
      <c r="T12" s="179"/>
      <c r="U12" s="179"/>
      <c r="V12" s="179"/>
      <c r="W12" s="271">
        <f>(SUM(T12*10+U12)/S12*10)+V12</f>
        <v>0</v>
      </c>
      <c r="X12" s="179">
        <v>1</v>
      </c>
      <c r="Y12" s="179"/>
      <c r="Z12" s="179"/>
      <c r="AA12" s="179"/>
      <c r="AB12" s="271">
        <f>(SUM(Y12*10+Z12)/X12*10)+AA12</f>
        <v>0</v>
      </c>
      <c r="AC12" s="179">
        <v>1</v>
      </c>
      <c r="AD12" s="179"/>
      <c r="AE12" s="179"/>
      <c r="AF12" s="179"/>
      <c r="AG12" s="271">
        <f>(SUM(AD12*10+AE12)/AC12*10)+AF12</f>
        <v>0</v>
      </c>
      <c r="AH12" s="179">
        <v>1</v>
      </c>
      <c r="AI12" s="179"/>
      <c r="AJ12" s="179"/>
      <c r="AK12" s="272"/>
      <c r="AL12" s="271">
        <f>(SUM(AI12*10+AJ12)/AH12*10)+AK12</f>
        <v>0</v>
      </c>
      <c r="AM12" s="179">
        <v>11</v>
      </c>
      <c r="AN12" s="179">
        <v>6</v>
      </c>
      <c r="AO12" s="179">
        <v>39</v>
      </c>
      <c r="AP12" s="272"/>
      <c r="AQ12" s="271">
        <f>(SUM(AN12*10+AO12)/AM12*10)+AP12</f>
        <v>90</v>
      </c>
      <c r="AR12" s="179">
        <v>1</v>
      </c>
      <c r="AS12" s="179"/>
      <c r="AT12" s="179"/>
      <c r="AU12" s="272"/>
      <c r="AV12" s="273">
        <f>SUM(AS12*10+AT12)/AR12*10</f>
        <v>0</v>
      </c>
      <c r="AW12" s="179">
        <v>1</v>
      </c>
      <c r="AX12" s="179"/>
      <c r="AY12" s="179"/>
      <c r="AZ12" s="270"/>
      <c r="BA12" s="271">
        <f>(SUM(AX12*10+AY12)/AW12*10)+AZ12</f>
        <v>0</v>
      </c>
      <c r="BB12" s="179">
        <v>1</v>
      </c>
      <c r="BC12" s="179"/>
      <c r="BD12" s="179"/>
      <c r="BE12" s="179"/>
      <c r="BF12" s="271">
        <f>(SUM(BC12*10+BD12)/BB12*10)+BE12</f>
        <v>0</v>
      </c>
      <c r="BG12" s="179">
        <v>1</v>
      </c>
      <c r="BH12" s="179"/>
      <c r="BI12" s="179"/>
      <c r="BJ12" s="179"/>
      <c r="BK12" s="271">
        <f>(SUM(BH12*10+BI12)/BG12*10)+BJ12</f>
        <v>0</v>
      </c>
      <c r="BL12" s="153">
        <f>IF(H12&lt;250,0,IF(H12&lt;500,250,IF(H12&lt;750,"500",IF(H12&lt;1000,750,IF(H12&lt;1500,1000,IF(H12&lt;2000,1500,IF(H12&lt;2500,2000,IF(H12&lt;3000,2500,3000))))))))</f>
        <v>0</v>
      </c>
      <c r="BM12" s="181">
        <v>0</v>
      </c>
      <c r="BN12" s="153">
        <f>BL12-BM12</f>
        <v>0</v>
      </c>
      <c r="BO12" s="153" t="str">
        <f>IF(BN12=0,"geen actie",CONCATENATE("diploma uitschrijven: ",BL12," punten"))</f>
        <v>geen actie</v>
      </c>
      <c r="BP12" s="149">
        <v>2</v>
      </c>
    </row>
    <row r="13" spans="1:87" ht="17.25" customHeight="1" x14ac:dyDescent="0.3">
      <c r="A13" s="149">
        <v>3</v>
      </c>
      <c r="B13" s="149" t="str">
        <f>IF(A13=BP13,"v","x")</f>
        <v>x</v>
      </c>
      <c r="C13" s="149"/>
      <c r="D13" s="153"/>
      <c r="E13" s="246" t="s">
        <v>630</v>
      </c>
      <c r="F13" s="268" t="s">
        <v>650</v>
      </c>
      <c r="G13" s="232" t="s">
        <v>543</v>
      </c>
      <c r="H13" s="176">
        <f>SUM(M13+R13+W13+AB13+AG13+AL13+AQ13+AV13+BA13+BF13+BK13)</f>
        <v>661.57575757575762</v>
      </c>
      <c r="I13" s="149">
        <v>2012</v>
      </c>
      <c r="J13" s="153">
        <v>2021</v>
      </c>
      <c r="K13" s="455">
        <f>J13-I13</f>
        <v>9</v>
      </c>
      <c r="L13" s="153">
        <f>H13-M13</f>
        <v>661.57575757575762</v>
      </c>
      <c r="M13" s="164">
        <v>0</v>
      </c>
      <c r="N13" s="179">
        <v>1</v>
      </c>
      <c r="O13" s="179"/>
      <c r="P13" s="179"/>
      <c r="Q13" s="270"/>
      <c r="R13" s="271">
        <f>(SUM(O13*10+P13)/N13*10)+Q13</f>
        <v>0</v>
      </c>
      <c r="S13" s="179">
        <v>15</v>
      </c>
      <c r="T13" s="179">
        <v>2</v>
      </c>
      <c r="U13" s="179">
        <v>36</v>
      </c>
      <c r="V13" s="179">
        <v>100</v>
      </c>
      <c r="W13" s="271">
        <f>(SUM(T13*10+U13)/S13*10)+V13</f>
        <v>137.33333333333334</v>
      </c>
      <c r="X13" s="179">
        <v>1</v>
      </c>
      <c r="Y13" s="179"/>
      <c r="Z13" s="179"/>
      <c r="AA13" s="179"/>
      <c r="AB13" s="271">
        <f>(SUM(Y13*10+Z13)/X13*10)+AA13</f>
        <v>0</v>
      </c>
      <c r="AC13" s="179">
        <v>12</v>
      </c>
      <c r="AD13" s="179">
        <v>9</v>
      </c>
      <c r="AE13" s="179">
        <v>53</v>
      </c>
      <c r="AF13" s="179"/>
      <c r="AG13" s="271">
        <f>(SUM(AD13*10+AE13)/AC13*10)+AF13</f>
        <v>119.16666666666666</v>
      </c>
      <c r="AH13" s="179">
        <v>1</v>
      </c>
      <c r="AI13" s="179"/>
      <c r="AJ13" s="179"/>
      <c r="AK13" s="272"/>
      <c r="AL13" s="271">
        <f>(SUM(AI13*10+AJ13)/AH13*10)+AK13</f>
        <v>0</v>
      </c>
      <c r="AM13" s="179">
        <v>11</v>
      </c>
      <c r="AN13" s="179">
        <v>6</v>
      </c>
      <c r="AO13" s="179">
        <v>40</v>
      </c>
      <c r="AP13" s="272"/>
      <c r="AQ13" s="271">
        <f>(SUM(AN13*10+AO13)/AM13*10)+AP13</f>
        <v>90.909090909090921</v>
      </c>
      <c r="AR13" s="179">
        <v>12</v>
      </c>
      <c r="AS13" s="179">
        <v>11</v>
      </c>
      <c r="AT13" s="179">
        <v>57</v>
      </c>
      <c r="AU13" s="272"/>
      <c r="AV13" s="273">
        <f>SUM(AS13*10+AT13)/AR13*10</f>
        <v>139.16666666666666</v>
      </c>
      <c r="AW13" s="179">
        <v>12</v>
      </c>
      <c r="AX13" s="179">
        <v>4</v>
      </c>
      <c r="AY13" s="179">
        <v>50</v>
      </c>
      <c r="AZ13" s="270">
        <v>100</v>
      </c>
      <c r="BA13" s="271">
        <f>(SUM(AX13*10+AY13)/AW13*10)+AZ13</f>
        <v>175</v>
      </c>
      <c r="BB13" s="179">
        <v>1</v>
      </c>
      <c r="BC13" s="179"/>
      <c r="BD13" s="179"/>
      <c r="BE13" s="179"/>
      <c r="BF13" s="271">
        <f>(SUM(BC13*10+BD13)/BB13*10)+BE13</f>
        <v>0</v>
      </c>
      <c r="BG13" s="179">
        <v>1</v>
      </c>
      <c r="BH13" s="179"/>
      <c r="BI13" s="179"/>
      <c r="BJ13" s="179"/>
      <c r="BK13" s="271">
        <f>(SUM(BH13*10+BI13)/BG13*10)+BJ13</f>
        <v>0</v>
      </c>
      <c r="BL13" s="153" t="str">
        <f>IF(H13&lt;250,0,IF(H13&lt;500,250,IF(H13&lt;750,"500",IF(H13&lt;1000,750,IF(H13&lt;1500,1000,IF(H13&lt;2000,1500,IF(H13&lt;2500,2000,IF(H13&lt;3000,2500,3000))))))))</f>
        <v>500</v>
      </c>
      <c r="BM13" s="181">
        <v>250</v>
      </c>
      <c r="BN13" s="153">
        <f>BL13-BM13</f>
        <v>250</v>
      </c>
      <c r="BO13" s="153" t="str">
        <f>IF(BN13=0,"geen actie",CONCATENATE("diploma uitschrijven: ",BL13," punten"))</f>
        <v>diploma uitschrijven: 500 punten</v>
      </c>
      <c r="BP13" s="149">
        <v>9</v>
      </c>
    </row>
    <row r="14" spans="1:87" ht="17.25" customHeight="1" x14ac:dyDescent="0.3">
      <c r="A14" s="149">
        <v>11</v>
      </c>
      <c r="B14" s="149" t="str">
        <f>IF(A14=BP14,"v","x")</f>
        <v>x</v>
      </c>
      <c r="C14" s="149"/>
      <c r="D14" s="484"/>
      <c r="E14" s="246" t="s">
        <v>655</v>
      </c>
      <c r="F14" s="269"/>
      <c r="G14" s="232" t="s">
        <v>321</v>
      </c>
      <c r="H14" s="176">
        <f>SUM(M14+R14+W14+AB14+AG14+AL14+AQ14+AV14+BA14+BF14+BK14)</f>
        <v>153.56060606060606</v>
      </c>
      <c r="I14" s="149">
        <v>2010</v>
      </c>
      <c r="J14" s="153">
        <v>2021</v>
      </c>
      <c r="K14" s="455">
        <f>J14-I14</f>
        <v>11</v>
      </c>
      <c r="L14" s="153">
        <f>H14-M14</f>
        <v>153.56060606060606</v>
      </c>
      <c r="M14" s="164">
        <v>0</v>
      </c>
      <c r="N14" s="179">
        <v>1</v>
      </c>
      <c r="O14" s="179"/>
      <c r="P14" s="179"/>
      <c r="Q14" s="270"/>
      <c r="R14" s="271">
        <f>(SUM(O14*10+P14)/N14*10)+Q14</f>
        <v>0</v>
      </c>
      <c r="S14" s="179">
        <v>1</v>
      </c>
      <c r="T14" s="179"/>
      <c r="U14" s="179"/>
      <c r="V14" s="179"/>
      <c r="W14" s="271">
        <f>(SUM(T14*10+U14)/S14*10)+V14</f>
        <v>0</v>
      </c>
      <c r="X14" s="179">
        <v>1</v>
      </c>
      <c r="Y14" s="179"/>
      <c r="Z14" s="179"/>
      <c r="AA14" s="179"/>
      <c r="AB14" s="271">
        <f>(SUM(Y14*10+Z14)/X14*10)+AA14</f>
        <v>0</v>
      </c>
      <c r="AC14" s="179">
        <v>12</v>
      </c>
      <c r="AD14" s="179">
        <v>4</v>
      </c>
      <c r="AE14" s="179">
        <v>42</v>
      </c>
      <c r="AF14" s="179"/>
      <c r="AG14" s="271">
        <f>(SUM(AD14*10+AE14)/AC14*10)+AF14</f>
        <v>68.333333333333329</v>
      </c>
      <c r="AH14" s="179">
        <v>1</v>
      </c>
      <c r="AI14" s="179"/>
      <c r="AJ14" s="179"/>
      <c r="AK14" s="272"/>
      <c r="AL14" s="271">
        <f>(SUM(AI14*10+AJ14)/AH14*10)+AK14</f>
        <v>0</v>
      </c>
      <c r="AM14" s="179">
        <v>11</v>
      </c>
      <c r="AN14" s="179">
        <v>3</v>
      </c>
      <c r="AO14" s="179">
        <v>28</v>
      </c>
      <c r="AP14" s="272"/>
      <c r="AQ14" s="271">
        <f>(SUM(AN14*10+AO14)/AM14*10)+AP14</f>
        <v>52.727272727272727</v>
      </c>
      <c r="AR14" s="179">
        <v>12</v>
      </c>
      <c r="AS14" s="179">
        <v>1</v>
      </c>
      <c r="AT14" s="179">
        <v>29</v>
      </c>
      <c r="AU14" s="272"/>
      <c r="AV14" s="273">
        <f>SUM(AS14*10+AT14)/AR14*10</f>
        <v>32.5</v>
      </c>
      <c r="AW14" s="179">
        <v>1</v>
      </c>
      <c r="AX14" s="179"/>
      <c r="AY14" s="179"/>
      <c r="AZ14" s="270"/>
      <c r="BA14" s="271">
        <f>(SUM(AX14*10+AY14)/AW14*10)+AZ14</f>
        <v>0</v>
      </c>
      <c r="BB14" s="179">
        <v>1</v>
      </c>
      <c r="BC14" s="179"/>
      <c r="BD14" s="179"/>
      <c r="BE14" s="179"/>
      <c r="BF14" s="271">
        <f>(SUM(BC14*10+BD14)/BB14*10)+BE14</f>
        <v>0</v>
      </c>
      <c r="BG14" s="179">
        <v>1</v>
      </c>
      <c r="BH14" s="179"/>
      <c r="BI14" s="179"/>
      <c r="BJ14" s="179"/>
      <c r="BK14" s="271">
        <f>(SUM(BH14*10+BI14)/BG14*10)+BJ14</f>
        <v>0</v>
      </c>
      <c r="BL14" s="153">
        <f>IF(H14&lt;250,0,IF(H14&lt;500,250,IF(H14&lt;750,"500",IF(H14&lt;1000,750,IF(H14&lt;1500,1000,IF(H14&lt;2000,1500,IF(H14&lt;2500,2000,IF(H14&lt;3000,2500,3000))))))))</f>
        <v>0</v>
      </c>
      <c r="BM14" s="181">
        <v>0</v>
      </c>
      <c r="BN14" s="153">
        <f>BL14-BM14</f>
        <v>0</v>
      </c>
      <c r="BO14" s="153" t="str">
        <f>IF(BN14=0,"geen actie",CONCATENATE("diploma uitschrijven: ",BL14," punten"))</f>
        <v>geen actie</v>
      </c>
      <c r="BP14" s="149">
        <v>19</v>
      </c>
    </row>
    <row r="15" spans="1:87" ht="17.25" customHeight="1" x14ac:dyDescent="0.3">
      <c r="A15" s="149">
        <v>16</v>
      </c>
      <c r="B15" s="149" t="str">
        <f>IF(A15=BP15,"v","x")</f>
        <v>x</v>
      </c>
      <c r="C15" s="149"/>
      <c r="D15" s="183"/>
      <c r="E15" s="246" t="s">
        <v>350</v>
      </c>
      <c r="F15" s="269">
        <v>117816</v>
      </c>
      <c r="G15" s="232" t="s">
        <v>238</v>
      </c>
      <c r="H15" s="176">
        <f>SUM(M15+R15+W15+AB15+AG15+AL15+AQ15+AV15+BA15+BF15+BK15)</f>
        <v>94.166666666666671</v>
      </c>
      <c r="I15" s="154">
        <v>2011</v>
      </c>
      <c r="J15" s="153">
        <v>2021</v>
      </c>
      <c r="K15" s="455">
        <f>J15-I15</f>
        <v>10</v>
      </c>
      <c r="L15" s="153">
        <f>H15-M15</f>
        <v>0</v>
      </c>
      <c r="M15" s="164">
        <v>94.166666666666671</v>
      </c>
      <c r="N15" s="179">
        <v>1</v>
      </c>
      <c r="O15" s="179"/>
      <c r="P15" s="179"/>
      <c r="Q15" s="270"/>
      <c r="R15" s="271">
        <f>(SUM(O15*10+P15)/N15*10)+Q15</f>
        <v>0</v>
      </c>
      <c r="S15" s="179">
        <v>1</v>
      </c>
      <c r="T15" s="179"/>
      <c r="U15" s="179"/>
      <c r="V15" s="179"/>
      <c r="W15" s="271">
        <f>(SUM(T15*10+U15)/S15*10)+V15</f>
        <v>0</v>
      </c>
      <c r="X15" s="179">
        <v>1</v>
      </c>
      <c r="Y15" s="179"/>
      <c r="Z15" s="179"/>
      <c r="AA15" s="179"/>
      <c r="AB15" s="271">
        <f>(SUM(Y15*10+Z15)/X15*10)+AA15</f>
        <v>0</v>
      </c>
      <c r="AC15" s="179">
        <v>1</v>
      </c>
      <c r="AD15" s="179"/>
      <c r="AE15" s="179"/>
      <c r="AF15" s="179"/>
      <c r="AG15" s="271">
        <f>(SUM(AD15*10+AE15)/AC15*10)+AF15</f>
        <v>0</v>
      </c>
      <c r="AH15" s="179">
        <v>1</v>
      </c>
      <c r="AI15" s="179"/>
      <c r="AJ15" s="179"/>
      <c r="AK15" s="272"/>
      <c r="AL15" s="271">
        <f>(SUM(AI15*10+AJ15)/AH15*10)+AK15</f>
        <v>0</v>
      </c>
      <c r="AM15" s="179">
        <v>1</v>
      </c>
      <c r="AN15" s="179"/>
      <c r="AO15" s="179"/>
      <c r="AP15" s="272"/>
      <c r="AQ15" s="271">
        <f>(SUM(AN15*10+AO15)/AM15*10)+AP15</f>
        <v>0</v>
      </c>
      <c r="AR15" s="179">
        <v>1</v>
      </c>
      <c r="AS15" s="179"/>
      <c r="AT15" s="179"/>
      <c r="AU15" s="272"/>
      <c r="AV15" s="273">
        <f>SUM(AS15*10+AT15)/AR15*10</f>
        <v>0</v>
      </c>
      <c r="AW15" s="179">
        <v>1</v>
      </c>
      <c r="AX15" s="179"/>
      <c r="AY15" s="179"/>
      <c r="AZ15" s="270"/>
      <c r="BA15" s="271">
        <f>(SUM(AX15*10+AY15)/AW15*10)+AZ15</f>
        <v>0</v>
      </c>
      <c r="BB15" s="179">
        <v>1</v>
      </c>
      <c r="BC15" s="179"/>
      <c r="BD15" s="179"/>
      <c r="BE15" s="179"/>
      <c r="BF15" s="271">
        <f>(SUM(BC15*10+BD15)/BB15*10)+BE15</f>
        <v>0</v>
      </c>
      <c r="BG15" s="179">
        <v>1</v>
      </c>
      <c r="BH15" s="179"/>
      <c r="BI15" s="179"/>
      <c r="BJ15" s="179"/>
      <c r="BK15" s="271">
        <f>(SUM(BH15*10+BI15)/BG15*10)+BJ15</f>
        <v>0</v>
      </c>
      <c r="BL15" s="153">
        <f>IF(H15&lt;250,0,IF(H15&lt;500,250,IF(H15&lt;750,"500",IF(H15&lt;1000,750,IF(H15&lt;1500,1000,IF(H15&lt;2000,1500,IF(H15&lt;2500,2000,IF(H15&lt;3000,2500,3000))))))))</f>
        <v>0</v>
      </c>
      <c r="BM15" s="181">
        <v>0</v>
      </c>
      <c r="BN15" s="153">
        <f>BL15-BM15</f>
        <v>0</v>
      </c>
      <c r="BO15" s="153" t="str">
        <f>IF(BN15=0,"geen actie",CONCATENATE("diploma uitschrijven: ",BL15," punten"))</f>
        <v>geen actie</v>
      </c>
      <c r="BP15" s="149">
        <v>21</v>
      </c>
    </row>
    <row r="16" spans="1:87" ht="17.25" customHeight="1" x14ac:dyDescent="0.3">
      <c r="A16" s="149">
        <v>5</v>
      </c>
      <c r="B16" s="149" t="str">
        <f>IF(A16=BP16,"v","x")</f>
        <v>x</v>
      </c>
      <c r="C16" s="149"/>
      <c r="D16" s="153"/>
      <c r="E16" s="246" t="s">
        <v>589</v>
      </c>
      <c r="F16" s="269">
        <v>118931</v>
      </c>
      <c r="G16" s="232" t="s">
        <v>543</v>
      </c>
      <c r="H16" s="176">
        <f>SUM(M16+R16+W16+AB16+AG16+AL16+AQ16+AV16+BA16+BF16+BK16)</f>
        <v>687.79292929292933</v>
      </c>
      <c r="I16" s="149">
        <v>2012</v>
      </c>
      <c r="J16" s="153">
        <v>2021</v>
      </c>
      <c r="K16" s="455">
        <f>J16-I16</f>
        <v>9</v>
      </c>
      <c r="L16" s="153">
        <f>H16-M16</f>
        <v>687.79292929292933</v>
      </c>
      <c r="M16" s="164">
        <v>0</v>
      </c>
      <c r="N16" s="179">
        <v>10</v>
      </c>
      <c r="O16" s="179">
        <v>3</v>
      </c>
      <c r="P16" s="179">
        <v>35</v>
      </c>
      <c r="Q16" s="270">
        <v>100</v>
      </c>
      <c r="R16" s="271">
        <f>(SUM(O16*10+P16)/N16*10)+Q16</f>
        <v>165</v>
      </c>
      <c r="S16" s="179">
        <v>15</v>
      </c>
      <c r="T16" s="179">
        <v>4</v>
      </c>
      <c r="U16" s="179">
        <v>44</v>
      </c>
      <c r="V16" s="179">
        <v>100</v>
      </c>
      <c r="W16" s="271">
        <f>(SUM(T16*10+U16)/S16*10)+V16</f>
        <v>156</v>
      </c>
      <c r="X16" s="179">
        <v>18</v>
      </c>
      <c r="Y16" s="179">
        <v>2</v>
      </c>
      <c r="Z16" s="179">
        <v>27</v>
      </c>
      <c r="AA16" s="179">
        <v>100</v>
      </c>
      <c r="AB16" s="271">
        <f>(SUM(Y16*10+Z16)/X16*10)+AA16</f>
        <v>126.11111111111111</v>
      </c>
      <c r="AC16" s="179">
        <v>12</v>
      </c>
      <c r="AD16" s="179">
        <v>4</v>
      </c>
      <c r="AE16" s="179">
        <v>32</v>
      </c>
      <c r="AF16" s="179"/>
      <c r="AG16" s="271">
        <f>(SUM(AD16*10+AE16)/AC16*10)+AF16</f>
        <v>60</v>
      </c>
      <c r="AH16" s="179">
        <v>1</v>
      </c>
      <c r="AI16" s="179"/>
      <c r="AJ16" s="179"/>
      <c r="AK16" s="272"/>
      <c r="AL16" s="271">
        <f>(SUM(AI16*10+AJ16)/AH16*10)+AK16</f>
        <v>0</v>
      </c>
      <c r="AM16" s="179">
        <v>11</v>
      </c>
      <c r="AN16" s="179">
        <v>5</v>
      </c>
      <c r="AO16" s="179">
        <v>36</v>
      </c>
      <c r="AP16" s="272"/>
      <c r="AQ16" s="271">
        <f>(SUM(AN16*10+AO16)/AM16*10)+AP16</f>
        <v>78.181818181818187</v>
      </c>
      <c r="AR16" s="179">
        <v>12</v>
      </c>
      <c r="AS16" s="179">
        <v>7</v>
      </c>
      <c r="AT16" s="179">
        <v>53</v>
      </c>
      <c r="AU16" s="272"/>
      <c r="AV16" s="273">
        <f>SUM(AS16*10+AT16)/AR16*10</f>
        <v>102.5</v>
      </c>
      <c r="AW16" s="179">
        <v>1</v>
      </c>
      <c r="AX16" s="179"/>
      <c r="AY16" s="179"/>
      <c r="AZ16" s="270"/>
      <c r="BA16" s="271">
        <f>(SUM(AX16*10+AY16)/AW16*10)+AZ16</f>
        <v>0</v>
      </c>
      <c r="BB16" s="179">
        <v>1</v>
      </c>
      <c r="BC16" s="179"/>
      <c r="BD16" s="179"/>
      <c r="BE16" s="179"/>
      <c r="BF16" s="271">
        <f>(SUM(BC16*10+BD16)/BB16*10)+BE16</f>
        <v>0</v>
      </c>
      <c r="BG16" s="179">
        <v>1</v>
      </c>
      <c r="BH16" s="179"/>
      <c r="BI16" s="179"/>
      <c r="BJ16" s="179"/>
      <c r="BK16" s="271">
        <f>(SUM(BH16*10+BI16)/BG16*10)+BJ16</f>
        <v>0</v>
      </c>
      <c r="BL16" s="153" t="str">
        <f>IF(H16&lt;250,0,IF(H16&lt;500,250,IF(H16&lt;750,"500",IF(H16&lt;1000,750,IF(H16&lt;1500,1000,IF(H16&lt;2000,1500,IF(H16&lt;2500,2000,IF(H16&lt;3000,2500,3000))))))))</f>
        <v>500</v>
      </c>
      <c r="BM16" s="181">
        <v>500</v>
      </c>
      <c r="BN16" s="153">
        <f>BL16-BM16</f>
        <v>0</v>
      </c>
      <c r="BO16" s="153" t="str">
        <f>IF(BN16=0,"geen actie",CONCATENATE("diploma uitschrijven: ",BL16," punten"))</f>
        <v>geen actie</v>
      </c>
      <c r="BP16" s="149">
        <v>3</v>
      </c>
    </row>
    <row r="17" spans="1:68" ht="17.25" customHeight="1" x14ac:dyDescent="0.3">
      <c r="A17" s="149">
        <v>17</v>
      </c>
      <c r="B17" s="149" t="str">
        <f>IF(A17=BP17,"v","x")</f>
        <v>x</v>
      </c>
      <c r="C17" s="149"/>
      <c r="D17" s="189"/>
      <c r="E17" s="246" t="s">
        <v>549</v>
      </c>
      <c r="F17" s="193"/>
      <c r="G17" s="177" t="s">
        <v>543</v>
      </c>
      <c r="H17" s="176">
        <f>SUM(M17+R17+W17+AB17+AG17+AL17+AQ17+AV17+BA17+BF17+BK17)</f>
        <v>137.91666666666669</v>
      </c>
      <c r="I17" s="149">
        <v>2010</v>
      </c>
      <c r="J17" s="153">
        <v>2021</v>
      </c>
      <c r="K17" s="455">
        <f>J17-I17</f>
        <v>11</v>
      </c>
      <c r="L17" s="153">
        <f>H17-M17</f>
        <v>0</v>
      </c>
      <c r="M17" s="164">
        <v>137.91666666666669</v>
      </c>
      <c r="N17" s="179">
        <v>1</v>
      </c>
      <c r="O17" s="179"/>
      <c r="P17" s="179"/>
      <c r="Q17" s="270"/>
      <c r="R17" s="271">
        <f>(SUM(O17*10+P17)/N17*10)+Q17</f>
        <v>0</v>
      </c>
      <c r="S17" s="179">
        <v>1</v>
      </c>
      <c r="T17" s="179"/>
      <c r="U17" s="179"/>
      <c r="V17" s="179"/>
      <c r="W17" s="271">
        <f>(SUM(T17*10+U17)/S17*10)+V17</f>
        <v>0</v>
      </c>
      <c r="X17" s="179">
        <v>1</v>
      </c>
      <c r="Y17" s="179"/>
      <c r="Z17" s="179"/>
      <c r="AA17" s="179"/>
      <c r="AB17" s="271">
        <f>(SUM(Y17*10+Z17)/X17*10)+AA17</f>
        <v>0</v>
      </c>
      <c r="AC17" s="179">
        <v>1</v>
      </c>
      <c r="AD17" s="179"/>
      <c r="AE17" s="179"/>
      <c r="AF17" s="179"/>
      <c r="AG17" s="271">
        <f>(SUM(AD17*10+AE17)/AC17*10)+AF17</f>
        <v>0</v>
      </c>
      <c r="AH17" s="179">
        <v>1</v>
      </c>
      <c r="AI17" s="179"/>
      <c r="AJ17" s="179"/>
      <c r="AK17" s="272"/>
      <c r="AL17" s="271">
        <f>(SUM(AI17*10+AJ17)/AH17*10)+AK17</f>
        <v>0</v>
      </c>
      <c r="AM17" s="179">
        <v>1</v>
      </c>
      <c r="AN17" s="179"/>
      <c r="AO17" s="179"/>
      <c r="AP17" s="272"/>
      <c r="AQ17" s="271">
        <f>(SUM(AN17*10+AO17)/AM17*10)+AP17</f>
        <v>0</v>
      </c>
      <c r="AR17" s="179">
        <v>1</v>
      </c>
      <c r="AS17" s="179"/>
      <c r="AT17" s="179"/>
      <c r="AU17" s="272"/>
      <c r="AV17" s="273">
        <f>SUM(AS17*10+AT17)/AR17*10</f>
        <v>0</v>
      </c>
      <c r="AW17" s="179">
        <v>1</v>
      </c>
      <c r="AX17" s="179"/>
      <c r="AY17" s="179"/>
      <c r="AZ17" s="270"/>
      <c r="BA17" s="271">
        <f>(SUM(AX17*10+AY17)/AW17*10)+AZ17</f>
        <v>0</v>
      </c>
      <c r="BB17" s="179">
        <v>1</v>
      </c>
      <c r="BC17" s="179"/>
      <c r="BD17" s="179"/>
      <c r="BE17" s="179"/>
      <c r="BF17" s="271">
        <f>(SUM(BC17*10+BD17)/BB17*10)+BE17</f>
        <v>0</v>
      </c>
      <c r="BG17" s="179">
        <v>1</v>
      </c>
      <c r="BH17" s="179"/>
      <c r="BI17" s="179"/>
      <c r="BJ17" s="179"/>
      <c r="BK17" s="271">
        <f>(SUM(BH17*10+BI17)/BG17*10)+BJ17</f>
        <v>0</v>
      </c>
      <c r="BL17" s="153">
        <f>IF(H17&lt;250,0,IF(H17&lt;500,250,IF(H17&lt;750,"500",IF(H17&lt;1000,750,IF(H17&lt;1500,1000,IF(H17&lt;2000,1500,IF(H17&lt;2500,2000,IF(H17&lt;3000,2500,3000))))))))</f>
        <v>0</v>
      </c>
      <c r="BM17" s="181">
        <v>0</v>
      </c>
      <c r="BN17" s="153">
        <f>BL17-BM17</f>
        <v>0</v>
      </c>
      <c r="BO17" s="153" t="str">
        <f>IF(BN17=0,"geen actie",CONCATENATE("diploma uitschrijven: ",BL17," punten"))</f>
        <v>geen actie</v>
      </c>
      <c r="BP17" s="149">
        <v>10</v>
      </c>
    </row>
    <row r="18" spans="1:68" ht="17.25" customHeight="1" x14ac:dyDescent="0.3">
      <c r="A18" s="149">
        <v>1</v>
      </c>
      <c r="B18" s="149" t="str">
        <f>IF(A18=BP18,"v","x")</f>
        <v>x</v>
      </c>
      <c r="C18" s="149"/>
      <c r="D18" s="465"/>
      <c r="E18" s="246" t="s">
        <v>588</v>
      </c>
      <c r="F18" s="149">
        <v>119330</v>
      </c>
      <c r="G18" s="177" t="s">
        <v>543</v>
      </c>
      <c r="H18" s="176">
        <f>SUM(M18+R18+W18+AB18+AG18+AL18+AQ18+AV18+BA18+BF18+BK18)</f>
        <v>148</v>
      </c>
      <c r="I18" s="149">
        <v>2011</v>
      </c>
      <c r="J18" s="153">
        <v>2021</v>
      </c>
      <c r="K18" s="455">
        <f>J18-I18</f>
        <v>10</v>
      </c>
      <c r="L18" s="153">
        <f>H18-M18</f>
        <v>148</v>
      </c>
      <c r="M18" s="164">
        <v>0</v>
      </c>
      <c r="N18" s="179">
        <v>10</v>
      </c>
      <c r="O18" s="179">
        <v>3</v>
      </c>
      <c r="P18" s="179">
        <v>18</v>
      </c>
      <c r="Q18" s="270">
        <v>100</v>
      </c>
      <c r="R18" s="271">
        <f>(SUM(O18*10+P18)/N18*10)+Q18</f>
        <v>148</v>
      </c>
      <c r="S18" s="179">
        <v>1</v>
      </c>
      <c r="T18" s="179"/>
      <c r="U18" s="179"/>
      <c r="V18" s="179"/>
      <c r="W18" s="271">
        <f>(SUM(T18*10+U18)/S18*10)+V18</f>
        <v>0</v>
      </c>
      <c r="X18" s="179">
        <v>1</v>
      </c>
      <c r="Y18" s="179"/>
      <c r="Z18" s="179"/>
      <c r="AA18" s="179"/>
      <c r="AB18" s="271">
        <f>(SUM(Y18*10+Z18)/X18*10)+AA18</f>
        <v>0</v>
      </c>
      <c r="AC18" s="179">
        <v>1</v>
      </c>
      <c r="AD18" s="179"/>
      <c r="AE18" s="179"/>
      <c r="AF18" s="179"/>
      <c r="AG18" s="271">
        <f>(SUM(AD18*10+AE18)/AC18*10)+AF18</f>
        <v>0</v>
      </c>
      <c r="AH18" s="179">
        <v>1</v>
      </c>
      <c r="AI18" s="179"/>
      <c r="AJ18" s="179"/>
      <c r="AK18" s="272"/>
      <c r="AL18" s="271">
        <f>(SUM(AI18*10+AJ18)/AH18*10)+AK18</f>
        <v>0</v>
      </c>
      <c r="AM18" s="179">
        <v>1</v>
      </c>
      <c r="AN18" s="179"/>
      <c r="AO18" s="179"/>
      <c r="AP18" s="272"/>
      <c r="AQ18" s="271">
        <f>(SUM(AN18*10+AO18)/AM18*10)+AP18</f>
        <v>0</v>
      </c>
      <c r="AR18" s="179">
        <v>1</v>
      </c>
      <c r="AS18" s="179"/>
      <c r="AT18" s="179"/>
      <c r="AU18" s="272"/>
      <c r="AV18" s="273">
        <f>SUM(AS18*10+AT18)/AR18*10</f>
        <v>0</v>
      </c>
      <c r="AW18" s="179">
        <v>1</v>
      </c>
      <c r="AX18" s="179"/>
      <c r="AY18" s="179"/>
      <c r="AZ18" s="270"/>
      <c r="BA18" s="271">
        <f>(SUM(AX18*10+AY18)/AW18*10)+AZ18</f>
        <v>0</v>
      </c>
      <c r="BB18" s="179">
        <v>1</v>
      </c>
      <c r="BC18" s="179"/>
      <c r="BD18" s="179"/>
      <c r="BE18" s="179"/>
      <c r="BF18" s="271">
        <f>(SUM(BC18*10+BD18)/BB18*10)+BE18</f>
        <v>0</v>
      </c>
      <c r="BG18" s="179">
        <v>1</v>
      </c>
      <c r="BH18" s="179"/>
      <c r="BI18" s="179"/>
      <c r="BJ18" s="179"/>
      <c r="BK18" s="271">
        <f>(SUM(BH18*10+BI18)/BG18*10)+BJ18</f>
        <v>0</v>
      </c>
      <c r="BL18" s="153">
        <f>IF(H18&lt;250,0,IF(H18&lt;500,250,IF(H18&lt;750,"500",IF(H18&lt;1000,750,IF(H18&lt;1500,1000,IF(H18&lt;2000,1500,IF(H18&lt;2500,2000,IF(H18&lt;3000,2500,3000))))))))</f>
        <v>0</v>
      </c>
      <c r="BM18" s="181">
        <v>0</v>
      </c>
      <c r="BN18" s="153">
        <f>BL18-BM18</f>
        <v>0</v>
      </c>
      <c r="BO18" s="153" t="str">
        <f>IF(BN18=0,"geen actie",CONCATENATE("diploma uitschrijven: ",BL18," punten"))</f>
        <v>geen actie</v>
      </c>
      <c r="BP18" s="149">
        <v>22</v>
      </c>
    </row>
    <row r="19" spans="1:68" ht="17.25" customHeight="1" x14ac:dyDescent="0.3">
      <c r="A19" s="149">
        <v>14</v>
      </c>
      <c r="B19" s="149" t="str">
        <f>IF(A19=BP19,"v","x")</f>
        <v>x</v>
      </c>
      <c r="C19" s="149"/>
      <c r="D19" s="189"/>
      <c r="E19" s="246"/>
      <c r="F19" s="193"/>
      <c r="G19" s="177"/>
      <c r="H19" s="176">
        <f>SUM(M19+R19+W19+AB19+AG19+AL19+AQ19+AV19+BA19+BF19+BK19)</f>
        <v>0</v>
      </c>
      <c r="I19" s="149"/>
      <c r="J19" s="153">
        <v>2021</v>
      </c>
      <c r="K19" s="455">
        <f>J19-I19</f>
        <v>2021</v>
      </c>
      <c r="L19" s="153">
        <f>H19-M19</f>
        <v>0</v>
      </c>
      <c r="M19" s="164">
        <v>0</v>
      </c>
      <c r="N19" s="179">
        <v>1</v>
      </c>
      <c r="O19" s="179"/>
      <c r="P19" s="179"/>
      <c r="Q19" s="270"/>
      <c r="R19" s="271">
        <f>(SUM(O19*10+P19)/N19*10)+Q19</f>
        <v>0</v>
      </c>
      <c r="S19" s="179">
        <v>1</v>
      </c>
      <c r="T19" s="179"/>
      <c r="U19" s="179"/>
      <c r="V19" s="179"/>
      <c r="W19" s="271">
        <f>(SUM(T19*10+U19)/S19*10)+V19</f>
        <v>0</v>
      </c>
      <c r="X19" s="179">
        <v>1</v>
      </c>
      <c r="Y19" s="179"/>
      <c r="Z19" s="179"/>
      <c r="AA19" s="179"/>
      <c r="AB19" s="271">
        <f>(SUM(Y19*10+Z19)/X19*10)+AA19</f>
        <v>0</v>
      </c>
      <c r="AC19" s="179">
        <v>1</v>
      </c>
      <c r="AD19" s="179"/>
      <c r="AE19" s="179"/>
      <c r="AF19" s="179"/>
      <c r="AG19" s="271">
        <f>(SUM(AD19*10+AE19)/AC19*10)+AF19</f>
        <v>0</v>
      </c>
      <c r="AH19" s="179">
        <v>1</v>
      </c>
      <c r="AI19" s="179"/>
      <c r="AJ19" s="179"/>
      <c r="AK19" s="272"/>
      <c r="AL19" s="271">
        <f>(SUM(AI19*10+AJ19)/AH19*10)+AK19</f>
        <v>0</v>
      </c>
      <c r="AM19" s="179">
        <v>1</v>
      </c>
      <c r="AN19" s="179"/>
      <c r="AO19" s="179"/>
      <c r="AP19" s="272"/>
      <c r="AQ19" s="271">
        <f>(SUM(AN19*10+AO19)/AM19*10)+AP19</f>
        <v>0</v>
      </c>
      <c r="AR19" s="179">
        <v>1</v>
      </c>
      <c r="AS19" s="179"/>
      <c r="AT19" s="179"/>
      <c r="AU19" s="272"/>
      <c r="AV19" s="273">
        <f>SUM(AS19*10+AT19)/AR19*10</f>
        <v>0</v>
      </c>
      <c r="AW19" s="179">
        <v>1</v>
      </c>
      <c r="AX19" s="179"/>
      <c r="AY19" s="179"/>
      <c r="AZ19" s="270"/>
      <c r="BA19" s="271">
        <f>(SUM(AX19*10+AY19)/AW19*10)+AZ19</f>
        <v>0</v>
      </c>
      <c r="BB19" s="179">
        <v>1</v>
      </c>
      <c r="BC19" s="179"/>
      <c r="BD19" s="179"/>
      <c r="BE19" s="179"/>
      <c r="BF19" s="271">
        <f>(SUM(BC19*10+BD19)/BB19*10)+BE19</f>
        <v>0</v>
      </c>
      <c r="BG19" s="179">
        <v>1</v>
      </c>
      <c r="BH19" s="179"/>
      <c r="BI19" s="179"/>
      <c r="BJ19" s="179"/>
      <c r="BK19" s="271">
        <f>(SUM(BH19*10+BI19)/BG19*10)+BJ19</f>
        <v>0</v>
      </c>
      <c r="BL19" s="153">
        <f>IF(H19&lt;250,0,IF(H19&lt;500,250,IF(H19&lt;750,"500",IF(H19&lt;1000,750,IF(H19&lt;1500,1000,IF(H19&lt;2000,1500,IF(H19&lt;2500,2000,IF(H19&lt;3000,2500,3000))))))))</f>
        <v>0</v>
      </c>
      <c r="BM19" s="181">
        <v>0</v>
      </c>
      <c r="BN19" s="153">
        <f>BL19-BM19</f>
        <v>0</v>
      </c>
      <c r="BO19" s="153" t="str">
        <f>IF(BN19=0,"geen actie",CONCATENATE("diploma uitschrijven: ",BL19," punten"))</f>
        <v>geen actie</v>
      </c>
      <c r="BP19" s="149">
        <v>24</v>
      </c>
    </row>
    <row r="20" spans="1:68" ht="17.25" customHeight="1" x14ac:dyDescent="0.3">
      <c r="A20" s="149">
        <v>19</v>
      </c>
      <c r="B20" s="149" t="str">
        <f>IF(A20=BP20,"v","x")</f>
        <v>x</v>
      </c>
      <c r="C20" s="149"/>
      <c r="D20" s="189"/>
      <c r="E20" s="246"/>
      <c r="F20" s="193"/>
      <c r="G20" s="177"/>
      <c r="H20" s="176">
        <f>SUM(M20+R20+W20+AB20+AG20+AL20+AQ20+AV20+BA20+BF20+BK20)</f>
        <v>0</v>
      </c>
      <c r="I20" s="149"/>
      <c r="J20" s="153">
        <v>2021</v>
      </c>
      <c r="K20" s="455">
        <f>J20-I20</f>
        <v>2021</v>
      </c>
      <c r="L20" s="153">
        <f>H20-M20</f>
        <v>0</v>
      </c>
      <c r="M20" s="164">
        <v>0</v>
      </c>
      <c r="N20" s="179">
        <v>1</v>
      </c>
      <c r="O20" s="179"/>
      <c r="P20" s="179"/>
      <c r="Q20" s="270"/>
      <c r="R20" s="271">
        <f>(SUM(O20*10+P20)/N20*10)+Q20</f>
        <v>0</v>
      </c>
      <c r="S20" s="179">
        <v>1</v>
      </c>
      <c r="T20" s="179"/>
      <c r="U20" s="179"/>
      <c r="V20" s="179"/>
      <c r="W20" s="271">
        <f>(SUM(T20*10+U20)/S20*10)+V20</f>
        <v>0</v>
      </c>
      <c r="X20" s="179">
        <v>1</v>
      </c>
      <c r="Y20" s="179"/>
      <c r="Z20" s="179"/>
      <c r="AA20" s="179"/>
      <c r="AB20" s="271">
        <f>(SUM(Y20*10+Z20)/X20*10)+AA20</f>
        <v>0</v>
      </c>
      <c r="AC20" s="179">
        <v>1</v>
      </c>
      <c r="AD20" s="179"/>
      <c r="AE20" s="179"/>
      <c r="AF20" s="179"/>
      <c r="AG20" s="271">
        <f>(SUM(AD20*10+AE20)/AC20*10)+AF20</f>
        <v>0</v>
      </c>
      <c r="AH20" s="179">
        <v>1</v>
      </c>
      <c r="AI20" s="179"/>
      <c r="AJ20" s="179"/>
      <c r="AK20" s="272"/>
      <c r="AL20" s="271">
        <f>(SUM(AI20*10+AJ20)/AH20*10)+AK20</f>
        <v>0</v>
      </c>
      <c r="AM20" s="179">
        <v>1</v>
      </c>
      <c r="AN20" s="179"/>
      <c r="AO20" s="179"/>
      <c r="AP20" s="272"/>
      <c r="AQ20" s="271">
        <f>(SUM(AN20*10+AO20)/AM20*10)+AP20</f>
        <v>0</v>
      </c>
      <c r="AR20" s="179">
        <v>1</v>
      </c>
      <c r="AS20" s="179"/>
      <c r="AT20" s="179"/>
      <c r="AU20" s="272"/>
      <c r="AV20" s="273">
        <f>SUM(AS20*10+AT20)/AR20*10</f>
        <v>0</v>
      </c>
      <c r="AW20" s="179">
        <v>1</v>
      </c>
      <c r="AX20" s="179"/>
      <c r="AY20" s="179"/>
      <c r="AZ20" s="270"/>
      <c r="BA20" s="271">
        <f>(SUM(AX20*10+AY20)/AW20*10)+AZ20</f>
        <v>0</v>
      </c>
      <c r="BB20" s="179">
        <v>1</v>
      </c>
      <c r="BC20" s="179"/>
      <c r="BD20" s="179"/>
      <c r="BE20" s="179"/>
      <c r="BF20" s="271">
        <f>(SUM(BC20*10+BD20)/BB20*10)+BE20</f>
        <v>0</v>
      </c>
      <c r="BG20" s="179">
        <v>1</v>
      </c>
      <c r="BH20" s="179"/>
      <c r="BI20" s="179"/>
      <c r="BJ20" s="179"/>
      <c r="BK20" s="271">
        <f>(SUM(BH20*10+BI20)/BG20*10)+BJ20</f>
        <v>0</v>
      </c>
      <c r="BL20" s="153">
        <f>IF(H20&lt;250,0,IF(H20&lt;500,250,IF(H20&lt;750,"500",IF(H20&lt;1000,750,IF(H20&lt;1500,1000,IF(H20&lt;2000,1500,IF(H20&lt;2500,2000,IF(H20&lt;3000,2500,3000))))))))</f>
        <v>0</v>
      </c>
      <c r="BM20" s="181">
        <v>0</v>
      </c>
      <c r="BN20" s="153">
        <f>BL20-BM20</f>
        <v>0</v>
      </c>
      <c r="BO20" s="153" t="str">
        <f>IF(BN20=0,"geen actie",CONCATENATE("diploma uitschrijven: ",BL20," punten"))</f>
        <v>geen actie</v>
      </c>
      <c r="BP20" s="149">
        <v>25</v>
      </c>
    </row>
    <row r="21" spans="1:68" ht="17.25" customHeight="1" x14ac:dyDescent="0.3">
      <c r="A21" s="149">
        <v>20</v>
      </c>
      <c r="B21" s="149" t="str">
        <f>IF(A21=BP21,"v","x")</f>
        <v>x</v>
      </c>
      <c r="C21" s="149"/>
      <c r="D21" s="189"/>
      <c r="E21" s="246"/>
      <c r="F21" s="149"/>
      <c r="G21" s="177"/>
      <c r="H21" s="176">
        <f>SUM(M21+R21+W21+AB21+AG21+AL21+AQ21+AV21+BA21+BF21+BK21)</f>
        <v>0</v>
      </c>
      <c r="I21" s="182"/>
      <c r="J21" s="153">
        <v>2021</v>
      </c>
      <c r="K21" s="455">
        <f>J21-I21</f>
        <v>2021</v>
      </c>
      <c r="L21" s="153">
        <f>H21-M21</f>
        <v>0</v>
      </c>
      <c r="M21" s="164">
        <v>0</v>
      </c>
      <c r="N21" s="179">
        <v>1</v>
      </c>
      <c r="O21" s="179"/>
      <c r="P21" s="179"/>
      <c r="Q21" s="270"/>
      <c r="R21" s="271">
        <f>(SUM(O21*10+P21)/N21*10)+Q21</f>
        <v>0</v>
      </c>
      <c r="S21" s="179">
        <v>1</v>
      </c>
      <c r="T21" s="179"/>
      <c r="U21" s="179"/>
      <c r="V21" s="179"/>
      <c r="W21" s="271">
        <f>(SUM(T21*10+U21)/S21*10)+V21</f>
        <v>0</v>
      </c>
      <c r="X21" s="179">
        <v>1</v>
      </c>
      <c r="Y21" s="179"/>
      <c r="Z21" s="179"/>
      <c r="AA21" s="179"/>
      <c r="AB21" s="271">
        <f>(SUM(Y21*10+Z21)/X21*10)+AA21</f>
        <v>0</v>
      </c>
      <c r="AC21" s="179">
        <v>1</v>
      </c>
      <c r="AD21" s="179"/>
      <c r="AE21" s="179"/>
      <c r="AF21" s="179"/>
      <c r="AG21" s="271">
        <f>(SUM(AD21*10+AE21)/AC21*10)+AF21</f>
        <v>0</v>
      </c>
      <c r="AH21" s="179">
        <v>1</v>
      </c>
      <c r="AI21" s="179"/>
      <c r="AJ21" s="179"/>
      <c r="AK21" s="272"/>
      <c r="AL21" s="271">
        <f>(SUM(AI21*10+AJ21)/AH21*10)+AK21</f>
        <v>0</v>
      </c>
      <c r="AM21" s="179">
        <v>1</v>
      </c>
      <c r="AN21" s="179"/>
      <c r="AO21" s="179"/>
      <c r="AP21" s="272"/>
      <c r="AQ21" s="271">
        <f>(SUM(AN21*10+AO21)/AM21*10)+AP21</f>
        <v>0</v>
      </c>
      <c r="AR21" s="179">
        <v>1</v>
      </c>
      <c r="AS21" s="179"/>
      <c r="AT21" s="179"/>
      <c r="AU21" s="272"/>
      <c r="AV21" s="273">
        <f>SUM(AS21*10+AT21)/AR21*10</f>
        <v>0</v>
      </c>
      <c r="AW21" s="179">
        <v>1</v>
      </c>
      <c r="AX21" s="179"/>
      <c r="AY21" s="179"/>
      <c r="AZ21" s="270"/>
      <c r="BA21" s="271">
        <f>(SUM(AX21*10+AY21)/AW21*10)+AZ21</f>
        <v>0</v>
      </c>
      <c r="BB21" s="179">
        <v>1</v>
      </c>
      <c r="BC21" s="179"/>
      <c r="BD21" s="179"/>
      <c r="BE21" s="179"/>
      <c r="BF21" s="271">
        <f>(SUM(BC21*10+BD21)/BB21*10)+BE21</f>
        <v>0</v>
      </c>
      <c r="BG21" s="179">
        <v>1</v>
      </c>
      <c r="BH21" s="179"/>
      <c r="BI21" s="179"/>
      <c r="BJ21" s="179"/>
      <c r="BK21" s="271">
        <f>(SUM(BH21*10+BI21)/BG21*10)+BJ21</f>
        <v>0</v>
      </c>
      <c r="BL21" s="153">
        <f>IF(H21&lt;250,0,IF(H21&lt;500,250,IF(H21&lt;750,"500",IF(H21&lt;1000,750,IF(H21&lt;1500,1000,IF(H21&lt;2000,1500,IF(H21&lt;2500,2000,IF(H21&lt;3000,2500,3000))))))))</f>
        <v>0</v>
      </c>
      <c r="BM21" s="181">
        <v>0</v>
      </c>
      <c r="BN21" s="153">
        <f>BL21-BM21</f>
        <v>0</v>
      </c>
      <c r="BO21" s="153" t="str">
        <f>IF(BN21=0,"geen actie",CONCATENATE("diploma uitschrijven: ",BL21," punten"))</f>
        <v>geen actie</v>
      </c>
      <c r="BP21" s="149">
        <v>26</v>
      </c>
    </row>
    <row r="22" spans="1:68" ht="17.25" customHeight="1" x14ac:dyDescent="0.3">
      <c r="A22" s="149">
        <v>21</v>
      </c>
      <c r="B22" s="149" t="str">
        <f>IF(A22=BP22,"v","x")</f>
        <v>x</v>
      </c>
      <c r="C22" s="149"/>
      <c r="D22" s="189"/>
      <c r="E22" s="246"/>
      <c r="F22" s="193"/>
      <c r="G22" s="177"/>
      <c r="H22" s="176">
        <f>SUM(M22+R22+W22+AB22+AG22+AL22+AQ22+AV22+BA22+BF22+BK22)</f>
        <v>0</v>
      </c>
      <c r="I22" s="149"/>
      <c r="J22" s="153">
        <v>2021</v>
      </c>
      <c r="K22" s="455">
        <f>J22-I22</f>
        <v>2021</v>
      </c>
      <c r="L22" s="153">
        <f>H22-M22</f>
        <v>0</v>
      </c>
      <c r="M22" s="164">
        <v>0</v>
      </c>
      <c r="N22" s="179">
        <v>1</v>
      </c>
      <c r="O22" s="179"/>
      <c r="P22" s="179"/>
      <c r="Q22" s="270"/>
      <c r="R22" s="271">
        <f>(SUM(O22*10+P22)/N22*10)+Q22</f>
        <v>0</v>
      </c>
      <c r="S22" s="179">
        <v>1</v>
      </c>
      <c r="T22" s="179"/>
      <c r="U22" s="179"/>
      <c r="V22" s="179"/>
      <c r="W22" s="271">
        <f>(SUM(T22*10+U22)/S22*10)+V22</f>
        <v>0</v>
      </c>
      <c r="X22" s="179">
        <v>1</v>
      </c>
      <c r="Y22" s="179"/>
      <c r="Z22" s="179"/>
      <c r="AA22" s="179"/>
      <c r="AB22" s="271">
        <f>(SUM(Y22*10+Z22)/X22*10)+AA22</f>
        <v>0</v>
      </c>
      <c r="AC22" s="179">
        <v>1</v>
      </c>
      <c r="AD22" s="179"/>
      <c r="AE22" s="179"/>
      <c r="AF22" s="179"/>
      <c r="AG22" s="271">
        <f>(SUM(AD22*10+AE22)/AC22*10)+AF22</f>
        <v>0</v>
      </c>
      <c r="AH22" s="179">
        <v>1</v>
      </c>
      <c r="AI22" s="179"/>
      <c r="AJ22" s="179"/>
      <c r="AK22" s="272"/>
      <c r="AL22" s="271">
        <f>(SUM(AI22*10+AJ22)/AH22*10)+AK22</f>
        <v>0</v>
      </c>
      <c r="AM22" s="179">
        <v>1</v>
      </c>
      <c r="AN22" s="179"/>
      <c r="AO22" s="179"/>
      <c r="AP22" s="272"/>
      <c r="AQ22" s="271">
        <f>(SUM(AN22*10+AO22)/AM22*10)+AP22</f>
        <v>0</v>
      </c>
      <c r="AR22" s="179">
        <v>1</v>
      </c>
      <c r="AS22" s="179"/>
      <c r="AT22" s="179"/>
      <c r="AU22" s="272"/>
      <c r="AV22" s="273">
        <f>SUM(AS22*10+AT22)/AR22*10</f>
        <v>0</v>
      </c>
      <c r="AW22" s="179">
        <v>1</v>
      </c>
      <c r="AX22" s="179"/>
      <c r="AY22" s="179"/>
      <c r="AZ22" s="270"/>
      <c r="BA22" s="271">
        <f>(SUM(AX22*10+AY22)/AW22*10)+AZ22</f>
        <v>0</v>
      </c>
      <c r="BB22" s="179">
        <v>1</v>
      </c>
      <c r="BC22" s="179"/>
      <c r="BD22" s="179"/>
      <c r="BE22" s="179"/>
      <c r="BF22" s="271">
        <f>(SUM(BC22*10+BD22)/BB22*10)+BE22</f>
        <v>0</v>
      </c>
      <c r="BG22" s="179">
        <v>1</v>
      </c>
      <c r="BH22" s="179"/>
      <c r="BI22" s="179"/>
      <c r="BJ22" s="179"/>
      <c r="BK22" s="271">
        <f>(SUM(BH22*10+BI22)/BG22*10)+BJ22</f>
        <v>0</v>
      </c>
      <c r="BL22" s="153">
        <f>IF(H22&lt;250,0,IF(H22&lt;500,250,IF(H22&lt;750,"500",IF(H22&lt;1000,750,IF(H22&lt;1500,1000,IF(H22&lt;2000,1500,IF(H22&lt;2500,2000,IF(H22&lt;3000,2500,3000))))))))</f>
        <v>0</v>
      </c>
      <c r="BM22" s="181">
        <v>0</v>
      </c>
      <c r="BN22" s="153">
        <f>BL22-BM22</f>
        <v>0</v>
      </c>
      <c r="BO22" s="153" t="str">
        <f>IF(BN22=0,"geen actie",CONCATENATE("diploma uitschrijven: ",BL22," punten"))</f>
        <v>geen actie</v>
      </c>
      <c r="BP22" s="149">
        <v>27</v>
      </c>
    </row>
    <row r="23" spans="1:68" ht="17.25" customHeight="1" x14ac:dyDescent="0.3">
      <c r="A23" s="149">
        <v>22</v>
      </c>
      <c r="B23" s="149" t="str">
        <f>IF(A23=BP23,"v","x")</f>
        <v>x</v>
      </c>
      <c r="C23" s="149"/>
      <c r="D23" s="199"/>
      <c r="E23" s="246"/>
      <c r="F23" s="149"/>
      <c r="G23" s="177"/>
      <c r="H23" s="176">
        <f>SUM(M23+R23+W23+AB23+AG23+AL23+AQ23+AV23+BA23+BF23+BK23)</f>
        <v>0</v>
      </c>
      <c r="I23" s="153"/>
      <c r="J23" s="153">
        <v>2021</v>
      </c>
      <c r="K23" s="455">
        <f>J23-I23</f>
        <v>2021</v>
      </c>
      <c r="L23" s="153">
        <f>H23-M23</f>
        <v>0</v>
      </c>
      <c r="M23" s="164">
        <v>0</v>
      </c>
      <c r="N23" s="179">
        <v>1</v>
      </c>
      <c r="O23" s="179"/>
      <c r="P23" s="179"/>
      <c r="Q23" s="270"/>
      <c r="R23" s="271">
        <f>(SUM(O23*10+P23)/N23*10)+Q23</f>
        <v>0</v>
      </c>
      <c r="S23" s="179">
        <v>1</v>
      </c>
      <c r="T23" s="179"/>
      <c r="U23" s="179"/>
      <c r="V23" s="179"/>
      <c r="W23" s="271">
        <f>(SUM(T23*10+U23)/S23*10)+V23</f>
        <v>0</v>
      </c>
      <c r="X23" s="179">
        <v>1</v>
      </c>
      <c r="Y23" s="179"/>
      <c r="Z23" s="179"/>
      <c r="AA23" s="179"/>
      <c r="AB23" s="271">
        <f>(SUM(Y23*10+Z23)/X23*10)+AA23</f>
        <v>0</v>
      </c>
      <c r="AC23" s="179">
        <v>1</v>
      </c>
      <c r="AD23" s="179"/>
      <c r="AE23" s="179"/>
      <c r="AF23" s="179"/>
      <c r="AG23" s="271">
        <f>(SUM(AD23*10+AE23)/AC23*10)+AF23</f>
        <v>0</v>
      </c>
      <c r="AH23" s="179">
        <v>1</v>
      </c>
      <c r="AI23" s="179"/>
      <c r="AJ23" s="179"/>
      <c r="AK23" s="272"/>
      <c r="AL23" s="271">
        <f>(SUM(AI23*10+AJ23)/AH23*10)+AK23</f>
        <v>0</v>
      </c>
      <c r="AM23" s="179">
        <v>1</v>
      </c>
      <c r="AN23" s="179"/>
      <c r="AO23" s="179"/>
      <c r="AP23" s="272"/>
      <c r="AQ23" s="271">
        <f>(SUM(AN23*10+AO23)/AM23*10)+AP23</f>
        <v>0</v>
      </c>
      <c r="AR23" s="179">
        <v>1</v>
      </c>
      <c r="AS23" s="179"/>
      <c r="AT23" s="179"/>
      <c r="AU23" s="272"/>
      <c r="AV23" s="273">
        <f>SUM(AS23*10+AT23)/AR23*10</f>
        <v>0</v>
      </c>
      <c r="AW23" s="179">
        <v>1</v>
      </c>
      <c r="AX23" s="179"/>
      <c r="AY23" s="179"/>
      <c r="AZ23" s="270"/>
      <c r="BA23" s="271">
        <f>(SUM(AX23*10+AY23)/AW23*10)+AZ23</f>
        <v>0</v>
      </c>
      <c r="BB23" s="179">
        <v>1</v>
      </c>
      <c r="BC23" s="179"/>
      <c r="BD23" s="179"/>
      <c r="BE23" s="179"/>
      <c r="BF23" s="271">
        <f>(SUM(BC23*10+BD23)/BB23*10)+BE23</f>
        <v>0</v>
      </c>
      <c r="BG23" s="179">
        <v>1</v>
      </c>
      <c r="BH23" s="179"/>
      <c r="BI23" s="179"/>
      <c r="BJ23" s="179"/>
      <c r="BK23" s="271">
        <f>(SUM(BH23*10+BI23)/BG23*10)+BJ23</f>
        <v>0</v>
      </c>
      <c r="BL23" s="153">
        <f>IF(H23&lt;250,0,IF(H23&lt;500,250,IF(H23&lt;750,"500",IF(H23&lt;1000,750,IF(H23&lt;1500,1000,IF(H23&lt;2000,1500,IF(H23&lt;2500,2000,IF(H23&lt;3000,2500,3000))))))))</f>
        <v>0</v>
      </c>
      <c r="BM23" s="181">
        <v>0</v>
      </c>
      <c r="BN23" s="153">
        <f>BL23-BM23</f>
        <v>0</v>
      </c>
      <c r="BO23" s="153" t="str">
        <f>IF(BN23=0,"geen actie",CONCATENATE("diploma uitschrijven: ",BL23," punten"))</f>
        <v>geen actie</v>
      </c>
      <c r="BP23" s="149">
        <v>28</v>
      </c>
    </row>
    <row r="24" spans="1:68" ht="17.25" customHeight="1" x14ac:dyDescent="0.3">
      <c r="A24" s="149">
        <v>23</v>
      </c>
      <c r="B24" s="149" t="str">
        <f>IF(A24=BP24,"v","x")</f>
        <v>x</v>
      </c>
      <c r="C24" s="149"/>
      <c r="D24" s="199"/>
      <c r="E24" s="246"/>
      <c r="F24" s="149"/>
      <c r="G24" s="177"/>
      <c r="H24" s="176">
        <f>SUM(M24+R24+W24+AB24+AG24+AL24+AQ24+AV24+BA24+BF24+BK24)</f>
        <v>0</v>
      </c>
      <c r="I24" s="153"/>
      <c r="J24" s="153">
        <v>2021</v>
      </c>
      <c r="K24" s="455">
        <f>J24-I24</f>
        <v>2021</v>
      </c>
      <c r="L24" s="153">
        <f>H24-M24</f>
        <v>0</v>
      </c>
      <c r="M24" s="164">
        <v>0</v>
      </c>
      <c r="N24" s="179">
        <v>1</v>
      </c>
      <c r="O24" s="179"/>
      <c r="P24" s="179"/>
      <c r="Q24" s="270"/>
      <c r="R24" s="271">
        <f>(SUM(O24*10+P24)/N24*10)+Q24</f>
        <v>0</v>
      </c>
      <c r="S24" s="179">
        <v>1</v>
      </c>
      <c r="T24" s="179"/>
      <c r="U24" s="179"/>
      <c r="V24" s="179"/>
      <c r="W24" s="271">
        <f>(SUM(T24*10+U24)/S24*10)+V24</f>
        <v>0</v>
      </c>
      <c r="X24" s="179">
        <v>1</v>
      </c>
      <c r="Y24" s="179"/>
      <c r="Z24" s="179"/>
      <c r="AA24" s="179"/>
      <c r="AB24" s="271">
        <f>(SUM(Y24*10+Z24)/X24*10)+AA24</f>
        <v>0</v>
      </c>
      <c r="AC24" s="179">
        <v>1</v>
      </c>
      <c r="AD24" s="179"/>
      <c r="AE24" s="179"/>
      <c r="AF24" s="179"/>
      <c r="AG24" s="271">
        <f>(SUM(AD24*10+AE24)/AC24*10)+AF24</f>
        <v>0</v>
      </c>
      <c r="AH24" s="179">
        <v>1</v>
      </c>
      <c r="AI24" s="179"/>
      <c r="AJ24" s="179"/>
      <c r="AK24" s="272"/>
      <c r="AL24" s="271">
        <f>(SUM(AI24*10+AJ24)/AH24*10)+AK24</f>
        <v>0</v>
      </c>
      <c r="AM24" s="179">
        <v>1</v>
      </c>
      <c r="AN24" s="179"/>
      <c r="AO24" s="179"/>
      <c r="AP24" s="272"/>
      <c r="AQ24" s="271">
        <f>(SUM(AN24*10+AO24)/AM24*10)+AP24</f>
        <v>0</v>
      </c>
      <c r="AR24" s="179">
        <v>1</v>
      </c>
      <c r="AS24" s="179"/>
      <c r="AT24" s="179"/>
      <c r="AU24" s="272"/>
      <c r="AV24" s="273">
        <f>SUM(AS24*10+AT24)/AR24*10</f>
        <v>0</v>
      </c>
      <c r="AW24" s="179">
        <v>1</v>
      </c>
      <c r="AX24" s="179"/>
      <c r="AY24" s="179"/>
      <c r="AZ24" s="270"/>
      <c r="BA24" s="271">
        <f>(SUM(AX24*10+AY24)/AW24*10)+AZ24</f>
        <v>0</v>
      </c>
      <c r="BB24" s="179">
        <v>1</v>
      </c>
      <c r="BC24" s="179"/>
      <c r="BD24" s="179"/>
      <c r="BE24" s="179"/>
      <c r="BF24" s="271">
        <f>(SUM(BC24*10+BD24)/BB24*10)+BE24</f>
        <v>0</v>
      </c>
      <c r="BG24" s="179">
        <v>1</v>
      </c>
      <c r="BH24" s="179"/>
      <c r="BI24" s="179"/>
      <c r="BJ24" s="179"/>
      <c r="BK24" s="271">
        <f>(SUM(BH24*10+BI24)/BG24*10)+BJ24</f>
        <v>0</v>
      </c>
      <c r="BL24" s="153">
        <f>IF(H24&lt;250,0,IF(H24&lt;500,250,IF(H24&lt;750,"500",IF(H24&lt;1000,750,IF(H24&lt;1500,1000,IF(H24&lt;2000,1500,IF(H24&lt;2500,2000,IF(H24&lt;3000,2500,3000))))))))</f>
        <v>0</v>
      </c>
      <c r="BM24" s="181">
        <v>0</v>
      </c>
      <c r="BN24" s="153">
        <f>BL24-BM24</f>
        <v>0</v>
      </c>
      <c r="BO24" s="153" t="str">
        <f>IF(BN24=0,"geen actie",CONCATENATE("diploma uitschrijven: ",BL24," punten"))</f>
        <v>geen actie</v>
      </c>
      <c r="BP24" s="149">
        <v>29</v>
      </c>
    </row>
    <row r="25" spans="1:68" ht="17.25" customHeight="1" x14ac:dyDescent="0.3">
      <c r="A25" s="149">
        <v>24</v>
      </c>
      <c r="B25" s="149" t="str">
        <f>IF(A25=BP25,"v","x")</f>
        <v>x</v>
      </c>
      <c r="C25" s="149"/>
      <c r="D25" s="199"/>
      <c r="E25" s="246"/>
      <c r="F25" s="193"/>
      <c r="G25" s="177"/>
      <c r="H25" s="176">
        <f>SUM(M25+R25+W25+AB25+AG25+AL25+AQ25+AV25+BA25+BF25+BK25)</f>
        <v>0</v>
      </c>
      <c r="I25" s="149"/>
      <c r="J25" s="153">
        <v>2021</v>
      </c>
      <c r="K25" s="455">
        <f>J25-I25</f>
        <v>2021</v>
      </c>
      <c r="L25" s="153">
        <f>H25-M25</f>
        <v>0</v>
      </c>
      <c r="M25" s="164">
        <v>0</v>
      </c>
      <c r="N25" s="179">
        <v>1</v>
      </c>
      <c r="O25" s="179"/>
      <c r="P25" s="179"/>
      <c r="Q25" s="270"/>
      <c r="R25" s="271">
        <f>(SUM(O25*10+P25)/N25*10)+Q25</f>
        <v>0</v>
      </c>
      <c r="S25" s="179">
        <v>1</v>
      </c>
      <c r="T25" s="179"/>
      <c r="U25" s="179"/>
      <c r="V25" s="179"/>
      <c r="W25" s="271">
        <f>(SUM(T25*10+U25)/S25*10)+V25</f>
        <v>0</v>
      </c>
      <c r="X25" s="179">
        <v>1</v>
      </c>
      <c r="Y25" s="179"/>
      <c r="Z25" s="179"/>
      <c r="AA25" s="179"/>
      <c r="AB25" s="271">
        <f>(SUM(Y25*10+Z25)/X25*10)+AA25</f>
        <v>0</v>
      </c>
      <c r="AC25" s="179">
        <v>1</v>
      </c>
      <c r="AD25" s="179"/>
      <c r="AE25" s="179"/>
      <c r="AF25" s="179"/>
      <c r="AG25" s="271">
        <f>(SUM(AD25*10+AE25)/AC25*10)+AF25</f>
        <v>0</v>
      </c>
      <c r="AH25" s="179">
        <v>1</v>
      </c>
      <c r="AI25" s="179"/>
      <c r="AJ25" s="179"/>
      <c r="AK25" s="272"/>
      <c r="AL25" s="271">
        <f>(SUM(AI25*10+AJ25)/AH25*10)+AK25</f>
        <v>0</v>
      </c>
      <c r="AM25" s="179">
        <v>1</v>
      </c>
      <c r="AN25" s="179"/>
      <c r="AO25" s="179"/>
      <c r="AP25" s="272"/>
      <c r="AQ25" s="271">
        <f>(SUM(AN25*10+AO25)/AM25*10)+AP25</f>
        <v>0</v>
      </c>
      <c r="AR25" s="179">
        <v>1</v>
      </c>
      <c r="AS25" s="179"/>
      <c r="AT25" s="179"/>
      <c r="AU25" s="272"/>
      <c r="AV25" s="273">
        <f>SUM(AS25*10+AT25)/AR25*10</f>
        <v>0</v>
      </c>
      <c r="AW25" s="179">
        <v>1</v>
      </c>
      <c r="AX25" s="179"/>
      <c r="AY25" s="179"/>
      <c r="AZ25" s="270"/>
      <c r="BA25" s="271">
        <f>(SUM(AX25*10+AY25)/AW25*10)+AZ25</f>
        <v>0</v>
      </c>
      <c r="BB25" s="179">
        <v>1</v>
      </c>
      <c r="BC25" s="179"/>
      <c r="BD25" s="179"/>
      <c r="BE25" s="179"/>
      <c r="BF25" s="271">
        <f>(SUM(BC25*10+BD25)/BB25*10)+BE25</f>
        <v>0</v>
      </c>
      <c r="BG25" s="179">
        <v>1</v>
      </c>
      <c r="BH25" s="179"/>
      <c r="BI25" s="179"/>
      <c r="BJ25" s="179"/>
      <c r="BK25" s="271">
        <f>(SUM(BH25*10+BI25)/BG25*10)+BJ25</f>
        <v>0</v>
      </c>
      <c r="BL25" s="153">
        <f>IF(H25&lt;250,0,IF(H25&lt;500,250,IF(H25&lt;750,"500",IF(H25&lt;1000,750,IF(H25&lt;1500,1000,IF(H25&lt;2000,1500,IF(H25&lt;2500,2000,IF(H25&lt;3000,2500,3000))))))))</f>
        <v>0</v>
      </c>
      <c r="BM25" s="181">
        <v>0</v>
      </c>
      <c r="BN25" s="153">
        <f>BL25-BM25</f>
        <v>0</v>
      </c>
      <c r="BO25" s="153" t="str">
        <f>IF(BN25=0,"geen actie",CONCATENATE("diploma uitschrijven: ",BL25," punten"))</f>
        <v>geen actie</v>
      </c>
      <c r="BP25" s="149">
        <v>30</v>
      </c>
    </row>
    <row r="26" spans="1:68" ht="17.25" customHeight="1" x14ac:dyDescent="0.3">
      <c r="A26" s="149">
        <v>25</v>
      </c>
      <c r="B26" s="149" t="str">
        <f>IF(A26=BP26,"v","x")</f>
        <v>x</v>
      </c>
      <c r="C26" s="149"/>
      <c r="D26" s="199"/>
      <c r="E26" s="246"/>
      <c r="F26" s="268"/>
      <c r="G26" s="232"/>
      <c r="H26" s="176">
        <f>SUM(M26+R26+W26+AB26+AG26+AL26+AQ26+AV26+BA26+BF26+BK26)</f>
        <v>0</v>
      </c>
      <c r="I26" s="149"/>
      <c r="J26" s="153">
        <v>2021</v>
      </c>
      <c r="K26" s="455">
        <f>J26-I26</f>
        <v>2021</v>
      </c>
      <c r="L26" s="153">
        <f>H26-M26</f>
        <v>0</v>
      </c>
      <c r="M26" s="164">
        <v>0</v>
      </c>
      <c r="N26" s="179">
        <v>1</v>
      </c>
      <c r="O26" s="179"/>
      <c r="P26" s="179"/>
      <c r="Q26" s="270"/>
      <c r="R26" s="271">
        <f>(SUM(O26*10+P26)/N26*10)+Q26</f>
        <v>0</v>
      </c>
      <c r="S26" s="179">
        <v>1</v>
      </c>
      <c r="T26" s="179"/>
      <c r="U26" s="179"/>
      <c r="V26" s="179"/>
      <c r="W26" s="271">
        <f>(SUM(T26*10+U26)/S26*10)+V26</f>
        <v>0</v>
      </c>
      <c r="X26" s="179">
        <v>1</v>
      </c>
      <c r="Y26" s="179"/>
      <c r="Z26" s="179"/>
      <c r="AA26" s="179"/>
      <c r="AB26" s="271">
        <f>(SUM(Y26*10+Z26)/X26*10)+AA26</f>
        <v>0</v>
      </c>
      <c r="AC26" s="179">
        <v>1</v>
      </c>
      <c r="AD26" s="179"/>
      <c r="AE26" s="179"/>
      <c r="AF26" s="179"/>
      <c r="AG26" s="271">
        <f>(SUM(AD26*10+AE26)/AC26*10)+AF26</f>
        <v>0</v>
      </c>
      <c r="AH26" s="179">
        <v>1</v>
      </c>
      <c r="AI26" s="179"/>
      <c r="AJ26" s="179"/>
      <c r="AK26" s="272"/>
      <c r="AL26" s="271">
        <f>(SUM(AI26*10+AJ26)/AH26*10)+AK26</f>
        <v>0</v>
      </c>
      <c r="AM26" s="179">
        <v>1</v>
      </c>
      <c r="AN26" s="179"/>
      <c r="AO26" s="179"/>
      <c r="AP26" s="272"/>
      <c r="AQ26" s="271">
        <f>(SUM(AN26*10+AO26)/AM26*10)+AP26</f>
        <v>0</v>
      </c>
      <c r="AR26" s="179">
        <v>1</v>
      </c>
      <c r="AS26" s="179"/>
      <c r="AT26" s="179"/>
      <c r="AU26" s="272"/>
      <c r="AV26" s="273">
        <f>SUM(AS26*10+AT26)/AR26*10</f>
        <v>0</v>
      </c>
      <c r="AW26" s="179">
        <v>1</v>
      </c>
      <c r="AX26" s="179"/>
      <c r="AY26" s="179"/>
      <c r="AZ26" s="270"/>
      <c r="BA26" s="271">
        <f>(SUM(AX26*10+AY26)/AW26*10)+AZ26</f>
        <v>0</v>
      </c>
      <c r="BB26" s="179">
        <v>1</v>
      </c>
      <c r="BC26" s="179"/>
      <c r="BD26" s="179"/>
      <c r="BE26" s="179"/>
      <c r="BF26" s="271">
        <f>(SUM(BC26*10+BD26)/BB26*10)+BE26</f>
        <v>0</v>
      </c>
      <c r="BG26" s="179">
        <v>1</v>
      </c>
      <c r="BH26" s="179"/>
      <c r="BI26" s="179"/>
      <c r="BJ26" s="179"/>
      <c r="BK26" s="271">
        <f>(SUM(BH26*10+BI26)/BG26*10)+BJ26</f>
        <v>0</v>
      </c>
      <c r="BL26" s="153">
        <f>IF(H26&lt;250,0,IF(H26&lt;500,250,IF(H26&lt;750,"500",IF(H26&lt;1000,750,IF(H26&lt;1500,1000,IF(H26&lt;2000,1500,IF(H26&lt;2500,2000,IF(H26&lt;3000,2500,3000))))))))</f>
        <v>0</v>
      </c>
      <c r="BM26" s="181">
        <v>0</v>
      </c>
      <c r="BN26" s="153">
        <f>BL26-BM26</f>
        <v>0</v>
      </c>
      <c r="BO26" s="153" t="str">
        <f>IF(BN26=0,"geen actie",CONCATENATE("diploma uitschrijven: ",BL26," punten"))</f>
        <v>geen actie</v>
      </c>
      <c r="BP26" s="149">
        <v>31</v>
      </c>
    </row>
    <row r="27" spans="1:68" ht="17.25" customHeight="1" x14ac:dyDescent="0.3">
      <c r="A27" s="149">
        <v>26</v>
      </c>
      <c r="B27" s="149" t="str">
        <f>IF(A27=BP27,"v","x")</f>
        <v>x</v>
      </c>
      <c r="C27" s="149"/>
      <c r="D27" s="199"/>
      <c r="E27" s="246"/>
      <c r="F27" s="269"/>
      <c r="G27" s="232"/>
      <c r="H27" s="176">
        <f>SUM(M27+R27+W27+AB27+AG27+AL27+AQ27+AV27+BA27+BF27+BK27)</f>
        <v>0</v>
      </c>
      <c r="I27" s="154"/>
      <c r="J27" s="153">
        <v>2021</v>
      </c>
      <c r="K27" s="455">
        <f>J27-I27</f>
        <v>2021</v>
      </c>
      <c r="L27" s="153">
        <f>H27-M27</f>
        <v>0</v>
      </c>
      <c r="M27" s="164">
        <v>0</v>
      </c>
      <c r="N27" s="179">
        <v>1</v>
      </c>
      <c r="O27" s="179"/>
      <c r="P27" s="179"/>
      <c r="Q27" s="270"/>
      <c r="R27" s="271">
        <f>(SUM(O27*10+P27)/N27*10)+Q27</f>
        <v>0</v>
      </c>
      <c r="S27" s="179">
        <v>1</v>
      </c>
      <c r="T27" s="179"/>
      <c r="U27" s="179"/>
      <c r="V27" s="179"/>
      <c r="W27" s="271">
        <f>(SUM(T27*10+U27)/S27*10)+V27</f>
        <v>0</v>
      </c>
      <c r="X27" s="179">
        <v>1</v>
      </c>
      <c r="Y27" s="179"/>
      <c r="Z27" s="179"/>
      <c r="AA27" s="179"/>
      <c r="AB27" s="271">
        <f>(SUM(Y27*10+Z27)/X27*10)+AA27</f>
        <v>0</v>
      </c>
      <c r="AC27" s="179">
        <v>1</v>
      </c>
      <c r="AD27" s="179"/>
      <c r="AE27" s="179"/>
      <c r="AF27" s="179"/>
      <c r="AG27" s="271">
        <f>(SUM(AD27*10+AE27)/AC27*10)+AF27</f>
        <v>0</v>
      </c>
      <c r="AH27" s="179">
        <v>1</v>
      </c>
      <c r="AI27" s="179"/>
      <c r="AJ27" s="179"/>
      <c r="AK27" s="272"/>
      <c r="AL27" s="271">
        <f>(SUM(AI27*10+AJ27)/AH27*10)+AK27</f>
        <v>0</v>
      </c>
      <c r="AM27" s="179">
        <v>1</v>
      </c>
      <c r="AN27" s="179"/>
      <c r="AO27" s="179"/>
      <c r="AP27" s="272"/>
      <c r="AQ27" s="271">
        <f>(SUM(AN27*10+AO27)/AM27*10)+AP27</f>
        <v>0</v>
      </c>
      <c r="AR27" s="179">
        <v>1</v>
      </c>
      <c r="AS27" s="179"/>
      <c r="AT27" s="179"/>
      <c r="AU27" s="272"/>
      <c r="AV27" s="273">
        <f>SUM(AS27*10+AT27)/AR27*10</f>
        <v>0</v>
      </c>
      <c r="AW27" s="179">
        <v>1</v>
      </c>
      <c r="AX27" s="179"/>
      <c r="AY27" s="179"/>
      <c r="AZ27" s="270"/>
      <c r="BA27" s="271">
        <f>(SUM(AX27*10+AY27)/AW27*10)+AZ27</f>
        <v>0</v>
      </c>
      <c r="BB27" s="179">
        <v>1</v>
      </c>
      <c r="BC27" s="179"/>
      <c r="BD27" s="179"/>
      <c r="BE27" s="179"/>
      <c r="BF27" s="271">
        <f>(SUM(BC27*10+BD27)/BB27*10)+BE27</f>
        <v>0</v>
      </c>
      <c r="BG27" s="179">
        <v>1</v>
      </c>
      <c r="BH27" s="179"/>
      <c r="BI27" s="179"/>
      <c r="BJ27" s="179"/>
      <c r="BK27" s="271">
        <f>(SUM(BH27*10+BI27)/BG27*10)+BJ27</f>
        <v>0</v>
      </c>
      <c r="BL27" s="153">
        <f>IF(H27&lt;250,0,IF(H27&lt;500,250,IF(H27&lt;750,"500",IF(H27&lt;1000,750,IF(H27&lt;1500,1000,IF(H27&lt;2000,1500,IF(H27&lt;2500,2000,IF(H27&lt;3000,2500,3000))))))))</f>
        <v>0</v>
      </c>
      <c r="BM27" s="181">
        <v>0</v>
      </c>
      <c r="BN27" s="153">
        <f>BL27-BM27</f>
        <v>0</v>
      </c>
      <c r="BO27" s="153" t="str">
        <f>IF(BN27=0,"geen actie",CONCATENATE("diploma uitschrijven: ",BL27," punten"))</f>
        <v>geen actie</v>
      </c>
      <c r="BP27" s="149">
        <v>32</v>
      </c>
    </row>
    <row r="28" spans="1:68" ht="17.25" customHeight="1" x14ac:dyDescent="0.3">
      <c r="A28" s="149">
        <v>27</v>
      </c>
      <c r="B28" s="149" t="str">
        <f>IF(A28=BP28,"v","x")</f>
        <v>x</v>
      </c>
      <c r="C28" s="149"/>
      <c r="D28" s="199"/>
      <c r="E28" s="246"/>
      <c r="F28" s="269"/>
      <c r="G28" s="232"/>
      <c r="H28" s="176">
        <f>SUM(M28+R28+W28+AB28+AG28+AL28+AQ28+AV28+BA28+BF28+BK28)</f>
        <v>0</v>
      </c>
      <c r="I28" s="154"/>
      <c r="J28" s="153">
        <v>2021</v>
      </c>
      <c r="K28" s="455">
        <f>J28-I28</f>
        <v>2021</v>
      </c>
      <c r="L28" s="153">
        <f>H28-M28</f>
        <v>0</v>
      </c>
      <c r="M28" s="164">
        <v>0</v>
      </c>
      <c r="N28" s="179">
        <v>1</v>
      </c>
      <c r="O28" s="179"/>
      <c r="P28" s="179"/>
      <c r="Q28" s="270"/>
      <c r="R28" s="271">
        <f>(SUM(O28*10+P28)/N28*10)+Q28</f>
        <v>0</v>
      </c>
      <c r="S28" s="179">
        <v>1</v>
      </c>
      <c r="T28" s="179"/>
      <c r="U28" s="179"/>
      <c r="V28" s="179"/>
      <c r="W28" s="271">
        <f>(SUM(T28*10+U28)/S28*10)+V28</f>
        <v>0</v>
      </c>
      <c r="X28" s="179">
        <v>1</v>
      </c>
      <c r="Y28" s="179"/>
      <c r="Z28" s="179"/>
      <c r="AA28" s="179"/>
      <c r="AB28" s="271">
        <f>(SUM(Y28*10+Z28)/X28*10)+AA28</f>
        <v>0</v>
      </c>
      <c r="AC28" s="179">
        <v>1</v>
      </c>
      <c r="AD28" s="179"/>
      <c r="AE28" s="179"/>
      <c r="AF28" s="179"/>
      <c r="AG28" s="271">
        <f>(SUM(AD28*10+AE28)/AC28*10)+AF28</f>
        <v>0</v>
      </c>
      <c r="AH28" s="179">
        <v>1</v>
      </c>
      <c r="AI28" s="179"/>
      <c r="AJ28" s="179"/>
      <c r="AK28" s="272"/>
      <c r="AL28" s="271">
        <f>(SUM(AI28*10+AJ28)/AH28*10)+AK28</f>
        <v>0</v>
      </c>
      <c r="AM28" s="179">
        <v>1</v>
      </c>
      <c r="AN28" s="179"/>
      <c r="AO28" s="179"/>
      <c r="AP28" s="272"/>
      <c r="AQ28" s="271">
        <f>(SUM(AN28*10+AO28)/AM28*10)+AP28</f>
        <v>0</v>
      </c>
      <c r="AR28" s="179">
        <v>1</v>
      </c>
      <c r="AS28" s="179"/>
      <c r="AT28" s="179"/>
      <c r="AU28" s="272"/>
      <c r="AV28" s="273">
        <f>SUM(AS28*10+AT28)/AR28*10</f>
        <v>0</v>
      </c>
      <c r="AW28" s="179">
        <v>1</v>
      </c>
      <c r="AX28" s="179"/>
      <c r="AY28" s="179"/>
      <c r="AZ28" s="270"/>
      <c r="BA28" s="271">
        <f>(SUM(AX28*10+AY28)/AW28*10)+AZ28</f>
        <v>0</v>
      </c>
      <c r="BB28" s="179">
        <v>1</v>
      </c>
      <c r="BC28" s="179"/>
      <c r="BD28" s="179"/>
      <c r="BE28" s="179"/>
      <c r="BF28" s="271">
        <f>(SUM(BC28*10+BD28)/BB28*10)+BE28</f>
        <v>0</v>
      </c>
      <c r="BG28" s="179">
        <v>1</v>
      </c>
      <c r="BH28" s="179"/>
      <c r="BI28" s="179"/>
      <c r="BJ28" s="179"/>
      <c r="BK28" s="271">
        <f>(SUM(BH28*10+BI28)/BG28*10)+BJ28</f>
        <v>0</v>
      </c>
      <c r="BL28" s="153">
        <f>IF(H28&lt;250,0,IF(H28&lt;500,250,IF(H28&lt;750,"500",IF(H28&lt;1000,750,IF(H28&lt;1500,1000,IF(H28&lt;2000,1500,IF(H28&lt;2500,2000,IF(H28&lt;3000,2500,3000))))))))</f>
        <v>0</v>
      </c>
      <c r="BM28" s="181">
        <v>0</v>
      </c>
      <c r="BN28" s="153">
        <f>BL28-BM28</f>
        <v>0</v>
      </c>
      <c r="BO28" s="153" t="str">
        <f>IF(BN28=0,"geen actie",CONCATENATE("diploma uitschrijven: ",BL28," punten"))</f>
        <v>geen actie</v>
      </c>
      <c r="BP28" s="149">
        <v>33</v>
      </c>
    </row>
    <row r="29" spans="1:68" ht="17.25" customHeight="1" x14ac:dyDescent="0.3">
      <c r="A29" s="149">
        <v>28</v>
      </c>
      <c r="B29" s="149" t="str">
        <f>IF(A29=BP29,"v","x")</f>
        <v>x</v>
      </c>
      <c r="C29" s="149"/>
      <c r="D29" s="199"/>
      <c r="E29" s="246"/>
      <c r="F29" s="269"/>
      <c r="G29" s="232"/>
      <c r="H29" s="176">
        <f>SUM(M29+R29+W29+AB29+AG29+AL29+AQ29+AV29+BA29+BF29+BK29)</f>
        <v>0</v>
      </c>
      <c r="I29" s="154"/>
      <c r="J29" s="153">
        <v>2021</v>
      </c>
      <c r="K29" s="455">
        <f>J29-I29</f>
        <v>2021</v>
      </c>
      <c r="L29" s="153">
        <f>H29-M29</f>
        <v>0</v>
      </c>
      <c r="M29" s="164">
        <v>0</v>
      </c>
      <c r="N29" s="179">
        <v>1</v>
      </c>
      <c r="O29" s="179"/>
      <c r="P29" s="179"/>
      <c r="Q29" s="270"/>
      <c r="R29" s="271">
        <f>(SUM(O29*10+P29)/N29*10)+Q29</f>
        <v>0</v>
      </c>
      <c r="S29" s="179">
        <v>1</v>
      </c>
      <c r="T29" s="179"/>
      <c r="U29" s="179"/>
      <c r="V29" s="179"/>
      <c r="W29" s="271">
        <f>(SUM(T29*10+U29)/S29*10)+V29</f>
        <v>0</v>
      </c>
      <c r="X29" s="179">
        <v>1</v>
      </c>
      <c r="Y29" s="179"/>
      <c r="Z29" s="179"/>
      <c r="AA29" s="179"/>
      <c r="AB29" s="271">
        <f>(SUM(Y29*10+Z29)/X29*10)+AA29</f>
        <v>0</v>
      </c>
      <c r="AC29" s="179">
        <v>1</v>
      </c>
      <c r="AD29" s="179"/>
      <c r="AE29" s="179"/>
      <c r="AF29" s="179"/>
      <c r="AG29" s="271">
        <f>(SUM(AD29*10+AE29)/AC29*10)+AF29</f>
        <v>0</v>
      </c>
      <c r="AH29" s="179">
        <v>1</v>
      </c>
      <c r="AI29" s="179"/>
      <c r="AJ29" s="179"/>
      <c r="AK29" s="272"/>
      <c r="AL29" s="271">
        <f>(SUM(AI29*10+AJ29)/AH29*10)+AK29</f>
        <v>0</v>
      </c>
      <c r="AM29" s="179">
        <v>1</v>
      </c>
      <c r="AN29" s="179"/>
      <c r="AO29" s="179"/>
      <c r="AP29" s="272"/>
      <c r="AQ29" s="271">
        <f>(SUM(AN29*10+AO29)/AM29*10)+AP29</f>
        <v>0</v>
      </c>
      <c r="AR29" s="179">
        <v>1</v>
      </c>
      <c r="AS29" s="179"/>
      <c r="AT29" s="179"/>
      <c r="AU29" s="272"/>
      <c r="AV29" s="273">
        <f>SUM(AS29*10+AT29)/AR29*10</f>
        <v>0</v>
      </c>
      <c r="AW29" s="179">
        <v>1</v>
      </c>
      <c r="AX29" s="179"/>
      <c r="AY29" s="179"/>
      <c r="AZ29" s="270"/>
      <c r="BA29" s="271">
        <f>(SUM(AX29*10+AY29)/AW29*10)+AZ29</f>
        <v>0</v>
      </c>
      <c r="BB29" s="179">
        <v>1</v>
      </c>
      <c r="BC29" s="179"/>
      <c r="BD29" s="179"/>
      <c r="BE29" s="179"/>
      <c r="BF29" s="271">
        <f>(SUM(BC29*10+BD29)/BB29*10)+BE29</f>
        <v>0</v>
      </c>
      <c r="BG29" s="179">
        <v>1</v>
      </c>
      <c r="BH29" s="179"/>
      <c r="BI29" s="179"/>
      <c r="BJ29" s="179"/>
      <c r="BK29" s="271">
        <f>(SUM(BH29*10+BI29)/BG29*10)+BJ29</f>
        <v>0</v>
      </c>
      <c r="BL29" s="153">
        <f>IF(H29&lt;250,0,IF(H29&lt;500,250,IF(H29&lt;750,"500",IF(H29&lt;1000,750,IF(H29&lt;1500,1000,IF(H29&lt;2000,1500,IF(H29&lt;2500,2000,IF(H29&lt;3000,2500,3000))))))))</f>
        <v>0</v>
      </c>
      <c r="BM29" s="181">
        <v>0</v>
      </c>
      <c r="BN29" s="153">
        <f>BL29-BM29</f>
        <v>0</v>
      </c>
      <c r="BO29" s="153" t="str">
        <f>IF(BN29=0,"geen actie",CONCATENATE("diploma uitschrijven: ",BL29," punten"))</f>
        <v>geen actie</v>
      </c>
      <c r="BP29" s="149">
        <v>34</v>
      </c>
    </row>
    <row r="30" spans="1:68" ht="17.25" customHeight="1" x14ac:dyDescent="0.3">
      <c r="A30" s="149">
        <v>29</v>
      </c>
      <c r="B30" s="149" t="str">
        <f>IF(A30=BP30,"v","x")</f>
        <v>x</v>
      </c>
      <c r="C30" s="149"/>
      <c r="D30" s="199"/>
      <c r="E30" s="246"/>
      <c r="F30" s="268"/>
      <c r="G30" s="232"/>
      <c r="H30" s="176">
        <f>SUM(M30+R30+W30+AB30+AG30+AL30+AQ30+AV30+BA30+BF30+BK30)</f>
        <v>0</v>
      </c>
      <c r="I30" s="269"/>
      <c r="J30" s="153">
        <v>2021</v>
      </c>
      <c r="K30" s="455">
        <f>J30-I30</f>
        <v>2021</v>
      </c>
      <c r="L30" s="153">
        <f>H30-M30</f>
        <v>0</v>
      </c>
      <c r="M30" s="164">
        <v>0</v>
      </c>
      <c r="N30" s="179">
        <v>1</v>
      </c>
      <c r="O30" s="179"/>
      <c r="P30" s="179"/>
      <c r="Q30" s="270"/>
      <c r="R30" s="271">
        <f>(SUM(O30*10+P30)/N30*10)+Q30</f>
        <v>0</v>
      </c>
      <c r="S30" s="179">
        <v>1</v>
      </c>
      <c r="T30" s="179"/>
      <c r="U30" s="179"/>
      <c r="V30" s="179"/>
      <c r="W30" s="271">
        <f>(SUM(T30*10+U30)/S30*10)+V30</f>
        <v>0</v>
      </c>
      <c r="X30" s="179">
        <v>1</v>
      </c>
      <c r="Y30" s="179"/>
      <c r="Z30" s="179"/>
      <c r="AA30" s="179"/>
      <c r="AB30" s="271">
        <f>(SUM(Y30*10+Z30)/X30*10)+AA30</f>
        <v>0</v>
      </c>
      <c r="AC30" s="179">
        <v>1</v>
      </c>
      <c r="AD30" s="179"/>
      <c r="AE30" s="179"/>
      <c r="AF30" s="179"/>
      <c r="AG30" s="271">
        <f>(SUM(AD30*10+AE30)/AC30*10)+AF30</f>
        <v>0</v>
      </c>
      <c r="AH30" s="179">
        <v>1</v>
      </c>
      <c r="AI30" s="179"/>
      <c r="AJ30" s="179"/>
      <c r="AK30" s="272"/>
      <c r="AL30" s="271">
        <f>(SUM(AI30*10+AJ30)/AH30*10)+AK30</f>
        <v>0</v>
      </c>
      <c r="AM30" s="179">
        <v>1</v>
      </c>
      <c r="AN30" s="179"/>
      <c r="AO30" s="179"/>
      <c r="AP30" s="272"/>
      <c r="AQ30" s="271">
        <f>(SUM(AN30*10+AO30)/AM30*10)+AP30</f>
        <v>0</v>
      </c>
      <c r="AR30" s="179">
        <v>1</v>
      </c>
      <c r="AS30" s="179"/>
      <c r="AT30" s="179"/>
      <c r="AU30" s="272"/>
      <c r="AV30" s="273">
        <f>SUM(AS30*10+AT30)/AR30*10</f>
        <v>0</v>
      </c>
      <c r="AW30" s="179">
        <v>1</v>
      </c>
      <c r="AX30" s="179"/>
      <c r="AY30" s="179"/>
      <c r="AZ30" s="270"/>
      <c r="BA30" s="271">
        <f>(SUM(AX30*10+AY30)/AW30*10)+AZ30</f>
        <v>0</v>
      </c>
      <c r="BB30" s="179">
        <v>1</v>
      </c>
      <c r="BC30" s="179"/>
      <c r="BD30" s="179"/>
      <c r="BE30" s="179"/>
      <c r="BF30" s="271">
        <f>(SUM(BC30*10+BD30)/BB30*10)+BE30</f>
        <v>0</v>
      </c>
      <c r="BG30" s="179">
        <v>1</v>
      </c>
      <c r="BH30" s="179"/>
      <c r="BI30" s="179"/>
      <c r="BJ30" s="179"/>
      <c r="BK30" s="271">
        <f>(SUM(BH30*10+BI30)/BG30*10)+BJ30</f>
        <v>0</v>
      </c>
      <c r="BL30" s="153">
        <f>IF(H30&lt;250,0,IF(H30&lt;500,250,IF(H30&lt;750,"500",IF(H30&lt;1000,750,IF(H30&lt;1500,1000,IF(H30&lt;2000,1500,IF(H30&lt;2500,2000,IF(H30&lt;3000,2500,3000))))))))</f>
        <v>0</v>
      </c>
      <c r="BM30" s="181">
        <v>0</v>
      </c>
      <c r="BN30" s="153">
        <f>BL30-BM30</f>
        <v>0</v>
      </c>
      <c r="BO30" s="153" t="str">
        <f>IF(BN30=0,"geen actie",CONCATENATE("diploma uitschrijven: ",BL30," punten"))</f>
        <v>geen actie</v>
      </c>
      <c r="BP30" s="149">
        <v>35</v>
      </c>
    </row>
    <row r="31" spans="1:68" ht="17.25" customHeight="1" x14ac:dyDescent="0.3">
      <c r="A31" s="149">
        <v>30</v>
      </c>
      <c r="B31" s="149" t="str">
        <f>IF(A31=BP31,"v","x")</f>
        <v>x</v>
      </c>
      <c r="C31" s="149"/>
      <c r="D31" s="199"/>
      <c r="E31" s="246"/>
      <c r="F31" s="268"/>
      <c r="G31" s="232"/>
      <c r="H31" s="176">
        <f>SUM(M31+R31+W31+AB31+AG31+AL31+AQ31+AV31+BA31+BF31+BK31)</f>
        <v>0</v>
      </c>
      <c r="I31" s="269"/>
      <c r="J31" s="153">
        <v>2021</v>
      </c>
      <c r="K31" s="455">
        <f>J31-I31</f>
        <v>2021</v>
      </c>
      <c r="L31" s="153">
        <f>H31-M31</f>
        <v>0</v>
      </c>
      <c r="M31" s="164">
        <v>0</v>
      </c>
      <c r="N31" s="179">
        <v>1</v>
      </c>
      <c r="O31" s="179"/>
      <c r="P31" s="179"/>
      <c r="Q31" s="270"/>
      <c r="R31" s="271">
        <f>(SUM(O31*10+P31)/N31*10)+Q31</f>
        <v>0</v>
      </c>
      <c r="S31" s="179">
        <v>1</v>
      </c>
      <c r="T31" s="179"/>
      <c r="U31" s="179"/>
      <c r="V31" s="179"/>
      <c r="W31" s="271">
        <f>(SUM(T31*10+U31)/S31*10)+V31</f>
        <v>0</v>
      </c>
      <c r="X31" s="179">
        <v>1</v>
      </c>
      <c r="Y31" s="179"/>
      <c r="Z31" s="179"/>
      <c r="AA31" s="179"/>
      <c r="AB31" s="271">
        <f>(SUM(Y31*10+Z31)/X31*10)+AA31</f>
        <v>0</v>
      </c>
      <c r="AC31" s="179">
        <v>1</v>
      </c>
      <c r="AD31" s="179"/>
      <c r="AE31" s="179"/>
      <c r="AF31" s="179"/>
      <c r="AG31" s="271">
        <f>(SUM(AD31*10+AE31)/AC31*10)+AF31</f>
        <v>0</v>
      </c>
      <c r="AH31" s="179">
        <v>1</v>
      </c>
      <c r="AI31" s="179"/>
      <c r="AJ31" s="179"/>
      <c r="AK31" s="272"/>
      <c r="AL31" s="271">
        <f>(SUM(AI31*10+AJ31)/AH31*10)+AK31</f>
        <v>0</v>
      </c>
      <c r="AM31" s="179">
        <v>1</v>
      </c>
      <c r="AN31" s="179"/>
      <c r="AO31" s="179"/>
      <c r="AP31" s="272"/>
      <c r="AQ31" s="271">
        <f>(SUM(AN31*10+AO31)/AM31*10)+AP31</f>
        <v>0</v>
      </c>
      <c r="AR31" s="179">
        <v>1</v>
      </c>
      <c r="AS31" s="179"/>
      <c r="AT31" s="179"/>
      <c r="AU31" s="272"/>
      <c r="AV31" s="273">
        <f>SUM(AS31*10+AT31)/AR31*10</f>
        <v>0</v>
      </c>
      <c r="AW31" s="179">
        <v>1</v>
      </c>
      <c r="AX31" s="179"/>
      <c r="AY31" s="179"/>
      <c r="AZ31" s="270"/>
      <c r="BA31" s="271">
        <f>(SUM(AX31*10+AY31)/AW31*10)+AZ31</f>
        <v>0</v>
      </c>
      <c r="BB31" s="179">
        <v>1</v>
      </c>
      <c r="BC31" s="179"/>
      <c r="BD31" s="179"/>
      <c r="BE31" s="179"/>
      <c r="BF31" s="271">
        <f>(SUM(BC31*10+BD31)/BB31*10)+BE31</f>
        <v>0</v>
      </c>
      <c r="BG31" s="179">
        <v>1</v>
      </c>
      <c r="BH31" s="179"/>
      <c r="BI31" s="179"/>
      <c r="BJ31" s="179"/>
      <c r="BK31" s="271">
        <f>(SUM(BH31*10+BI31)/BG31*10)+BJ31</f>
        <v>0</v>
      </c>
      <c r="BL31" s="153">
        <f>IF(H31&lt;250,0,IF(H31&lt;500,250,IF(H31&lt;750,"500",IF(H31&lt;1000,750,IF(H31&lt;1500,1000,IF(H31&lt;2000,1500,IF(H31&lt;2500,2000,IF(H31&lt;3000,2500,3000))))))))</f>
        <v>0</v>
      </c>
      <c r="BM31" s="181">
        <v>0</v>
      </c>
      <c r="BN31" s="153">
        <f>BL31-BM31</f>
        <v>0</v>
      </c>
      <c r="BO31" s="153" t="str">
        <f>IF(BN31=0,"geen actie",CONCATENATE("diploma uitschrijven: ",BL31," punten"))</f>
        <v>geen actie</v>
      </c>
      <c r="BP31" s="149">
        <v>36</v>
      </c>
    </row>
    <row r="32" spans="1:68" ht="17.25" customHeight="1" x14ac:dyDescent="0.3">
      <c r="A32" s="149">
        <v>31</v>
      </c>
      <c r="B32" s="149" t="str">
        <f>IF(A32=BP32,"v","x")</f>
        <v>x</v>
      </c>
      <c r="C32" s="149"/>
      <c r="D32" s="199"/>
      <c r="E32" s="246"/>
      <c r="F32" s="268"/>
      <c r="G32" s="232"/>
      <c r="H32" s="176">
        <f>SUM(M32+R32+W32+AB32+AG32+AL32+AQ32+AV32+BA32+BF32+BK32)</f>
        <v>0</v>
      </c>
      <c r="I32" s="269"/>
      <c r="J32" s="153">
        <v>2021</v>
      </c>
      <c r="K32" s="455">
        <f>J32-I32</f>
        <v>2021</v>
      </c>
      <c r="L32" s="153">
        <f>H32-M32</f>
        <v>0</v>
      </c>
      <c r="M32" s="164">
        <v>0</v>
      </c>
      <c r="N32" s="179">
        <v>1</v>
      </c>
      <c r="O32" s="179"/>
      <c r="P32" s="179"/>
      <c r="Q32" s="270"/>
      <c r="R32" s="271">
        <f>(SUM(O32*10+P32)/N32*10)+Q32</f>
        <v>0</v>
      </c>
      <c r="S32" s="179">
        <v>1</v>
      </c>
      <c r="T32" s="179"/>
      <c r="U32" s="179"/>
      <c r="V32" s="179"/>
      <c r="W32" s="271">
        <f>(SUM(T32*10+U32)/S32*10)+V32</f>
        <v>0</v>
      </c>
      <c r="X32" s="179">
        <v>1</v>
      </c>
      <c r="Y32" s="179"/>
      <c r="Z32" s="179"/>
      <c r="AA32" s="179"/>
      <c r="AB32" s="271">
        <f>(SUM(Y32*10+Z32)/X32*10)+AA32</f>
        <v>0</v>
      </c>
      <c r="AC32" s="179">
        <v>1</v>
      </c>
      <c r="AD32" s="179"/>
      <c r="AE32" s="179"/>
      <c r="AF32" s="179"/>
      <c r="AG32" s="271">
        <f>(SUM(AD32*10+AE32)/AC32*10)+AF32</f>
        <v>0</v>
      </c>
      <c r="AH32" s="179">
        <v>1</v>
      </c>
      <c r="AI32" s="179"/>
      <c r="AJ32" s="179"/>
      <c r="AK32" s="272"/>
      <c r="AL32" s="271">
        <f>(SUM(AI32*10+AJ32)/AH32*10)+AK32</f>
        <v>0</v>
      </c>
      <c r="AM32" s="179">
        <v>1</v>
      </c>
      <c r="AN32" s="179"/>
      <c r="AO32" s="179"/>
      <c r="AP32" s="272"/>
      <c r="AQ32" s="271">
        <f>(SUM(AN32*10+AO32)/AM32*10)+AP32</f>
        <v>0</v>
      </c>
      <c r="AR32" s="179">
        <v>1</v>
      </c>
      <c r="AS32" s="179"/>
      <c r="AT32" s="179"/>
      <c r="AU32" s="272"/>
      <c r="AV32" s="273">
        <f>SUM(AS32*10+AT32)/AR32*10</f>
        <v>0</v>
      </c>
      <c r="AW32" s="179">
        <v>1</v>
      </c>
      <c r="AX32" s="179"/>
      <c r="AY32" s="179"/>
      <c r="AZ32" s="270"/>
      <c r="BA32" s="271">
        <f>(SUM(AX32*10+AY32)/AW32*10)+AZ32</f>
        <v>0</v>
      </c>
      <c r="BB32" s="179">
        <v>1</v>
      </c>
      <c r="BC32" s="179"/>
      <c r="BD32" s="179"/>
      <c r="BE32" s="179"/>
      <c r="BF32" s="271">
        <f>(SUM(BC32*10+BD32)/BB32*10)+BE32</f>
        <v>0</v>
      </c>
      <c r="BG32" s="179">
        <v>1</v>
      </c>
      <c r="BH32" s="179"/>
      <c r="BI32" s="179"/>
      <c r="BJ32" s="179"/>
      <c r="BK32" s="271">
        <f>(SUM(BH32*10+BI32)/BG32*10)+BJ32</f>
        <v>0</v>
      </c>
      <c r="BL32" s="153">
        <f>IF(H32&lt;250,0,IF(H32&lt;500,250,IF(H32&lt;750,"500",IF(H32&lt;1000,750,IF(H32&lt;1500,1000,IF(H32&lt;2000,1500,IF(H32&lt;2500,2000,IF(H32&lt;3000,2500,3000))))))))</f>
        <v>0</v>
      </c>
      <c r="BM32" s="181">
        <v>0</v>
      </c>
      <c r="BN32" s="153">
        <f>BL32-BM32</f>
        <v>0</v>
      </c>
      <c r="BO32" s="153" t="str">
        <f>IF(BN32=0,"geen actie",CONCATENATE("diploma uitschrijven: ",BL32," punten"))</f>
        <v>geen actie</v>
      </c>
      <c r="BP32" s="149">
        <v>37</v>
      </c>
    </row>
    <row r="33" spans="1:68" ht="17.25" customHeight="1" x14ac:dyDescent="0.3">
      <c r="A33" s="149">
        <v>32</v>
      </c>
      <c r="B33" s="149" t="str">
        <f>IF(A33=BP33,"v","x")</f>
        <v>x</v>
      </c>
      <c r="C33" s="149"/>
      <c r="D33" s="199"/>
      <c r="E33" s="246"/>
      <c r="F33" s="268"/>
      <c r="G33" s="232"/>
      <c r="H33" s="176">
        <f>SUM(M33+R33+W33+AB33+AG33+AL33+AQ33+AV33+BA33+BF33+BK33)</f>
        <v>0</v>
      </c>
      <c r="I33" s="269"/>
      <c r="J33" s="153">
        <v>2021</v>
      </c>
      <c r="K33" s="455">
        <f>J33-I33</f>
        <v>2021</v>
      </c>
      <c r="L33" s="153">
        <f>H33-M33</f>
        <v>0</v>
      </c>
      <c r="M33" s="164">
        <v>0</v>
      </c>
      <c r="N33" s="179">
        <v>1</v>
      </c>
      <c r="O33" s="179"/>
      <c r="P33" s="179"/>
      <c r="Q33" s="270"/>
      <c r="R33" s="271">
        <f>(SUM(O33*10+P33)/N33*10)+Q33</f>
        <v>0</v>
      </c>
      <c r="S33" s="179">
        <v>1</v>
      </c>
      <c r="T33" s="179"/>
      <c r="U33" s="179"/>
      <c r="V33" s="179"/>
      <c r="W33" s="271">
        <f>(SUM(T33*10+U33)/S33*10)+V33</f>
        <v>0</v>
      </c>
      <c r="X33" s="179">
        <v>1</v>
      </c>
      <c r="Y33" s="179"/>
      <c r="Z33" s="179"/>
      <c r="AA33" s="179"/>
      <c r="AB33" s="271">
        <f>(SUM(Y33*10+Z33)/X33*10)+AA33</f>
        <v>0</v>
      </c>
      <c r="AC33" s="179">
        <v>1</v>
      </c>
      <c r="AD33" s="179"/>
      <c r="AE33" s="179"/>
      <c r="AF33" s="179"/>
      <c r="AG33" s="271">
        <f>(SUM(AD33*10+AE33)/AC33*10)+AF33</f>
        <v>0</v>
      </c>
      <c r="AH33" s="179">
        <v>1</v>
      </c>
      <c r="AI33" s="179"/>
      <c r="AJ33" s="179"/>
      <c r="AK33" s="272"/>
      <c r="AL33" s="271">
        <f>(SUM(AI33*10+AJ33)/AH33*10)+AK33</f>
        <v>0</v>
      </c>
      <c r="AM33" s="179">
        <v>1</v>
      </c>
      <c r="AN33" s="179"/>
      <c r="AO33" s="179"/>
      <c r="AP33" s="272"/>
      <c r="AQ33" s="271">
        <f>(SUM(AN33*10+AO33)/AM33*10)+AP33</f>
        <v>0</v>
      </c>
      <c r="AR33" s="179">
        <v>1</v>
      </c>
      <c r="AS33" s="179"/>
      <c r="AT33" s="179"/>
      <c r="AU33" s="272"/>
      <c r="AV33" s="273">
        <f>SUM(AS33*10+AT33)/AR33*10</f>
        <v>0</v>
      </c>
      <c r="AW33" s="179">
        <v>1</v>
      </c>
      <c r="AX33" s="179"/>
      <c r="AY33" s="179"/>
      <c r="AZ33" s="270"/>
      <c r="BA33" s="271">
        <f>(SUM(AX33*10+AY33)/AW33*10)+AZ33</f>
        <v>0</v>
      </c>
      <c r="BB33" s="179">
        <v>1</v>
      </c>
      <c r="BC33" s="179"/>
      <c r="BD33" s="179"/>
      <c r="BE33" s="179"/>
      <c r="BF33" s="271">
        <f>(SUM(BC33*10+BD33)/BB33*10)+BE33</f>
        <v>0</v>
      </c>
      <c r="BG33" s="179">
        <v>1</v>
      </c>
      <c r="BH33" s="179"/>
      <c r="BI33" s="179"/>
      <c r="BJ33" s="179"/>
      <c r="BK33" s="271">
        <f>(SUM(BH33*10+BI33)/BG33*10)+BJ33</f>
        <v>0</v>
      </c>
      <c r="BL33" s="153">
        <f>IF(H33&lt;250,0,IF(H33&lt;500,250,IF(H33&lt;750,"500",IF(H33&lt;1000,750,IF(H33&lt;1500,1000,IF(H33&lt;2000,1500,IF(H33&lt;2500,2000,IF(H33&lt;3000,2500,3000))))))))</f>
        <v>0</v>
      </c>
      <c r="BM33" s="181">
        <v>0</v>
      </c>
      <c r="BN33" s="153">
        <f>BL33-BM33</f>
        <v>0</v>
      </c>
      <c r="BO33" s="153" t="str">
        <f>IF(BN33=0,"geen actie",CONCATENATE("diploma uitschrijven: ",BL33," punten"))</f>
        <v>geen actie</v>
      </c>
      <c r="BP33" s="149">
        <v>38</v>
      </c>
    </row>
    <row r="34" spans="1:68" ht="17.25" customHeight="1" x14ac:dyDescent="0.3">
      <c r="A34" s="149">
        <v>33</v>
      </c>
      <c r="B34" s="149" t="str">
        <f>IF(A34=BP34,"v","x")</f>
        <v>x</v>
      </c>
      <c r="C34" s="149"/>
      <c r="D34" s="199"/>
      <c r="E34" s="246"/>
      <c r="F34" s="268"/>
      <c r="G34" s="232"/>
      <c r="H34" s="176">
        <f>SUM(M34+R34+W34+AB34+AG34+AL34+AQ34+AV34+BA34+BF34+BK34)</f>
        <v>0</v>
      </c>
      <c r="I34" s="269"/>
      <c r="J34" s="153">
        <v>2021</v>
      </c>
      <c r="K34" s="455">
        <f>J34-I34</f>
        <v>2021</v>
      </c>
      <c r="L34" s="153">
        <f>H34-M34</f>
        <v>0</v>
      </c>
      <c r="M34" s="164">
        <v>0</v>
      </c>
      <c r="N34" s="179">
        <v>1</v>
      </c>
      <c r="O34" s="179"/>
      <c r="P34" s="179"/>
      <c r="Q34" s="270"/>
      <c r="R34" s="271">
        <f>(SUM(O34*10+P34)/N34*10)+Q34</f>
        <v>0</v>
      </c>
      <c r="S34" s="179">
        <v>1</v>
      </c>
      <c r="T34" s="179"/>
      <c r="U34" s="179"/>
      <c r="V34" s="179"/>
      <c r="W34" s="271">
        <f>(SUM(T34*10+U34)/S34*10)+V34</f>
        <v>0</v>
      </c>
      <c r="X34" s="179">
        <v>1</v>
      </c>
      <c r="Y34" s="179"/>
      <c r="Z34" s="179"/>
      <c r="AA34" s="179"/>
      <c r="AB34" s="271">
        <f>(SUM(Y34*10+Z34)/X34*10)+AA34</f>
        <v>0</v>
      </c>
      <c r="AC34" s="179">
        <v>1</v>
      </c>
      <c r="AD34" s="179"/>
      <c r="AE34" s="179"/>
      <c r="AF34" s="179"/>
      <c r="AG34" s="271">
        <f>(SUM(AD34*10+AE34)/AC34*10)+AF34</f>
        <v>0</v>
      </c>
      <c r="AH34" s="179">
        <v>1</v>
      </c>
      <c r="AI34" s="179"/>
      <c r="AJ34" s="179"/>
      <c r="AK34" s="272"/>
      <c r="AL34" s="271">
        <f>(SUM(AI34*10+AJ34)/AH34*10)+AK34</f>
        <v>0</v>
      </c>
      <c r="AM34" s="179">
        <v>1</v>
      </c>
      <c r="AN34" s="179"/>
      <c r="AO34" s="179"/>
      <c r="AP34" s="272"/>
      <c r="AQ34" s="271">
        <f>(SUM(AN34*10+AO34)/AM34*10)+AP34</f>
        <v>0</v>
      </c>
      <c r="AR34" s="179">
        <v>1</v>
      </c>
      <c r="AS34" s="179"/>
      <c r="AT34" s="179"/>
      <c r="AU34" s="272"/>
      <c r="AV34" s="273">
        <f>SUM(AS34*10+AT34)/AR34*10</f>
        <v>0</v>
      </c>
      <c r="AW34" s="179">
        <v>1</v>
      </c>
      <c r="AX34" s="179"/>
      <c r="AY34" s="179"/>
      <c r="AZ34" s="270"/>
      <c r="BA34" s="271">
        <f>(SUM(AX34*10+AY34)/AW34*10)+AZ34</f>
        <v>0</v>
      </c>
      <c r="BB34" s="179">
        <v>1</v>
      </c>
      <c r="BC34" s="179"/>
      <c r="BD34" s="179"/>
      <c r="BE34" s="179"/>
      <c r="BF34" s="271">
        <f>(SUM(BC34*10+BD34)/BB34*10)+BE34</f>
        <v>0</v>
      </c>
      <c r="BG34" s="179">
        <v>1</v>
      </c>
      <c r="BH34" s="179"/>
      <c r="BI34" s="179"/>
      <c r="BJ34" s="179"/>
      <c r="BK34" s="271">
        <f>(SUM(BH34*10+BI34)/BG34*10)+BJ34</f>
        <v>0</v>
      </c>
      <c r="BL34" s="153">
        <f>IF(H34&lt;250,0,IF(H34&lt;500,250,IF(H34&lt;750,"500",IF(H34&lt;1000,750,IF(H34&lt;1500,1000,IF(H34&lt;2000,1500,IF(H34&lt;2500,2000,IF(H34&lt;3000,2500,3000))))))))</f>
        <v>0</v>
      </c>
      <c r="BM34" s="181">
        <v>0</v>
      </c>
      <c r="BN34" s="153">
        <f>BL34-BM34</f>
        <v>0</v>
      </c>
      <c r="BO34" s="153" t="str">
        <f>IF(BN34=0,"geen actie",CONCATENATE("diploma uitschrijven: ",BL34," punten"))</f>
        <v>geen actie</v>
      </c>
      <c r="BP34" s="149">
        <v>39</v>
      </c>
    </row>
    <row r="35" spans="1:68" ht="17.25" customHeight="1" x14ac:dyDescent="0.3">
      <c r="A35" s="149">
        <v>34</v>
      </c>
      <c r="B35" s="149" t="str">
        <f>IF(A35=BP35,"v","x")</f>
        <v>x</v>
      </c>
      <c r="C35" s="149"/>
      <c r="D35" s="199"/>
      <c r="E35" s="246"/>
      <c r="F35" s="268"/>
      <c r="G35" s="232"/>
      <c r="H35" s="176">
        <f>SUM(M35+R35+W35+AB35+AG35+AL35+AQ35+AV35+BA35+BF35+BK35)</f>
        <v>0</v>
      </c>
      <c r="I35" s="269"/>
      <c r="J35" s="153">
        <v>2021</v>
      </c>
      <c r="K35" s="455">
        <f>J35-I35</f>
        <v>2021</v>
      </c>
      <c r="L35" s="153">
        <f>H35-M35</f>
        <v>0</v>
      </c>
      <c r="M35" s="164">
        <v>0</v>
      </c>
      <c r="N35" s="179">
        <v>1</v>
      </c>
      <c r="O35" s="179"/>
      <c r="P35" s="179"/>
      <c r="Q35" s="270"/>
      <c r="R35" s="271">
        <f>(SUM(O35*10+P35)/N35*10)+Q35</f>
        <v>0</v>
      </c>
      <c r="S35" s="179">
        <v>1</v>
      </c>
      <c r="T35" s="179"/>
      <c r="U35" s="179"/>
      <c r="V35" s="179"/>
      <c r="W35" s="271">
        <f>(SUM(T35*10+U35)/S35*10)+V35</f>
        <v>0</v>
      </c>
      <c r="X35" s="179">
        <v>1</v>
      </c>
      <c r="Y35" s="179"/>
      <c r="Z35" s="179"/>
      <c r="AA35" s="179"/>
      <c r="AB35" s="271">
        <f>(SUM(Y35*10+Z35)/X35*10)+AA35</f>
        <v>0</v>
      </c>
      <c r="AC35" s="179">
        <v>1</v>
      </c>
      <c r="AD35" s="179"/>
      <c r="AE35" s="179"/>
      <c r="AF35" s="179"/>
      <c r="AG35" s="271">
        <f>(SUM(AD35*10+AE35)/AC35*10)+AF35</f>
        <v>0</v>
      </c>
      <c r="AH35" s="179">
        <v>1</v>
      </c>
      <c r="AI35" s="179"/>
      <c r="AJ35" s="179"/>
      <c r="AK35" s="272"/>
      <c r="AL35" s="271">
        <f>(SUM(AI35*10+AJ35)/AH35*10)+AK35</f>
        <v>0</v>
      </c>
      <c r="AM35" s="179">
        <v>1</v>
      </c>
      <c r="AN35" s="179"/>
      <c r="AO35" s="179"/>
      <c r="AP35" s="272"/>
      <c r="AQ35" s="271">
        <f>(SUM(AN35*10+AO35)/AM35*10)+AP35</f>
        <v>0</v>
      </c>
      <c r="AR35" s="179">
        <v>1</v>
      </c>
      <c r="AS35" s="179"/>
      <c r="AT35" s="179"/>
      <c r="AU35" s="272"/>
      <c r="AV35" s="273">
        <f>SUM(AS35*10+AT35)/AR35*10</f>
        <v>0</v>
      </c>
      <c r="AW35" s="179">
        <v>1</v>
      </c>
      <c r="AX35" s="179"/>
      <c r="AY35" s="179"/>
      <c r="AZ35" s="270"/>
      <c r="BA35" s="271">
        <f>(SUM(AX35*10+AY35)/AW35*10)+AZ35</f>
        <v>0</v>
      </c>
      <c r="BB35" s="179">
        <v>1</v>
      </c>
      <c r="BC35" s="179"/>
      <c r="BD35" s="179"/>
      <c r="BE35" s="179"/>
      <c r="BF35" s="271">
        <f>(SUM(BC35*10+BD35)/BB35*10)+BE35</f>
        <v>0</v>
      </c>
      <c r="BG35" s="179">
        <v>1</v>
      </c>
      <c r="BH35" s="179"/>
      <c r="BI35" s="179"/>
      <c r="BJ35" s="179"/>
      <c r="BK35" s="271">
        <f>(SUM(BH35*10+BI35)/BG35*10)+BJ35</f>
        <v>0</v>
      </c>
      <c r="BL35" s="153">
        <f>IF(H35&lt;250,0,IF(H35&lt;500,250,IF(H35&lt;750,"500",IF(H35&lt;1000,750,IF(H35&lt;1500,1000,IF(H35&lt;2000,1500,IF(H35&lt;2500,2000,IF(H35&lt;3000,2500,3000))))))))</f>
        <v>0</v>
      </c>
      <c r="BM35" s="181">
        <v>0</v>
      </c>
      <c r="BN35" s="153">
        <f>BL35-BM35</f>
        <v>0</v>
      </c>
      <c r="BO35" s="153" t="str">
        <f>IF(BN35=0,"geen actie",CONCATENATE("diploma uitschrijven: ",BL35," punten"))</f>
        <v>geen actie</v>
      </c>
      <c r="BP35" s="149">
        <v>40</v>
      </c>
    </row>
    <row r="36" spans="1:68" ht="17.25" customHeight="1" x14ac:dyDescent="0.3">
      <c r="A36" s="149">
        <v>35</v>
      </c>
      <c r="B36" s="149" t="str">
        <f>IF(A36=BP36,"v","x")</f>
        <v>x</v>
      </c>
      <c r="C36" s="149"/>
      <c r="D36" s="199"/>
      <c r="E36" s="246"/>
      <c r="F36" s="268"/>
      <c r="G36" s="232"/>
      <c r="H36" s="176">
        <f>SUM(M36+R36+W36+AB36+AG36+AL36+AQ36+AV36+BA36+BF36+BK36)</f>
        <v>0</v>
      </c>
      <c r="I36" s="269"/>
      <c r="J36" s="153">
        <v>2021</v>
      </c>
      <c r="K36" s="455">
        <f>J36-I36</f>
        <v>2021</v>
      </c>
      <c r="L36" s="153">
        <f>H36-M36</f>
        <v>0</v>
      </c>
      <c r="M36" s="164">
        <v>0</v>
      </c>
      <c r="N36" s="179">
        <v>1</v>
      </c>
      <c r="O36" s="179"/>
      <c r="P36" s="179"/>
      <c r="Q36" s="270"/>
      <c r="R36" s="271">
        <f>(SUM(O36*10+P36)/N36*10)+Q36</f>
        <v>0</v>
      </c>
      <c r="S36" s="179">
        <v>1</v>
      </c>
      <c r="T36" s="179"/>
      <c r="U36" s="179"/>
      <c r="V36" s="179"/>
      <c r="W36" s="271">
        <f>(SUM(T36*10+U36)/S36*10)+V36</f>
        <v>0</v>
      </c>
      <c r="X36" s="179">
        <v>1</v>
      </c>
      <c r="Y36" s="179"/>
      <c r="Z36" s="179"/>
      <c r="AA36" s="179"/>
      <c r="AB36" s="271">
        <f>(SUM(Y36*10+Z36)/X36*10)+AA36</f>
        <v>0</v>
      </c>
      <c r="AC36" s="179">
        <v>1</v>
      </c>
      <c r="AD36" s="179"/>
      <c r="AE36" s="179"/>
      <c r="AF36" s="179"/>
      <c r="AG36" s="271">
        <f>(SUM(AD36*10+AE36)/AC36*10)+AF36</f>
        <v>0</v>
      </c>
      <c r="AH36" s="179">
        <v>1</v>
      </c>
      <c r="AI36" s="179"/>
      <c r="AJ36" s="179"/>
      <c r="AK36" s="272"/>
      <c r="AL36" s="271">
        <f>(SUM(AI36*10+AJ36)/AH36*10)+AK36</f>
        <v>0</v>
      </c>
      <c r="AM36" s="179">
        <v>1</v>
      </c>
      <c r="AN36" s="179"/>
      <c r="AO36" s="179"/>
      <c r="AP36" s="272"/>
      <c r="AQ36" s="271">
        <f>(SUM(AN36*10+AO36)/AM36*10)+AP36</f>
        <v>0</v>
      </c>
      <c r="AR36" s="179">
        <v>1</v>
      </c>
      <c r="AS36" s="179"/>
      <c r="AT36" s="179"/>
      <c r="AU36" s="272"/>
      <c r="AV36" s="273">
        <f>SUM(AS36*10+AT36)/AR36*10</f>
        <v>0</v>
      </c>
      <c r="AW36" s="179">
        <v>1</v>
      </c>
      <c r="AX36" s="179"/>
      <c r="AY36" s="179"/>
      <c r="AZ36" s="270"/>
      <c r="BA36" s="271">
        <f>(SUM(AX36*10+AY36)/AW36*10)+AZ36</f>
        <v>0</v>
      </c>
      <c r="BB36" s="179">
        <v>1</v>
      </c>
      <c r="BC36" s="179"/>
      <c r="BD36" s="179"/>
      <c r="BE36" s="179"/>
      <c r="BF36" s="271">
        <f>(SUM(BC36*10+BD36)/BB36*10)+BE36</f>
        <v>0</v>
      </c>
      <c r="BG36" s="179">
        <v>1</v>
      </c>
      <c r="BH36" s="179"/>
      <c r="BI36" s="179"/>
      <c r="BJ36" s="179"/>
      <c r="BK36" s="271">
        <f>(SUM(BH36*10+BI36)/BG36*10)+BJ36</f>
        <v>0</v>
      </c>
      <c r="BL36" s="153">
        <f>IF(H36&lt;250,0,IF(H36&lt;500,250,IF(H36&lt;750,"500",IF(H36&lt;1000,750,IF(H36&lt;1500,1000,IF(H36&lt;2000,1500,IF(H36&lt;2500,2000,IF(H36&lt;3000,2500,3000))))))))</f>
        <v>0</v>
      </c>
      <c r="BM36" s="181">
        <v>0</v>
      </c>
      <c r="BN36" s="153">
        <f>BL36-BM36</f>
        <v>0</v>
      </c>
      <c r="BO36" s="153" t="str">
        <f>IF(BN36=0,"geen actie",CONCATENATE("diploma uitschrijven: ",BL36," punten"))</f>
        <v>geen actie</v>
      </c>
      <c r="BP36" s="149">
        <v>41</v>
      </c>
    </row>
    <row r="37" spans="1:68" ht="17.25" customHeight="1" x14ac:dyDescent="0.3">
      <c r="A37" s="149">
        <v>36</v>
      </c>
      <c r="B37" s="149" t="str">
        <f>IF(A37=BP37,"v","x")</f>
        <v>x</v>
      </c>
      <c r="C37" s="149"/>
      <c r="D37" s="199"/>
      <c r="E37" s="246"/>
      <c r="F37" s="268"/>
      <c r="G37" s="232"/>
      <c r="H37" s="176">
        <f>SUM(M37+R37+W37+AB37+AG37+AL37+AQ37+AV37+BA37+BF37+BK37)</f>
        <v>0</v>
      </c>
      <c r="I37" s="269"/>
      <c r="J37" s="153">
        <v>2021</v>
      </c>
      <c r="K37" s="455">
        <f>J37-I37</f>
        <v>2021</v>
      </c>
      <c r="L37" s="153">
        <f>H37-M37</f>
        <v>0</v>
      </c>
      <c r="M37" s="164">
        <v>0</v>
      </c>
      <c r="N37" s="179">
        <v>1</v>
      </c>
      <c r="O37" s="179"/>
      <c r="P37" s="179"/>
      <c r="Q37" s="270"/>
      <c r="R37" s="271">
        <f>(SUM(O37*10+P37)/N37*10)+Q37</f>
        <v>0</v>
      </c>
      <c r="S37" s="179">
        <v>1</v>
      </c>
      <c r="T37" s="179"/>
      <c r="U37" s="179"/>
      <c r="V37" s="179"/>
      <c r="W37" s="271">
        <f>(SUM(T37*10+U37)/S37*10)+V37</f>
        <v>0</v>
      </c>
      <c r="X37" s="179">
        <v>1</v>
      </c>
      <c r="Y37" s="179"/>
      <c r="Z37" s="179"/>
      <c r="AA37" s="179"/>
      <c r="AB37" s="271">
        <f>(SUM(Y37*10+Z37)/X37*10)+AA37</f>
        <v>0</v>
      </c>
      <c r="AC37" s="179">
        <v>1</v>
      </c>
      <c r="AD37" s="179"/>
      <c r="AE37" s="179"/>
      <c r="AF37" s="179"/>
      <c r="AG37" s="271">
        <f>(SUM(AD37*10+AE37)/AC37*10)+AF37</f>
        <v>0</v>
      </c>
      <c r="AH37" s="179">
        <v>1</v>
      </c>
      <c r="AI37" s="179"/>
      <c r="AJ37" s="179"/>
      <c r="AK37" s="272"/>
      <c r="AL37" s="271">
        <f>(SUM(AI37*10+AJ37)/AH37*10)+AK37</f>
        <v>0</v>
      </c>
      <c r="AM37" s="179">
        <v>1</v>
      </c>
      <c r="AN37" s="179"/>
      <c r="AO37" s="179"/>
      <c r="AP37" s="272"/>
      <c r="AQ37" s="271">
        <f>(SUM(AN37*10+AO37)/AM37*10)+AP37</f>
        <v>0</v>
      </c>
      <c r="AR37" s="179">
        <v>1</v>
      </c>
      <c r="AS37" s="179"/>
      <c r="AT37" s="179"/>
      <c r="AU37" s="272"/>
      <c r="AV37" s="273">
        <f>SUM(AS37*10+AT37)/AR37*10</f>
        <v>0</v>
      </c>
      <c r="AW37" s="179">
        <v>1</v>
      </c>
      <c r="AX37" s="179"/>
      <c r="AY37" s="179"/>
      <c r="AZ37" s="270"/>
      <c r="BA37" s="271">
        <f>(SUM(AX37*10+AY37)/AW37*10)+AZ37</f>
        <v>0</v>
      </c>
      <c r="BB37" s="179">
        <v>1</v>
      </c>
      <c r="BC37" s="179"/>
      <c r="BD37" s="179"/>
      <c r="BE37" s="179"/>
      <c r="BF37" s="271">
        <f>(SUM(BC37*10+BD37)/BB37*10)+BE37</f>
        <v>0</v>
      </c>
      <c r="BG37" s="179">
        <v>1</v>
      </c>
      <c r="BH37" s="179"/>
      <c r="BI37" s="179"/>
      <c r="BJ37" s="179"/>
      <c r="BK37" s="271">
        <f>(SUM(BH37*10+BI37)/BG37*10)+BJ37</f>
        <v>0</v>
      </c>
      <c r="BL37" s="153">
        <f>IF(H37&lt;250,0,IF(H37&lt;500,250,IF(H37&lt;750,"500",IF(H37&lt;1000,750,IF(H37&lt;1500,1000,IF(H37&lt;2000,1500,IF(H37&lt;2500,2000,IF(H37&lt;3000,2500,3000))))))))</f>
        <v>0</v>
      </c>
      <c r="BM37" s="181">
        <v>0</v>
      </c>
      <c r="BN37" s="153">
        <f>BL37-BM37</f>
        <v>0</v>
      </c>
      <c r="BO37" s="153" t="str">
        <f>IF(BN37=0,"geen actie",CONCATENATE("diploma uitschrijven: ",BL37," punten"))</f>
        <v>geen actie</v>
      </c>
      <c r="BP37" s="149">
        <v>42</v>
      </c>
    </row>
    <row r="38" spans="1:68" ht="17.25" customHeight="1" x14ac:dyDescent="0.3">
      <c r="A38" s="149">
        <v>37</v>
      </c>
      <c r="B38" s="149" t="str">
        <f>IF(A38=BP38,"v","x")</f>
        <v>x</v>
      </c>
      <c r="C38" s="149"/>
      <c r="D38" s="199"/>
      <c r="E38" s="246"/>
      <c r="F38" s="268"/>
      <c r="G38" s="232"/>
      <c r="H38" s="176">
        <f>SUM(M38+R38+W38+AB38+AG38+AL38+AQ38+AV38+BA38+BF38+BK38)</f>
        <v>0</v>
      </c>
      <c r="I38" s="269"/>
      <c r="J38" s="153">
        <v>2021</v>
      </c>
      <c r="K38" s="455">
        <f>J38-I38</f>
        <v>2021</v>
      </c>
      <c r="L38" s="153">
        <f>H38-M38</f>
        <v>0</v>
      </c>
      <c r="M38" s="164">
        <v>0</v>
      </c>
      <c r="N38" s="179">
        <v>1</v>
      </c>
      <c r="O38" s="179"/>
      <c r="P38" s="179"/>
      <c r="Q38" s="270"/>
      <c r="R38" s="271">
        <f>(SUM(O38*10+P38)/N38*10)+Q38</f>
        <v>0</v>
      </c>
      <c r="S38" s="179">
        <v>1</v>
      </c>
      <c r="T38" s="179"/>
      <c r="U38" s="179"/>
      <c r="V38" s="179"/>
      <c r="W38" s="271">
        <f>(SUM(T38*10+U38)/S38*10)+V38</f>
        <v>0</v>
      </c>
      <c r="X38" s="179">
        <v>1</v>
      </c>
      <c r="Y38" s="179"/>
      <c r="Z38" s="179"/>
      <c r="AA38" s="179"/>
      <c r="AB38" s="271">
        <f>(SUM(Y38*10+Z38)/X38*10)+AA38</f>
        <v>0</v>
      </c>
      <c r="AC38" s="179">
        <v>1</v>
      </c>
      <c r="AD38" s="179"/>
      <c r="AE38" s="179"/>
      <c r="AF38" s="179"/>
      <c r="AG38" s="271">
        <f>(SUM(AD38*10+AE38)/AC38*10)+AF38</f>
        <v>0</v>
      </c>
      <c r="AH38" s="179">
        <v>1</v>
      </c>
      <c r="AI38" s="179"/>
      <c r="AJ38" s="179"/>
      <c r="AK38" s="272"/>
      <c r="AL38" s="271">
        <f>(SUM(AI38*10+AJ38)/AH38*10)+AK38</f>
        <v>0</v>
      </c>
      <c r="AM38" s="179">
        <v>1</v>
      </c>
      <c r="AN38" s="179"/>
      <c r="AO38" s="179"/>
      <c r="AP38" s="272"/>
      <c r="AQ38" s="271">
        <f>(SUM(AN38*10+AO38)/AM38*10)+AP38</f>
        <v>0</v>
      </c>
      <c r="AR38" s="179">
        <v>1</v>
      </c>
      <c r="AS38" s="179"/>
      <c r="AT38" s="179"/>
      <c r="AU38" s="272"/>
      <c r="AV38" s="273">
        <f>SUM(AS38*10+AT38)/AR38*10</f>
        <v>0</v>
      </c>
      <c r="AW38" s="179">
        <v>1</v>
      </c>
      <c r="AX38" s="179"/>
      <c r="AY38" s="179"/>
      <c r="AZ38" s="270"/>
      <c r="BA38" s="271">
        <f>(SUM(AX38*10+AY38)/AW38*10)+AZ38</f>
        <v>0</v>
      </c>
      <c r="BB38" s="179">
        <v>1</v>
      </c>
      <c r="BC38" s="179"/>
      <c r="BD38" s="179"/>
      <c r="BE38" s="179"/>
      <c r="BF38" s="271">
        <f>(SUM(BC38*10+BD38)/BB38*10)+BE38</f>
        <v>0</v>
      </c>
      <c r="BG38" s="179">
        <v>1</v>
      </c>
      <c r="BH38" s="179"/>
      <c r="BI38" s="179"/>
      <c r="BJ38" s="179"/>
      <c r="BK38" s="271">
        <f>(SUM(BH38*10+BI38)/BG38*10)+BJ38</f>
        <v>0</v>
      </c>
      <c r="BL38" s="153">
        <f>IF(H38&lt;250,0,IF(H38&lt;500,250,IF(H38&lt;750,"500",IF(H38&lt;1000,750,IF(H38&lt;1500,1000,IF(H38&lt;2000,1500,IF(H38&lt;2500,2000,IF(H38&lt;3000,2500,3000))))))))</f>
        <v>0</v>
      </c>
      <c r="BM38" s="181">
        <v>0</v>
      </c>
      <c r="BN38" s="153">
        <f>BL38-BM38</f>
        <v>0</v>
      </c>
      <c r="BO38" s="153" t="str">
        <f>IF(BN38=0,"geen actie",CONCATENATE("diploma uitschrijven: ",BL38," punten"))</f>
        <v>geen actie</v>
      </c>
      <c r="BP38" s="149">
        <v>43</v>
      </c>
    </row>
    <row r="39" spans="1:68" ht="17.25" customHeight="1" x14ac:dyDescent="0.3">
      <c r="A39" s="149">
        <v>38</v>
      </c>
      <c r="B39" s="149" t="str">
        <f>IF(A39=BP39,"v","x")</f>
        <v>x</v>
      </c>
      <c r="C39" s="149"/>
      <c r="D39" s="199"/>
      <c r="E39" s="246"/>
      <c r="F39" s="268"/>
      <c r="G39" s="232"/>
      <c r="H39" s="176">
        <f>SUM(M39+R39+W39+AB39+AG39+AL39+AQ39+AV39+BA39+BF39+BK39)</f>
        <v>0</v>
      </c>
      <c r="I39" s="269"/>
      <c r="J39" s="153">
        <v>2021</v>
      </c>
      <c r="K39" s="455">
        <f>J39-I39</f>
        <v>2021</v>
      </c>
      <c r="L39" s="153">
        <f>H39-M39</f>
        <v>0</v>
      </c>
      <c r="M39" s="164">
        <v>0</v>
      </c>
      <c r="N39" s="179">
        <v>1</v>
      </c>
      <c r="O39" s="179"/>
      <c r="P39" s="179"/>
      <c r="Q39" s="270"/>
      <c r="R39" s="271">
        <f>(SUM(O39*10+P39)/N39*10)+Q39</f>
        <v>0</v>
      </c>
      <c r="S39" s="179">
        <v>1</v>
      </c>
      <c r="T39" s="179"/>
      <c r="U39" s="179"/>
      <c r="V39" s="179"/>
      <c r="W39" s="271">
        <f>(SUM(T39*10+U39)/S39*10)+V39</f>
        <v>0</v>
      </c>
      <c r="X39" s="179">
        <v>1</v>
      </c>
      <c r="Y39" s="179"/>
      <c r="Z39" s="179"/>
      <c r="AA39" s="179"/>
      <c r="AB39" s="271">
        <f>(SUM(Y39*10+Z39)/X39*10)+AA39</f>
        <v>0</v>
      </c>
      <c r="AC39" s="179">
        <v>1</v>
      </c>
      <c r="AD39" s="179"/>
      <c r="AE39" s="179"/>
      <c r="AF39" s="179"/>
      <c r="AG39" s="271">
        <f>(SUM(AD39*10+AE39)/AC39*10)+AF39</f>
        <v>0</v>
      </c>
      <c r="AH39" s="179">
        <v>1</v>
      </c>
      <c r="AI39" s="179"/>
      <c r="AJ39" s="179"/>
      <c r="AK39" s="272"/>
      <c r="AL39" s="271">
        <f>(SUM(AI39*10+AJ39)/AH39*10)+AK39</f>
        <v>0</v>
      </c>
      <c r="AM39" s="179">
        <v>1</v>
      </c>
      <c r="AN39" s="179"/>
      <c r="AO39" s="179"/>
      <c r="AP39" s="272"/>
      <c r="AQ39" s="271">
        <f>(SUM(AN39*10+AO39)/AM39*10)+AP39</f>
        <v>0</v>
      </c>
      <c r="AR39" s="179">
        <v>1</v>
      </c>
      <c r="AS39" s="179"/>
      <c r="AT39" s="179"/>
      <c r="AU39" s="272"/>
      <c r="AV39" s="273">
        <f>SUM(AS39*10+AT39)/AR39*10</f>
        <v>0</v>
      </c>
      <c r="AW39" s="179">
        <v>1</v>
      </c>
      <c r="AX39" s="179"/>
      <c r="AY39" s="179"/>
      <c r="AZ39" s="270"/>
      <c r="BA39" s="271">
        <f>(SUM(AX39*10+AY39)/AW39*10)+AZ39</f>
        <v>0</v>
      </c>
      <c r="BB39" s="179">
        <v>1</v>
      </c>
      <c r="BC39" s="179"/>
      <c r="BD39" s="179"/>
      <c r="BE39" s="179"/>
      <c r="BF39" s="271">
        <f>(SUM(BC39*10+BD39)/BB39*10)+BE39</f>
        <v>0</v>
      </c>
      <c r="BG39" s="179">
        <v>1</v>
      </c>
      <c r="BH39" s="179"/>
      <c r="BI39" s="179"/>
      <c r="BJ39" s="179"/>
      <c r="BK39" s="271">
        <f>(SUM(BH39*10+BI39)/BG39*10)+BJ39</f>
        <v>0</v>
      </c>
      <c r="BL39" s="153">
        <f>IF(H39&lt;250,0,IF(H39&lt;500,250,IF(H39&lt;750,"500",IF(H39&lt;1000,750,IF(H39&lt;1500,1000,IF(H39&lt;2000,1500,IF(H39&lt;2500,2000,IF(H39&lt;3000,2500,3000))))))))</f>
        <v>0</v>
      </c>
      <c r="BM39" s="181">
        <v>0</v>
      </c>
      <c r="BN39" s="153">
        <f>BL39-BM39</f>
        <v>0</v>
      </c>
      <c r="BO39" s="153" t="str">
        <f>IF(BN39=0,"geen actie",CONCATENATE("diploma uitschrijven: ",BL39," punten"))</f>
        <v>geen actie</v>
      </c>
      <c r="BP39" s="149">
        <v>44</v>
      </c>
    </row>
    <row r="40" spans="1:68" ht="17.25" customHeight="1" x14ac:dyDescent="0.3">
      <c r="A40" s="149">
        <v>39</v>
      </c>
      <c r="B40" s="149" t="str">
        <f>IF(A40=BP40,"v","x")</f>
        <v>x</v>
      </c>
      <c r="C40" s="149"/>
      <c r="D40" s="199"/>
      <c r="E40" s="246"/>
      <c r="F40" s="268"/>
      <c r="G40" s="232"/>
      <c r="H40" s="176">
        <f>SUM(M40+R40+W40+AB40+AG40+AL40+AQ40+AV40+BA40+BF40+BK40)</f>
        <v>0</v>
      </c>
      <c r="I40" s="269"/>
      <c r="J40" s="153">
        <v>2021</v>
      </c>
      <c r="K40" s="455">
        <f>J40-I40</f>
        <v>2021</v>
      </c>
      <c r="L40" s="153">
        <f>H40-M40</f>
        <v>0</v>
      </c>
      <c r="M40" s="164">
        <v>0</v>
      </c>
      <c r="N40" s="179">
        <v>1</v>
      </c>
      <c r="O40" s="179"/>
      <c r="P40" s="179"/>
      <c r="Q40" s="270"/>
      <c r="R40" s="271">
        <f>(SUM(O40*10+P40)/N40*10)+Q40</f>
        <v>0</v>
      </c>
      <c r="S40" s="179">
        <v>1</v>
      </c>
      <c r="T40" s="179"/>
      <c r="U40" s="179"/>
      <c r="V40" s="179"/>
      <c r="W40" s="271">
        <f>(SUM(T40*10+U40)/S40*10)+V40</f>
        <v>0</v>
      </c>
      <c r="X40" s="179">
        <v>1</v>
      </c>
      <c r="Y40" s="179"/>
      <c r="Z40" s="179"/>
      <c r="AA40" s="179"/>
      <c r="AB40" s="271">
        <f>(SUM(Y40*10+Z40)/X40*10)+AA40</f>
        <v>0</v>
      </c>
      <c r="AC40" s="179">
        <v>1</v>
      </c>
      <c r="AD40" s="179"/>
      <c r="AE40" s="179"/>
      <c r="AF40" s="179"/>
      <c r="AG40" s="271">
        <f>(SUM(AD40*10+AE40)/AC40*10)+AF40</f>
        <v>0</v>
      </c>
      <c r="AH40" s="179">
        <v>1</v>
      </c>
      <c r="AI40" s="179"/>
      <c r="AJ40" s="179"/>
      <c r="AK40" s="272"/>
      <c r="AL40" s="271">
        <f>(SUM(AI40*10+AJ40)/AH40*10)+AK40</f>
        <v>0</v>
      </c>
      <c r="AM40" s="179">
        <v>1</v>
      </c>
      <c r="AN40" s="179"/>
      <c r="AO40" s="179"/>
      <c r="AP40" s="272"/>
      <c r="AQ40" s="271">
        <f>(SUM(AN40*10+AO40)/AM40*10)+AP40</f>
        <v>0</v>
      </c>
      <c r="AR40" s="179">
        <v>1</v>
      </c>
      <c r="AS40" s="179"/>
      <c r="AT40" s="179"/>
      <c r="AU40" s="272"/>
      <c r="AV40" s="273">
        <f>SUM(AS40*10+AT40)/AR40*10</f>
        <v>0</v>
      </c>
      <c r="AW40" s="179">
        <v>1</v>
      </c>
      <c r="AX40" s="179"/>
      <c r="AY40" s="179"/>
      <c r="AZ40" s="270"/>
      <c r="BA40" s="271">
        <f>(SUM(AX40*10+AY40)/AW40*10)+AZ40</f>
        <v>0</v>
      </c>
      <c r="BB40" s="179">
        <v>1</v>
      </c>
      <c r="BC40" s="179"/>
      <c r="BD40" s="179"/>
      <c r="BE40" s="179"/>
      <c r="BF40" s="271">
        <f>(SUM(BC40*10+BD40)/BB40*10)+BE40</f>
        <v>0</v>
      </c>
      <c r="BG40" s="179">
        <v>1</v>
      </c>
      <c r="BH40" s="179"/>
      <c r="BI40" s="179"/>
      <c r="BJ40" s="179"/>
      <c r="BK40" s="271">
        <f>(SUM(BH40*10+BI40)/BG40*10)+BJ40</f>
        <v>0</v>
      </c>
      <c r="BL40" s="153">
        <f>IF(H40&lt;250,0,IF(H40&lt;500,250,IF(H40&lt;750,"500",IF(H40&lt;1000,750,IF(H40&lt;1500,1000,IF(H40&lt;2000,1500,IF(H40&lt;2500,2000,IF(H40&lt;3000,2500,3000))))))))</f>
        <v>0</v>
      </c>
      <c r="BM40" s="181">
        <v>0</v>
      </c>
      <c r="BN40" s="153">
        <f>BL40-BM40</f>
        <v>0</v>
      </c>
      <c r="BO40" s="153" t="str">
        <f>IF(BN40=0,"geen actie",CONCATENATE("diploma uitschrijven: ",BL40," punten"))</f>
        <v>geen actie</v>
      </c>
      <c r="BP40" s="149">
        <v>45</v>
      </c>
    </row>
    <row r="41" spans="1:68" ht="17.25" customHeight="1" x14ac:dyDescent="0.3">
      <c r="A41" s="149">
        <v>40</v>
      </c>
      <c r="B41" s="149" t="str">
        <f>IF(A41=BP41,"v","x")</f>
        <v>x</v>
      </c>
      <c r="C41" s="149"/>
      <c r="D41" s="199"/>
      <c r="E41" s="246"/>
      <c r="F41" s="268"/>
      <c r="G41" s="232"/>
      <c r="H41" s="176">
        <f>SUM(M41+R41+W41+AB41+AG41+AL41+AQ41+AV41+BA41+BF41+BK41)</f>
        <v>0</v>
      </c>
      <c r="I41" s="269"/>
      <c r="J41" s="153">
        <v>2021</v>
      </c>
      <c r="K41" s="455">
        <f>J41-I41</f>
        <v>2021</v>
      </c>
      <c r="L41" s="153">
        <f>H41-M41</f>
        <v>0</v>
      </c>
      <c r="M41" s="164">
        <v>0</v>
      </c>
      <c r="N41" s="179">
        <v>1</v>
      </c>
      <c r="O41" s="179"/>
      <c r="P41" s="179"/>
      <c r="Q41" s="270"/>
      <c r="R41" s="271">
        <f>(SUM(O41*10+P41)/N41*10)+Q41</f>
        <v>0</v>
      </c>
      <c r="S41" s="179">
        <v>1</v>
      </c>
      <c r="T41" s="179"/>
      <c r="U41" s="179"/>
      <c r="V41" s="179"/>
      <c r="W41" s="271">
        <f>(SUM(T41*10+U41)/S41*10)+V41</f>
        <v>0</v>
      </c>
      <c r="X41" s="179">
        <v>1</v>
      </c>
      <c r="Y41" s="179"/>
      <c r="Z41" s="179"/>
      <c r="AA41" s="179"/>
      <c r="AB41" s="271">
        <f>(SUM(Y41*10+Z41)/X41*10)+AA41</f>
        <v>0</v>
      </c>
      <c r="AC41" s="179">
        <v>1</v>
      </c>
      <c r="AD41" s="179"/>
      <c r="AE41" s="179"/>
      <c r="AF41" s="179"/>
      <c r="AG41" s="271">
        <f>(SUM(AD41*10+AE41)/AC41*10)+AF41</f>
        <v>0</v>
      </c>
      <c r="AH41" s="179">
        <v>1</v>
      </c>
      <c r="AI41" s="179"/>
      <c r="AJ41" s="179"/>
      <c r="AK41" s="272"/>
      <c r="AL41" s="271">
        <f>(SUM(AI41*10+AJ41)/AH41*10)+AK41</f>
        <v>0</v>
      </c>
      <c r="AM41" s="179">
        <v>1</v>
      </c>
      <c r="AN41" s="179"/>
      <c r="AO41" s="179"/>
      <c r="AP41" s="272"/>
      <c r="AQ41" s="271">
        <f>(SUM(AN41*10+AO41)/AM41*10)+AP41</f>
        <v>0</v>
      </c>
      <c r="AR41" s="179">
        <v>1</v>
      </c>
      <c r="AS41" s="179"/>
      <c r="AT41" s="179"/>
      <c r="AU41" s="272"/>
      <c r="AV41" s="273">
        <f>SUM(AS41*10+AT41)/AR41*10</f>
        <v>0</v>
      </c>
      <c r="AW41" s="179">
        <v>1</v>
      </c>
      <c r="AX41" s="179"/>
      <c r="AY41" s="179"/>
      <c r="AZ41" s="270"/>
      <c r="BA41" s="271">
        <f>(SUM(AX41*10+AY41)/AW41*10)+AZ41</f>
        <v>0</v>
      </c>
      <c r="BB41" s="179">
        <v>1</v>
      </c>
      <c r="BC41" s="179"/>
      <c r="BD41" s="179"/>
      <c r="BE41" s="179"/>
      <c r="BF41" s="271">
        <f>(SUM(BC41*10+BD41)/BB41*10)+BE41</f>
        <v>0</v>
      </c>
      <c r="BG41" s="179">
        <v>1</v>
      </c>
      <c r="BH41" s="179"/>
      <c r="BI41" s="179"/>
      <c r="BJ41" s="179"/>
      <c r="BK41" s="271">
        <f>(SUM(BH41*10+BI41)/BG41*10)+BJ41</f>
        <v>0</v>
      </c>
      <c r="BL41" s="153">
        <f>IF(H41&lt;250,0,IF(H41&lt;500,250,IF(H41&lt;750,"500",IF(H41&lt;1000,750,IF(H41&lt;1500,1000,IF(H41&lt;2000,1500,IF(H41&lt;2500,2000,IF(H41&lt;3000,2500,3000))))))))</f>
        <v>0</v>
      </c>
      <c r="BM41" s="181">
        <v>0</v>
      </c>
      <c r="BN41" s="153">
        <f>BL41-BM41</f>
        <v>0</v>
      </c>
      <c r="BO41" s="153" t="str">
        <f>IF(BN41=0,"geen actie",CONCATENATE("diploma uitschrijven: ",BL41," punten"))</f>
        <v>geen actie</v>
      </c>
      <c r="BP41" s="149">
        <v>46</v>
      </c>
    </row>
    <row r="42" spans="1:68" ht="17.25" customHeight="1" x14ac:dyDescent="0.3">
      <c r="A42" s="149">
        <v>41</v>
      </c>
      <c r="B42" s="149" t="str">
        <f>IF(A42=BP42,"v","x")</f>
        <v>x</v>
      </c>
      <c r="C42" s="149"/>
      <c r="D42" s="199"/>
      <c r="E42" s="246"/>
      <c r="F42" s="268"/>
      <c r="G42" s="232"/>
      <c r="H42" s="176">
        <f>SUM(M42+R42+W42+AB42+AG42+AL42+AQ42+AV42+BA42+BF42+BK42)</f>
        <v>0</v>
      </c>
      <c r="I42" s="269"/>
      <c r="J42" s="153">
        <v>2021</v>
      </c>
      <c r="K42" s="455">
        <f>J42-I42</f>
        <v>2021</v>
      </c>
      <c r="L42" s="153">
        <f>H42-M42</f>
        <v>0</v>
      </c>
      <c r="M42" s="164">
        <v>0</v>
      </c>
      <c r="N42" s="179">
        <v>1</v>
      </c>
      <c r="O42" s="179"/>
      <c r="P42" s="179"/>
      <c r="Q42" s="270"/>
      <c r="R42" s="271">
        <f>(SUM(O42*10+P42)/N42*10)+Q42</f>
        <v>0</v>
      </c>
      <c r="S42" s="179">
        <v>1</v>
      </c>
      <c r="T42" s="179"/>
      <c r="U42" s="179"/>
      <c r="V42" s="179"/>
      <c r="W42" s="271">
        <f>(SUM(T42*10+U42)/S42*10)+V42</f>
        <v>0</v>
      </c>
      <c r="X42" s="179">
        <v>1</v>
      </c>
      <c r="Y42" s="179"/>
      <c r="Z42" s="179"/>
      <c r="AA42" s="179"/>
      <c r="AB42" s="271">
        <f>(SUM(Y42*10+Z42)/X42*10)+AA42</f>
        <v>0</v>
      </c>
      <c r="AC42" s="179">
        <v>1</v>
      </c>
      <c r="AD42" s="179"/>
      <c r="AE42" s="179"/>
      <c r="AF42" s="179"/>
      <c r="AG42" s="271">
        <f>(SUM(AD42*10+AE42)/AC42*10)+AF42</f>
        <v>0</v>
      </c>
      <c r="AH42" s="179">
        <v>1</v>
      </c>
      <c r="AI42" s="179"/>
      <c r="AJ42" s="179"/>
      <c r="AK42" s="272"/>
      <c r="AL42" s="271">
        <f>(SUM(AI42*10+AJ42)/AH42*10)+AK42</f>
        <v>0</v>
      </c>
      <c r="AM42" s="179">
        <v>1</v>
      </c>
      <c r="AN42" s="179"/>
      <c r="AO42" s="179"/>
      <c r="AP42" s="272"/>
      <c r="AQ42" s="271">
        <f>(SUM(AN42*10+AO42)/AM42*10)+AP42</f>
        <v>0</v>
      </c>
      <c r="AR42" s="179">
        <v>1</v>
      </c>
      <c r="AS42" s="179"/>
      <c r="AT42" s="179"/>
      <c r="AU42" s="272"/>
      <c r="AV42" s="273">
        <f>SUM(AS42*10+AT42)/AR42*10</f>
        <v>0</v>
      </c>
      <c r="AW42" s="179">
        <v>1</v>
      </c>
      <c r="AX42" s="179"/>
      <c r="AY42" s="179"/>
      <c r="AZ42" s="270"/>
      <c r="BA42" s="271">
        <f>(SUM(AX42*10+AY42)/AW42*10)+AZ42</f>
        <v>0</v>
      </c>
      <c r="BB42" s="179">
        <v>1</v>
      </c>
      <c r="BC42" s="179"/>
      <c r="BD42" s="179"/>
      <c r="BE42" s="179"/>
      <c r="BF42" s="271">
        <f>(SUM(BC42*10+BD42)/BB42*10)+BE42</f>
        <v>0</v>
      </c>
      <c r="BG42" s="179">
        <v>1</v>
      </c>
      <c r="BH42" s="179"/>
      <c r="BI42" s="179"/>
      <c r="BJ42" s="179"/>
      <c r="BK42" s="271">
        <f>(SUM(BH42*10+BI42)/BG42*10)+BJ42</f>
        <v>0</v>
      </c>
      <c r="BL42" s="153">
        <f>IF(H42&lt;250,0,IF(H42&lt;500,250,IF(H42&lt;750,"500",IF(H42&lt;1000,750,IF(H42&lt;1500,1000,IF(H42&lt;2000,1500,IF(H42&lt;2500,2000,IF(H42&lt;3000,2500,3000))))))))</f>
        <v>0</v>
      </c>
      <c r="BM42" s="181">
        <v>0</v>
      </c>
      <c r="BN42" s="153">
        <f>BL42-BM42</f>
        <v>0</v>
      </c>
      <c r="BO42" s="153" t="str">
        <f>IF(BN42=0,"geen actie",CONCATENATE("diploma uitschrijven: ",BL42," punten"))</f>
        <v>geen actie</v>
      </c>
      <c r="BP42" s="149">
        <v>47</v>
      </c>
    </row>
    <row r="43" spans="1:68" ht="17.25" customHeight="1" x14ac:dyDescent="0.3">
      <c r="A43" s="149">
        <v>42</v>
      </c>
      <c r="B43" s="149" t="str">
        <f>IF(A43=BP43,"v","x")</f>
        <v>x</v>
      </c>
      <c r="C43" s="149"/>
      <c r="D43" s="199"/>
      <c r="E43" s="246"/>
      <c r="F43" s="268"/>
      <c r="G43" s="232"/>
      <c r="H43" s="176">
        <f>SUM(M43+R43+W43+AB43+AG43+AL43+AQ43+AV43+BA43+BF43+BK43)</f>
        <v>0</v>
      </c>
      <c r="I43" s="269"/>
      <c r="J43" s="153">
        <v>2021</v>
      </c>
      <c r="K43" s="455">
        <f>J43-I43</f>
        <v>2021</v>
      </c>
      <c r="L43" s="153">
        <f>H43-M43</f>
        <v>0</v>
      </c>
      <c r="M43" s="164">
        <v>0</v>
      </c>
      <c r="N43" s="179">
        <v>1</v>
      </c>
      <c r="O43" s="179"/>
      <c r="P43" s="179"/>
      <c r="Q43" s="270"/>
      <c r="R43" s="271">
        <f>(SUM(O43*10+P43)/N43*10)+Q43</f>
        <v>0</v>
      </c>
      <c r="S43" s="179">
        <v>1</v>
      </c>
      <c r="T43" s="179"/>
      <c r="U43" s="179"/>
      <c r="V43" s="179"/>
      <c r="W43" s="271">
        <f>(SUM(T43*10+U43)/S43*10)+V43</f>
        <v>0</v>
      </c>
      <c r="X43" s="179">
        <v>1</v>
      </c>
      <c r="Y43" s="179"/>
      <c r="Z43" s="179"/>
      <c r="AA43" s="179"/>
      <c r="AB43" s="271">
        <f>(SUM(Y43*10+Z43)/X43*10)+AA43</f>
        <v>0</v>
      </c>
      <c r="AC43" s="179">
        <v>1</v>
      </c>
      <c r="AD43" s="179"/>
      <c r="AE43" s="179"/>
      <c r="AF43" s="179"/>
      <c r="AG43" s="271">
        <f>(SUM(AD43*10+AE43)/AC43*10)+AF43</f>
        <v>0</v>
      </c>
      <c r="AH43" s="179">
        <v>1</v>
      </c>
      <c r="AI43" s="179"/>
      <c r="AJ43" s="179"/>
      <c r="AK43" s="272"/>
      <c r="AL43" s="271">
        <f>(SUM(AI43*10+AJ43)/AH43*10)+AK43</f>
        <v>0</v>
      </c>
      <c r="AM43" s="179">
        <v>1</v>
      </c>
      <c r="AN43" s="179"/>
      <c r="AO43" s="179"/>
      <c r="AP43" s="272"/>
      <c r="AQ43" s="271">
        <f>(SUM(AN43*10+AO43)/AM43*10)+AP43</f>
        <v>0</v>
      </c>
      <c r="AR43" s="179">
        <v>1</v>
      </c>
      <c r="AS43" s="179"/>
      <c r="AT43" s="179"/>
      <c r="AU43" s="272"/>
      <c r="AV43" s="273">
        <f>SUM(AS43*10+AT43)/AR43*10</f>
        <v>0</v>
      </c>
      <c r="AW43" s="179">
        <v>1</v>
      </c>
      <c r="AX43" s="179"/>
      <c r="AY43" s="179"/>
      <c r="AZ43" s="270"/>
      <c r="BA43" s="271">
        <f>(SUM(AX43*10+AY43)/AW43*10)+AZ43</f>
        <v>0</v>
      </c>
      <c r="BB43" s="179">
        <v>1</v>
      </c>
      <c r="BC43" s="179"/>
      <c r="BD43" s="179"/>
      <c r="BE43" s="179"/>
      <c r="BF43" s="271">
        <f>(SUM(BC43*10+BD43)/BB43*10)+BE43</f>
        <v>0</v>
      </c>
      <c r="BG43" s="179">
        <v>1</v>
      </c>
      <c r="BH43" s="179"/>
      <c r="BI43" s="179"/>
      <c r="BJ43" s="179"/>
      <c r="BK43" s="271">
        <f>(SUM(BH43*10+BI43)/BG43*10)+BJ43</f>
        <v>0</v>
      </c>
      <c r="BL43" s="153">
        <f>IF(H43&lt;250,0,IF(H43&lt;500,250,IF(H43&lt;750,"500",IF(H43&lt;1000,750,IF(H43&lt;1500,1000,IF(H43&lt;2000,1500,IF(H43&lt;2500,2000,IF(H43&lt;3000,2500,3000))))))))</f>
        <v>0</v>
      </c>
      <c r="BM43" s="181">
        <v>0</v>
      </c>
      <c r="BN43" s="153">
        <f>BL43-BM43</f>
        <v>0</v>
      </c>
      <c r="BO43" s="153" t="str">
        <f>IF(BN43=0,"geen actie",CONCATENATE("diploma uitschrijven: ",BL43," punten"))</f>
        <v>geen actie</v>
      </c>
      <c r="BP43" s="149">
        <v>48</v>
      </c>
    </row>
    <row r="44" spans="1:68" ht="17.25" customHeight="1" x14ac:dyDescent="0.3">
      <c r="A44" s="149">
        <v>43</v>
      </c>
      <c r="B44" s="149" t="str">
        <f>IF(A44=BP44,"v","x")</f>
        <v>x</v>
      </c>
      <c r="C44" s="149"/>
      <c r="D44" s="199"/>
      <c r="E44" s="246"/>
      <c r="F44" s="268"/>
      <c r="G44" s="232"/>
      <c r="H44" s="176">
        <f>SUM(M44+R44+W44+AB44+AG44+AL44+AQ44+AV44+BA44+BF44+BK44)</f>
        <v>0</v>
      </c>
      <c r="I44" s="269"/>
      <c r="J44" s="153">
        <v>2021</v>
      </c>
      <c r="K44" s="455">
        <f>J44-I44</f>
        <v>2021</v>
      </c>
      <c r="L44" s="153">
        <f>H44-M44</f>
        <v>0</v>
      </c>
      <c r="M44" s="164">
        <v>0</v>
      </c>
      <c r="N44" s="179">
        <v>1</v>
      </c>
      <c r="O44" s="179"/>
      <c r="P44" s="179"/>
      <c r="Q44" s="270"/>
      <c r="R44" s="271">
        <f>(SUM(O44*10+P44)/N44*10)+Q44</f>
        <v>0</v>
      </c>
      <c r="S44" s="179">
        <v>1</v>
      </c>
      <c r="T44" s="179"/>
      <c r="U44" s="179"/>
      <c r="V44" s="179"/>
      <c r="W44" s="271">
        <f>(SUM(T44*10+U44)/S44*10)+V44</f>
        <v>0</v>
      </c>
      <c r="X44" s="179">
        <v>1</v>
      </c>
      <c r="Y44" s="179"/>
      <c r="Z44" s="179"/>
      <c r="AA44" s="179"/>
      <c r="AB44" s="271">
        <f>(SUM(Y44*10+Z44)/X44*10)+AA44</f>
        <v>0</v>
      </c>
      <c r="AC44" s="179">
        <v>1</v>
      </c>
      <c r="AD44" s="179"/>
      <c r="AE44" s="179"/>
      <c r="AF44" s="179"/>
      <c r="AG44" s="271">
        <f>(SUM(AD44*10+AE44)/AC44*10)+AF44</f>
        <v>0</v>
      </c>
      <c r="AH44" s="179">
        <v>1</v>
      </c>
      <c r="AI44" s="179"/>
      <c r="AJ44" s="179"/>
      <c r="AK44" s="272"/>
      <c r="AL44" s="271">
        <f>(SUM(AI44*10+AJ44)/AH44*10)+AK44</f>
        <v>0</v>
      </c>
      <c r="AM44" s="179">
        <v>1</v>
      </c>
      <c r="AN44" s="179"/>
      <c r="AO44" s="179"/>
      <c r="AP44" s="272"/>
      <c r="AQ44" s="271">
        <f>(SUM(AN44*10+AO44)/AM44*10)+AP44</f>
        <v>0</v>
      </c>
      <c r="AR44" s="179">
        <v>1</v>
      </c>
      <c r="AS44" s="179"/>
      <c r="AT44" s="179"/>
      <c r="AU44" s="272"/>
      <c r="AV44" s="273">
        <f>SUM(AS44*10+AT44)/AR44*10</f>
        <v>0</v>
      </c>
      <c r="AW44" s="179">
        <v>1</v>
      </c>
      <c r="AX44" s="179"/>
      <c r="AY44" s="179"/>
      <c r="AZ44" s="270"/>
      <c r="BA44" s="271">
        <f>(SUM(AX44*10+AY44)/AW44*10)+AZ44</f>
        <v>0</v>
      </c>
      <c r="BB44" s="179">
        <v>1</v>
      </c>
      <c r="BC44" s="179"/>
      <c r="BD44" s="179"/>
      <c r="BE44" s="179"/>
      <c r="BF44" s="271">
        <f>(SUM(BC44*10+BD44)/BB44*10)+BE44</f>
        <v>0</v>
      </c>
      <c r="BG44" s="179">
        <v>1</v>
      </c>
      <c r="BH44" s="179"/>
      <c r="BI44" s="179"/>
      <c r="BJ44" s="179"/>
      <c r="BK44" s="271">
        <f>(SUM(BH44*10+BI44)/BG44*10)+BJ44</f>
        <v>0</v>
      </c>
      <c r="BL44" s="153">
        <f>IF(H44&lt;250,0,IF(H44&lt;500,250,IF(H44&lt;750,"500",IF(H44&lt;1000,750,IF(H44&lt;1500,1000,IF(H44&lt;2000,1500,IF(H44&lt;2500,2000,IF(H44&lt;3000,2500,3000))))))))</f>
        <v>0</v>
      </c>
      <c r="BM44" s="181">
        <v>0</v>
      </c>
      <c r="BN44" s="153">
        <f>BL44-BM44</f>
        <v>0</v>
      </c>
      <c r="BO44" s="153" t="str">
        <f>IF(BN44=0,"geen actie",CONCATENATE("diploma uitschrijven: ",BL44," punten"))</f>
        <v>geen actie</v>
      </c>
      <c r="BP44" s="149">
        <v>49</v>
      </c>
    </row>
    <row r="45" spans="1:68" ht="17.25" customHeight="1" x14ac:dyDescent="0.3">
      <c r="A45" s="149">
        <v>44</v>
      </c>
      <c r="B45" s="149" t="str">
        <f>IF(A45=BP45,"v","x")</f>
        <v>x</v>
      </c>
      <c r="C45" s="149"/>
      <c r="D45" s="199"/>
      <c r="E45" s="246"/>
      <c r="F45" s="268"/>
      <c r="G45" s="232"/>
      <c r="H45" s="176">
        <f>SUM(M45+R45+W45+AB45+AG45+AL45+AQ45+AV45+BA45+BF45+BK45)</f>
        <v>0</v>
      </c>
      <c r="I45" s="269"/>
      <c r="J45" s="153">
        <v>2021</v>
      </c>
      <c r="K45" s="455">
        <f>J45-I45</f>
        <v>2021</v>
      </c>
      <c r="L45" s="153">
        <f>H45-M45</f>
        <v>0</v>
      </c>
      <c r="M45" s="164">
        <v>0</v>
      </c>
      <c r="N45" s="179">
        <v>1</v>
      </c>
      <c r="O45" s="179"/>
      <c r="P45" s="179"/>
      <c r="Q45" s="270"/>
      <c r="R45" s="271">
        <f>(SUM(O45*10+P45)/N45*10)+Q45</f>
        <v>0</v>
      </c>
      <c r="S45" s="179">
        <v>1</v>
      </c>
      <c r="T45" s="179"/>
      <c r="U45" s="179"/>
      <c r="V45" s="179"/>
      <c r="W45" s="271">
        <f>(SUM(T45*10+U45)/S45*10)+V45</f>
        <v>0</v>
      </c>
      <c r="X45" s="179">
        <v>1</v>
      </c>
      <c r="Y45" s="179"/>
      <c r="Z45" s="179"/>
      <c r="AA45" s="179"/>
      <c r="AB45" s="271">
        <f>(SUM(Y45*10+Z45)/X45*10)+AA45</f>
        <v>0</v>
      </c>
      <c r="AC45" s="179">
        <v>1</v>
      </c>
      <c r="AD45" s="179"/>
      <c r="AE45" s="179"/>
      <c r="AF45" s="179"/>
      <c r="AG45" s="271">
        <f>(SUM(AD45*10+AE45)/AC45*10)+AF45</f>
        <v>0</v>
      </c>
      <c r="AH45" s="179">
        <v>1</v>
      </c>
      <c r="AI45" s="179"/>
      <c r="AJ45" s="179"/>
      <c r="AK45" s="272"/>
      <c r="AL45" s="271">
        <f>(SUM(AI45*10+AJ45)/AH45*10)+AK45</f>
        <v>0</v>
      </c>
      <c r="AM45" s="179">
        <v>1</v>
      </c>
      <c r="AN45" s="179"/>
      <c r="AO45" s="179"/>
      <c r="AP45" s="272"/>
      <c r="AQ45" s="271">
        <f>(SUM(AN45*10+AO45)/AM45*10)+AP45</f>
        <v>0</v>
      </c>
      <c r="AR45" s="179">
        <v>1</v>
      </c>
      <c r="AS45" s="179"/>
      <c r="AT45" s="179"/>
      <c r="AU45" s="272"/>
      <c r="AV45" s="273">
        <f>SUM(AS45*10+AT45)/AR45*10</f>
        <v>0</v>
      </c>
      <c r="AW45" s="179">
        <v>1</v>
      </c>
      <c r="AX45" s="179"/>
      <c r="AY45" s="179"/>
      <c r="AZ45" s="270"/>
      <c r="BA45" s="271">
        <f>(SUM(AX45*10+AY45)/AW45*10)+AZ45</f>
        <v>0</v>
      </c>
      <c r="BB45" s="179">
        <v>1</v>
      </c>
      <c r="BC45" s="179"/>
      <c r="BD45" s="179"/>
      <c r="BE45" s="179"/>
      <c r="BF45" s="271">
        <f>(SUM(BC45*10+BD45)/BB45*10)+BE45</f>
        <v>0</v>
      </c>
      <c r="BG45" s="179">
        <v>1</v>
      </c>
      <c r="BH45" s="179"/>
      <c r="BI45" s="179"/>
      <c r="BJ45" s="179"/>
      <c r="BK45" s="271">
        <f>(SUM(BH45*10+BI45)/BG45*10)+BJ45</f>
        <v>0</v>
      </c>
      <c r="BL45" s="153">
        <f>IF(H45&lt;250,0,IF(H45&lt;500,250,IF(H45&lt;750,"500",IF(H45&lt;1000,750,IF(H45&lt;1500,1000,IF(H45&lt;2000,1500,IF(H45&lt;2500,2000,IF(H45&lt;3000,2500,3000))))))))</f>
        <v>0</v>
      </c>
      <c r="BM45" s="181">
        <v>0</v>
      </c>
      <c r="BN45" s="153">
        <f>BL45-BM45</f>
        <v>0</v>
      </c>
      <c r="BO45" s="153" t="str">
        <f>IF(BN45=0,"geen actie",CONCATENATE("diploma uitschrijven: ",BL45," punten"))</f>
        <v>geen actie</v>
      </c>
      <c r="BP45" s="149">
        <v>50</v>
      </c>
    </row>
    <row r="46" spans="1:68" ht="17.25" customHeight="1" x14ac:dyDescent="0.3">
      <c r="A46" s="149">
        <v>45</v>
      </c>
      <c r="B46" s="149" t="str">
        <f>IF(A46=BP46,"v","x")</f>
        <v>x</v>
      </c>
      <c r="C46" s="149"/>
      <c r="D46" s="199"/>
      <c r="E46" s="246"/>
      <c r="F46" s="268"/>
      <c r="G46" s="232"/>
      <c r="H46" s="176">
        <f>SUM(M46+R46+W46+AB46+AG46+AL46+AQ46+AV46+BA46+BF46+BK46)</f>
        <v>0</v>
      </c>
      <c r="I46" s="269"/>
      <c r="J46" s="153">
        <v>2021</v>
      </c>
      <c r="K46" s="455">
        <f>J46-I46</f>
        <v>2021</v>
      </c>
      <c r="L46" s="153">
        <f>H46-M46</f>
        <v>0</v>
      </c>
      <c r="M46" s="164">
        <v>0</v>
      </c>
      <c r="N46" s="179">
        <v>1</v>
      </c>
      <c r="O46" s="179"/>
      <c r="P46" s="179"/>
      <c r="Q46" s="270"/>
      <c r="R46" s="271">
        <f>(SUM(O46*10+P46)/N46*10)+Q46</f>
        <v>0</v>
      </c>
      <c r="S46" s="179">
        <v>1</v>
      </c>
      <c r="T46" s="179"/>
      <c r="U46" s="179"/>
      <c r="V46" s="179"/>
      <c r="W46" s="271">
        <f>(SUM(T46*10+U46)/S46*10)+V46</f>
        <v>0</v>
      </c>
      <c r="X46" s="179">
        <v>1</v>
      </c>
      <c r="Y46" s="179"/>
      <c r="Z46" s="179"/>
      <c r="AA46" s="179"/>
      <c r="AB46" s="271">
        <f>(SUM(Y46*10+Z46)/X46*10)+AA46</f>
        <v>0</v>
      </c>
      <c r="AC46" s="179">
        <v>1</v>
      </c>
      <c r="AD46" s="179"/>
      <c r="AE46" s="179"/>
      <c r="AF46" s="179"/>
      <c r="AG46" s="271">
        <f>(SUM(AD46*10+AE46)/AC46*10)+AF46</f>
        <v>0</v>
      </c>
      <c r="AH46" s="179">
        <v>1</v>
      </c>
      <c r="AI46" s="179"/>
      <c r="AJ46" s="179"/>
      <c r="AK46" s="272"/>
      <c r="AL46" s="271">
        <f>(SUM(AI46*10+AJ46)/AH46*10)+AK46</f>
        <v>0</v>
      </c>
      <c r="AM46" s="179">
        <v>1</v>
      </c>
      <c r="AN46" s="179"/>
      <c r="AO46" s="179"/>
      <c r="AP46" s="272"/>
      <c r="AQ46" s="271">
        <f>(SUM(AN46*10+AO46)/AM46*10)+AP46</f>
        <v>0</v>
      </c>
      <c r="AR46" s="179">
        <v>1</v>
      </c>
      <c r="AS46" s="179"/>
      <c r="AT46" s="179"/>
      <c r="AU46" s="272"/>
      <c r="AV46" s="273">
        <f>SUM(AS46*10+AT46)/AR46*10</f>
        <v>0</v>
      </c>
      <c r="AW46" s="179">
        <v>1</v>
      </c>
      <c r="AX46" s="179"/>
      <c r="AY46" s="179"/>
      <c r="AZ46" s="270"/>
      <c r="BA46" s="271">
        <f>(SUM(AX46*10+AY46)/AW46*10)+AZ46</f>
        <v>0</v>
      </c>
      <c r="BB46" s="179">
        <v>1</v>
      </c>
      <c r="BC46" s="179"/>
      <c r="BD46" s="179"/>
      <c r="BE46" s="179"/>
      <c r="BF46" s="271">
        <f>(SUM(BC46*10+BD46)/BB46*10)+BE46</f>
        <v>0</v>
      </c>
      <c r="BG46" s="179">
        <v>1</v>
      </c>
      <c r="BH46" s="179"/>
      <c r="BI46" s="179"/>
      <c r="BJ46" s="179"/>
      <c r="BK46" s="271">
        <f>(SUM(BH46*10+BI46)/BG46*10)+BJ46</f>
        <v>0</v>
      </c>
      <c r="BL46" s="153">
        <f>IF(H46&lt;250,0,IF(H46&lt;500,250,IF(H46&lt;750,"500",IF(H46&lt;1000,750,IF(H46&lt;1500,1000,IF(H46&lt;2000,1500,IF(H46&lt;2500,2000,IF(H46&lt;3000,2500,3000))))))))</f>
        <v>0</v>
      </c>
      <c r="BM46" s="181">
        <v>0</v>
      </c>
      <c r="BN46" s="153">
        <f>BL46-BM46</f>
        <v>0</v>
      </c>
      <c r="BO46" s="153" t="str">
        <f>IF(BN46=0,"geen actie",CONCATENATE("diploma uitschrijven: ",BL46," punten"))</f>
        <v>geen actie</v>
      </c>
      <c r="BP46" s="149">
        <v>51</v>
      </c>
    </row>
    <row r="47" spans="1:68" ht="17.25" customHeight="1" x14ac:dyDescent="0.3">
      <c r="A47" s="149">
        <v>46</v>
      </c>
      <c r="B47" s="149" t="str">
        <f>IF(A47=BP47,"v","x")</f>
        <v>x</v>
      </c>
      <c r="C47" s="149"/>
      <c r="D47" s="199"/>
      <c r="E47" s="246"/>
      <c r="F47" s="268"/>
      <c r="G47" s="232"/>
      <c r="H47" s="176">
        <f>SUM(M47+R47+W47+AB47+AG47+AL47+AQ47+AV47+BA47+BF47+BK47)</f>
        <v>0</v>
      </c>
      <c r="I47" s="269"/>
      <c r="J47" s="153">
        <v>2021</v>
      </c>
      <c r="K47" s="455">
        <f>J47-I47</f>
        <v>2021</v>
      </c>
      <c r="L47" s="153">
        <f>H47-M47</f>
        <v>0</v>
      </c>
      <c r="M47" s="164">
        <v>0</v>
      </c>
      <c r="N47" s="179">
        <v>1</v>
      </c>
      <c r="O47" s="179"/>
      <c r="P47" s="179"/>
      <c r="Q47" s="270"/>
      <c r="R47" s="271">
        <f>(SUM(O47*10+P47)/N47*10)+Q47</f>
        <v>0</v>
      </c>
      <c r="S47" s="179">
        <v>1</v>
      </c>
      <c r="T47" s="179"/>
      <c r="U47" s="179"/>
      <c r="V47" s="179"/>
      <c r="W47" s="271">
        <f>(SUM(T47*10+U47)/S47*10)+V47</f>
        <v>0</v>
      </c>
      <c r="X47" s="179">
        <v>1</v>
      </c>
      <c r="Y47" s="179"/>
      <c r="Z47" s="179"/>
      <c r="AA47" s="179"/>
      <c r="AB47" s="271">
        <f>(SUM(Y47*10+Z47)/X47*10)+AA47</f>
        <v>0</v>
      </c>
      <c r="AC47" s="179">
        <v>1</v>
      </c>
      <c r="AD47" s="179"/>
      <c r="AE47" s="179"/>
      <c r="AF47" s="179"/>
      <c r="AG47" s="271">
        <f>(SUM(AD47*10+AE47)/AC47*10)+AF47</f>
        <v>0</v>
      </c>
      <c r="AH47" s="179">
        <v>1</v>
      </c>
      <c r="AI47" s="179"/>
      <c r="AJ47" s="179"/>
      <c r="AK47" s="272"/>
      <c r="AL47" s="271">
        <f>(SUM(AI47*10+AJ47)/AH47*10)+AK47</f>
        <v>0</v>
      </c>
      <c r="AM47" s="179">
        <v>1</v>
      </c>
      <c r="AN47" s="179"/>
      <c r="AO47" s="179"/>
      <c r="AP47" s="272"/>
      <c r="AQ47" s="271">
        <f>(SUM(AN47*10+AO47)/AM47*10)+AP47</f>
        <v>0</v>
      </c>
      <c r="AR47" s="179">
        <v>1</v>
      </c>
      <c r="AS47" s="179"/>
      <c r="AT47" s="179"/>
      <c r="AU47" s="272"/>
      <c r="AV47" s="273">
        <f>SUM(AS47*10+AT47)/AR47*10</f>
        <v>0</v>
      </c>
      <c r="AW47" s="179">
        <v>1</v>
      </c>
      <c r="AX47" s="179"/>
      <c r="AY47" s="179"/>
      <c r="AZ47" s="270"/>
      <c r="BA47" s="271">
        <f>(SUM(AX47*10+AY47)/AW47*10)+AZ47</f>
        <v>0</v>
      </c>
      <c r="BB47" s="179">
        <v>1</v>
      </c>
      <c r="BC47" s="179"/>
      <c r="BD47" s="179"/>
      <c r="BE47" s="179"/>
      <c r="BF47" s="271">
        <f>(SUM(BC47*10+BD47)/BB47*10)+BE47</f>
        <v>0</v>
      </c>
      <c r="BG47" s="179">
        <v>1</v>
      </c>
      <c r="BH47" s="179"/>
      <c r="BI47" s="179"/>
      <c r="BJ47" s="179"/>
      <c r="BK47" s="271">
        <f>(SUM(BH47*10+BI47)/BG47*10)+BJ47</f>
        <v>0</v>
      </c>
      <c r="BL47" s="153">
        <f>IF(H47&lt;250,0,IF(H47&lt;500,250,IF(H47&lt;750,"500",IF(H47&lt;1000,750,IF(H47&lt;1500,1000,IF(H47&lt;2000,1500,IF(H47&lt;2500,2000,IF(H47&lt;3000,2500,3000))))))))</f>
        <v>0</v>
      </c>
      <c r="BM47" s="181">
        <v>0</v>
      </c>
      <c r="BN47" s="153">
        <f>BL47-BM47</f>
        <v>0</v>
      </c>
      <c r="BO47" s="153" t="str">
        <f>IF(BN47=0,"geen actie",CONCATENATE("diploma uitschrijven: ",BL47," punten"))</f>
        <v>geen actie</v>
      </c>
      <c r="BP47" s="149">
        <v>52</v>
      </c>
    </row>
    <row r="48" spans="1:68" ht="17.25" customHeight="1" x14ac:dyDescent="0.3">
      <c r="A48" s="149">
        <v>47</v>
      </c>
      <c r="B48" s="149" t="str">
        <f>IF(A48=BP48,"v","x")</f>
        <v>x</v>
      </c>
      <c r="C48" s="149"/>
      <c r="D48" s="199"/>
      <c r="E48" s="246"/>
      <c r="F48" s="268"/>
      <c r="G48" s="232"/>
      <c r="H48" s="176">
        <f>SUM(M48+R48+W48+AB48+AG48+AL48+AQ48+AV48+BA48+BF48+BK48)</f>
        <v>0</v>
      </c>
      <c r="I48" s="269"/>
      <c r="J48" s="153">
        <v>2021</v>
      </c>
      <c r="K48" s="455">
        <f>J48-I48</f>
        <v>2021</v>
      </c>
      <c r="L48" s="153">
        <f>H48-M48</f>
        <v>0</v>
      </c>
      <c r="M48" s="164">
        <v>0</v>
      </c>
      <c r="N48" s="179">
        <v>1</v>
      </c>
      <c r="O48" s="179"/>
      <c r="P48" s="179"/>
      <c r="Q48" s="270"/>
      <c r="R48" s="271">
        <f>(SUM(O48*10+P48)/N48*10)+Q48</f>
        <v>0</v>
      </c>
      <c r="S48" s="179">
        <v>1</v>
      </c>
      <c r="T48" s="179"/>
      <c r="U48" s="179"/>
      <c r="V48" s="179"/>
      <c r="W48" s="271">
        <f>(SUM(T48*10+U48)/S48*10)+V48</f>
        <v>0</v>
      </c>
      <c r="X48" s="179">
        <v>1</v>
      </c>
      <c r="Y48" s="179"/>
      <c r="Z48" s="179"/>
      <c r="AA48" s="179"/>
      <c r="AB48" s="271">
        <f>(SUM(Y48*10+Z48)/X48*10)+AA48</f>
        <v>0</v>
      </c>
      <c r="AC48" s="179">
        <v>1</v>
      </c>
      <c r="AD48" s="179"/>
      <c r="AE48" s="179"/>
      <c r="AF48" s="179"/>
      <c r="AG48" s="271">
        <f>(SUM(AD48*10+AE48)/AC48*10)+AF48</f>
        <v>0</v>
      </c>
      <c r="AH48" s="179">
        <v>1</v>
      </c>
      <c r="AI48" s="179"/>
      <c r="AJ48" s="179"/>
      <c r="AK48" s="272"/>
      <c r="AL48" s="271">
        <f>(SUM(AI48*10+AJ48)/AH48*10)+AK48</f>
        <v>0</v>
      </c>
      <c r="AM48" s="179">
        <v>1</v>
      </c>
      <c r="AN48" s="179"/>
      <c r="AO48" s="179"/>
      <c r="AP48" s="272"/>
      <c r="AQ48" s="271">
        <f>(SUM(AN48*10+AO48)/AM48*10)+AP48</f>
        <v>0</v>
      </c>
      <c r="AR48" s="179">
        <v>1</v>
      </c>
      <c r="AS48" s="179"/>
      <c r="AT48" s="179"/>
      <c r="AU48" s="272"/>
      <c r="AV48" s="273">
        <f>SUM(AS48*10+AT48)/AR48*10</f>
        <v>0</v>
      </c>
      <c r="AW48" s="179">
        <v>1</v>
      </c>
      <c r="AX48" s="179"/>
      <c r="AY48" s="179"/>
      <c r="AZ48" s="270"/>
      <c r="BA48" s="271">
        <f>(SUM(AX48*10+AY48)/AW48*10)+AZ48</f>
        <v>0</v>
      </c>
      <c r="BB48" s="179">
        <v>1</v>
      </c>
      <c r="BC48" s="179"/>
      <c r="BD48" s="179"/>
      <c r="BE48" s="179"/>
      <c r="BF48" s="271">
        <f>(SUM(BC48*10+BD48)/BB48*10)+BE48</f>
        <v>0</v>
      </c>
      <c r="BG48" s="179">
        <v>1</v>
      </c>
      <c r="BH48" s="179"/>
      <c r="BI48" s="179"/>
      <c r="BJ48" s="179"/>
      <c r="BK48" s="271">
        <f>(SUM(BH48*10+BI48)/BG48*10)+BJ48</f>
        <v>0</v>
      </c>
      <c r="BL48" s="153">
        <f>IF(H48&lt;250,0,IF(H48&lt;500,250,IF(H48&lt;750,"500",IF(H48&lt;1000,750,IF(H48&lt;1500,1000,IF(H48&lt;2000,1500,IF(H48&lt;2500,2000,IF(H48&lt;3000,2500,3000))))))))</f>
        <v>0</v>
      </c>
      <c r="BM48" s="181">
        <v>0</v>
      </c>
      <c r="BN48" s="153">
        <f>BL48-BM48</f>
        <v>0</v>
      </c>
      <c r="BO48" s="153" t="str">
        <f>IF(BN48=0,"geen actie",CONCATENATE("diploma uitschrijven: ",BL48," punten"))</f>
        <v>geen actie</v>
      </c>
      <c r="BP48" s="149">
        <v>53</v>
      </c>
    </row>
    <row r="49" spans="1:68" ht="17.25" customHeight="1" x14ac:dyDescent="0.3">
      <c r="A49" s="149">
        <v>48</v>
      </c>
      <c r="B49" s="149" t="str">
        <f>IF(A49=BP49,"v","x")</f>
        <v>x</v>
      </c>
      <c r="C49" s="149"/>
      <c r="D49" s="199"/>
      <c r="E49" s="246"/>
      <c r="F49" s="268"/>
      <c r="G49" s="232"/>
      <c r="H49" s="176">
        <f>SUM(M49+R49+W49+AB49+AG49+AL49+AQ49+AV49+BA49+BF49+BK49)</f>
        <v>0</v>
      </c>
      <c r="I49" s="269"/>
      <c r="J49" s="153">
        <v>2021</v>
      </c>
      <c r="K49" s="455">
        <f>J49-I49</f>
        <v>2021</v>
      </c>
      <c r="L49" s="153">
        <f>H49-M49</f>
        <v>0</v>
      </c>
      <c r="M49" s="164">
        <v>0</v>
      </c>
      <c r="N49" s="179">
        <v>1</v>
      </c>
      <c r="O49" s="179"/>
      <c r="P49" s="179"/>
      <c r="Q49" s="270"/>
      <c r="R49" s="271">
        <f>(SUM(O49*10+P49)/N49*10)+Q49</f>
        <v>0</v>
      </c>
      <c r="S49" s="179">
        <v>1</v>
      </c>
      <c r="T49" s="179"/>
      <c r="U49" s="179"/>
      <c r="V49" s="179"/>
      <c r="W49" s="271">
        <f>(SUM(T49*10+U49)/S49*10)+V49</f>
        <v>0</v>
      </c>
      <c r="X49" s="179">
        <v>1</v>
      </c>
      <c r="Y49" s="179"/>
      <c r="Z49" s="179"/>
      <c r="AA49" s="179"/>
      <c r="AB49" s="271">
        <f>(SUM(Y49*10+Z49)/X49*10)+AA49</f>
        <v>0</v>
      </c>
      <c r="AC49" s="179">
        <v>1</v>
      </c>
      <c r="AD49" s="179"/>
      <c r="AE49" s="179"/>
      <c r="AF49" s="179"/>
      <c r="AG49" s="271">
        <f>(SUM(AD49*10+AE49)/AC49*10)+AF49</f>
        <v>0</v>
      </c>
      <c r="AH49" s="179">
        <v>1</v>
      </c>
      <c r="AI49" s="179"/>
      <c r="AJ49" s="179"/>
      <c r="AK49" s="272"/>
      <c r="AL49" s="271">
        <f>(SUM(AI49*10+AJ49)/AH49*10)+AK49</f>
        <v>0</v>
      </c>
      <c r="AM49" s="179">
        <v>1</v>
      </c>
      <c r="AN49" s="179"/>
      <c r="AO49" s="179"/>
      <c r="AP49" s="272"/>
      <c r="AQ49" s="271">
        <f>(SUM(AN49*10+AO49)/AM49*10)+AP49</f>
        <v>0</v>
      </c>
      <c r="AR49" s="179">
        <v>1</v>
      </c>
      <c r="AS49" s="179"/>
      <c r="AT49" s="179"/>
      <c r="AU49" s="272"/>
      <c r="AV49" s="273">
        <f>SUM(AS49*10+AT49)/AR49*10</f>
        <v>0</v>
      </c>
      <c r="AW49" s="179">
        <v>1</v>
      </c>
      <c r="AX49" s="179"/>
      <c r="AY49" s="179"/>
      <c r="AZ49" s="270"/>
      <c r="BA49" s="271">
        <f>(SUM(AX49*10+AY49)/AW49*10)+AZ49</f>
        <v>0</v>
      </c>
      <c r="BB49" s="179">
        <v>1</v>
      </c>
      <c r="BC49" s="179"/>
      <c r="BD49" s="179"/>
      <c r="BE49" s="179"/>
      <c r="BF49" s="271">
        <f>(SUM(BC49*10+BD49)/BB49*10)+BE49</f>
        <v>0</v>
      </c>
      <c r="BG49" s="179">
        <v>1</v>
      </c>
      <c r="BH49" s="179"/>
      <c r="BI49" s="179"/>
      <c r="BJ49" s="179"/>
      <c r="BK49" s="271">
        <f>(SUM(BH49*10+BI49)/BG49*10)+BJ49</f>
        <v>0</v>
      </c>
      <c r="BL49" s="153">
        <f>IF(H49&lt;250,0,IF(H49&lt;500,250,IF(H49&lt;750,"500",IF(H49&lt;1000,750,IF(H49&lt;1500,1000,IF(H49&lt;2000,1500,IF(H49&lt;2500,2000,IF(H49&lt;3000,2500,3000))))))))</f>
        <v>0</v>
      </c>
      <c r="BM49" s="181">
        <v>0</v>
      </c>
      <c r="BN49" s="153">
        <f>BL49-BM49</f>
        <v>0</v>
      </c>
      <c r="BO49" s="153" t="str">
        <f>IF(BN49=0,"geen actie",CONCATENATE("diploma uitschrijven: ",BL49," punten"))</f>
        <v>geen actie</v>
      </c>
      <c r="BP49" s="149">
        <v>54</v>
      </c>
    </row>
    <row r="50" spans="1:68" ht="17.25" customHeight="1" x14ac:dyDescent="0.3">
      <c r="A50" s="149">
        <v>49</v>
      </c>
      <c r="B50" s="149" t="str">
        <f>IF(A50=BP50,"v","x")</f>
        <v>x</v>
      </c>
      <c r="C50" s="149"/>
      <c r="D50" s="199"/>
      <c r="E50" s="246"/>
      <c r="F50" s="268"/>
      <c r="G50" s="232"/>
      <c r="H50" s="176">
        <f>SUM(M50+R50+W50+AB50+AG50+AL50+AQ50+AV50+BA50+BF50+BK50)</f>
        <v>0</v>
      </c>
      <c r="I50" s="269"/>
      <c r="J50" s="153">
        <v>2021</v>
      </c>
      <c r="K50" s="455">
        <f>J50-I50</f>
        <v>2021</v>
      </c>
      <c r="L50" s="153">
        <f>H50-M50</f>
        <v>0</v>
      </c>
      <c r="M50" s="164">
        <v>0</v>
      </c>
      <c r="N50" s="179">
        <v>1</v>
      </c>
      <c r="O50" s="179"/>
      <c r="P50" s="179"/>
      <c r="Q50" s="270"/>
      <c r="R50" s="271">
        <f>(SUM(O50*10+P50)/N50*10)+Q50</f>
        <v>0</v>
      </c>
      <c r="S50" s="179">
        <v>1</v>
      </c>
      <c r="T50" s="179"/>
      <c r="U50" s="179"/>
      <c r="V50" s="179"/>
      <c r="W50" s="271">
        <f>(SUM(T50*10+U50)/S50*10)+V50</f>
        <v>0</v>
      </c>
      <c r="X50" s="179">
        <v>1</v>
      </c>
      <c r="Y50" s="179"/>
      <c r="Z50" s="179"/>
      <c r="AA50" s="179"/>
      <c r="AB50" s="271">
        <f>(SUM(Y50*10+Z50)/X50*10)+AA50</f>
        <v>0</v>
      </c>
      <c r="AC50" s="179">
        <v>1</v>
      </c>
      <c r="AD50" s="179"/>
      <c r="AE50" s="179"/>
      <c r="AF50" s="179"/>
      <c r="AG50" s="271">
        <f>(SUM(AD50*10+AE50)/AC50*10)+AF50</f>
        <v>0</v>
      </c>
      <c r="AH50" s="179">
        <v>1</v>
      </c>
      <c r="AI50" s="179"/>
      <c r="AJ50" s="179"/>
      <c r="AK50" s="272"/>
      <c r="AL50" s="271">
        <f>(SUM(AI50*10+AJ50)/AH50*10)+AK50</f>
        <v>0</v>
      </c>
      <c r="AM50" s="179">
        <v>1</v>
      </c>
      <c r="AN50" s="179"/>
      <c r="AO50" s="179"/>
      <c r="AP50" s="272"/>
      <c r="AQ50" s="271">
        <f>(SUM(AN50*10+AO50)/AM50*10)+AP50</f>
        <v>0</v>
      </c>
      <c r="AR50" s="179">
        <v>1</v>
      </c>
      <c r="AS50" s="179"/>
      <c r="AT50" s="179"/>
      <c r="AU50" s="272"/>
      <c r="AV50" s="273">
        <f>SUM(AS50*10+AT50)/AR50*10</f>
        <v>0</v>
      </c>
      <c r="AW50" s="179">
        <v>1</v>
      </c>
      <c r="AX50" s="179"/>
      <c r="AY50" s="179"/>
      <c r="AZ50" s="270"/>
      <c r="BA50" s="271">
        <f>(SUM(AX50*10+AY50)/AW50*10)+AZ50</f>
        <v>0</v>
      </c>
      <c r="BB50" s="179">
        <v>1</v>
      </c>
      <c r="BC50" s="179"/>
      <c r="BD50" s="179"/>
      <c r="BE50" s="179"/>
      <c r="BF50" s="271">
        <f>(SUM(BC50*10+BD50)/BB50*10)+BE50</f>
        <v>0</v>
      </c>
      <c r="BG50" s="179">
        <v>1</v>
      </c>
      <c r="BH50" s="179"/>
      <c r="BI50" s="179"/>
      <c r="BJ50" s="179"/>
      <c r="BK50" s="271">
        <f>(SUM(BH50*10+BI50)/BG50*10)+BJ50</f>
        <v>0</v>
      </c>
      <c r="BL50" s="153">
        <f>IF(H50&lt;250,0,IF(H50&lt;500,250,IF(H50&lt;750,"500",IF(H50&lt;1000,750,IF(H50&lt;1500,1000,IF(H50&lt;2000,1500,IF(H50&lt;2500,2000,IF(H50&lt;3000,2500,3000))))))))</f>
        <v>0</v>
      </c>
      <c r="BM50" s="181">
        <v>0</v>
      </c>
      <c r="BN50" s="153">
        <f>BL50-BM50</f>
        <v>0</v>
      </c>
      <c r="BO50" s="153" t="str">
        <f>IF(BN50=0,"geen actie",CONCATENATE("diploma uitschrijven: ",BL50," punten"))</f>
        <v>geen actie</v>
      </c>
      <c r="BP50" s="149">
        <v>55</v>
      </c>
    </row>
    <row r="51" spans="1:68" ht="17.25" customHeight="1" x14ac:dyDescent="0.3">
      <c r="A51" s="149">
        <v>50</v>
      </c>
      <c r="B51" s="149" t="str">
        <f>IF(A51=BP51,"v","x")</f>
        <v>x</v>
      </c>
      <c r="C51" s="149"/>
      <c r="D51" s="199"/>
      <c r="E51" s="246"/>
      <c r="F51" s="268"/>
      <c r="G51" s="232"/>
      <c r="H51" s="176">
        <f>SUM(M51+R51+W51+AB51+AG51+AL51+AQ51+AV51+BA51+BF51+BK51)</f>
        <v>0</v>
      </c>
      <c r="I51" s="269"/>
      <c r="J51" s="153">
        <v>2021</v>
      </c>
      <c r="K51" s="455">
        <f>J51-I51</f>
        <v>2021</v>
      </c>
      <c r="L51" s="153">
        <f>H51-M51</f>
        <v>0</v>
      </c>
      <c r="M51" s="164">
        <v>0</v>
      </c>
      <c r="N51" s="179">
        <v>1</v>
      </c>
      <c r="O51" s="179"/>
      <c r="P51" s="179"/>
      <c r="Q51" s="270"/>
      <c r="R51" s="271">
        <f>(SUM(O51*10+P51)/N51*10)+Q51</f>
        <v>0</v>
      </c>
      <c r="S51" s="179">
        <v>1</v>
      </c>
      <c r="T51" s="179"/>
      <c r="U51" s="179"/>
      <c r="V51" s="179"/>
      <c r="W51" s="271">
        <f>(SUM(T51*10+U51)/S51*10)+V51</f>
        <v>0</v>
      </c>
      <c r="X51" s="179">
        <v>1</v>
      </c>
      <c r="Y51" s="179"/>
      <c r="Z51" s="179"/>
      <c r="AA51" s="179"/>
      <c r="AB51" s="271">
        <f>(SUM(Y51*10+Z51)/X51*10)+AA51</f>
        <v>0</v>
      </c>
      <c r="AC51" s="179">
        <v>1</v>
      </c>
      <c r="AD51" s="179"/>
      <c r="AE51" s="179"/>
      <c r="AF51" s="179"/>
      <c r="AG51" s="271">
        <f>(SUM(AD51*10+AE51)/AC51*10)+AF51</f>
        <v>0</v>
      </c>
      <c r="AH51" s="179">
        <v>1</v>
      </c>
      <c r="AI51" s="179"/>
      <c r="AJ51" s="179"/>
      <c r="AK51" s="272"/>
      <c r="AL51" s="271">
        <f>(SUM(AI51*10+AJ51)/AH51*10)+AK51</f>
        <v>0</v>
      </c>
      <c r="AM51" s="179">
        <v>1</v>
      </c>
      <c r="AN51" s="179"/>
      <c r="AO51" s="179"/>
      <c r="AP51" s="272"/>
      <c r="AQ51" s="271">
        <f>(SUM(AN51*10+AO51)/AM51*10)+AP51</f>
        <v>0</v>
      </c>
      <c r="AR51" s="179">
        <v>1</v>
      </c>
      <c r="AS51" s="179"/>
      <c r="AT51" s="179"/>
      <c r="AU51" s="272"/>
      <c r="AV51" s="273">
        <f>SUM(AS51*10+AT51)/AR51*10</f>
        <v>0</v>
      </c>
      <c r="AW51" s="179">
        <v>1</v>
      </c>
      <c r="AX51" s="179"/>
      <c r="AY51" s="179"/>
      <c r="AZ51" s="270"/>
      <c r="BA51" s="271">
        <f>(SUM(AX51*10+AY51)/AW51*10)+AZ51</f>
        <v>0</v>
      </c>
      <c r="BB51" s="179">
        <v>1</v>
      </c>
      <c r="BC51" s="179"/>
      <c r="BD51" s="179"/>
      <c r="BE51" s="179"/>
      <c r="BF51" s="271">
        <f>(SUM(BC51*10+BD51)/BB51*10)+BE51</f>
        <v>0</v>
      </c>
      <c r="BG51" s="179">
        <v>1</v>
      </c>
      <c r="BH51" s="179"/>
      <c r="BI51" s="179"/>
      <c r="BJ51" s="179"/>
      <c r="BK51" s="271">
        <f>(SUM(BH51*10+BI51)/BG51*10)+BJ51</f>
        <v>0</v>
      </c>
      <c r="BL51" s="153">
        <f>IF(H51&lt;250,0,IF(H51&lt;500,250,IF(H51&lt;750,"500",IF(H51&lt;1000,750,IF(H51&lt;1500,1000,IF(H51&lt;2000,1500,IF(H51&lt;2500,2000,IF(H51&lt;3000,2500,3000))))))))</f>
        <v>0</v>
      </c>
      <c r="BM51" s="181">
        <v>0</v>
      </c>
      <c r="BN51" s="153">
        <f>BL51-BM51</f>
        <v>0</v>
      </c>
      <c r="BO51" s="153" t="str">
        <f>IF(BN51=0,"geen actie",CONCATENATE("diploma uitschrijven: ",BL51," punten"))</f>
        <v>geen actie</v>
      </c>
      <c r="BP51" s="149">
        <v>56</v>
      </c>
    </row>
    <row r="52" spans="1:68" ht="17.25" customHeight="1" x14ac:dyDescent="0.3">
      <c r="A52" s="149">
        <v>51</v>
      </c>
      <c r="B52" s="149" t="str">
        <f>IF(A52=BP52,"v","x")</f>
        <v>x</v>
      </c>
      <c r="C52" s="149"/>
      <c r="D52" s="199"/>
      <c r="E52" s="246"/>
      <c r="F52" s="268"/>
      <c r="G52" s="232"/>
      <c r="H52" s="176">
        <f>SUM(M52+R52+W52+AB52+AG52+AL52+AQ52+AV52+BA52+BF52+BK52)</f>
        <v>0</v>
      </c>
      <c r="I52" s="269"/>
      <c r="J52" s="153">
        <v>2021</v>
      </c>
      <c r="K52" s="455">
        <f>J52-I52</f>
        <v>2021</v>
      </c>
      <c r="L52" s="153">
        <f>H52-M52</f>
        <v>0</v>
      </c>
      <c r="M52" s="164">
        <v>0</v>
      </c>
      <c r="N52" s="179">
        <v>1</v>
      </c>
      <c r="O52" s="179"/>
      <c r="P52" s="179"/>
      <c r="Q52" s="270"/>
      <c r="R52" s="271">
        <f>(SUM(O52*10+P52)/N52*10)+Q52</f>
        <v>0</v>
      </c>
      <c r="S52" s="179">
        <v>1</v>
      </c>
      <c r="T52" s="179"/>
      <c r="U52" s="179"/>
      <c r="V52" s="179"/>
      <c r="W52" s="271">
        <f>(SUM(T52*10+U52)/S52*10)+V52</f>
        <v>0</v>
      </c>
      <c r="X52" s="179">
        <v>1</v>
      </c>
      <c r="Y52" s="179"/>
      <c r="Z52" s="179"/>
      <c r="AA52" s="179"/>
      <c r="AB52" s="271">
        <f>(SUM(Y52*10+Z52)/X52*10)+AA52</f>
        <v>0</v>
      </c>
      <c r="AC52" s="179">
        <v>1</v>
      </c>
      <c r="AD52" s="179"/>
      <c r="AE52" s="179"/>
      <c r="AF52" s="179"/>
      <c r="AG52" s="271">
        <f>(SUM(AD52*10+AE52)/AC52*10)+AF52</f>
        <v>0</v>
      </c>
      <c r="AH52" s="179">
        <v>1</v>
      </c>
      <c r="AI52" s="179"/>
      <c r="AJ52" s="179"/>
      <c r="AK52" s="272"/>
      <c r="AL52" s="271">
        <f>(SUM(AI52*10+AJ52)/AH52*10)+AK52</f>
        <v>0</v>
      </c>
      <c r="AM52" s="179">
        <v>1</v>
      </c>
      <c r="AN52" s="179"/>
      <c r="AO52" s="179"/>
      <c r="AP52" s="272"/>
      <c r="AQ52" s="271">
        <f>(SUM(AN52*10+AO52)/AM52*10)+AP52</f>
        <v>0</v>
      </c>
      <c r="AR52" s="179">
        <v>1</v>
      </c>
      <c r="AS52" s="179"/>
      <c r="AT52" s="179"/>
      <c r="AU52" s="272"/>
      <c r="AV52" s="273">
        <f>SUM(AS52*10+AT52)/AR52*10</f>
        <v>0</v>
      </c>
      <c r="AW52" s="179">
        <v>1</v>
      </c>
      <c r="AX52" s="179"/>
      <c r="AY52" s="179"/>
      <c r="AZ52" s="270"/>
      <c r="BA52" s="271">
        <f>(SUM(AX52*10+AY52)/AW52*10)+AZ52</f>
        <v>0</v>
      </c>
      <c r="BB52" s="179">
        <v>1</v>
      </c>
      <c r="BC52" s="179"/>
      <c r="BD52" s="179"/>
      <c r="BE52" s="179"/>
      <c r="BF52" s="271">
        <f>(SUM(BC52*10+BD52)/BB52*10)+BE52</f>
        <v>0</v>
      </c>
      <c r="BG52" s="179">
        <v>1</v>
      </c>
      <c r="BH52" s="179"/>
      <c r="BI52" s="179"/>
      <c r="BJ52" s="179"/>
      <c r="BK52" s="271">
        <f>(SUM(BH52*10+BI52)/BG52*10)+BJ52</f>
        <v>0</v>
      </c>
      <c r="BL52" s="153">
        <f>IF(H52&lt;250,0,IF(H52&lt;500,250,IF(H52&lt;750,"500",IF(H52&lt;1000,750,IF(H52&lt;1500,1000,IF(H52&lt;2000,1500,IF(H52&lt;2500,2000,IF(H52&lt;3000,2500,3000))))))))</f>
        <v>0</v>
      </c>
      <c r="BM52" s="181">
        <v>0</v>
      </c>
      <c r="BN52" s="153">
        <f>BL52-BM52</f>
        <v>0</v>
      </c>
      <c r="BO52" s="153" t="str">
        <f>IF(BN52=0,"geen actie",CONCATENATE("diploma uitschrijven: ",BL52," punten"))</f>
        <v>geen actie</v>
      </c>
      <c r="BP52" s="149">
        <v>57</v>
      </c>
    </row>
    <row r="53" spans="1:68" ht="17.25" customHeight="1" x14ac:dyDescent="0.3">
      <c r="A53" s="149">
        <v>52</v>
      </c>
      <c r="B53" s="149" t="str">
        <f>IF(A53=BP53,"v","x")</f>
        <v>x</v>
      </c>
      <c r="C53" s="149"/>
      <c r="D53" s="199"/>
      <c r="E53" s="246"/>
      <c r="F53" s="268"/>
      <c r="G53" s="232"/>
      <c r="H53" s="176">
        <f>SUM(M53+R53+W53+AB53+AG53+AL53+AQ53+AV53+BA53+BF53+BK53)</f>
        <v>0</v>
      </c>
      <c r="I53" s="269"/>
      <c r="J53" s="153">
        <v>2021</v>
      </c>
      <c r="K53" s="455">
        <f>J53-I53</f>
        <v>2021</v>
      </c>
      <c r="L53" s="153">
        <f>H53-M53</f>
        <v>0</v>
      </c>
      <c r="M53" s="164">
        <v>0</v>
      </c>
      <c r="N53" s="179">
        <v>1</v>
      </c>
      <c r="O53" s="179"/>
      <c r="P53" s="179"/>
      <c r="Q53" s="270"/>
      <c r="R53" s="271">
        <f>(SUM(O53*10+P53)/N53*10)+Q53</f>
        <v>0</v>
      </c>
      <c r="S53" s="179">
        <v>1</v>
      </c>
      <c r="T53" s="179"/>
      <c r="U53" s="179"/>
      <c r="V53" s="179"/>
      <c r="W53" s="271">
        <f>(SUM(T53*10+U53)/S53*10)+V53</f>
        <v>0</v>
      </c>
      <c r="X53" s="179">
        <v>1</v>
      </c>
      <c r="Y53" s="179"/>
      <c r="Z53" s="179"/>
      <c r="AA53" s="179"/>
      <c r="AB53" s="271">
        <f>(SUM(Y53*10+Z53)/X53*10)+AA53</f>
        <v>0</v>
      </c>
      <c r="AC53" s="179">
        <v>1</v>
      </c>
      <c r="AD53" s="179"/>
      <c r="AE53" s="179"/>
      <c r="AF53" s="179"/>
      <c r="AG53" s="271">
        <f>(SUM(AD53*10+AE53)/AC53*10)+AF53</f>
        <v>0</v>
      </c>
      <c r="AH53" s="179">
        <v>1</v>
      </c>
      <c r="AI53" s="179"/>
      <c r="AJ53" s="179"/>
      <c r="AK53" s="272"/>
      <c r="AL53" s="271">
        <f>(SUM(AI53*10+AJ53)/AH53*10)+AK53</f>
        <v>0</v>
      </c>
      <c r="AM53" s="179">
        <v>1</v>
      </c>
      <c r="AN53" s="179"/>
      <c r="AO53" s="179"/>
      <c r="AP53" s="272"/>
      <c r="AQ53" s="271">
        <f>(SUM(AN53*10+AO53)/AM53*10)+AP53</f>
        <v>0</v>
      </c>
      <c r="AR53" s="179">
        <v>1</v>
      </c>
      <c r="AS53" s="179"/>
      <c r="AT53" s="179"/>
      <c r="AU53" s="272"/>
      <c r="AV53" s="273">
        <f>SUM(AS53*10+AT53)/AR53*10</f>
        <v>0</v>
      </c>
      <c r="AW53" s="179">
        <v>1</v>
      </c>
      <c r="AX53" s="179"/>
      <c r="AY53" s="179"/>
      <c r="AZ53" s="270"/>
      <c r="BA53" s="271">
        <f>(SUM(AX53*10+AY53)/AW53*10)+AZ53</f>
        <v>0</v>
      </c>
      <c r="BB53" s="179">
        <v>1</v>
      </c>
      <c r="BC53" s="179"/>
      <c r="BD53" s="179"/>
      <c r="BE53" s="179"/>
      <c r="BF53" s="271">
        <f>(SUM(BC53*10+BD53)/BB53*10)+BE53</f>
        <v>0</v>
      </c>
      <c r="BG53" s="179">
        <v>1</v>
      </c>
      <c r="BH53" s="179"/>
      <c r="BI53" s="179"/>
      <c r="BJ53" s="179"/>
      <c r="BK53" s="271">
        <f>(SUM(BH53*10+BI53)/BG53*10)+BJ53</f>
        <v>0</v>
      </c>
      <c r="BL53" s="153">
        <f>IF(H53&lt;250,0,IF(H53&lt;500,250,IF(H53&lt;750,"500",IF(H53&lt;1000,750,IF(H53&lt;1500,1000,IF(H53&lt;2000,1500,IF(H53&lt;2500,2000,IF(H53&lt;3000,2500,3000))))))))</f>
        <v>0</v>
      </c>
      <c r="BM53" s="181">
        <v>0</v>
      </c>
      <c r="BN53" s="153">
        <f>BL53-BM53</f>
        <v>0</v>
      </c>
      <c r="BO53" s="153" t="str">
        <f>IF(BN53=0,"geen actie",CONCATENATE("diploma uitschrijven: ",BL53," punten"))</f>
        <v>geen actie</v>
      </c>
      <c r="BP53" s="149">
        <v>58</v>
      </c>
    </row>
    <row r="54" spans="1:68" ht="17.25" customHeight="1" x14ac:dyDescent="0.3">
      <c r="A54" s="149">
        <v>53</v>
      </c>
      <c r="B54" s="149" t="str">
        <f>IF(A54=BP54,"v","x")</f>
        <v>x</v>
      </c>
      <c r="C54" s="149"/>
      <c r="D54" s="199"/>
      <c r="E54" s="246"/>
      <c r="F54" s="268"/>
      <c r="G54" s="232"/>
      <c r="H54" s="176">
        <f>SUM(M54+R54+W54+AB54+AG54+AL54+AQ54+AV54+BA54+BF54+BK54)</f>
        <v>0</v>
      </c>
      <c r="I54" s="269"/>
      <c r="J54" s="153">
        <v>2021</v>
      </c>
      <c r="K54" s="455">
        <f>J54-I54</f>
        <v>2021</v>
      </c>
      <c r="L54" s="153">
        <f>H54-M54</f>
        <v>0</v>
      </c>
      <c r="M54" s="164">
        <v>0</v>
      </c>
      <c r="N54" s="179">
        <v>1</v>
      </c>
      <c r="O54" s="179"/>
      <c r="P54" s="179"/>
      <c r="Q54" s="270"/>
      <c r="R54" s="271">
        <f>(SUM(O54*10+P54)/N54*10)+Q54</f>
        <v>0</v>
      </c>
      <c r="S54" s="179">
        <v>1</v>
      </c>
      <c r="T54" s="179"/>
      <c r="U54" s="179"/>
      <c r="V54" s="179"/>
      <c r="W54" s="271">
        <f>(SUM(T54*10+U54)/S54*10)+V54</f>
        <v>0</v>
      </c>
      <c r="X54" s="179">
        <v>1</v>
      </c>
      <c r="Y54" s="179"/>
      <c r="Z54" s="179"/>
      <c r="AA54" s="179"/>
      <c r="AB54" s="271">
        <f>(SUM(Y54*10+Z54)/X54*10)+AA54</f>
        <v>0</v>
      </c>
      <c r="AC54" s="179">
        <v>1</v>
      </c>
      <c r="AD54" s="179"/>
      <c r="AE54" s="179"/>
      <c r="AF54" s="179"/>
      <c r="AG54" s="271">
        <f>(SUM(AD54*10+AE54)/AC54*10)+AF54</f>
        <v>0</v>
      </c>
      <c r="AH54" s="179">
        <v>1</v>
      </c>
      <c r="AI54" s="179"/>
      <c r="AJ54" s="179"/>
      <c r="AK54" s="272"/>
      <c r="AL54" s="271">
        <f>(SUM(AI54*10+AJ54)/AH54*10)+AK54</f>
        <v>0</v>
      </c>
      <c r="AM54" s="179">
        <v>1</v>
      </c>
      <c r="AN54" s="179"/>
      <c r="AO54" s="179"/>
      <c r="AP54" s="272"/>
      <c r="AQ54" s="271">
        <f>(SUM(AN54*10+AO54)/AM54*10)+AP54</f>
        <v>0</v>
      </c>
      <c r="AR54" s="179">
        <v>1</v>
      </c>
      <c r="AS54" s="179"/>
      <c r="AT54" s="179"/>
      <c r="AU54" s="272"/>
      <c r="AV54" s="273">
        <f>SUM(AS54*10+AT54)/AR54*10</f>
        <v>0</v>
      </c>
      <c r="AW54" s="179">
        <v>1</v>
      </c>
      <c r="AX54" s="179"/>
      <c r="AY54" s="179"/>
      <c r="AZ54" s="270"/>
      <c r="BA54" s="271">
        <f>(SUM(AX54*10+AY54)/AW54*10)+AZ54</f>
        <v>0</v>
      </c>
      <c r="BB54" s="179">
        <v>1</v>
      </c>
      <c r="BC54" s="179"/>
      <c r="BD54" s="179"/>
      <c r="BE54" s="179"/>
      <c r="BF54" s="271">
        <f>(SUM(BC54*10+BD54)/BB54*10)+BE54</f>
        <v>0</v>
      </c>
      <c r="BG54" s="179">
        <v>1</v>
      </c>
      <c r="BH54" s="179"/>
      <c r="BI54" s="179"/>
      <c r="BJ54" s="179"/>
      <c r="BK54" s="271">
        <f>(SUM(BH54*10+BI54)/BG54*10)+BJ54</f>
        <v>0</v>
      </c>
      <c r="BL54" s="153">
        <f>IF(H54&lt;250,0,IF(H54&lt;500,250,IF(H54&lt;750,"500",IF(H54&lt;1000,750,IF(H54&lt;1500,1000,IF(H54&lt;2000,1500,IF(H54&lt;2500,2000,IF(H54&lt;3000,2500,3000))))))))</f>
        <v>0</v>
      </c>
      <c r="BM54" s="181">
        <v>0</v>
      </c>
      <c r="BN54" s="153">
        <f>BL54-BM54</f>
        <v>0</v>
      </c>
      <c r="BO54" s="153" t="str">
        <f>IF(BN54=0,"geen actie",CONCATENATE("diploma uitschrijven: ",BL54," punten"))</f>
        <v>geen actie</v>
      </c>
      <c r="BP54" s="149">
        <v>59</v>
      </c>
    </row>
    <row r="55" spans="1:68" ht="17.25" customHeight="1" x14ac:dyDescent="0.3">
      <c r="A55" s="149">
        <v>54</v>
      </c>
      <c r="B55" s="149" t="str">
        <f>IF(A55=BP55,"v","x")</f>
        <v>x</v>
      </c>
      <c r="C55" s="149"/>
      <c r="D55" s="199"/>
      <c r="E55" s="246"/>
      <c r="F55" s="268"/>
      <c r="G55" s="232"/>
      <c r="H55" s="176">
        <f>SUM(M55+R55+W55+AB55+AG55+AL55+AQ55+AV55+BA55+BF55+BK55)</f>
        <v>0</v>
      </c>
      <c r="I55" s="269"/>
      <c r="J55" s="153">
        <v>2021</v>
      </c>
      <c r="K55" s="455">
        <f>J55-I55</f>
        <v>2021</v>
      </c>
      <c r="L55" s="153">
        <f>H55-M55</f>
        <v>0</v>
      </c>
      <c r="M55" s="164">
        <v>0</v>
      </c>
      <c r="N55" s="179">
        <v>1</v>
      </c>
      <c r="O55" s="179"/>
      <c r="P55" s="179"/>
      <c r="Q55" s="270"/>
      <c r="R55" s="271">
        <f>(SUM(O55*10+P55)/N55*10)+Q55</f>
        <v>0</v>
      </c>
      <c r="S55" s="179">
        <v>1</v>
      </c>
      <c r="T55" s="179"/>
      <c r="U55" s="179"/>
      <c r="V55" s="179"/>
      <c r="W55" s="271">
        <f>(SUM(T55*10+U55)/S55*10)+V55</f>
        <v>0</v>
      </c>
      <c r="X55" s="179">
        <v>1</v>
      </c>
      <c r="Y55" s="179"/>
      <c r="Z55" s="179"/>
      <c r="AA55" s="179"/>
      <c r="AB55" s="271">
        <f>(SUM(Y55*10+Z55)/X55*10)+AA55</f>
        <v>0</v>
      </c>
      <c r="AC55" s="179">
        <v>1</v>
      </c>
      <c r="AD55" s="179"/>
      <c r="AE55" s="179"/>
      <c r="AF55" s="179"/>
      <c r="AG55" s="271">
        <f>(SUM(AD55*10+AE55)/AC55*10)+AF55</f>
        <v>0</v>
      </c>
      <c r="AH55" s="179">
        <v>1</v>
      </c>
      <c r="AI55" s="179"/>
      <c r="AJ55" s="179"/>
      <c r="AK55" s="272"/>
      <c r="AL55" s="271">
        <f>(SUM(AI55*10+AJ55)/AH55*10)+AK55</f>
        <v>0</v>
      </c>
      <c r="AM55" s="179">
        <v>1</v>
      </c>
      <c r="AN55" s="179"/>
      <c r="AO55" s="179"/>
      <c r="AP55" s="272"/>
      <c r="AQ55" s="271">
        <f>(SUM(AN55*10+AO55)/AM55*10)+AP55</f>
        <v>0</v>
      </c>
      <c r="AR55" s="179">
        <v>1</v>
      </c>
      <c r="AS55" s="179"/>
      <c r="AT55" s="179"/>
      <c r="AU55" s="272"/>
      <c r="AV55" s="273">
        <f>SUM(AS55*10+AT55)/AR55*10</f>
        <v>0</v>
      </c>
      <c r="AW55" s="179">
        <v>1</v>
      </c>
      <c r="AX55" s="179"/>
      <c r="AY55" s="179"/>
      <c r="AZ55" s="270"/>
      <c r="BA55" s="271">
        <f>(SUM(AX55*10+AY55)/AW55*10)+AZ55</f>
        <v>0</v>
      </c>
      <c r="BB55" s="179">
        <v>1</v>
      </c>
      <c r="BC55" s="179"/>
      <c r="BD55" s="179"/>
      <c r="BE55" s="179"/>
      <c r="BF55" s="271">
        <f>(SUM(BC55*10+BD55)/BB55*10)+BE55</f>
        <v>0</v>
      </c>
      <c r="BG55" s="179">
        <v>1</v>
      </c>
      <c r="BH55" s="179"/>
      <c r="BI55" s="179"/>
      <c r="BJ55" s="179"/>
      <c r="BK55" s="271">
        <f>(SUM(BH55*10+BI55)/BG55*10)+BJ55</f>
        <v>0</v>
      </c>
      <c r="BL55" s="153">
        <f>IF(H55&lt;250,0,IF(H55&lt;500,250,IF(H55&lt;750,"500",IF(H55&lt;1000,750,IF(H55&lt;1500,1000,IF(H55&lt;2000,1500,IF(H55&lt;2500,2000,IF(H55&lt;3000,2500,3000))))))))</f>
        <v>0</v>
      </c>
      <c r="BM55" s="181">
        <v>0</v>
      </c>
      <c r="BN55" s="153">
        <f>BL55-BM55</f>
        <v>0</v>
      </c>
      <c r="BO55" s="153" t="str">
        <f>IF(BN55=0,"geen actie",CONCATENATE("diploma uitschrijven: ",BL55," punten"))</f>
        <v>geen actie</v>
      </c>
      <c r="BP55" s="149">
        <v>60</v>
      </c>
    </row>
    <row r="56" spans="1:68" ht="17.25" customHeight="1" x14ac:dyDescent="0.3">
      <c r="A56" s="149">
        <v>55</v>
      </c>
      <c r="B56" s="149" t="str">
        <f>IF(A56=BP56,"v","x")</f>
        <v>x</v>
      </c>
      <c r="C56" s="149"/>
      <c r="D56" s="199"/>
      <c r="E56" s="246"/>
      <c r="F56" s="268"/>
      <c r="G56" s="232"/>
      <c r="H56" s="176">
        <f>SUM(M56+R56+W56+AB56+AG56+AL56+AQ56+AV56+BA56+BF56+BK56)</f>
        <v>0</v>
      </c>
      <c r="I56" s="269"/>
      <c r="J56" s="153">
        <v>2021</v>
      </c>
      <c r="K56" s="455">
        <f>J56-I56</f>
        <v>2021</v>
      </c>
      <c r="L56" s="153">
        <f>H56-M56</f>
        <v>0</v>
      </c>
      <c r="M56" s="164">
        <v>0</v>
      </c>
      <c r="N56" s="179">
        <v>1</v>
      </c>
      <c r="O56" s="179"/>
      <c r="P56" s="179"/>
      <c r="Q56" s="270"/>
      <c r="R56" s="271">
        <f>(SUM(O56*10+P56)/N56*10)+Q56</f>
        <v>0</v>
      </c>
      <c r="S56" s="179">
        <v>1</v>
      </c>
      <c r="T56" s="179"/>
      <c r="U56" s="179"/>
      <c r="V56" s="179"/>
      <c r="W56" s="271">
        <f>(SUM(T56*10+U56)/S56*10)+V56</f>
        <v>0</v>
      </c>
      <c r="X56" s="179">
        <v>1</v>
      </c>
      <c r="Y56" s="179"/>
      <c r="Z56" s="179"/>
      <c r="AA56" s="179"/>
      <c r="AB56" s="271">
        <f>(SUM(Y56*10+Z56)/X56*10)+AA56</f>
        <v>0</v>
      </c>
      <c r="AC56" s="179">
        <v>1</v>
      </c>
      <c r="AD56" s="179"/>
      <c r="AE56" s="179"/>
      <c r="AF56" s="179"/>
      <c r="AG56" s="271">
        <f>(SUM(AD56*10+AE56)/AC56*10)+AF56</f>
        <v>0</v>
      </c>
      <c r="AH56" s="179">
        <v>1</v>
      </c>
      <c r="AI56" s="179"/>
      <c r="AJ56" s="179"/>
      <c r="AK56" s="272"/>
      <c r="AL56" s="271">
        <f>(SUM(AI56*10+AJ56)/AH56*10)+AK56</f>
        <v>0</v>
      </c>
      <c r="AM56" s="179">
        <v>1</v>
      </c>
      <c r="AN56" s="179"/>
      <c r="AO56" s="179"/>
      <c r="AP56" s="272"/>
      <c r="AQ56" s="271">
        <f>(SUM(AN56*10+AO56)/AM56*10)+AP56</f>
        <v>0</v>
      </c>
      <c r="AR56" s="179">
        <v>1</v>
      </c>
      <c r="AS56" s="179"/>
      <c r="AT56" s="179"/>
      <c r="AU56" s="272"/>
      <c r="AV56" s="273">
        <f>SUM(AS56*10+AT56)/AR56*10</f>
        <v>0</v>
      </c>
      <c r="AW56" s="179">
        <v>1</v>
      </c>
      <c r="AX56" s="179"/>
      <c r="AY56" s="179"/>
      <c r="AZ56" s="270"/>
      <c r="BA56" s="271">
        <f>(SUM(AX56*10+AY56)/AW56*10)+AZ56</f>
        <v>0</v>
      </c>
      <c r="BB56" s="179">
        <v>1</v>
      </c>
      <c r="BC56" s="179"/>
      <c r="BD56" s="179"/>
      <c r="BE56" s="179"/>
      <c r="BF56" s="271">
        <f>(SUM(BC56*10+BD56)/BB56*10)+BE56</f>
        <v>0</v>
      </c>
      <c r="BG56" s="179">
        <v>1</v>
      </c>
      <c r="BH56" s="179"/>
      <c r="BI56" s="179"/>
      <c r="BJ56" s="179"/>
      <c r="BK56" s="271">
        <f>(SUM(BH56*10+BI56)/BG56*10)+BJ56</f>
        <v>0</v>
      </c>
      <c r="BL56" s="153">
        <f>IF(H56&lt;250,0,IF(H56&lt;500,250,IF(H56&lt;750,"500",IF(H56&lt;1000,750,IF(H56&lt;1500,1000,IF(H56&lt;2000,1500,IF(H56&lt;2500,2000,IF(H56&lt;3000,2500,3000))))))))</f>
        <v>0</v>
      </c>
      <c r="BM56" s="181">
        <v>0</v>
      </c>
      <c r="BN56" s="153">
        <f>BL56-BM56</f>
        <v>0</v>
      </c>
      <c r="BO56" s="153" t="str">
        <f>IF(BN56=0,"geen actie",CONCATENATE("diploma uitschrijven: ",BL56," punten"))</f>
        <v>geen actie</v>
      </c>
      <c r="BP56" s="149">
        <v>61</v>
      </c>
    </row>
    <row r="57" spans="1:68" ht="17.25" customHeight="1" x14ac:dyDescent="0.3">
      <c r="A57" s="149">
        <v>56</v>
      </c>
      <c r="B57" s="149" t="str">
        <f>IF(A57=BP57,"v","x")</f>
        <v>x</v>
      </c>
      <c r="C57" s="149"/>
      <c r="D57" s="199"/>
      <c r="E57" s="246"/>
      <c r="F57" s="268"/>
      <c r="G57" s="232"/>
      <c r="H57" s="176">
        <f>SUM(M57+R57+W57+AB57+AG57+AL57+AQ57+AV57+BA57+BF57+BK57)</f>
        <v>0</v>
      </c>
      <c r="I57" s="269"/>
      <c r="J57" s="153">
        <v>2021</v>
      </c>
      <c r="K57" s="455">
        <f>J57-I57</f>
        <v>2021</v>
      </c>
      <c r="L57" s="153">
        <f>H57-M57</f>
        <v>0</v>
      </c>
      <c r="M57" s="164">
        <v>0</v>
      </c>
      <c r="N57" s="179">
        <v>1</v>
      </c>
      <c r="O57" s="179"/>
      <c r="P57" s="179"/>
      <c r="Q57" s="270"/>
      <c r="R57" s="271">
        <f>(SUM(O57*10+P57)/N57*10)+Q57</f>
        <v>0</v>
      </c>
      <c r="S57" s="179">
        <v>1</v>
      </c>
      <c r="T57" s="179"/>
      <c r="U57" s="179"/>
      <c r="V57" s="179"/>
      <c r="W57" s="271">
        <f>(SUM(T57*10+U57)/S57*10)+V57</f>
        <v>0</v>
      </c>
      <c r="X57" s="179">
        <v>1</v>
      </c>
      <c r="Y57" s="179"/>
      <c r="Z57" s="179"/>
      <c r="AA57" s="179"/>
      <c r="AB57" s="271">
        <f>(SUM(Y57*10+Z57)/X57*10)+AA57</f>
        <v>0</v>
      </c>
      <c r="AC57" s="179">
        <v>1</v>
      </c>
      <c r="AD57" s="179"/>
      <c r="AE57" s="179"/>
      <c r="AF57" s="179"/>
      <c r="AG57" s="271">
        <f>(SUM(AD57*10+AE57)/AC57*10)+AF57</f>
        <v>0</v>
      </c>
      <c r="AH57" s="179">
        <v>1</v>
      </c>
      <c r="AI57" s="179"/>
      <c r="AJ57" s="179"/>
      <c r="AK57" s="272"/>
      <c r="AL57" s="271">
        <f>(SUM(AI57*10+AJ57)/AH57*10)+AK57</f>
        <v>0</v>
      </c>
      <c r="AM57" s="179">
        <v>1</v>
      </c>
      <c r="AN57" s="179"/>
      <c r="AO57" s="179"/>
      <c r="AP57" s="272"/>
      <c r="AQ57" s="271">
        <f>(SUM(AN57*10+AO57)/AM57*10)+AP57</f>
        <v>0</v>
      </c>
      <c r="AR57" s="179">
        <v>1</v>
      </c>
      <c r="AS57" s="179"/>
      <c r="AT57" s="179"/>
      <c r="AU57" s="272"/>
      <c r="AV57" s="273">
        <f>SUM(AS57*10+AT57)/AR57*10</f>
        <v>0</v>
      </c>
      <c r="AW57" s="179">
        <v>1</v>
      </c>
      <c r="AX57" s="179"/>
      <c r="AY57" s="179"/>
      <c r="AZ57" s="270"/>
      <c r="BA57" s="271">
        <f>(SUM(AX57*10+AY57)/AW57*10)+AZ57</f>
        <v>0</v>
      </c>
      <c r="BB57" s="179">
        <v>1</v>
      </c>
      <c r="BC57" s="179"/>
      <c r="BD57" s="179"/>
      <c r="BE57" s="179"/>
      <c r="BF57" s="271">
        <f>(SUM(BC57*10+BD57)/BB57*10)+BE57</f>
        <v>0</v>
      </c>
      <c r="BG57" s="179">
        <v>1</v>
      </c>
      <c r="BH57" s="179"/>
      <c r="BI57" s="179"/>
      <c r="BJ57" s="179"/>
      <c r="BK57" s="271">
        <f>(SUM(BH57*10+BI57)/BG57*10)+BJ57</f>
        <v>0</v>
      </c>
      <c r="BL57" s="153">
        <f>IF(H57&lt;250,0,IF(H57&lt;500,250,IF(H57&lt;750,"500",IF(H57&lt;1000,750,IF(H57&lt;1500,1000,IF(H57&lt;2000,1500,IF(H57&lt;2500,2000,IF(H57&lt;3000,2500,3000))))))))</f>
        <v>0</v>
      </c>
      <c r="BM57" s="181">
        <v>0</v>
      </c>
      <c r="BN57" s="153">
        <f>BL57-BM57</f>
        <v>0</v>
      </c>
      <c r="BO57" s="153" t="str">
        <f>IF(BN57=0,"geen actie",CONCATENATE("diploma uitschrijven: ",BL57," punten"))</f>
        <v>geen actie</v>
      </c>
      <c r="BP57" s="149">
        <v>62</v>
      </c>
    </row>
    <row r="58" spans="1:68" ht="17.25" customHeight="1" x14ac:dyDescent="0.3">
      <c r="A58" s="149">
        <v>57</v>
      </c>
      <c r="B58" s="149" t="str">
        <f>IF(A58=BP58,"v","x")</f>
        <v>x</v>
      </c>
      <c r="C58" s="149"/>
      <c r="D58" s="199"/>
      <c r="E58" s="246"/>
      <c r="F58" s="268"/>
      <c r="G58" s="232"/>
      <c r="H58" s="176">
        <f>SUM(M58+R58+W58+AB58+AG58+AL58+AQ58+AV58+BA58+BF58+BK58)</f>
        <v>0</v>
      </c>
      <c r="I58" s="269"/>
      <c r="J58" s="153">
        <v>2021</v>
      </c>
      <c r="K58" s="455">
        <f>J58-I58</f>
        <v>2021</v>
      </c>
      <c r="L58" s="153">
        <f>H58-M58</f>
        <v>0</v>
      </c>
      <c r="M58" s="164">
        <v>0</v>
      </c>
      <c r="N58" s="179">
        <v>1</v>
      </c>
      <c r="O58" s="179"/>
      <c r="P58" s="179"/>
      <c r="Q58" s="270"/>
      <c r="R58" s="271">
        <f>(SUM(O58*10+P58)/N58*10)+Q58</f>
        <v>0</v>
      </c>
      <c r="S58" s="179">
        <v>1</v>
      </c>
      <c r="T58" s="179"/>
      <c r="U58" s="179"/>
      <c r="V58" s="179"/>
      <c r="W58" s="271">
        <f>(SUM(T58*10+U58)/S58*10)+V58</f>
        <v>0</v>
      </c>
      <c r="X58" s="179">
        <v>1</v>
      </c>
      <c r="Y58" s="179"/>
      <c r="Z58" s="179"/>
      <c r="AA58" s="179"/>
      <c r="AB58" s="271">
        <f>(SUM(Y58*10+Z58)/X58*10)+AA58</f>
        <v>0</v>
      </c>
      <c r="AC58" s="179">
        <v>1</v>
      </c>
      <c r="AD58" s="179"/>
      <c r="AE58" s="179"/>
      <c r="AF58" s="179"/>
      <c r="AG58" s="271">
        <f>(SUM(AD58*10+AE58)/AC58*10)+AF58</f>
        <v>0</v>
      </c>
      <c r="AH58" s="179">
        <v>1</v>
      </c>
      <c r="AI58" s="179"/>
      <c r="AJ58" s="179"/>
      <c r="AK58" s="272"/>
      <c r="AL58" s="271">
        <f>(SUM(AI58*10+AJ58)/AH58*10)+AK58</f>
        <v>0</v>
      </c>
      <c r="AM58" s="179">
        <v>1</v>
      </c>
      <c r="AN58" s="179"/>
      <c r="AO58" s="179"/>
      <c r="AP58" s="272"/>
      <c r="AQ58" s="271">
        <f>(SUM(AN58*10+AO58)/AM58*10)+AP58</f>
        <v>0</v>
      </c>
      <c r="AR58" s="179">
        <v>1</v>
      </c>
      <c r="AS58" s="179"/>
      <c r="AT58" s="179"/>
      <c r="AU58" s="272"/>
      <c r="AV58" s="273">
        <f>SUM(AS58*10+AT58)/AR58*10</f>
        <v>0</v>
      </c>
      <c r="AW58" s="179">
        <v>1</v>
      </c>
      <c r="AX58" s="179"/>
      <c r="AY58" s="179"/>
      <c r="AZ58" s="270"/>
      <c r="BA58" s="271">
        <f>(SUM(AX58*10+AY58)/AW58*10)+AZ58</f>
        <v>0</v>
      </c>
      <c r="BB58" s="179">
        <v>1</v>
      </c>
      <c r="BC58" s="179"/>
      <c r="BD58" s="179"/>
      <c r="BE58" s="179"/>
      <c r="BF58" s="271">
        <f>(SUM(BC58*10+BD58)/BB58*10)+BE58</f>
        <v>0</v>
      </c>
      <c r="BG58" s="179">
        <v>1</v>
      </c>
      <c r="BH58" s="179"/>
      <c r="BI58" s="179"/>
      <c r="BJ58" s="179"/>
      <c r="BK58" s="271">
        <f>(SUM(BH58*10+BI58)/BG58*10)+BJ58</f>
        <v>0</v>
      </c>
      <c r="BL58" s="153">
        <f>IF(H58&lt;250,0,IF(H58&lt;500,250,IF(H58&lt;750,"500",IF(H58&lt;1000,750,IF(H58&lt;1500,1000,IF(H58&lt;2000,1500,IF(H58&lt;2500,2000,IF(H58&lt;3000,2500,3000))))))))</f>
        <v>0</v>
      </c>
      <c r="BM58" s="181">
        <v>0</v>
      </c>
      <c r="BN58" s="153">
        <f>BL58-BM58</f>
        <v>0</v>
      </c>
      <c r="BO58" s="153" t="str">
        <f>IF(BN58=0,"geen actie",CONCATENATE("diploma uitschrijven: ",BL58," punten"))</f>
        <v>geen actie</v>
      </c>
      <c r="BP58" s="149">
        <v>63</v>
      </c>
    </row>
    <row r="59" spans="1:68" ht="17.25" customHeight="1" x14ac:dyDescent="0.3">
      <c r="A59" s="149">
        <v>58</v>
      </c>
      <c r="B59" s="149" t="str">
        <f>IF(A59=BP59,"v","x")</f>
        <v>x</v>
      </c>
      <c r="C59" s="149"/>
      <c r="D59" s="199"/>
      <c r="E59" s="246"/>
      <c r="F59" s="268"/>
      <c r="G59" s="232"/>
      <c r="H59" s="176">
        <f>SUM(M59+R59+W59+AB59+AG59+AL59+AQ59+AV59+BA59+BF59+BK59)</f>
        <v>0</v>
      </c>
      <c r="I59" s="269"/>
      <c r="J59" s="153">
        <v>2021</v>
      </c>
      <c r="K59" s="455">
        <f>J59-I59</f>
        <v>2021</v>
      </c>
      <c r="L59" s="153">
        <f>H59-M59</f>
        <v>0</v>
      </c>
      <c r="M59" s="164">
        <v>0</v>
      </c>
      <c r="N59" s="179">
        <v>1</v>
      </c>
      <c r="O59" s="179"/>
      <c r="P59" s="179"/>
      <c r="Q59" s="270"/>
      <c r="R59" s="271">
        <f>(SUM(O59*10+P59)/N59*10)+Q59</f>
        <v>0</v>
      </c>
      <c r="S59" s="179">
        <v>1</v>
      </c>
      <c r="T59" s="179"/>
      <c r="U59" s="179"/>
      <c r="V59" s="179"/>
      <c r="W59" s="271">
        <f>(SUM(T59*10+U59)/S59*10)+V59</f>
        <v>0</v>
      </c>
      <c r="X59" s="179">
        <v>1</v>
      </c>
      <c r="Y59" s="179"/>
      <c r="Z59" s="179"/>
      <c r="AA59" s="179"/>
      <c r="AB59" s="271">
        <f>(SUM(Y59*10+Z59)/X59*10)+AA59</f>
        <v>0</v>
      </c>
      <c r="AC59" s="179">
        <v>1</v>
      </c>
      <c r="AD59" s="179"/>
      <c r="AE59" s="179"/>
      <c r="AF59" s="179"/>
      <c r="AG59" s="271">
        <f>(SUM(AD59*10+AE59)/AC59*10)+AF59</f>
        <v>0</v>
      </c>
      <c r="AH59" s="179">
        <v>1</v>
      </c>
      <c r="AI59" s="179"/>
      <c r="AJ59" s="179"/>
      <c r="AK59" s="272"/>
      <c r="AL59" s="271">
        <f>(SUM(AI59*10+AJ59)/AH59*10)+AK59</f>
        <v>0</v>
      </c>
      <c r="AM59" s="179">
        <v>1</v>
      </c>
      <c r="AN59" s="179"/>
      <c r="AO59" s="179"/>
      <c r="AP59" s="272"/>
      <c r="AQ59" s="271">
        <f>(SUM(AN59*10+AO59)/AM59*10)+AP59</f>
        <v>0</v>
      </c>
      <c r="AR59" s="179">
        <v>1</v>
      </c>
      <c r="AS59" s="179"/>
      <c r="AT59" s="179"/>
      <c r="AU59" s="272"/>
      <c r="AV59" s="273">
        <f>SUM(AS59*10+AT59)/AR59*10</f>
        <v>0</v>
      </c>
      <c r="AW59" s="179">
        <v>1</v>
      </c>
      <c r="AX59" s="179"/>
      <c r="AY59" s="179"/>
      <c r="AZ59" s="270"/>
      <c r="BA59" s="271">
        <f>(SUM(AX59*10+AY59)/AW59*10)+AZ59</f>
        <v>0</v>
      </c>
      <c r="BB59" s="179">
        <v>1</v>
      </c>
      <c r="BC59" s="179"/>
      <c r="BD59" s="179"/>
      <c r="BE59" s="179"/>
      <c r="BF59" s="271">
        <f>(SUM(BC59*10+BD59)/BB59*10)+BE59</f>
        <v>0</v>
      </c>
      <c r="BG59" s="179">
        <v>1</v>
      </c>
      <c r="BH59" s="179"/>
      <c r="BI59" s="179"/>
      <c r="BJ59" s="179"/>
      <c r="BK59" s="271">
        <f>(SUM(BH59*10+BI59)/BG59*10)+BJ59</f>
        <v>0</v>
      </c>
      <c r="BL59" s="153">
        <f>IF(H59&lt;250,0,IF(H59&lt;500,250,IF(H59&lt;750,"500",IF(H59&lt;1000,750,IF(H59&lt;1500,1000,IF(H59&lt;2000,1500,IF(H59&lt;2500,2000,IF(H59&lt;3000,2500,3000))))))))</f>
        <v>0</v>
      </c>
      <c r="BM59" s="181">
        <v>0</v>
      </c>
      <c r="BN59" s="153">
        <f>BL59-BM59</f>
        <v>0</v>
      </c>
      <c r="BO59" s="153" t="str">
        <f>IF(BN59=0,"geen actie",CONCATENATE("diploma uitschrijven: ",BL59," punten"))</f>
        <v>geen actie</v>
      </c>
      <c r="BP59" s="149">
        <v>64</v>
      </c>
    </row>
    <row r="60" spans="1:68" ht="17.25" customHeight="1" x14ac:dyDescent="0.3">
      <c r="A60" s="149">
        <v>59</v>
      </c>
      <c r="B60" s="149" t="str">
        <f>IF(A60=BP60,"v","x")</f>
        <v>x</v>
      </c>
      <c r="C60" s="149"/>
      <c r="D60" s="199"/>
      <c r="E60" s="246"/>
      <c r="F60" s="268"/>
      <c r="G60" s="232"/>
      <c r="H60" s="176">
        <f>SUM(M60+R60+W60+AB60+AG60+AL60+AQ60+AV60+BA60+BF60+BK60)</f>
        <v>0</v>
      </c>
      <c r="I60" s="269"/>
      <c r="J60" s="153">
        <v>2021</v>
      </c>
      <c r="K60" s="455">
        <f>J60-I60</f>
        <v>2021</v>
      </c>
      <c r="L60" s="153">
        <f>H60-M60</f>
        <v>0</v>
      </c>
      <c r="M60" s="164">
        <v>0</v>
      </c>
      <c r="N60" s="179">
        <v>1</v>
      </c>
      <c r="O60" s="179"/>
      <c r="P60" s="179"/>
      <c r="Q60" s="270"/>
      <c r="R60" s="271">
        <f>(SUM(O60*10+P60)/N60*10)+Q60</f>
        <v>0</v>
      </c>
      <c r="S60" s="179">
        <v>1</v>
      </c>
      <c r="T60" s="179"/>
      <c r="U60" s="179"/>
      <c r="V60" s="179"/>
      <c r="W60" s="271">
        <f>(SUM(T60*10+U60)/S60*10)+V60</f>
        <v>0</v>
      </c>
      <c r="X60" s="179">
        <v>1</v>
      </c>
      <c r="Y60" s="179"/>
      <c r="Z60" s="179"/>
      <c r="AA60" s="179"/>
      <c r="AB60" s="271">
        <f>(SUM(Y60*10+Z60)/X60*10)+AA60</f>
        <v>0</v>
      </c>
      <c r="AC60" s="179">
        <v>1</v>
      </c>
      <c r="AD60" s="179"/>
      <c r="AE60" s="179"/>
      <c r="AF60" s="179"/>
      <c r="AG60" s="271">
        <f>(SUM(AD60*10+AE60)/AC60*10)+AF60</f>
        <v>0</v>
      </c>
      <c r="AH60" s="179">
        <v>1</v>
      </c>
      <c r="AI60" s="179"/>
      <c r="AJ60" s="179"/>
      <c r="AK60" s="272"/>
      <c r="AL60" s="271">
        <f>(SUM(AI60*10+AJ60)/AH60*10)+AK60</f>
        <v>0</v>
      </c>
      <c r="AM60" s="179">
        <v>1</v>
      </c>
      <c r="AN60" s="179"/>
      <c r="AO60" s="179"/>
      <c r="AP60" s="272"/>
      <c r="AQ60" s="271">
        <f>(SUM(AN60*10+AO60)/AM60*10)+AP60</f>
        <v>0</v>
      </c>
      <c r="AR60" s="179">
        <v>1</v>
      </c>
      <c r="AS60" s="179"/>
      <c r="AT60" s="179"/>
      <c r="AU60" s="272"/>
      <c r="AV60" s="273">
        <f>SUM(AS60*10+AT60)/AR60*10</f>
        <v>0</v>
      </c>
      <c r="AW60" s="179">
        <v>1</v>
      </c>
      <c r="AX60" s="179"/>
      <c r="AY60" s="179"/>
      <c r="AZ60" s="270"/>
      <c r="BA60" s="271">
        <f>(SUM(AX60*10+AY60)/AW60*10)+AZ60</f>
        <v>0</v>
      </c>
      <c r="BB60" s="179">
        <v>1</v>
      </c>
      <c r="BC60" s="179"/>
      <c r="BD60" s="179"/>
      <c r="BE60" s="179"/>
      <c r="BF60" s="271">
        <f>(SUM(BC60*10+BD60)/BB60*10)+BE60</f>
        <v>0</v>
      </c>
      <c r="BG60" s="179">
        <v>1</v>
      </c>
      <c r="BH60" s="179"/>
      <c r="BI60" s="179"/>
      <c r="BJ60" s="179"/>
      <c r="BK60" s="271">
        <f>(SUM(BH60*10+BI60)/BG60*10)+BJ60</f>
        <v>0</v>
      </c>
      <c r="BL60" s="153">
        <f>IF(H60&lt;250,0,IF(H60&lt;500,250,IF(H60&lt;750,"500",IF(H60&lt;1000,750,IF(H60&lt;1500,1000,IF(H60&lt;2000,1500,IF(H60&lt;2500,2000,IF(H60&lt;3000,2500,3000))))))))</f>
        <v>0</v>
      </c>
      <c r="BM60" s="181">
        <v>0</v>
      </c>
      <c r="BN60" s="153">
        <f>BL60-BM60</f>
        <v>0</v>
      </c>
      <c r="BO60" s="153" t="str">
        <f>IF(BN60=0,"geen actie",CONCATENATE("diploma uitschrijven: ",BL60," punten"))</f>
        <v>geen actie</v>
      </c>
      <c r="BP60" s="149">
        <v>65</v>
      </c>
    </row>
    <row r="61" spans="1:68" ht="17.25" customHeight="1" x14ac:dyDescent="0.3">
      <c r="A61" s="149">
        <v>60</v>
      </c>
      <c r="B61" s="149" t="str">
        <f>IF(A61=BP61,"v","x")</f>
        <v>x</v>
      </c>
      <c r="C61" s="149"/>
      <c r="D61" s="199"/>
      <c r="E61" s="246"/>
      <c r="F61" s="268"/>
      <c r="G61" s="232"/>
      <c r="H61" s="176">
        <f>SUM(M61+R61+W61+AB61+AG61+AL61+AQ61+AV61+BA61+BF61+BK61)</f>
        <v>0</v>
      </c>
      <c r="I61" s="269"/>
      <c r="J61" s="153">
        <v>2021</v>
      </c>
      <c r="K61" s="455">
        <f>J61-I61</f>
        <v>2021</v>
      </c>
      <c r="L61" s="153">
        <f>H61-M61</f>
        <v>0</v>
      </c>
      <c r="M61" s="164">
        <v>0</v>
      </c>
      <c r="N61" s="179">
        <v>1</v>
      </c>
      <c r="O61" s="179"/>
      <c r="P61" s="179"/>
      <c r="Q61" s="270"/>
      <c r="R61" s="271">
        <f>(SUM(O61*10+P61)/N61*10)+Q61</f>
        <v>0</v>
      </c>
      <c r="S61" s="179">
        <v>1</v>
      </c>
      <c r="T61" s="179"/>
      <c r="U61" s="179"/>
      <c r="V61" s="179"/>
      <c r="W61" s="271">
        <f>(SUM(T61*10+U61)/S61*10)+V61</f>
        <v>0</v>
      </c>
      <c r="X61" s="179">
        <v>1</v>
      </c>
      <c r="Y61" s="179"/>
      <c r="Z61" s="179"/>
      <c r="AA61" s="179"/>
      <c r="AB61" s="271">
        <f>(SUM(Y61*10+Z61)/X61*10)+AA61</f>
        <v>0</v>
      </c>
      <c r="AC61" s="179">
        <v>1</v>
      </c>
      <c r="AD61" s="179"/>
      <c r="AE61" s="179"/>
      <c r="AF61" s="179"/>
      <c r="AG61" s="271">
        <f>(SUM(AD61*10+AE61)/AC61*10)+AF61</f>
        <v>0</v>
      </c>
      <c r="AH61" s="179">
        <v>1</v>
      </c>
      <c r="AI61" s="179"/>
      <c r="AJ61" s="179"/>
      <c r="AK61" s="272"/>
      <c r="AL61" s="271">
        <f>(SUM(AI61*10+AJ61)/AH61*10)+AK61</f>
        <v>0</v>
      </c>
      <c r="AM61" s="179">
        <v>1</v>
      </c>
      <c r="AN61" s="179"/>
      <c r="AO61" s="179"/>
      <c r="AP61" s="272"/>
      <c r="AQ61" s="271">
        <f>(SUM(AN61*10+AO61)/AM61*10)+AP61</f>
        <v>0</v>
      </c>
      <c r="AR61" s="179">
        <v>1</v>
      </c>
      <c r="AS61" s="179"/>
      <c r="AT61" s="179"/>
      <c r="AU61" s="272"/>
      <c r="AV61" s="273">
        <f>SUM(AS61*10+AT61)/AR61*10</f>
        <v>0</v>
      </c>
      <c r="AW61" s="179">
        <v>1</v>
      </c>
      <c r="AX61" s="179"/>
      <c r="AY61" s="179"/>
      <c r="AZ61" s="270"/>
      <c r="BA61" s="271">
        <f>(SUM(AX61*10+AY61)/AW61*10)+AZ61</f>
        <v>0</v>
      </c>
      <c r="BB61" s="179">
        <v>1</v>
      </c>
      <c r="BC61" s="179"/>
      <c r="BD61" s="179"/>
      <c r="BE61" s="179"/>
      <c r="BF61" s="271">
        <f>(SUM(BC61*10+BD61)/BB61*10)+BE61</f>
        <v>0</v>
      </c>
      <c r="BG61" s="179">
        <v>1</v>
      </c>
      <c r="BH61" s="179"/>
      <c r="BI61" s="179"/>
      <c r="BJ61" s="179"/>
      <c r="BK61" s="271">
        <f>(SUM(BH61*10+BI61)/BG61*10)+BJ61</f>
        <v>0</v>
      </c>
      <c r="BL61" s="153">
        <f>IF(H61&lt;250,0,IF(H61&lt;500,250,IF(H61&lt;750,"500",IF(H61&lt;1000,750,IF(H61&lt;1500,1000,IF(H61&lt;2000,1500,IF(H61&lt;2500,2000,IF(H61&lt;3000,2500,3000))))))))</f>
        <v>0</v>
      </c>
      <c r="BM61" s="181">
        <v>0</v>
      </c>
      <c r="BN61" s="153">
        <f>BL61-BM61</f>
        <v>0</v>
      </c>
      <c r="BO61" s="153" t="str">
        <f>IF(BN61=0,"geen actie",CONCATENATE("diploma uitschrijven: ",BL61," punten"))</f>
        <v>geen actie</v>
      </c>
      <c r="BP61" s="149">
        <v>66</v>
      </c>
    </row>
    <row r="62" spans="1:68" ht="17.25" customHeight="1" x14ac:dyDescent="0.3">
      <c r="A62" s="149">
        <v>61</v>
      </c>
      <c r="B62" s="149" t="str">
        <f>IF(A62=BP62,"v","x")</f>
        <v>x</v>
      </c>
      <c r="C62" s="149"/>
      <c r="D62" s="199"/>
      <c r="E62" s="246"/>
      <c r="F62" s="268"/>
      <c r="G62" s="232"/>
      <c r="H62" s="176">
        <f>SUM(M62+R62+W62+AB62+AG62+AL62+AQ62+AV62+BA62+BF62+BK62)</f>
        <v>0</v>
      </c>
      <c r="I62" s="269"/>
      <c r="J62" s="153">
        <v>2021</v>
      </c>
      <c r="K62" s="455">
        <f>J62-I62</f>
        <v>2021</v>
      </c>
      <c r="L62" s="153">
        <f>H62-M62</f>
        <v>0</v>
      </c>
      <c r="M62" s="164">
        <v>0</v>
      </c>
      <c r="N62" s="179">
        <v>1</v>
      </c>
      <c r="O62" s="179"/>
      <c r="P62" s="179"/>
      <c r="Q62" s="270"/>
      <c r="R62" s="271">
        <f>(SUM(O62*10+P62)/N62*10)+Q62</f>
        <v>0</v>
      </c>
      <c r="S62" s="179">
        <v>1</v>
      </c>
      <c r="T62" s="179"/>
      <c r="U62" s="179"/>
      <c r="V62" s="179"/>
      <c r="W62" s="271">
        <f>(SUM(T62*10+U62)/S62*10)+V62</f>
        <v>0</v>
      </c>
      <c r="X62" s="179">
        <v>1</v>
      </c>
      <c r="Y62" s="179"/>
      <c r="Z62" s="179"/>
      <c r="AA62" s="179"/>
      <c r="AB62" s="271">
        <f>(SUM(Y62*10+Z62)/X62*10)+AA62</f>
        <v>0</v>
      </c>
      <c r="AC62" s="179">
        <v>1</v>
      </c>
      <c r="AD62" s="179"/>
      <c r="AE62" s="179"/>
      <c r="AF62" s="179"/>
      <c r="AG62" s="271">
        <f>(SUM(AD62*10+AE62)/AC62*10)+AF62</f>
        <v>0</v>
      </c>
      <c r="AH62" s="179">
        <v>1</v>
      </c>
      <c r="AI62" s="179"/>
      <c r="AJ62" s="179"/>
      <c r="AK62" s="272"/>
      <c r="AL62" s="271">
        <f>(SUM(AI62*10+AJ62)/AH62*10)+AK62</f>
        <v>0</v>
      </c>
      <c r="AM62" s="179">
        <v>1</v>
      </c>
      <c r="AN62" s="179"/>
      <c r="AO62" s="179"/>
      <c r="AP62" s="272"/>
      <c r="AQ62" s="271">
        <f>(SUM(AN62*10+AO62)/AM62*10)+AP62</f>
        <v>0</v>
      </c>
      <c r="AR62" s="179">
        <v>1</v>
      </c>
      <c r="AS62" s="179"/>
      <c r="AT62" s="179"/>
      <c r="AU62" s="272"/>
      <c r="AV62" s="273">
        <f>SUM(AS62*10+AT62)/AR62*10</f>
        <v>0</v>
      </c>
      <c r="AW62" s="179">
        <v>1</v>
      </c>
      <c r="AX62" s="179"/>
      <c r="AY62" s="179"/>
      <c r="AZ62" s="270"/>
      <c r="BA62" s="271">
        <f>(SUM(AX62*10+AY62)/AW62*10)+AZ62</f>
        <v>0</v>
      </c>
      <c r="BB62" s="179">
        <v>1</v>
      </c>
      <c r="BC62" s="179"/>
      <c r="BD62" s="179"/>
      <c r="BE62" s="179"/>
      <c r="BF62" s="271">
        <f>(SUM(BC62*10+BD62)/BB62*10)+BE62</f>
        <v>0</v>
      </c>
      <c r="BG62" s="179">
        <v>1</v>
      </c>
      <c r="BH62" s="179"/>
      <c r="BI62" s="179"/>
      <c r="BJ62" s="179"/>
      <c r="BK62" s="271">
        <f>(SUM(BH62*10+BI62)/BG62*10)+BJ62</f>
        <v>0</v>
      </c>
      <c r="BL62" s="153">
        <f>IF(H62&lt;250,0,IF(H62&lt;500,250,IF(H62&lt;750,"500",IF(H62&lt;1000,750,IF(H62&lt;1500,1000,IF(H62&lt;2000,1500,IF(H62&lt;2500,2000,IF(H62&lt;3000,2500,3000))))))))</f>
        <v>0</v>
      </c>
      <c r="BM62" s="181">
        <v>0</v>
      </c>
      <c r="BN62" s="153">
        <f>BL62-BM62</f>
        <v>0</v>
      </c>
      <c r="BO62" s="153" t="str">
        <f>IF(BN62=0,"geen actie",CONCATENATE("diploma uitschrijven: ",BL62," punten"))</f>
        <v>geen actie</v>
      </c>
      <c r="BP62" s="149">
        <v>67</v>
      </c>
    </row>
    <row r="63" spans="1:68" ht="17.25" customHeight="1" x14ac:dyDescent="0.3">
      <c r="A63" s="149">
        <v>62</v>
      </c>
      <c r="B63" s="149" t="str">
        <f>IF(A63=BP63,"v","x")</f>
        <v>x</v>
      </c>
      <c r="C63" s="149"/>
      <c r="D63" s="199"/>
      <c r="E63" s="246"/>
      <c r="F63" s="268"/>
      <c r="G63" s="232"/>
      <c r="H63" s="176">
        <f>SUM(M63+R63+W63+AB63+AG63+AL63+AQ63+AV63+BA63+BF63+BK63)</f>
        <v>0</v>
      </c>
      <c r="I63" s="269"/>
      <c r="J63" s="153">
        <v>2021</v>
      </c>
      <c r="K63" s="455">
        <f>J63-I63</f>
        <v>2021</v>
      </c>
      <c r="L63" s="153">
        <f>H63-M63</f>
        <v>0</v>
      </c>
      <c r="M63" s="164">
        <v>0</v>
      </c>
      <c r="N63" s="179">
        <v>1</v>
      </c>
      <c r="O63" s="179"/>
      <c r="P63" s="179"/>
      <c r="Q63" s="270"/>
      <c r="R63" s="271">
        <f>(SUM(O63*10+P63)/N63*10)+Q63</f>
        <v>0</v>
      </c>
      <c r="S63" s="179">
        <v>1</v>
      </c>
      <c r="T63" s="179"/>
      <c r="U63" s="179"/>
      <c r="V63" s="179"/>
      <c r="W63" s="271">
        <f>(SUM(T63*10+U63)/S63*10)+V63</f>
        <v>0</v>
      </c>
      <c r="X63" s="179">
        <v>1</v>
      </c>
      <c r="Y63" s="179"/>
      <c r="Z63" s="179"/>
      <c r="AA63" s="179"/>
      <c r="AB63" s="271">
        <f>(SUM(Y63*10+Z63)/X63*10)+AA63</f>
        <v>0</v>
      </c>
      <c r="AC63" s="179">
        <v>1</v>
      </c>
      <c r="AD63" s="179"/>
      <c r="AE63" s="179"/>
      <c r="AF63" s="179"/>
      <c r="AG63" s="271">
        <f>(SUM(AD63*10+AE63)/AC63*10)+AF63</f>
        <v>0</v>
      </c>
      <c r="AH63" s="179">
        <v>1</v>
      </c>
      <c r="AI63" s="179"/>
      <c r="AJ63" s="179"/>
      <c r="AK63" s="272"/>
      <c r="AL63" s="271">
        <f>(SUM(AI63*10+AJ63)/AH63*10)+AK63</f>
        <v>0</v>
      </c>
      <c r="AM63" s="179">
        <v>1</v>
      </c>
      <c r="AN63" s="179"/>
      <c r="AO63" s="179"/>
      <c r="AP63" s="272"/>
      <c r="AQ63" s="271">
        <f>(SUM(AN63*10+AO63)/AM63*10)+AP63</f>
        <v>0</v>
      </c>
      <c r="AR63" s="179">
        <v>1</v>
      </c>
      <c r="AS63" s="179"/>
      <c r="AT63" s="179"/>
      <c r="AU63" s="272"/>
      <c r="AV63" s="273">
        <f>SUM(AS63*10+AT63)/AR63*10</f>
        <v>0</v>
      </c>
      <c r="AW63" s="179">
        <v>1</v>
      </c>
      <c r="AX63" s="179"/>
      <c r="AY63" s="179"/>
      <c r="AZ63" s="270"/>
      <c r="BA63" s="271">
        <f>(SUM(AX63*10+AY63)/AW63*10)+AZ63</f>
        <v>0</v>
      </c>
      <c r="BB63" s="179">
        <v>1</v>
      </c>
      <c r="BC63" s="179"/>
      <c r="BD63" s="179"/>
      <c r="BE63" s="179"/>
      <c r="BF63" s="271">
        <f>(SUM(BC63*10+BD63)/BB63*10)+BE63</f>
        <v>0</v>
      </c>
      <c r="BG63" s="179">
        <v>1</v>
      </c>
      <c r="BH63" s="179"/>
      <c r="BI63" s="179"/>
      <c r="BJ63" s="179"/>
      <c r="BK63" s="271">
        <f>(SUM(BH63*10+BI63)/BG63*10)+BJ63</f>
        <v>0</v>
      </c>
      <c r="BL63" s="153">
        <f>IF(H63&lt;250,0,IF(H63&lt;500,250,IF(H63&lt;750,"500",IF(H63&lt;1000,750,IF(H63&lt;1500,1000,IF(H63&lt;2000,1500,IF(H63&lt;2500,2000,IF(H63&lt;3000,2500,3000))))))))</f>
        <v>0</v>
      </c>
      <c r="BM63" s="181">
        <v>0</v>
      </c>
      <c r="BN63" s="153">
        <f>BL63-BM63</f>
        <v>0</v>
      </c>
      <c r="BO63" s="153" t="str">
        <f>IF(BN63=0,"geen actie",CONCATENATE("diploma uitschrijven: ",BL63," punten"))</f>
        <v>geen actie</v>
      </c>
      <c r="BP63" s="149">
        <v>68</v>
      </c>
    </row>
    <row r="64" spans="1:68" ht="17.25" customHeight="1" x14ac:dyDescent="0.3">
      <c r="A64" s="149">
        <v>63</v>
      </c>
      <c r="B64" s="149" t="str">
        <f>IF(A64=BP64,"v","x")</f>
        <v>x</v>
      </c>
      <c r="C64" s="149"/>
      <c r="D64" s="199"/>
      <c r="E64" s="246"/>
      <c r="F64" s="268"/>
      <c r="G64" s="232"/>
      <c r="H64" s="176">
        <f>SUM(M64+R64+W64+AB64+AG64+AL64+AQ64+AV64+BA64+BF64+BK64)</f>
        <v>0</v>
      </c>
      <c r="I64" s="269"/>
      <c r="J64" s="153">
        <v>2021</v>
      </c>
      <c r="K64" s="455">
        <f>J64-I64</f>
        <v>2021</v>
      </c>
      <c r="L64" s="153">
        <f>H64-M64</f>
        <v>0</v>
      </c>
      <c r="M64" s="164">
        <v>0</v>
      </c>
      <c r="N64" s="179">
        <v>1</v>
      </c>
      <c r="O64" s="179"/>
      <c r="P64" s="179"/>
      <c r="Q64" s="270"/>
      <c r="R64" s="271">
        <f>(SUM(O64*10+P64)/N64*10)+Q64</f>
        <v>0</v>
      </c>
      <c r="S64" s="179">
        <v>1</v>
      </c>
      <c r="T64" s="179"/>
      <c r="U64" s="179"/>
      <c r="V64" s="179"/>
      <c r="W64" s="271">
        <f>(SUM(T64*10+U64)/S64*10)+V64</f>
        <v>0</v>
      </c>
      <c r="X64" s="179">
        <v>1</v>
      </c>
      <c r="Y64" s="179"/>
      <c r="Z64" s="179"/>
      <c r="AA64" s="179"/>
      <c r="AB64" s="271">
        <f>(SUM(Y64*10+Z64)/X64*10)+AA64</f>
        <v>0</v>
      </c>
      <c r="AC64" s="179">
        <v>1</v>
      </c>
      <c r="AD64" s="179"/>
      <c r="AE64" s="179"/>
      <c r="AF64" s="179"/>
      <c r="AG64" s="271">
        <f>(SUM(AD64*10+AE64)/AC64*10)+AF64</f>
        <v>0</v>
      </c>
      <c r="AH64" s="179">
        <v>1</v>
      </c>
      <c r="AI64" s="179"/>
      <c r="AJ64" s="179"/>
      <c r="AK64" s="272"/>
      <c r="AL64" s="271">
        <f>(SUM(AI64*10+AJ64)/AH64*10)+AK64</f>
        <v>0</v>
      </c>
      <c r="AM64" s="179">
        <v>1</v>
      </c>
      <c r="AN64" s="179"/>
      <c r="AO64" s="179"/>
      <c r="AP64" s="272"/>
      <c r="AQ64" s="271">
        <f>(SUM(AN64*10+AO64)/AM64*10)+AP64</f>
        <v>0</v>
      </c>
      <c r="AR64" s="179">
        <v>1</v>
      </c>
      <c r="AS64" s="179"/>
      <c r="AT64" s="179"/>
      <c r="AU64" s="272"/>
      <c r="AV64" s="273">
        <f>SUM(AS64*10+AT64)/AR64*10</f>
        <v>0</v>
      </c>
      <c r="AW64" s="179">
        <v>1</v>
      </c>
      <c r="AX64" s="179"/>
      <c r="AY64" s="179"/>
      <c r="AZ64" s="270"/>
      <c r="BA64" s="271">
        <f>(SUM(AX64*10+AY64)/AW64*10)+AZ64</f>
        <v>0</v>
      </c>
      <c r="BB64" s="179">
        <v>1</v>
      </c>
      <c r="BC64" s="179"/>
      <c r="BD64" s="179"/>
      <c r="BE64" s="179"/>
      <c r="BF64" s="271">
        <f>(SUM(BC64*10+BD64)/BB64*10)+BE64</f>
        <v>0</v>
      </c>
      <c r="BG64" s="179">
        <v>1</v>
      </c>
      <c r="BH64" s="179"/>
      <c r="BI64" s="179"/>
      <c r="BJ64" s="179"/>
      <c r="BK64" s="271">
        <f>(SUM(BH64*10+BI64)/BG64*10)+BJ64</f>
        <v>0</v>
      </c>
      <c r="BL64" s="153">
        <f>IF(H64&lt;250,0,IF(H64&lt;500,250,IF(H64&lt;750,"500",IF(H64&lt;1000,750,IF(H64&lt;1500,1000,IF(H64&lt;2000,1500,IF(H64&lt;2500,2000,IF(H64&lt;3000,2500,3000))))))))</f>
        <v>0</v>
      </c>
      <c r="BM64" s="181">
        <v>0</v>
      </c>
      <c r="BN64" s="153">
        <f>BL64-BM64</f>
        <v>0</v>
      </c>
      <c r="BO64" s="153" t="str">
        <f>IF(BN64=0,"geen actie",CONCATENATE("diploma uitschrijven: ",BL64," punten"))</f>
        <v>geen actie</v>
      </c>
      <c r="BP64" s="149">
        <v>69</v>
      </c>
    </row>
    <row r="65" spans="1:68" ht="17.25" customHeight="1" x14ac:dyDescent="0.3">
      <c r="A65" s="149">
        <v>64</v>
      </c>
      <c r="B65" s="149" t="str">
        <f>IF(A65=BP65,"v","x")</f>
        <v>x</v>
      </c>
      <c r="C65" s="149"/>
      <c r="D65" s="199"/>
      <c r="E65" s="246"/>
      <c r="F65" s="268"/>
      <c r="G65" s="232"/>
      <c r="H65" s="176">
        <f>SUM(M65+R65+W65+AB65+AG65+AL65+AQ65+AV65+BA65+BF65+BK65)</f>
        <v>0</v>
      </c>
      <c r="I65" s="269"/>
      <c r="J65" s="153">
        <v>2021</v>
      </c>
      <c r="K65" s="455">
        <f>J65-I65</f>
        <v>2021</v>
      </c>
      <c r="L65" s="153">
        <f>H65-M65</f>
        <v>0</v>
      </c>
      <c r="M65" s="164">
        <v>0</v>
      </c>
      <c r="N65" s="179">
        <v>1</v>
      </c>
      <c r="O65" s="179"/>
      <c r="P65" s="179"/>
      <c r="Q65" s="270"/>
      <c r="R65" s="271">
        <f>(SUM(O65*10+P65)/N65*10)+Q65</f>
        <v>0</v>
      </c>
      <c r="S65" s="179">
        <v>1</v>
      </c>
      <c r="T65" s="179"/>
      <c r="U65" s="179"/>
      <c r="V65" s="179"/>
      <c r="W65" s="271">
        <f>(SUM(T65*10+U65)/S65*10)+V65</f>
        <v>0</v>
      </c>
      <c r="X65" s="179">
        <v>1</v>
      </c>
      <c r="Y65" s="179"/>
      <c r="Z65" s="179"/>
      <c r="AA65" s="179"/>
      <c r="AB65" s="271">
        <f>(SUM(Y65*10+Z65)/X65*10)+AA65</f>
        <v>0</v>
      </c>
      <c r="AC65" s="179">
        <v>1</v>
      </c>
      <c r="AD65" s="179"/>
      <c r="AE65" s="179"/>
      <c r="AF65" s="179"/>
      <c r="AG65" s="271">
        <f>(SUM(AD65*10+AE65)/AC65*10)+AF65</f>
        <v>0</v>
      </c>
      <c r="AH65" s="179">
        <v>1</v>
      </c>
      <c r="AI65" s="179"/>
      <c r="AJ65" s="179"/>
      <c r="AK65" s="272"/>
      <c r="AL65" s="271">
        <f>(SUM(AI65*10+AJ65)/AH65*10)+AK65</f>
        <v>0</v>
      </c>
      <c r="AM65" s="179">
        <v>1</v>
      </c>
      <c r="AN65" s="179"/>
      <c r="AO65" s="179"/>
      <c r="AP65" s="272"/>
      <c r="AQ65" s="271">
        <f>(SUM(AN65*10+AO65)/AM65*10)+AP65</f>
        <v>0</v>
      </c>
      <c r="AR65" s="179">
        <v>1</v>
      </c>
      <c r="AS65" s="179"/>
      <c r="AT65" s="179"/>
      <c r="AU65" s="272"/>
      <c r="AV65" s="273">
        <f>SUM(AS65*10+AT65)/AR65*10</f>
        <v>0</v>
      </c>
      <c r="AW65" s="179">
        <v>1</v>
      </c>
      <c r="AX65" s="179"/>
      <c r="AY65" s="179"/>
      <c r="AZ65" s="270"/>
      <c r="BA65" s="271">
        <f>(SUM(AX65*10+AY65)/AW65*10)+AZ65</f>
        <v>0</v>
      </c>
      <c r="BB65" s="179">
        <v>1</v>
      </c>
      <c r="BC65" s="179"/>
      <c r="BD65" s="179"/>
      <c r="BE65" s="179"/>
      <c r="BF65" s="271">
        <f>(SUM(BC65*10+BD65)/BB65*10)+BE65</f>
        <v>0</v>
      </c>
      <c r="BG65" s="179">
        <v>1</v>
      </c>
      <c r="BH65" s="179"/>
      <c r="BI65" s="179"/>
      <c r="BJ65" s="179"/>
      <c r="BK65" s="271">
        <f>(SUM(BH65*10+BI65)/BG65*10)+BJ65</f>
        <v>0</v>
      </c>
      <c r="BL65" s="153">
        <f>IF(H65&lt;250,0,IF(H65&lt;500,250,IF(H65&lt;750,"500",IF(H65&lt;1000,750,IF(H65&lt;1500,1000,IF(H65&lt;2000,1500,IF(H65&lt;2500,2000,IF(H65&lt;3000,2500,3000))))))))</f>
        <v>0</v>
      </c>
      <c r="BM65" s="181">
        <v>0</v>
      </c>
      <c r="BN65" s="153">
        <f>BL65-BM65</f>
        <v>0</v>
      </c>
      <c r="BO65" s="153" t="str">
        <f>IF(BN65=0,"geen actie",CONCATENATE("diploma uitschrijven: ",BL65," punten"))</f>
        <v>geen actie</v>
      </c>
      <c r="BP65" s="149">
        <v>70</v>
      </c>
    </row>
    <row r="66" spans="1:68" ht="17.25" customHeight="1" x14ac:dyDescent="0.3">
      <c r="A66" s="149">
        <v>65</v>
      </c>
      <c r="B66" s="149" t="str">
        <f>IF(A66=BP66,"v","x")</f>
        <v>x</v>
      </c>
      <c r="C66" s="149"/>
      <c r="D66" s="199"/>
      <c r="E66" s="246"/>
      <c r="F66" s="268"/>
      <c r="G66" s="232"/>
      <c r="H66" s="176">
        <f>SUM(M66+R66+W66+AB66+AG66+AL66+AQ66+AV66+BA66+BF66+BK66)</f>
        <v>0</v>
      </c>
      <c r="I66" s="269"/>
      <c r="J66" s="153">
        <v>2021</v>
      </c>
      <c r="K66" s="455">
        <f>J66-I66</f>
        <v>2021</v>
      </c>
      <c r="L66" s="153">
        <f>H66-M66</f>
        <v>0</v>
      </c>
      <c r="M66" s="164">
        <v>0</v>
      </c>
      <c r="N66" s="179">
        <v>1</v>
      </c>
      <c r="O66" s="179"/>
      <c r="P66" s="179"/>
      <c r="Q66" s="270"/>
      <c r="R66" s="271">
        <f>(SUM(O66*10+P66)/N66*10)+Q66</f>
        <v>0</v>
      </c>
      <c r="S66" s="179">
        <v>1</v>
      </c>
      <c r="T66" s="179"/>
      <c r="U66" s="179"/>
      <c r="V66" s="179"/>
      <c r="W66" s="271">
        <f>(SUM(T66*10+U66)/S66*10)+V66</f>
        <v>0</v>
      </c>
      <c r="X66" s="179">
        <v>1</v>
      </c>
      <c r="Y66" s="179"/>
      <c r="Z66" s="179"/>
      <c r="AA66" s="179"/>
      <c r="AB66" s="271">
        <f>(SUM(Y66*10+Z66)/X66*10)+AA66</f>
        <v>0</v>
      </c>
      <c r="AC66" s="179">
        <v>1</v>
      </c>
      <c r="AD66" s="179"/>
      <c r="AE66" s="179"/>
      <c r="AF66" s="179"/>
      <c r="AG66" s="271">
        <f>(SUM(AD66*10+AE66)/AC66*10)+AF66</f>
        <v>0</v>
      </c>
      <c r="AH66" s="179">
        <v>1</v>
      </c>
      <c r="AI66" s="179"/>
      <c r="AJ66" s="179"/>
      <c r="AK66" s="272"/>
      <c r="AL66" s="271">
        <f>(SUM(AI66*10+AJ66)/AH66*10)+AK66</f>
        <v>0</v>
      </c>
      <c r="AM66" s="179">
        <v>1</v>
      </c>
      <c r="AN66" s="179"/>
      <c r="AO66" s="179"/>
      <c r="AP66" s="272"/>
      <c r="AQ66" s="271">
        <f>(SUM(AN66*10+AO66)/AM66*10)+AP66</f>
        <v>0</v>
      </c>
      <c r="AR66" s="179">
        <v>1</v>
      </c>
      <c r="AS66" s="179"/>
      <c r="AT66" s="179"/>
      <c r="AU66" s="272"/>
      <c r="AV66" s="273">
        <f>SUM(AS66*10+AT66)/AR66*10</f>
        <v>0</v>
      </c>
      <c r="AW66" s="179">
        <v>1</v>
      </c>
      <c r="AX66" s="179"/>
      <c r="AY66" s="179"/>
      <c r="AZ66" s="270"/>
      <c r="BA66" s="271">
        <f>(SUM(AX66*10+AY66)/AW66*10)+AZ66</f>
        <v>0</v>
      </c>
      <c r="BB66" s="179">
        <v>1</v>
      </c>
      <c r="BC66" s="179"/>
      <c r="BD66" s="179"/>
      <c r="BE66" s="179"/>
      <c r="BF66" s="271">
        <f>(SUM(BC66*10+BD66)/BB66*10)+BE66</f>
        <v>0</v>
      </c>
      <c r="BG66" s="179">
        <v>1</v>
      </c>
      <c r="BH66" s="179"/>
      <c r="BI66" s="179"/>
      <c r="BJ66" s="179"/>
      <c r="BK66" s="271">
        <f>(SUM(BH66*10+BI66)/BG66*10)+BJ66</f>
        <v>0</v>
      </c>
      <c r="BL66" s="153">
        <f>IF(H66&lt;250,0,IF(H66&lt;500,250,IF(H66&lt;750,"500",IF(H66&lt;1000,750,IF(H66&lt;1500,1000,IF(H66&lt;2000,1500,IF(H66&lt;2500,2000,IF(H66&lt;3000,2500,3000))))))))</f>
        <v>0</v>
      </c>
      <c r="BM66" s="181">
        <v>0</v>
      </c>
      <c r="BN66" s="153">
        <f>BL66-BM66</f>
        <v>0</v>
      </c>
      <c r="BO66" s="153" t="str">
        <f>IF(BN66=0,"geen actie",CONCATENATE("diploma uitschrijven: ",BL66," punten"))</f>
        <v>geen actie</v>
      </c>
      <c r="BP66" s="149">
        <v>71</v>
      </c>
    </row>
    <row r="67" spans="1:68" ht="17.25" customHeight="1" x14ac:dyDescent="0.3">
      <c r="A67" s="149">
        <v>66</v>
      </c>
      <c r="B67" s="149" t="str">
        <f>IF(A67=BP67,"v","x")</f>
        <v>x</v>
      </c>
      <c r="C67" s="149"/>
      <c r="D67" s="199"/>
      <c r="E67" s="246"/>
      <c r="F67" s="268"/>
      <c r="G67" s="232"/>
      <c r="H67" s="176">
        <f>SUM(M67+R67+W67+AB67+AG67+AL67+AQ67+AV67+BA67+BF67+BK67)</f>
        <v>0</v>
      </c>
      <c r="I67" s="269"/>
      <c r="J67" s="153">
        <v>2021</v>
      </c>
      <c r="K67" s="455">
        <f>J67-I67</f>
        <v>2021</v>
      </c>
      <c r="L67" s="153">
        <f>H67-M67</f>
        <v>0</v>
      </c>
      <c r="M67" s="164">
        <v>0</v>
      </c>
      <c r="N67" s="179">
        <v>1</v>
      </c>
      <c r="O67" s="179"/>
      <c r="P67" s="179"/>
      <c r="Q67" s="270"/>
      <c r="R67" s="271">
        <f>(SUM(O67*10+P67)/N67*10)+Q67</f>
        <v>0</v>
      </c>
      <c r="S67" s="179">
        <v>1</v>
      </c>
      <c r="T67" s="179"/>
      <c r="U67" s="179"/>
      <c r="V67" s="179"/>
      <c r="W67" s="271">
        <f>(SUM(T67*10+U67)/S67*10)+V67</f>
        <v>0</v>
      </c>
      <c r="X67" s="179">
        <v>1</v>
      </c>
      <c r="Y67" s="179"/>
      <c r="Z67" s="179"/>
      <c r="AA67" s="179"/>
      <c r="AB67" s="271">
        <f>(SUM(Y67*10+Z67)/X67*10)+AA67</f>
        <v>0</v>
      </c>
      <c r="AC67" s="179">
        <v>1</v>
      </c>
      <c r="AD67" s="179"/>
      <c r="AE67" s="179"/>
      <c r="AF67" s="179"/>
      <c r="AG67" s="271">
        <f>(SUM(AD67*10+AE67)/AC67*10)+AF67</f>
        <v>0</v>
      </c>
      <c r="AH67" s="179">
        <v>1</v>
      </c>
      <c r="AI67" s="179"/>
      <c r="AJ67" s="179"/>
      <c r="AK67" s="272"/>
      <c r="AL67" s="271">
        <f>(SUM(AI67*10+AJ67)/AH67*10)+AK67</f>
        <v>0</v>
      </c>
      <c r="AM67" s="179">
        <v>1</v>
      </c>
      <c r="AN67" s="179"/>
      <c r="AO67" s="179"/>
      <c r="AP67" s="272"/>
      <c r="AQ67" s="271">
        <f>(SUM(AN67*10+AO67)/AM67*10)+AP67</f>
        <v>0</v>
      </c>
      <c r="AR67" s="179">
        <v>1</v>
      </c>
      <c r="AS67" s="179"/>
      <c r="AT67" s="179"/>
      <c r="AU67" s="272"/>
      <c r="AV67" s="273">
        <f>SUM(AS67*10+AT67)/AR67*10</f>
        <v>0</v>
      </c>
      <c r="AW67" s="179">
        <v>1</v>
      </c>
      <c r="AX67" s="179"/>
      <c r="AY67" s="179"/>
      <c r="AZ67" s="270"/>
      <c r="BA67" s="271">
        <f>(SUM(AX67*10+AY67)/AW67*10)+AZ67</f>
        <v>0</v>
      </c>
      <c r="BB67" s="179">
        <v>1</v>
      </c>
      <c r="BC67" s="179"/>
      <c r="BD67" s="179"/>
      <c r="BE67" s="179"/>
      <c r="BF67" s="271">
        <f>(SUM(BC67*10+BD67)/BB67*10)+BE67</f>
        <v>0</v>
      </c>
      <c r="BG67" s="179">
        <v>1</v>
      </c>
      <c r="BH67" s="179"/>
      <c r="BI67" s="179"/>
      <c r="BJ67" s="179"/>
      <c r="BK67" s="271">
        <f>(SUM(BH67*10+BI67)/BG67*10)+BJ67</f>
        <v>0</v>
      </c>
      <c r="BL67" s="153">
        <f>IF(H67&lt;250,0,IF(H67&lt;500,250,IF(H67&lt;750,"500",IF(H67&lt;1000,750,IF(H67&lt;1500,1000,IF(H67&lt;2000,1500,IF(H67&lt;2500,2000,IF(H67&lt;3000,2500,3000))))))))</f>
        <v>0</v>
      </c>
      <c r="BM67" s="181">
        <v>0</v>
      </c>
      <c r="BN67" s="153">
        <f>BL67-BM67</f>
        <v>0</v>
      </c>
      <c r="BO67" s="153" t="str">
        <f>IF(BN67=0,"geen actie",CONCATENATE("diploma uitschrijven: ",BL67," punten"))</f>
        <v>geen actie</v>
      </c>
      <c r="BP67" s="149">
        <v>72</v>
      </c>
    </row>
    <row r="68" spans="1:68" ht="17.25" customHeight="1" x14ac:dyDescent="0.3">
      <c r="A68" s="149">
        <v>67</v>
      </c>
      <c r="B68" s="149" t="str">
        <f>IF(A68=BP68,"v","x")</f>
        <v>x</v>
      </c>
      <c r="C68" s="149"/>
      <c r="D68" s="199"/>
      <c r="E68" s="246"/>
      <c r="F68" s="268"/>
      <c r="G68" s="232"/>
      <c r="H68" s="176">
        <f>SUM(M68+R68+W68+AB68+AG68+AL68+AQ68+AV68+BA68+BF68+BK68)</f>
        <v>0</v>
      </c>
      <c r="I68" s="269"/>
      <c r="J68" s="153">
        <v>2021</v>
      </c>
      <c r="K68" s="455">
        <f>J68-I68</f>
        <v>2021</v>
      </c>
      <c r="L68" s="153">
        <f>H68-M68</f>
        <v>0</v>
      </c>
      <c r="M68" s="164">
        <v>0</v>
      </c>
      <c r="N68" s="179">
        <v>1</v>
      </c>
      <c r="O68" s="179"/>
      <c r="P68" s="179"/>
      <c r="Q68" s="270"/>
      <c r="R68" s="271">
        <f>(SUM(O68*10+P68)/N68*10)+Q68</f>
        <v>0</v>
      </c>
      <c r="S68" s="179">
        <v>1</v>
      </c>
      <c r="T68" s="179"/>
      <c r="U68" s="179"/>
      <c r="V68" s="179"/>
      <c r="W68" s="271">
        <f>(SUM(T68*10+U68)/S68*10)+V68</f>
        <v>0</v>
      </c>
      <c r="X68" s="179">
        <v>1</v>
      </c>
      <c r="Y68" s="179"/>
      <c r="Z68" s="179"/>
      <c r="AA68" s="179"/>
      <c r="AB68" s="271">
        <f>(SUM(Y68*10+Z68)/X68*10)+AA68</f>
        <v>0</v>
      </c>
      <c r="AC68" s="179">
        <v>1</v>
      </c>
      <c r="AD68" s="179"/>
      <c r="AE68" s="179"/>
      <c r="AF68" s="179"/>
      <c r="AG68" s="271">
        <f>(SUM(AD68*10+AE68)/AC68*10)+AF68</f>
        <v>0</v>
      </c>
      <c r="AH68" s="179">
        <v>1</v>
      </c>
      <c r="AI68" s="179"/>
      <c r="AJ68" s="179"/>
      <c r="AK68" s="272"/>
      <c r="AL68" s="271">
        <f>(SUM(AI68*10+AJ68)/AH68*10)+AK68</f>
        <v>0</v>
      </c>
      <c r="AM68" s="179">
        <v>1</v>
      </c>
      <c r="AN68" s="179"/>
      <c r="AO68" s="179"/>
      <c r="AP68" s="272"/>
      <c r="AQ68" s="271">
        <f>(SUM(AN68*10+AO68)/AM68*10)+AP68</f>
        <v>0</v>
      </c>
      <c r="AR68" s="179">
        <v>1</v>
      </c>
      <c r="AS68" s="179"/>
      <c r="AT68" s="179"/>
      <c r="AU68" s="272"/>
      <c r="AV68" s="273">
        <f>SUM(AS68*10+AT68)/AR68*10</f>
        <v>0</v>
      </c>
      <c r="AW68" s="179">
        <v>1</v>
      </c>
      <c r="AX68" s="179"/>
      <c r="AY68" s="179"/>
      <c r="AZ68" s="270"/>
      <c r="BA68" s="271">
        <f>(SUM(AX68*10+AY68)/AW68*10)+AZ68</f>
        <v>0</v>
      </c>
      <c r="BB68" s="179">
        <v>1</v>
      </c>
      <c r="BC68" s="179"/>
      <c r="BD68" s="179"/>
      <c r="BE68" s="179"/>
      <c r="BF68" s="271">
        <f>(SUM(BC68*10+BD68)/BB68*10)+BE68</f>
        <v>0</v>
      </c>
      <c r="BG68" s="179">
        <v>1</v>
      </c>
      <c r="BH68" s="179"/>
      <c r="BI68" s="179"/>
      <c r="BJ68" s="179"/>
      <c r="BK68" s="271">
        <f>(SUM(BH68*10+BI68)/BG68*10)+BJ68</f>
        <v>0</v>
      </c>
      <c r="BL68" s="153">
        <f>IF(H68&lt;250,0,IF(H68&lt;500,250,IF(H68&lt;750,"500",IF(H68&lt;1000,750,IF(H68&lt;1500,1000,IF(H68&lt;2000,1500,IF(H68&lt;2500,2000,IF(H68&lt;3000,2500,3000))))))))</f>
        <v>0</v>
      </c>
      <c r="BM68" s="181">
        <v>0</v>
      </c>
      <c r="BN68" s="153">
        <f>BL68-BM68</f>
        <v>0</v>
      </c>
      <c r="BO68" s="153" t="str">
        <f>IF(BN68=0,"geen actie",CONCATENATE("diploma uitschrijven: ",BL68," punten"))</f>
        <v>geen actie</v>
      </c>
      <c r="BP68" s="149">
        <v>73</v>
      </c>
    </row>
    <row r="69" spans="1:68" ht="17.25" customHeight="1" x14ac:dyDescent="0.3">
      <c r="A69" s="149">
        <v>68</v>
      </c>
      <c r="B69" s="149" t="str">
        <f>IF(A69=BP69,"v","x")</f>
        <v>x</v>
      </c>
      <c r="C69" s="149"/>
      <c r="D69" s="199"/>
      <c r="E69" s="246"/>
      <c r="F69" s="268"/>
      <c r="G69" s="232"/>
      <c r="H69" s="176">
        <f>SUM(M69+R69+W69+AB69+AG69+AL69+AQ69+AV69+BA69+BF69+BK69)</f>
        <v>0</v>
      </c>
      <c r="I69" s="269"/>
      <c r="J69" s="153">
        <v>2021</v>
      </c>
      <c r="K69" s="455">
        <f>J69-I69</f>
        <v>2021</v>
      </c>
      <c r="L69" s="153">
        <f>H69-M69</f>
        <v>0</v>
      </c>
      <c r="M69" s="164">
        <v>0</v>
      </c>
      <c r="N69" s="179">
        <v>1</v>
      </c>
      <c r="O69" s="179"/>
      <c r="P69" s="179"/>
      <c r="Q69" s="270"/>
      <c r="R69" s="271">
        <f>(SUM(O69*10+P69)/N69*10)+Q69</f>
        <v>0</v>
      </c>
      <c r="S69" s="179">
        <v>1</v>
      </c>
      <c r="T69" s="179"/>
      <c r="U69" s="179"/>
      <c r="V69" s="179"/>
      <c r="W69" s="271">
        <f>(SUM(T69*10+U69)/S69*10)+V69</f>
        <v>0</v>
      </c>
      <c r="X69" s="179">
        <v>1</v>
      </c>
      <c r="Y69" s="179"/>
      <c r="Z69" s="179"/>
      <c r="AA69" s="179"/>
      <c r="AB69" s="271">
        <f>(SUM(Y69*10+Z69)/X69*10)+AA69</f>
        <v>0</v>
      </c>
      <c r="AC69" s="179">
        <v>1</v>
      </c>
      <c r="AD69" s="179"/>
      <c r="AE69" s="179"/>
      <c r="AF69" s="179"/>
      <c r="AG69" s="271">
        <f>(SUM(AD69*10+AE69)/AC69*10)+AF69</f>
        <v>0</v>
      </c>
      <c r="AH69" s="179">
        <v>1</v>
      </c>
      <c r="AI69" s="179"/>
      <c r="AJ69" s="179"/>
      <c r="AK69" s="272"/>
      <c r="AL69" s="271">
        <f>(SUM(AI69*10+AJ69)/AH69*10)+AK69</f>
        <v>0</v>
      </c>
      <c r="AM69" s="179">
        <v>1</v>
      </c>
      <c r="AN69" s="179"/>
      <c r="AO69" s="179"/>
      <c r="AP69" s="272"/>
      <c r="AQ69" s="271">
        <f>(SUM(AN69*10+AO69)/AM69*10)+AP69</f>
        <v>0</v>
      </c>
      <c r="AR69" s="179">
        <v>1</v>
      </c>
      <c r="AS69" s="179"/>
      <c r="AT69" s="179"/>
      <c r="AU69" s="272"/>
      <c r="AV69" s="273">
        <f>SUM(AS69*10+AT69)/AR69*10</f>
        <v>0</v>
      </c>
      <c r="AW69" s="179">
        <v>1</v>
      </c>
      <c r="AX69" s="179"/>
      <c r="AY69" s="179"/>
      <c r="AZ69" s="270"/>
      <c r="BA69" s="271">
        <f>(SUM(AX69*10+AY69)/AW69*10)+AZ69</f>
        <v>0</v>
      </c>
      <c r="BB69" s="179">
        <v>1</v>
      </c>
      <c r="BC69" s="179"/>
      <c r="BD69" s="179"/>
      <c r="BE69" s="179"/>
      <c r="BF69" s="271">
        <f>(SUM(BC69*10+BD69)/BB69*10)+BE69</f>
        <v>0</v>
      </c>
      <c r="BG69" s="179">
        <v>1</v>
      </c>
      <c r="BH69" s="179"/>
      <c r="BI69" s="179"/>
      <c r="BJ69" s="179"/>
      <c r="BK69" s="271">
        <f>(SUM(BH69*10+BI69)/BG69*10)+BJ69</f>
        <v>0</v>
      </c>
      <c r="BL69" s="153">
        <f>IF(H69&lt;250,0,IF(H69&lt;500,250,IF(H69&lt;750,"500",IF(H69&lt;1000,750,IF(H69&lt;1500,1000,IF(H69&lt;2000,1500,IF(H69&lt;2500,2000,IF(H69&lt;3000,2500,3000))))))))</f>
        <v>0</v>
      </c>
      <c r="BM69" s="181">
        <v>0</v>
      </c>
      <c r="BN69" s="153">
        <f>BL69-BM69</f>
        <v>0</v>
      </c>
      <c r="BO69" s="153" t="str">
        <f>IF(BN69=0,"geen actie",CONCATENATE("diploma uitschrijven: ",BL69," punten"))</f>
        <v>geen actie</v>
      </c>
      <c r="BP69" s="149">
        <v>74</v>
      </c>
    </row>
    <row r="70" spans="1:68" ht="17.25" customHeight="1" x14ac:dyDescent="0.3">
      <c r="A70" s="149">
        <v>69</v>
      </c>
      <c r="B70" s="149" t="str">
        <f>IF(A70=BP70,"v","x")</f>
        <v>x</v>
      </c>
      <c r="C70" s="149"/>
      <c r="D70" s="199"/>
      <c r="E70" s="246"/>
      <c r="F70" s="268"/>
      <c r="G70" s="232"/>
      <c r="H70" s="176">
        <f>SUM(M70+R70+W70+AB70+AG70+AL70+AQ70+AV70+BA70+BF70+BK70)</f>
        <v>0</v>
      </c>
      <c r="I70" s="269"/>
      <c r="J70" s="153">
        <v>2021</v>
      </c>
      <c r="K70" s="455">
        <f>J70-I70</f>
        <v>2021</v>
      </c>
      <c r="L70" s="153">
        <f>H70-M70</f>
        <v>0</v>
      </c>
      <c r="M70" s="164">
        <v>0</v>
      </c>
      <c r="N70" s="179">
        <v>1</v>
      </c>
      <c r="O70" s="179"/>
      <c r="P70" s="179"/>
      <c r="Q70" s="270"/>
      <c r="R70" s="271">
        <f>(SUM(O70*10+P70)/N70*10)+Q70</f>
        <v>0</v>
      </c>
      <c r="S70" s="179">
        <v>1</v>
      </c>
      <c r="T70" s="179"/>
      <c r="U70" s="179"/>
      <c r="V70" s="179"/>
      <c r="W70" s="271">
        <f>(SUM(T70*10+U70)/S70*10)+V70</f>
        <v>0</v>
      </c>
      <c r="X70" s="179">
        <v>1</v>
      </c>
      <c r="Y70" s="179"/>
      <c r="Z70" s="179"/>
      <c r="AA70" s="179"/>
      <c r="AB70" s="271">
        <f>(SUM(Y70*10+Z70)/X70*10)+AA70</f>
        <v>0</v>
      </c>
      <c r="AC70" s="179">
        <v>1</v>
      </c>
      <c r="AD70" s="179"/>
      <c r="AE70" s="179"/>
      <c r="AF70" s="179"/>
      <c r="AG70" s="271">
        <f>(SUM(AD70*10+AE70)/AC70*10)+AF70</f>
        <v>0</v>
      </c>
      <c r="AH70" s="179">
        <v>1</v>
      </c>
      <c r="AI70" s="179"/>
      <c r="AJ70" s="179"/>
      <c r="AK70" s="272"/>
      <c r="AL70" s="271">
        <f>(SUM(AI70*10+AJ70)/AH70*10)+AK70</f>
        <v>0</v>
      </c>
      <c r="AM70" s="179">
        <v>1</v>
      </c>
      <c r="AN70" s="179"/>
      <c r="AO70" s="179"/>
      <c r="AP70" s="272"/>
      <c r="AQ70" s="271">
        <f>(SUM(AN70*10+AO70)/AM70*10)+AP70</f>
        <v>0</v>
      </c>
      <c r="AR70" s="179">
        <v>1</v>
      </c>
      <c r="AS70" s="179"/>
      <c r="AT70" s="179"/>
      <c r="AU70" s="272"/>
      <c r="AV70" s="273">
        <f>SUM(AS70*10+AT70)/AR70*10</f>
        <v>0</v>
      </c>
      <c r="AW70" s="179">
        <v>1</v>
      </c>
      <c r="AX70" s="179"/>
      <c r="AY70" s="179"/>
      <c r="AZ70" s="270"/>
      <c r="BA70" s="271">
        <f>(SUM(AX70*10+AY70)/AW70*10)+AZ70</f>
        <v>0</v>
      </c>
      <c r="BB70" s="179">
        <v>1</v>
      </c>
      <c r="BC70" s="179"/>
      <c r="BD70" s="179"/>
      <c r="BE70" s="179"/>
      <c r="BF70" s="271">
        <f>(SUM(BC70*10+BD70)/BB70*10)+BE70</f>
        <v>0</v>
      </c>
      <c r="BG70" s="179">
        <v>1</v>
      </c>
      <c r="BH70" s="179"/>
      <c r="BI70" s="179"/>
      <c r="BJ70" s="179"/>
      <c r="BK70" s="271">
        <f>(SUM(BH70*10+BI70)/BG70*10)+BJ70</f>
        <v>0</v>
      </c>
      <c r="BL70" s="153">
        <f>IF(H70&lt;250,0,IF(H70&lt;500,250,IF(H70&lt;750,"500",IF(H70&lt;1000,750,IF(H70&lt;1500,1000,IF(H70&lt;2000,1500,IF(H70&lt;2500,2000,IF(H70&lt;3000,2500,3000))))))))</f>
        <v>0</v>
      </c>
      <c r="BM70" s="181">
        <v>0</v>
      </c>
      <c r="BN70" s="153">
        <f>BL70-BM70</f>
        <v>0</v>
      </c>
      <c r="BO70" s="153" t="str">
        <f>IF(BN70=0,"geen actie",CONCATENATE("diploma uitschrijven: ",BL70," punten"))</f>
        <v>geen actie</v>
      </c>
      <c r="BP70" s="149">
        <v>75</v>
      </c>
    </row>
    <row r="71" spans="1:68" ht="17.25" customHeight="1" x14ac:dyDescent="0.3">
      <c r="A71" s="149">
        <v>70</v>
      </c>
      <c r="B71" s="149" t="str">
        <f>IF(A71=BP71,"v","x")</f>
        <v>x</v>
      </c>
      <c r="C71" s="149"/>
      <c r="D71" s="199"/>
      <c r="E71" s="246"/>
      <c r="F71" s="268"/>
      <c r="G71" s="232"/>
      <c r="H71" s="176">
        <f>SUM(M71+R71+W71+AB71+AG71+AL71+AQ71+AV71+BA71+BF71+BK71)</f>
        <v>0</v>
      </c>
      <c r="I71" s="269"/>
      <c r="J71" s="153">
        <v>2021</v>
      </c>
      <c r="K71" s="455">
        <f>J71-I71</f>
        <v>2021</v>
      </c>
      <c r="L71" s="153">
        <f>H71-M71</f>
        <v>0</v>
      </c>
      <c r="M71" s="164">
        <v>0</v>
      </c>
      <c r="N71" s="179">
        <v>1</v>
      </c>
      <c r="O71" s="179"/>
      <c r="P71" s="179"/>
      <c r="Q71" s="270"/>
      <c r="R71" s="271">
        <f>(SUM(O71*10+P71)/N71*10)+Q71</f>
        <v>0</v>
      </c>
      <c r="S71" s="179">
        <v>1</v>
      </c>
      <c r="T71" s="179"/>
      <c r="U71" s="179"/>
      <c r="V71" s="179"/>
      <c r="W71" s="271">
        <f>(SUM(T71*10+U71)/S71*10)+V71</f>
        <v>0</v>
      </c>
      <c r="X71" s="179">
        <v>1</v>
      </c>
      <c r="Y71" s="179"/>
      <c r="Z71" s="179"/>
      <c r="AA71" s="179"/>
      <c r="AB71" s="271">
        <f>(SUM(Y71*10+Z71)/X71*10)+AA71</f>
        <v>0</v>
      </c>
      <c r="AC71" s="179">
        <v>1</v>
      </c>
      <c r="AD71" s="179"/>
      <c r="AE71" s="179"/>
      <c r="AF71" s="179"/>
      <c r="AG71" s="271">
        <f>(SUM(AD71*10+AE71)/AC71*10)+AF71</f>
        <v>0</v>
      </c>
      <c r="AH71" s="179">
        <v>1</v>
      </c>
      <c r="AI71" s="179"/>
      <c r="AJ71" s="179"/>
      <c r="AK71" s="272"/>
      <c r="AL71" s="271">
        <f>(SUM(AI71*10+AJ71)/AH71*10)+AK71</f>
        <v>0</v>
      </c>
      <c r="AM71" s="179">
        <v>1</v>
      </c>
      <c r="AN71" s="179"/>
      <c r="AO71" s="179"/>
      <c r="AP71" s="272"/>
      <c r="AQ71" s="271">
        <f>(SUM(AN71*10+AO71)/AM71*10)+AP71</f>
        <v>0</v>
      </c>
      <c r="AR71" s="179">
        <v>1</v>
      </c>
      <c r="AS71" s="179"/>
      <c r="AT71" s="179"/>
      <c r="AU71" s="272"/>
      <c r="AV71" s="273">
        <f>SUM(AS71*10+AT71)/AR71*10</f>
        <v>0</v>
      </c>
      <c r="AW71" s="179">
        <v>1</v>
      </c>
      <c r="AX71" s="179"/>
      <c r="AY71" s="179"/>
      <c r="AZ71" s="270"/>
      <c r="BA71" s="271">
        <f>(SUM(AX71*10+AY71)/AW71*10)+AZ71</f>
        <v>0</v>
      </c>
      <c r="BB71" s="179">
        <v>1</v>
      </c>
      <c r="BC71" s="179"/>
      <c r="BD71" s="179"/>
      <c r="BE71" s="179"/>
      <c r="BF71" s="271">
        <f>(SUM(BC71*10+BD71)/BB71*10)+BE71</f>
        <v>0</v>
      </c>
      <c r="BG71" s="179">
        <v>1</v>
      </c>
      <c r="BH71" s="179"/>
      <c r="BI71" s="179"/>
      <c r="BJ71" s="179"/>
      <c r="BK71" s="271">
        <f>(SUM(BH71*10+BI71)/BG71*10)+BJ71</f>
        <v>0</v>
      </c>
      <c r="BL71" s="153">
        <f>IF(H71&lt;250,0,IF(H71&lt;500,250,IF(H71&lt;750,"500",IF(H71&lt;1000,750,IF(H71&lt;1500,1000,IF(H71&lt;2000,1500,IF(H71&lt;2500,2000,IF(H71&lt;3000,2500,3000))))))))</f>
        <v>0</v>
      </c>
      <c r="BM71" s="181">
        <v>0</v>
      </c>
      <c r="BN71" s="153">
        <f>BL71-BM71</f>
        <v>0</v>
      </c>
      <c r="BO71" s="153" t="str">
        <f>IF(BN71=0,"geen actie",CONCATENATE("diploma uitschrijven: ",BL71," punten"))</f>
        <v>geen actie</v>
      </c>
      <c r="BP71" s="149">
        <v>76</v>
      </c>
    </row>
    <row r="72" spans="1:68" ht="17.25" customHeight="1" x14ac:dyDescent="0.3">
      <c r="A72" s="149">
        <v>71</v>
      </c>
      <c r="B72" s="149" t="str">
        <f>IF(A72=BP72,"v","x")</f>
        <v>x</v>
      </c>
      <c r="C72" s="149"/>
      <c r="D72" s="199"/>
      <c r="E72" s="246"/>
      <c r="F72" s="268"/>
      <c r="G72" s="232"/>
      <c r="H72" s="176">
        <f>SUM(M72+R72+W72+AB72+AG72+AL72+AQ72+AV72+BA72+BF72+BK72)</f>
        <v>0</v>
      </c>
      <c r="I72" s="269"/>
      <c r="J72" s="153">
        <v>2021</v>
      </c>
      <c r="K72" s="455">
        <f>J72-I72</f>
        <v>2021</v>
      </c>
      <c r="L72" s="153">
        <f>H72-M72</f>
        <v>0</v>
      </c>
      <c r="M72" s="164">
        <v>0</v>
      </c>
      <c r="N72" s="179">
        <v>1</v>
      </c>
      <c r="O72" s="179"/>
      <c r="P72" s="179"/>
      <c r="Q72" s="270"/>
      <c r="R72" s="271">
        <f>(SUM(O72*10+P72)/N72*10)+Q72</f>
        <v>0</v>
      </c>
      <c r="S72" s="179">
        <v>1</v>
      </c>
      <c r="T72" s="179"/>
      <c r="U72" s="179"/>
      <c r="V72" s="179"/>
      <c r="W72" s="271">
        <f>(SUM(T72*10+U72)/S72*10)+V72</f>
        <v>0</v>
      </c>
      <c r="X72" s="179">
        <v>1</v>
      </c>
      <c r="Y72" s="179"/>
      <c r="Z72" s="179"/>
      <c r="AA72" s="179"/>
      <c r="AB72" s="271">
        <f>(SUM(Y72*10+Z72)/X72*10)+AA72</f>
        <v>0</v>
      </c>
      <c r="AC72" s="179">
        <v>1</v>
      </c>
      <c r="AD72" s="179"/>
      <c r="AE72" s="179"/>
      <c r="AF72" s="179"/>
      <c r="AG72" s="271">
        <f>(SUM(AD72*10+AE72)/AC72*10)+AF72</f>
        <v>0</v>
      </c>
      <c r="AH72" s="179">
        <v>1</v>
      </c>
      <c r="AI72" s="179"/>
      <c r="AJ72" s="179"/>
      <c r="AK72" s="272"/>
      <c r="AL72" s="271">
        <f>(SUM(AI72*10+AJ72)/AH72*10)+AK72</f>
        <v>0</v>
      </c>
      <c r="AM72" s="179">
        <v>1</v>
      </c>
      <c r="AN72" s="179"/>
      <c r="AO72" s="179"/>
      <c r="AP72" s="272"/>
      <c r="AQ72" s="271">
        <f>(SUM(AN72*10+AO72)/AM72*10)+AP72</f>
        <v>0</v>
      </c>
      <c r="AR72" s="179">
        <v>1</v>
      </c>
      <c r="AS72" s="179"/>
      <c r="AT72" s="179"/>
      <c r="AU72" s="272"/>
      <c r="AV72" s="273">
        <f>SUM(AS72*10+AT72)/AR72*10</f>
        <v>0</v>
      </c>
      <c r="AW72" s="179">
        <v>1</v>
      </c>
      <c r="AX72" s="179"/>
      <c r="AY72" s="179"/>
      <c r="AZ72" s="270"/>
      <c r="BA72" s="271">
        <f>(SUM(AX72*10+AY72)/AW72*10)+AZ72</f>
        <v>0</v>
      </c>
      <c r="BB72" s="179">
        <v>1</v>
      </c>
      <c r="BC72" s="179"/>
      <c r="BD72" s="179"/>
      <c r="BE72" s="179"/>
      <c r="BF72" s="271">
        <f>(SUM(BC72*10+BD72)/BB72*10)+BE72</f>
        <v>0</v>
      </c>
      <c r="BG72" s="179">
        <v>1</v>
      </c>
      <c r="BH72" s="179"/>
      <c r="BI72" s="179"/>
      <c r="BJ72" s="179"/>
      <c r="BK72" s="271">
        <f>(SUM(BH72*10+BI72)/BG72*10)+BJ72</f>
        <v>0</v>
      </c>
      <c r="BL72" s="153">
        <f>IF(H72&lt;250,0,IF(H72&lt;500,250,IF(H72&lt;750,"500",IF(H72&lt;1000,750,IF(H72&lt;1500,1000,IF(H72&lt;2000,1500,IF(H72&lt;2500,2000,IF(H72&lt;3000,2500,3000))))))))</f>
        <v>0</v>
      </c>
      <c r="BM72" s="181">
        <v>0</v>
      </c>
      <c r="BN72" s="153">
        <f>BL72-BM72</f>
        <v>0</v>
      </c>
      <c r="BO72" s="153" t="str">
        <f>IF(BN72=0,"geen actie",CONCATENATE("diploma uitschrijven: ",BL72," punten"))</f>
        <v>geen actie</v>
      </c>
      <c r="BP72" s="149">
        <v>77</v>
      </c>
    </row>
    <row r="73" spans="1:68" ht="17.25" customHeight="1" x14ac:dyDescent="0.3">
      <c r="A73" s="149">
        <v>72</v>
      </c>
      <c r="B73" s="149" t="str">
        <f>IF(A73=BP73,"v","x")</f>
        <v>x</v>
      </c>
      <c r="C73" s="149"/>
      <c r="D73" s="199"/>
      <c r="E73" s="246"/>
      <c r="F73" s="268"/>
      <c r="G73" s="232"/>
      <c r="H73" s="176">
        <f>SUM(M73+R73+W73+AB73+AG73+AL73+AQ73+AV73+BA73+BF73+BK73)</f>
        <v>0</v>
      </c>
      <c r="I73" s="269"/>
      <c r="J73" s="153">
        <v>2021</v>
      </c>
      <c r="K73" s="455">
        <f>J73-I73</f>
        <v>2021</v>
      </c>
      <c r="L73" s="153">
        <f>H73-M73</f>
        <v>0</v>
      </c>
      <c r="M73" s="164">
        <v>0</v>
      </c>
      <c r="N73" s="179">
        <v>1</v>
      </c>
      <c r="O73" s="179"/>
      <c r="P73" s="179"/>
      <c r="Q73" s="270"/>
      <c r="R73" s="271">
        <f>(SUM(O73*10+P73)/N73*10)+Q73</f>
        <v>0</v>
      </c>
      <c r="S73" s="179">
        <v>1</v>
      </c>
      <c r="T73" s="179"/>
      <c r="U73" s="179"/>
      <c r="V73" s="179"/>
      <c r="W73" s="271">
        <f>(SUM(T73*10+U73)/S73*10)+V73</f>
        <v>0</v>
      </c>
      <c r="X73" s="179">
        <v>1</v>
      </c>
      <c r="Y73" s="179"/>
      <c r="Z73" s="179"/>
      <c r="AA73" s="179"/>
      <c r="AB73" s="271">
        <f>(SUM(Y73*10+Z73)/X73*10)+AA73</f>
        <v>0</v>
      </c>
      <c r="AC73" s="179">
        <v>1</v>
      </c>
      <c r="AD73" s="179"/>
      <c r="AE73" s="179"/>
      <c r="AF73" s="179"/>
      <c r="AG73" s="271">
        <f>(SUM(AD73*10+AE73)/AC73*10)+AF73</f>
        <v>0</v>
      </c>
      <c r="AH73" s="179">
        <v>1</v>
      </c>
      <c r="AI73" s="179"/>
      <c r="AJ73" s="179"/>
      <c r="AK73" s="272"/>
      <c r="AL73" s="271">
        <f>(SUM(AI73*10+AJ73)/AH73*10)+AK73</f>
        <v>0</v>
      </c>
      <c r="AM73" s="179">
        <v>1</v>
      </c>
      <c r="AN73" s="179"/>
      <c r="AO73" s="179"/>
      <c r="AP73" s="272"/>
      <c r="AQ73" s="271">
        <f>(SUM(AN73*10+AO73)/AM73*10)+AP73</f>
        <v>0</v>
      </c>
      <c r="AR73" s="179">
        <v>1</v>
      </c>
      <c r="AS73" s="179"/>
      <c r="AT73" s="179"/>
      <c r="AU73" s="272"/>
      <c r="AV73" s="273">
        <f>SUM(AS73*10+AT73)/AR73*10</f>
        <v>0</v>
      </c>
      <c r="AW73" s="179">
        <v>1</v>
      </c>
      <c r="AX73" s="179"/>
      <c r="AY73" s="179"/>
      <c r="AZ73" s="270"/>
      <c r="BA73" s="271">
        <f>(SUM(AX73*10+AY73)/AW73*10)+AZ73</f>
        <v>0</v>
      </c>
      <c r="BB73" s="179">
        <v>1</v>
      </c>
      <c r="BC73" s="179"/>
      <c r="BD73" s="179"/>
      <c r="BE73" s="179"/>
      <c r="BF73" s="271">
        <f>(SUM(BC73*10+BD73)/BB73*10)+BE73</f>
        <v>0</v>
      </c>
      <c r="BG73" s="179">
        <v>1</v>
      </c>
      <c r="BH73" s="179"/>
      <c r="BI73" s="179"/>
      <c r="BJ73" s="179"/>
      <c r="BK73" s="271">
        <f>(SUM(BH73*10+BI73)/BG73*10)+BJ73</f>
        <v>0</v>
      </c>
      <c r="BL73" s="153">
        <f>IF(H73&lt;250,0,IF(H73&lt;500,250,IF(H73&lt;750,"500",IF(H73&lt;1000,750,IF(H73&lt;1500,1000,IF(H73&lt;2000,1500,IF(H73&lt;2500,2000,IF(H73&lt;3000,2500,3000))))))))</f>
        <v>0</v>
      </c>
      <c r="BM73" s="181">
        <v>0</v>
      </c>
      <c r="BN73" s="153">
        <f>BL73-BM73</f>
        <v>0</v>
      </c>
      <c r="BO73" s="153" t="str">
        <f>IF(BN73=0,"geen actie",CONCATENATE("diploma uitschrijven: ",BL73," punten"))</f>
        <v>geen actie</v>
      </c>
      <c r="BP73" s="149">
        <v>78</v>
      </c>
    </row>
    <row r="74" spans="1:68" ht="17.25" customHeight="1" x14ac:dyDescent="0.3">
      <c r="A74" s="149">
        <v>73</v>
      </c>
      <c r="B74" s="149" t="str">
        <f>IF(A74=BP74,"v","x")</f>
        <v>x</v>
      </c>
      <c r="C74" s="149"/>
      <c r="D74" s="199"/>
      <c r="E74" s="246"/>
      <c r="F74" s="268"/>
      <c r="G74" s="232"/>
      <c r="H74" s="176">
        <f>SUM(M74+R74+W74+AB74+AG74+AL74+AQ74+AV74+BA74+BF74+BK74)</f>
        <v>0</v>
      </c>
      <c r="I74" s="269"/>
      <c r="J74" s="153">
        <v>2021</v>
      </c>
      <c r="K74" s="455">
        <f>J74-I74</f>
        <v>2021</v>
      </c>
      <c r="L74" s="153">
        <f>H74-M74</f>
        <v>0</v>
      </c>
      <c r="M74" s="164">
        <v>0</v>
      </c>
      <c r="N74" s="179">
        <v>1</v>
      </c>
      <c r="O74" s="179"/>
      <c r="P74" s="179"/>
      <c r="Q74" s="270"/>
      <c r="R74" s="271">
        <f>(SUM(O74*10+P74)/N74*10)+Q74</f>
        <v>0</v>
      </c>
      <c r="S74" s="179">
        <v>1</v>
      </c>
      <c r="T74" s="179"/>
      <c r="U74" s="179"/>
      <c r="V74" s="179"/>
      <c r="W74" s="271">
        <f>(SUM(T74*10+U74)/S74*10)+V74</f>
        <v>0</v>
      </c>
      <c r="X74" s="179">
        <v>1</v>
      </c>
      <c r="Y74" s="179"/>
      <c r="Z74" s="179"/>
      <c r="AA74" s="179"/>
      <c r="AB74" s="271">
        <f>(SUM(Y74*10+Z74)/X74*10)+AA74</f>
        <v>0</v>
      </c>
      <c r="AC74" s="179">
        <v>1</v>
      </c>
      <c r="AD74" s="179"/>
      <c r="AE74" s="179"/>
      <c r="AF74" s="179"/>
      <c r="AG74" s="271">
        <f>(SUM(AD74*10+AE74)/AC74*10)+AF74</f>
        <v>0</v>
      </c>
      <c r="AH74" s="179">
        <v>1</v>
      </c>
      <c r="AI74" s="179"/>
      <c r="AJ74" s="179"/>
      <c r="AK74" s="272"/>
      <c r="AL74" s="271">
        <f>(SUM(AI74*10+AJ74)/AH74*10)+AK74</f>
        <v>0</v>
      </c>
      <c r="AM74" s="179">
        <v>1</v>
      </c>
      <c r="AN74" s="179"/>
      <c r="AO74" s="179"/>
      <c r="AP74" s="272"/>
      <c r="AQ74" s="271">
        <f>(SUM(AN74*10+AO74)/AM74*10)+AP74</f>
        <v>0</v>
      </c>
      <c r="AR74" s="179">
        <v>1</v>
      </c>
      <c r="AS74" s="179"/>
      <c r="AT74" s="179"/>
      <c r="AU74" s="272"/>
      <c r="AV74" s="273">
        <f>SUM(AS74*10+AT74)/AR74*10</f>
        <v>0</v>
      </c>
      <c r="AW74" s="179">
        <v>1</v>
      </c>
      <c r="AX74" s="179"/>
      <c r="AY74" s="179"/>
      <c r="AZ74" s="270"/>
      <c r="BA74" s="271">
        <f>(SUM(AX74*10+AY74)/AW74*10)+AZ74</f>
        <v>0</v>
      </c>
      <c r="BB74" s="179">
        <v>1</v>
      </c>
      <c r="BC74" s="179"/>
      <c r="BD74" s="179"/>
      <c r="BE74" s="179"/>
      <c r="BF74" s="271">
        <f>(SUM(BC74*10+BD74)/BB74*10)+BE74</f>
        <v>0</v>
      </c>
      <c r="BG74" s="179">
        <v>1</v>
      </c>
      <c r="BH74" s="179"/>
      <c r="BI74" s="179"/>
      <c r="BJ74" s="179"/>
      <c r="BK74" s="271">
        <f>(SUM(BH74*10+BI74)/BG74*10)+BJ74</f>
        <v>0</v>
      </c>
      <c r="BL74" s="153">
        <f>IF(H74&lt;250,0,IF(H74&lt;500,250,IF(H74&lt;750,"500",IF(H74&lt;1000,750,IF(H74&lt;1500,1000,IF(H74&lt;2000,1500,IF(H74&lt;2500,2000,IF(H74&lt;3000,2500,3000))))))))</f>
        <v>0</v>
      </c>
      <c r="BM74" s="181">
        <v>0</v>
      </c>
      <c r="BN74" s="153">
        <f>BL74-BM74</f>
        <v>0</v>
      </c>
      <c r="BO74" s="153" t="str">
        <f>IF(BN74=0,"geen actie",CONCATENATE("diploma uitschrijven: ",BL74," punten"))</f>
        <v>geen actie</v>
      </c>
      <c r="BP74" s="149">
        <v>79</v>
      </c>
    </row>
    <row r="75" spans="1:68" ht="17.25" customHeight="1" x14ac:dyDescent="0.3">
      <c r="A75" s="149">
        <v>74</v>
      </c>
      <c r="B75" s="149" t="str">
        <f>IF(A75=BP75,"v","x")</f>
        <v>x</v>
      </c>
      <c r="C75" s="149"/>
      <c r="D75" s="199"/>
      <c r="E75" s="246"/>
      <c r="F75" s="268"/>
      <c r="G75" s="232"/>
      <c r="H75" s="176">
        <f>SUM(M75+R75+W75+AB75+AG75+AL75+AQ75+AV75+BA75+BF75+BK75)</f>
        <v>0</v>
      </c>
      <c r="I75" s="269"/>
      <c r="J75" s="153">
        <v>2021</v>
      </c>
      <c r="K75" s="455">
        <f>J75-I75</f>
        <v>2021</v>
      </c>
      <c r="L75" s="153">
        <f>H75-M75</f>
        <v>0</v>
      </c>
      <c r="M75" s="164">
        <v>0</v>
      </c>
      <c r="N75" s="179">
        <v>1</v>
      </c>
      <c r="O75" s="179"/>
      <c r="P75" s="179"/>
      <c r="Q75" s="270"/>
      <c r="R75" s="271">
        <f>(SUM(O75*10+P75)/N75*10)+Q75</f>
        <v>0</v>
      </c>
      <c r="S75" s="179">
        <v>1</v>
      </c>
      <c r="T75" s="179"/>
      <c r="U75" s="179"/>
      <c r="V75" s="179"/>
      <c r="W75" s="271">
        <f>(SUM(T75*10+U75)/S75*10)+V75</f>
        <v>0</v>
      </c>
      <c r="X75" s="179">
        <v>1</v>
      </c>
      <c r="Y75" s="179"/>
      <c r="Z75" s="179"/>
      <c r="AA75" s="179"/>
      <c r="AB75" s="271">
        <f>(SUM(Y75*10+Z75)/X75*10)+AA75</f>
        <v>0</v>
      </c>
      <c r="AC75" s="179">
        <v>1</v>
      </c>
      <c r="AD75" s="179"/>
      <c r="AE75" s="179"/>
      <c r="AF75" s="179"/>
      <c r="AG75" s="271">
        <f>(SUM(AD75*10+AE75)/AC75*10)+AF75</f>
        <v>0</v>
      </c>
      <c r="AH75" s="179">
        <v>1</v>
      </c>
      <c r="AI75" s="179"/>
      <c r="AJ75" s="179"/>
      <c r="AK75" s="272"/>
      <c r="AL75" s="271">
        <f>(SUM(AI75*10+AJ75)/AH75*10)+AK75</f>
        <v>0</v>
      </c>
      <c r="AM75" s="179">
        <v>1</v>
      </c>
      <c r="AN75" s="179"/>
      <c r="AO75" s="179"/>
      <c r="AP75" s="272"/>
      <c r="AQ75" s="271">
        <f>(SUM(AN75*10+AO75)/AM75*10)+AP75</f>
        <v>0</v>
      </c>
      <c r="AR75" s="179">
        <v>1</v>
      </c>
      <c r="AS75" s="179"/>
      <c r="AT75" s="179"/>
      <c r="AU75" s="272"/>
      <c r="AV75" s="273">
        <f>SUM(AS75*10+AT75)/AR75*10</f>
        <v>0</v>
      </c>
      <c r="AW75" s="179">
        <v>1</v>
      </c>
      <c r="AX75" s="179"/>
      <c r="AY75" s="179"/>
      <c r="AZ75" s="270"/>
      <c r="BA75" s="271">
        <f>(SUM(AX75*10+AY75)/AW75*10)+AZ75</f>
        <v>0</v>
      </c>
      <c r="BB75" s="179">
        <v>1</v>
      </c>
      <c r="BC75" s="179"/>
      <c r="BD75" s="179"/>
      <c r="BE75" s="179"/>
      <c r="BF75" s="271">
        <f>(SUM(BC75*10+BD75)/BB75*10)+BE75</f>
        <v>0</v>
      </c>
      <c r="BG75" s="179">
        <v>1</v>
      </c>
      <c r="BH75" s="179"/>
      <c r="BI75" s="179"/>
      <c r="BJ75" s="179"/>
      <c r="BK75" s="271">
        <f>(SUM(BH75*10+BI75)/BG75*10)+BJ75</f>
        <v>0</v>
      </c>
      <c r="BL75" s="153">
        <f>IF(H75&lt;250,0,IF(H75&lt;500,250,IF(H75&lt;750,"500",IF(H75&lt;1000,750,IF(H75&lt;1500,1000,IF(H75&lt;2000,1500,IF(H75&lt;2500,2000,IF(H75&lt;3000,2500,3000))))))))</f>
        <v>0</v>
      </c>
      <c r="BM75" s="181">
        <v>0</v>
      </c>
      <c r="BN75" s="153">
        <f>BL75-BM75</f>
        <v>0</v>
      </c>
      <c r="BO75" s="153" t="str">
        <f>IF(BN75=0,"geen actie",CONCATENATE("diploma uitschrijven: ",BL75," punten"))</f>
        <v>geen actie</v>
      </c>
      <c r="BP75" s="149">
        <v>80</v>
      </c>
    </row>
    <row r="76" spans="1:68" ht="17.25" customHeight="1" x14ac:dyDescent="0.3">
      <c r="A76" s="149">
        <v>75</v>
      </c>
      <c r="B76" s="149" t="str">
        <f>IF(A76=BP76,"v","x")</f>
        <v>x</v>
      </c>
      <c r="C76" s="149"/>
      <c r="D76" s="199"/>
      <c r="E76" s="246"/>
      <c r="F76" s="268"/>
      <c r="G76" s="232"/>
      <c r="H76" s="176">
        <f>SUM(M76+R76+W76+AB76+AG76+AL76+AQ76+AV76+BA76+BF76+BK76)</f>
        <v>0</v>
      </c>
      <c r="I76" s="269"/>
      <c r="J76" s="153">
        <v>2021</v>
      </c>
      <c r="K76" s="455">
        <f>J76-I76</f>
        <v>2021</v>
      </c>
      <c r="L76" s="153">
        <f>H76-M76</f>
        <v>0</v>
      </c>
      <c r="M76" s="164">
        <v>0</v>
      </c>
      <c r="N76" s="179">
        <v>1</v>
      </c>
      <c r="O76" s="179"/>
      <c r="P76" s="179"/>
      <c r="Q76" s="270"/>
      <c r="R76" s="271">
        <f>(SUM(O76*10+P76)/N76*10)+Q76</f>
        <v>0</v>
      </c>
      <c r="S76" s="179">
        <v>1</v>
      </c>
      <c r="T76" s="179"/>
      <c r="U76" s="179"/>
      <c r="V76" s="179"/>
      <c r="W76" s="271">
        <f>(SUM(T76*10+U76)/S76*10)+V76</f>
        <v>0</v>
      </c>
      <c r="X76" s="179">
        <v>1</v>
      </c>
      <c r="Y76" s="179"/>
      <c r="Z76" s="179"/>
      <c r="AA76" s="179"/>
      <c r="AB76" s="271">
        <f>(SUM(Y76*10+Z76)/X76*10)+AA76</f>
        <v>0</v>
      </c>
      <c r="AC76" s="179">
        <v>1</v>
      </c>
      <c r="AD76" s="179"/>
      <c r="AE76" s="179"/>
      <c r="AF76" s="179"/>
      <c r="AG76" s="271">
        <f>(SUM(AD76*10+AE76)/AC76*10)+AF76</f>
        <v>0</v>
      </c>
      <c r="AH76" s="179">
        <v>1</v>
      </c>
      <c r="AI76" s="179"/>
      <c r="AJ76" s="179"/>
      <c r="AK76" s="272"/>
      <c r="AL76" s="271">
        <f>(SUM(AI76*10+AJ76)/AH76*10)+AK76</f>
        <v>0</v>
      </c>
      <c r="AM76" s="179">
        <v>1</v>
      </c>
      <c r="AN76" s="179"/>
      <c r="AO76" s="179"/>
      <c r="AP76" s="272"/>
      <c r="AQ76" s="271">
        <f>(SUM(AN76*10+AO76)/AM76*10)+AP76</f>
        <v>0</v>
      </c>
      <c r="AR76" s="179">
        <v>1</v>
      </c>
      <c r="AS76" s="179"/>
      <c r="AT76" s="179"/>
      <c r="AU76" s="272"/>
      <c r="AV76" s="273">
        <f>SUM(AS76*10+AT76)/AR76*10</f>
        <v>0</v>
      </c>
      <c r="AW76" s="179">
        <v>1</v>
      </c>
      <c r="AX76" s="179"/>
      <c r="AY76" s="179"/>
      <c r="AZ76" s="270"/>
      <c r="BA76" s="271">
        <f>(SUM(AX76*10+AY76)/AW76*10)+AZ76</f>
        <v>0</v>
      </c>
      <c r="BB76" s="179">
        <v>1</v>
      </c>
      <c r="BC76" s="179"/>
      <c r="BD76" s="179"/>
      <c r="BE76" s="179"/>
      <c r="BF76" s="271">
        <f>(SUM(BC76*10+BD76)/BB76*10)+BE76</f>
        <v>0</v>
      </c>
      <c r="BG76" s="179">
        <v>1</v>
      </c>
      <c r="BH76" s="179"/>
      <c r="BI76" s="179"/>
      <c r="BJ76" s="179"/>
      <c r="BK76" s="271">
        <f>(SUM(BH76*10+BI76)/BG76*10)+BJ76</f>
        <v>0</v>
      </c>
      <c r="BL76" s="153">
        <f>IF(H76&lt;250,0,IF(H76&lt;500,250,IF(H76&lt;750,"500",IF(H76&lt;1000,750,IF(H76&lt;1500,1000,IF(H76&lt;2000,1500,IF(H76&lt;2500,2000,IF(H76&lt;3000,2500,3000))))))))</f>
        <v>0</v>
      </c>
      <c r="BM76" s="181">
        <v>0</v>
      </c>
      <c r="BN76" s="153">
        <f>BL76-BM76</f>
        <v>0</v>
      </c>
      <c r="BO76" s="153" t="str">
        <f>IF(BN76=0,"geen actie",CONCATENATE("diploma uitschrijven: ",BL76," punten"))</f>
        <v>geen actie</v>
      </c>
      <c r="BP76" s="149">
        <v>81</v>
      </c>
    </row>
    <row r="77" spans="1:68" ht="17.25" customHeight="1" x14ac:dyDescent="0.3">
      <c r="A77" s="149">
        <v>76</v>
      </c>
      <c r="B77" s="149" t="str">
        <f>IF(A77=BP77,"v","x")</f>
        <v>x</v>
      </c>
      <c r="C77" s="149"/>
      <c r="D77" s="199"/>
      <c r="E77" s="246"/>
      <c r="F77" s="268"/>
      <c r="G77" s="232"/>
      <c r="H77" s="176">
        <f>SUM(M77+R77+W77+AB77+AG77+AL77+AQ77+AV77+BA77+BF77+BK77)</f>
        <v>0</v>
      </c>
      <c r="I77" s="269"/>
      <c r="J77" s="153">
        <v>2021</v>
      </c>
      <c r="K77" s="455">
        <f>J77-I77</f>
        <v>2021</v>
      </c>
      <c r="L77" s="153">
        <f>H77-M77</f>
        <v>0</v>
      </c>
      <c r="M77" s="164">
        <v>0</v>
      </c>
      <c r="N77" s="179">
        <v>1</v>
      </c>
      <c r="O77" s="179"/>
      <c r="P77" s="179"/>
      <c r="Q77" s="270"/>
      <c r="R77" s="271">
        <f>(SUM(O77*10+P77)/N77*10)+Q77</f>
        <v>0</v>
      </c>
      <c r="S77" s="179">
        <v>1</v>
      </c>
      <c r="T77" s="179"/>
      <c r="U77" s="179"/>
      <c r="V77" s="179"/>
      <c r="W77" s="271">
        <f>(SUM(T77*10+U77)/S77*10)+V77</f>
        <v>0</v>
      </c>
      <c r="X77" s="179">
        <v>1</v>
      </c>
      <c r="Y77" s="179"/>
      <c r="Z77" s="179"/>
      <c r="AA77" s="179"/>
      <c r="AB77" s="271">
        <f>(SUM(Y77*10+Z77)/X77*10)+AA77</f>
        <v>0</v>
      </c>
      <c r="AC77" s="179">
        <v>1</v>
      </c>
      <c r="AD77" s="179"/>
      <c r="AE77" s="179"/>
      <c r="AF77" s="179"/>
      <c r="AG77" s="271">
        <f>(SUM(AD77*10+AE77)/AC77*10)+AF77</f>
        <v>0</v>
      </c>
      <c r="AH77" s="179">
        <v>1</v>
      </c>
      <c r="AI77" s="179"/>
      <c r="AJ77" s="179"/>
      <c r="AK77" s="272"/>
      <c r="AL77" s="271">
        <f>(SUM(AI77*10+AJ77)/AH77*10)+AK77</f>
        <v>0</v>
      </c>
      <c r="AM77" s="179">
        <v>1</v>
      </c>
      <c r="AN77" s="179"/>
      <c r="AO77" s="179"/>
      <c r="AP77" s="272"/>
      <c r="AQ77" s="271">
        <f>(SUM(AN77*10+AO77)/AM77*10)+AP77</f>
        <v>0</v>
      </c>
      <c r="AR77" s="179">
        <v>1</v>
      </c>
      <c r="AS77" s="179"/>
      <c r="AT77" s="179"/>
      <c r="AU77" s="272"/>
      <c r="AV77" s="273">
        <f>SUM(AS77*10+AT77)/AR77*10</f>
        <v>0</v>
      </c>
      <c r="AW77" s="179">
        <v>1</v>
      </c>
      <c r="AX77" s="179"/>
      <c r="AY77" s="179"/>
      <c r="AZ77" s="270"/>
      <c r="BA77" s="271">
        <f>(SUM(AX77*10+AY77)/AW77*10)+AZ77</f>
        <v>0</v>
      </c>
      <c r="BB77" s="179">
        <v>1</v>
      </c>
      <c r="BC77" s="179"/>
      <c r="BD77" s="179"/>
      <c r="BE77" s="179"/>
      <c r="BF77" s="271">
        <f>(SUM(BC77*10+BD77)/BB77*10)+BE77</f>
        <v>0</v>
      </c>
      <c r="BG77" s="179">
        <v>1</v>
      </c>
      <c r="BH77" s="179"/>
      <c r="BI77" s="179"/>
      <c r="BJ77" s="179"/>
      <c r="BK77" s="271">
        <f>(SUM(BH77*10+BI77)/BG77*10)+BJ77</f>
        <v>0</v>
      </c>
      <c r="BL77" s="153">
        <f>IF(H77&lt;250,0,IF(H77&lt;500,250,IF(H77&lt;750,"500",IF(H77&lt;1000,750,IF(H77&lt;1500,1000,IF(H77&lt;2000,1500,IF(H77&lt;2500,2000,IF(H77&lt;3000,2500,3000))))))))</f>
        <v>0</v>
      </c>
      <c r="BM77" s="181">
        <v>0</v>
      </c>
      <c r="BN77" s="153">
        <f>BL77-BM77</f>
        <v>0</v>
      </c>
      <c r="BO77" s="153" t="str">
        <f>IF(BN77=0,"geen actie",CONCATENATE("diploma uitschrijven: ",BL77," punten"))</f>
        <v>geen actie</v>
      </c>
      <c r="BP77" s="149">
        <v>82</v>
      </c>
    </row>
    <row r="78" spans="1:68" ht="17.25" customHeight="1" x14ac:dyDescent="0.3">
      <c r="A78" s="149">
        <v>77</v>
      </c>
      <c r="B78" s="149" t="str">
        <f>IF(A78=BP78,"v","x")</f>
        <v>x</v>
      </c>
      <c r="C78" s="149"/>
      <c r="D78" s="199"/>
      <c r="E78" s="246"/>
      <c r="F78" s="268"/>
      <c r="G78" s="232"/>
      <c r="H78" s="176">
        <f>SUM(M78+R78+W78+AB78+AG78+AL78+AQ78+AV78+BA78+BF78+BK78)</f>
        <v>0</v>
      </c>
      <c r="I78" s="269"/>
      <c r="J78" s="153">
        <v>2021</v>
      </c>
      <c r="K78" s="455">
        <f>J78-I78</f>
        <v>2021</v>
      </c>
      <c r="L78" s="153">
        <f>H78-M78</f>
        <v>0</v>
      </c>
      <c r="M78" s="164">
        <v>0</v>
      </c>
      <c r="N78" s="179">
        <v>1</v>
      </c>
      <c r="O78" s="179"/>
      <c r="P78" s="179"/>
      <c r="Q78" s="270"/>
      <c r="R78" s="271">
        <f>(SUM(O78*10+P78)/N78*10)+Q78</f>
        <v>0</v>
      </c>
      <c r="S78" s="179">
        <v>1</v>
      </c>
      <c r="T78" s="179"/>
      <c r="U78" s="179"/>
      <c r="V78" s="179"/>
      <c r="W78" s="271">
        <f>(SUM(T78*10+U78)/S78*10)+V78</f>
        <v>0</v>
      </c>
      <c r="X78" s="179">
        <v>1</v>
      </c>
      <c r="Y78" s="179"/>
      <c r="Z78" s="179"/>
      <c r="AA78" s="179"/>
      <c r="AB78" s="271">
        <f>(SUM(Y78*10+Z78)/X78*10)+AA78</f>
        <v>0</v>
      </c>
      <c r="AC78" s="179">
        <v>1</v>
      </c>
      <c r="AD78" s="179"/>
      <c r="AE78" s="179"/>
      <c r="AF78" s="179"/>
      <c r="AG78" s="271">
        <f>(SUM(AD78*10+AE78)/AC78*10)+AF78</f>
        <v>0</v>
      </c>
      <c r="AH78" s="179">
        <v>1</v>
      </c>
      <c r="AI78" s="179"/>
      <c r="AJ78" s="179"/>
      <c r="AK78" s="272"/>
      <c r="AL78" s="271">
        <f>(SUM(AI78*10+AJ78)/AH78*10)+AK78</f>
        <v>0</v>
      </c>
      <c r="AM78" s="179">
        <v>1</v>
      </c>
      <c r="AN78" s="179"/>
      <c r="AO78" s="179"/>
      <c r="AP78" s="272"/>
      <c r="AQ78" s="271">
        <f>(SUM(AN78*10+AO78)/AM78*10)+AP78</f>
        <v>0</v>
      </c>
      <c r="AR78" s="179">
        <v>1</v>
      </c>
      <c r="AS78" s="179"/>
      <c r="AT78" s="179"/>
      <c r="AU78" s="272"/>
      <c r="AV78" s="273">
        <f>SUM(AS78*10+AT78)/AR78*10</f>
        <v>0</v>
      </c>
      <c r="AW78" s="179">
        <v>1</v>
      </c>
      <c r="AX78" s="179"/>
      <c r="AY78" s="179"/>
      <c r="AZ78" s="270"/>
      <c r="BA78" s="271">
        <f>(SUM(AX78*10+AY78)/AW78*10)+AZ78</f>
        <v>0</v>
      </c>
      <c r="BB78" s="179">
        <v>1</v>
      </c>
      <c r="BC78" s="179"/>
      <c r="BD78" s="179"/>
      <c r="BE78" s="179"/>
      <c r="BF78" s="271">
        <f>(SUM(BC78*10+BD78)/BB78*10)+BE78</f>
        <v>0</v>
      </c>
      <c r="BG78" s="179">
        <v>1</v>
      </c>
      <c r="BH78" s="179"/>
      <c r="BI78" s="179"/>
      <c r="BJ78" s="179"/>
      <c r="BK78" s="271">
        <f>(SUM(BH78*10+BI78)/BG78*10)+BJ78</f>
        <v>0</v>
      </c>
      <c r="BL78" s="153">
        <f>IF(H78&lt;250,0,IF(H78&lt;500,250,IF(H78&lt;750,"500",IF(H78&lt;1000,750,IF(H78&lt;1500,1000,IF(H78&lt;2000,1500,IF(H78&lt;2500,2000,IF(H78&lt;3000,2500,3000))))))))</f>
        <v>0</v>
      </c>
      <c r="BM78" s="181">
        <v>0</v>
      </c>
      <c r="BN78" s="153">
        <f>BL78-BM78</f>
        <v>0</v>
      </c>
      <c r="BO78" s="153" t="str">
        <f>IF(BN78=0,"geen actie",CONCATENATE("diploma uitschrijven: ",BL78," punten"))</f>
        <v>geen actie</v>
      </c>
      <c r="BP78" s="149">
        <v>83</v>
      </c>
    </row>
    <row r="79" spans="1:68" ht="17.25" customHeight="1" x14ac:dyDescent="0.3">
      <c r="A79" s="149">
        <v>78</v>
      </c>
      <c r="B79" s="149" t="str">
        <f>IF(A79=BP79,"v","x")</f>
        <v>x</v>
      </c>
      <c r="C79" s="149"/>
      <c r="D79" s="199"/>
      <c r="E79" s="246"/>
      <c r="F79" s="268"/>
      <c r="G79" s="232"/>
      <c r="H79" s="176">
        <f>SUM(M79+R79+W79+AB79+AG79+AL79+AQ79+AV79+BA79+BF79+BK79)</f>
        <v>0</v>
      </c>
      <c r="I79" s="269"/>
      <c r="J79" s="153">
        <v>2021</v>
      </c>
      <c r="K79" s="455">
        <f>J79-I79</f>
        <v>2021</v>
      </c>
      <c r="L79" s="153">
        <f>H79-M79</f>
        <v>0</v>
      </c>
      <c r="M79" s="164">
        <v>0</v>
      </c>
      <c r="N79" s="179">
        <v>1</v>
      </c>
      <c r="O79" s="179"/>
      <c r="P79" s="179"/>
      <c r="Q79" s="270"/>
      <c r="R79" s="271">
        <f>(SUM(O79*10+P79)/N79*10)+Q79</f>
        <v>0</v>
      </c>
      <c r="S79" s="179">
        <v>1</v>
      </c>
      <c r="T79" s="179"/>
      <c r="U79" s="179"/>
      <c r="V79" s="179"/>
      <c r="W79" s="271">
        <f>(SUM(T79*10+U79)/S79*10)+V79</f>
        <v>0</v>
      </c>
      <c r="X79" s="179">
        <v>1</v>
      </c>
      <c r="Y79" s="179"/>
      <c r="Z79" s="179"/>
      <c r="AA79" s="179"/>
      <c r="AB79" s="271">
        <f>(SUM(Y79*10+Z79)/X79*10)+AA79</f>
        <v>0</v>
      </c>
      <c r="AC79" s="179">
        <v>1</v>
      </c>
      <c r="AD79" s="179"/>
      <c r="AE79" s="179"/>
      <c r="AF79" s="179"/>
      <c r="AG79" s="271">
        <f>(SUM(AD79*10+AE79)/AC79*10)+AF79</f>
        <v>0</v>
      </c>
      <c r="AH79" s="179">
        <v>1</v>
      </c>
      <c r="AI79" s="179"/>
      <c r="AJ79" s="179"/>
      <c r="AK79" s="272"/>
      <c r="AL79" s="271">
        <f>(SUM(AI79*10+AJ79)/AH79*10)+AK79</f>
        <v>0</v>
      </c>
      <c r="AM79" s="179">
        <v>1</v>
      </c>
      <c r="AN79" s="179"/>
      <c r="AO79" s="179"/>
      <c r="AP79" s="272"/>
      <c r="AQ79" s="271">
        <f>(SUM(AN79*10+AO79)/AM79*10)+AP79</f>
        <v>0</v>
      </c>
      <c r="AR79" s="179">
        <v>1</v>
      </c>
      <c r="AS79" s="179"/>
      <c r="AT79" s="179"/>
      <c r="AU79" s="272"/>
      <c r="AV79" s="273">
        <f>SUM(AS79*10+AT79)/AR79*10</f>
        <v>0</v>
      </c>
      <c r="AW79" s="179">
        <v>1</v>
      </c>
      <c r="AX79" s="179"/>
      <c r="AY79" s="179"/>
      <c r="AZ79" s="270"/>
      <c r="BA79" s="271">
        <f>(SUM(AX79*10+AY79)/AW79*10)+AZ79</f>
        <v>0</v>
      </c>
      <c r="BB79" s="179">
        <v>1</v>
      </c>
      <c r="BC79" s="179"/>
      <c r="BD79" s="179"/>
      <c r="BE79" s="179"/>
      <c r="BF79" s="271">
        <f>(SUM(BC79*10+BD79)/BB79*10)+BE79</f>
        <v>0</v>
      </c>
      <c r="BG79" s="179">
        <v>1</v>
      </c>
      <c r="BH79" s="179"/>
      <c r="BI79" s="179"/>
      <c r="BJ79" s="179"/>
      <c r="BK79" s="271">
        <f>(SUM(BH79*10+BI79)/BG79*10)+BJ79</f>
        <v>0</v>
      </c>
      <c r="BL79" s="153">
        <f>IF(H79&lt;250,0,IF(H79&lt;500,250,IF(H79&lt;750,"500",IF(H79&lt;1000,750,IF(H79&lt;1500,1000,IF(H79&lt;2000,1500,IF(H79&lt;2500,2000,IF(H79&lt;3000,2500,3000))))))))</f>
        <v>0</v>
      </c>
      <c r="BM79" s="181">
        <v>0</v>
      </c>
      <c r="BN79" s="153">
        <f>BL79-BM79</f>
        <v>0</v>
      </c>
      <c r="BO79" s="153" t="str">
        <f>IF(BN79=0,"geen actie",CONCATENATE("diploma uitschrijven: ",BL79," punten"))</f>
        <v>geen actie</v>
      </c>
      <c r="BP79" s="149">
        <v>84</v>
      </c>
    </row>
    <row r="80" spans="1:68" ht="17.25" customHeight="1" x14ac:dyDescent="0.3">
      <c r="A80" s="149">
        <v>79</v>
      </c>
      <c r="B80" s="149" t="str">
        <f>IF(A80=BP80,"v","x")</f>
        <v>x</v>
      </c>
      <c r="C80" s="149"/>
      <c r="D80" s="199"/>
      <c r="E80" s="246"/>
      <c r="F80" s="268"/>
      <c r="G80" s="232"/>
      <c r="H80" s="176">
        <f>SUM(M80+R80+W80+AB80+AG80+AL80+AQ80+AV80+BA80+BF80+BK80)</f>
        <v>0</v>
      </c>
      <c r="I80" s="269"/>
      <c r="J80" s="153">
        <v>2021</v>
      </c>
      <c r="K80" s="455">
        <f>J80-I80</f>
        <v>2021</v>
      </c>
      <c r="L80" s="153">
        <f>H80-M80</f>
        <v>0</v>
      </c>
      <c r="M80" s="164">
        <v>0</v>
      </c>
      <c r="N80" s="179">
        <v>1</v>
      </c>
      <c r="O80" s="179"/>
      <c r="P80" s="179"/>
      <c r="Q80" s="270"/>
      <c r="R80" s="271">
        <f>(SUM(O80*10+P80)/N80*10)+Q80</f>
        <v>0</v>
      </c>
      <c r="S80" s="179">
        <v>1</v>
      </c>
      <c r="T80" s="179"/>
      <c r="U80" s="179"/>
      <c r="V80" s="179"/>
      <c r="W80" s="271">
        <f>(SUM(T80*10+U80)/S80*10)+V80</f>
        <v>0</v>
      </c>
      <c r="X80" s="179">
        <v>1</v>
      </c>
      <c r="Y80" s="179"/>
      <c r="Z80" s="179"/>
      <c r="AA80" s="179"/>
      <c r="AB80" s="271">
        <f>(SUM(Y80*10+Z80)/X80*10)+AA80</f>
        <v>0</v>
      </c>
      <c r="AC80" s="179">
        <v>1</v>
      </c>
      <c r="AD80" s="179"/>
      <c r="AE80" s="179"/>
      <c r="AF80" s="179"/>
      <c r="AG80" s="271">
        <f>(SUM(AD80*10+AE80)/AC80*10)+AF80</f>
        <v>0</v>
      </c>
      <c r="AH80" s="179">
        <v>1</v>
      </c>
      <c r="AI80" s="179"/>
      <c r="AJ80" s="179"/>
      <c r="AK80" s="272"/>
      <c r="AL80" s="271">
        <f>(SUM(AI80*10+AJ80)/AH80*10)+AK80</f>
        <v>0</v>
      </c>
      <c r="AM80" s="179">
        <v>1</v>
      </c>
      <c r="AN80" s="179"/>
      <c r="AO80" s="179"/>
      <c r="AP80" s="272"/>
      <c r="AQ80" s="271">
        <f>(SUM(AN80*10+AO80)/AM80*10)+AP80</f>
        <v>0</v>
      </c>
      <c r="AR80" s="179">
        <v>1</v>
      </c>
      <c r="AS80" s="179"/>
      <c r="AT80" s="179"/>
      <c r="AU80" s="272"/>
      <c r="AV80" s="273">
        <f>SUM(AS80*10+AT80)/AR80*10</f>
        <v>0</v>
      </c>
      <c r="AW80" s="179">
        <v>1</v>
      </c>
      <c r="AX80" s="179"/>
      <c r="AY80" s="179"/>
      <c r="AZ80" s="270"/>
      <c r="BA80" s="271">
        <f>(SUM(AX80*10+AY80)/AW80*10)+AZ80</f>
        <v>0</v>
      </c>
      <c r="BB80" s="179">
        <v>1</v>
      </c>
      <c r="BC80" s="179"/>
      <c r="BD80" s="179"/>
      <c r="BE80" s="179"/>
      <c r="BF80" s="271">
        <f>(SUM(BC80*10+BD80)/BB80*10)+BE80</f>
        <v>0</v>
      </c>
      <c r="BG80" s="179">
        <v>1</v>
      </c>
      <c r="BH80" s="179"/>
      <c r="BI80" s="179"/>
      <c r="BJ80" s="179"/>
      <c r="BK80" s="271">
        <f>(SUM(BH80*10+BI80)/BG80*10)+BJ80</f>
        <v>0</v>
      </c>
      <c r="BL80" s="153">
        <f>IF(H80&lt;250,0,IF(H80&lt;500,250,IF(H80&lt;750,"500",IF(H80&lt;1000,750,IF(H80&lt;1500,1000,IF(H80&lt;2000,1500,IF(H80&lt;2500,2000,IF(H80&lt;3000,2500,3000))))))))</f>
        <v>0</v>
      </c>
      <c r="BM80" s="181">
        <v>0</v>
      </c>
      <c r="BN80" s="153">
        <f>BL80-BM80</f>
        <v>0</v>
      </c>
      <c r="BO80" s="153" t="str">
        <f>IF(BN80=0,"geen actie",CONCATENATE("diploma uitschrijven: ",BL80," punten"))</f>
        <v>geen actie</v>
      </c>
      <c r="BP80" s="149">
        <v>85</v>
      </c>
    </row>
    <row r="81" spans="1:68" ht="17.25" customHeight="1" x14ac:dyDescent="0.3">
      <c r="A81" s="149">
        <v>80</v>
      </c>
      <c r="B81" s="149" t="str">
        <f>IF(A81=BP81,"v","x")</f>
        <v>x</v>
      </c>
      <c r="C81" s="149"/>
      <c r="D81" s="199"/>
      <c r="E81" s="246"/>
      <c r="F81" s="268"/>
      <c r="G81" s="232"/>
      <c r="H81" s="176">
        <f>SUM(M81+R81+W81+AB81+AG81+AL81+AQ81+AV81+BA81+BF81+BK81)</f>
        <v>0</v>
      </c>
      <c r="I81" s="269"/>
      <c r="J81" s="153">
        <v>2021</v>
      </c>
      <c r="K81" s="455">
        <f>J81-I81</f>
        <v>2021</v>
      </c>
      <c r="L81" s="153">
        <f>H81-M81</f>
        <v>0</v>
      </c>
      <c r="M81" s="164">
        <v>0</v>
      </c>
      <c r="N81" s="179">
        <v>1</v>
      </c>
      <c r="O81" s="179"/>
      <c r="P81" s="179"/>
      <c r="Q81" s="270"/>
      <c r="R81" s="271">
        <f>(SUM(O81*10+P81)/N81*10)+Q81</f>
        <v>0</v>
      </c>
      <c r="S81" s="179">
        <v>1</v>
      </c>
      <c r="T81" s="179"/>
      <c r="U81" s="179"/>
      <c r="V81" s="179"/>
      <c r="W81" s="271">
        <f>(SUM(T81*10+U81)/S81*10)+V81</f>
        <v>0</v>
      </c>
      <c r="X81" s="179">
        <v>1</v>
      </c>
      <c r="Y81" s="179"/>
      <c r="Z81" s="179"/>
      <c r="AA81" s="179"/>
      <c r="AB81" s="271">
        <f>(SUM(Y81*10+Z81)/X81*10)+AA81</f>
        <v>0</v>
      </c>
      <c r="AC81" s="179">
        <v>1</v>
      </c>
      <c r="AD81" s="179"/>
      <c r="AE81" s="179"/>
      <c r="AF81" s="179"/>
      <c r="AG81" s="271">
        <f>(SUM(AD81*10+AE81)/AC81*10)+AF81</f>
        <v>0</v>
      </c>
      <c r="AH81" s="179">
        <v>1</v>
      </c>
      <c r="AI81" s="179"/>
      <c r="AJ81" s="179"/>
      <c r="AK81" s="272"/>
      <c r="AL81" s="271">
        <f>(SUM(AI81*10+AJ81)/AH81*10)+AK81</f>
        <v>0</v>
      </c>
      <c r="AM81" s="179">
        <v>1</v>
      </c>
      <c r="AN81" s="179"/>
      <c r="AO81" s="179"/>
      <c r="AP81" s="272"/>
      <c r="AQ81" s="271">
        <f>(SUM(AN81*10+AO81)/AM81*10)+AP81</f>
        <v>0</v>
      </c>
      <c r="AR81" s="179">
        <v>1</v>
      </c>
      <c r="AS81" s="179"/>
      <c r="AT81" s="179"/>
      <c r="AU81" s="272"/>
      <c r="AV81" s="273">
        <f>SUM(AS81*10+AT81)/AR81*10</f>
        <v>0</v>
      </c>
      <c r="AW81" s="179">
        <v>1</v>
      </c>
      <c r="AX81" s="179"/>
      <c r="AY81" s="179"/>
      <c r="AZ81" s="270"/>
      <c r="BA81" s="271">
        <f>(SUM(AX81*10+AY81)/AW81*10)+AZ81</f>
        <v>0</v>
      </c>
      <c r="BB81" s="179">
        <v>1</v>
      </c>
      <c r="BC81" s="179"/>
      <c r="BD81" s="179"/>
      <c r="BE81" s="179"/>
      <c r="BF81" s="271">
        <f>(SUM(BC81*10+BD81)/BB81*10)+BE81</f>
        <v>0</v>
      </c>
      <c r="BG81" s="179">
        <v>1</v>
      </c>
      <c r="BH81" s="179"/>
      <c r="BI81" s="179"/>
      <c r="BJ81" s="179"/>
      <c r="BK81" s="271">
        <f>(SUM(BH81*10+BI81)/BG81*10)+BJ81</f>
        <v>0</v>
      </c>
      <c r="BL81" s="153">
        <f>IF(H81&lt;250,0,IF(H81&lt;500,250,IF(H81&lt;750,"500",IF(H81&lt;1000,750,IF(H81&lt;1500,1000,IF(H81&lt;2000,1500,IF(H81&lt;2500,2000,IF(H81&lt;3000,2500,3000))))))))</f>
        <v>0</v>
      </c>
      <c r="BM81" s="181">
        <v>0</v>
      </c>
      <c r="BN81" s="153">
        <f>BL81-BM81</f>
        <v>0</v>
      </c>
      <c r="BO81" s="153" t="str">
        <f>IF(BN81=0,"geen actie",CONCATENATE("diploma uitschrijven: ",BL81," punten"))</f>
        <v>geen actie</v>
      </c>
      <c r="BP81" s="149">
        <v>86</v>
      </c>
    </row>
    <row r="82" spans="1:68" ht="17.25" customHeight="1" x14ac:dyDescent="0.3">
      <c r="A82" s="149">
        <v>81</v>
      </c>
      <c r="B82" s="149" t="str">
        <f>IF(A82=BP82,"v","x")</f>
        <v>x</v>
      </c>
      <c r="C82" s="149"/>
      <c r="D82" s="199"/>
      <c r="E82" s="246"/>
      <c r="F82" s="268"/>
      <c r="G82" s="232"/>
      <c r="H82" s="176">
        <f>SUM(M82+R82+W82+AB82+AG82+AL82+AQ82+AV82+BA82+BF82+BK82)</f>
        <v>0</v>
      </c>
      <c r="I82" s="269"/>
      <c r="J82" s="153">
        <v>2021</v>
      </c>
      <c r="K82" s="455">
        <f>J82-I82</f>
        <v>2021</v>
      </c>
      <c r="L82" s="153">
        <f>H82-M82</f>
        <v>0</v>
      </c>
      <c r="M82" s="164">
        <v>0</v>
      </c>
      <c r="N82" s="179">
        <v>1</v>
      </c>
      <c r="O82" s="179"/>
      <c r="P82" s="179"/>
      <c r="Q82" s="270"/>
      <c r="R82" s="271">
        <f>(SUM(O82*10+P82)/N82*10)+Q82</f>
        <v>0</v>
      </c>
      <c r="S82" s="179">
        <v>1</v>
      </c>
      <c r="T82" s="179"/>
      <c r="U82" s="179"/>
      <c r="V82" s="179"/>
      <c r="W82" s="271">
        <f>(SUM(T82*10+U82)/S82*10)+V82</f>
        <v>0</v>
      </c>
      <c r="X82" s="179">
        <v>1</v>
      </c>
      <c r="Y82" s="179"/>
      <c r="Z82" s="179"/>
      <c r="AA82" s="179"/>
      <c r="AB82" s="271">
        <f>(SUM(Y82*10+Z82)/X82*10)+AA82</f>
        <v>0</v>
      </c>
      <c r="AC82" s="179">
        <v>1</v>
      </c>
      <c r="AD82" s="179"/>
      <c r="AE82" s="179"/>
      <c r="AF82" s="179"/>
      <c r="AG82" s="271">
        <f>(SUM(AD82*10+AE82)/AC82*10)+AF82</f>
        <v>0</v>
      </c>
      <c r="AH82" s="179">
        <v>1</v>
      </c>
      <c r="AI82" s="179"/>
      <c r="AJ82" s="179"/>
      <c r="AK82" s="272"/>
      <c r="AL82" s="271">
        <f>(SUM(AI82*10+AJ82)/AH82*10)+AK82</f>
        <v>0</v>
      </c>
      <c r="AM82" s="179">
        <v>1</v>
      </c>
      <c r="AN82" s="179"/>
      <c r="AO82" s="179"/>
      <c r="AP82" s="272"/>
      <c r="AQ82" s="271">
        <f>(SUM(AN82*10+AO82)/AM82*10)+AP82</f>
        <v>0</v>
      </c>
      <c r="AR82" s="179">
        <v>1</v>
      </c>
      <c r="AS82" s="179"/>
      <c r="AT82" s="179"/>
      <c r="AU82" s="272"/>
      <c r="AV82" s="273">
        <f>SUM(AS82*10+AT82)/AR82*10</f>
        <v>0</v>
      </c>
      <c r="AW82" s="179">
        <v>1</v>
      </c>
      <c r="AX82" s="179"/>
      <c r="AY82" s="179"/>
      <c r="AZ82" s="270"/>
      <c r="BA82" s="271">
        <f>(SUM(AX82*10+AY82)/AW82*10)+AZ82</f>
        <v>0</v>
      </c>
      <c r="BB82" s="179">
        <v>1</v>
      </c>
      <c r="BC82" s="179"/>
      <c r="BD82" s="179"/>
      <c r="BE82" s="179"/>
      <c r="BF82" s="271">
        <f>(SUM(BC82*10+BD82)/BB82*10)+BE82</f>
        <v>0</v>
      </c>
      <c r="BG82" s="179">
        <v>1</v>
      </c>
      <c r="BH82" s="179"/>
      <c r="BI82" s="179"/>
      <c r="BJ82" s="179"/>
      <c r="BK82" s="271">
        <f>(SUM(BH82*10+BI82)/BG82*10)+BJ82</f>
        <v>0</v>
      </c>
      <c r="BL82" s="153">
        <f>IF(H82&lt;250,0,IF(H82&lt;500,250,IF(H82&lt;750,"500",IF(H82&lt;1000,750,IF(H82&lt;1500,1000,IF(H82&lt;2000,1500,IF(H82&lt;2500,2000,IF(H82&lt;3000,2500,3000))))))))</f>
        <v>0</v>
      </c>
      <c r="BM82" s="181">
        <v>0</v>
      </c>
      <c r="BN82" s="153">
        <f>BL82-BM82</f>
        <v>0</v>
      </c>
      <c r="BO82" s="153" t="str">
        <f>IF(BN82=0,"geen actie",CONCATENATE("diploma uitschrijven: ",BL82," punten"))</f>
        <v>geen actie</v>
      </c>
      <c r="BP82" s="149">
        <v>87</v>
      </c>
    </row>
    <row r="83" spans="1:68" ht="17.25" customHeight="1" x14ac:dyDescent="0.3">
      <c r="A83" s="149">
        <v>82</v>
      </c>
      <c r="B83" s="149" t="str">
        <f>IF(A83=BP83,"v","x")</f>
        <v>x</v>
      </c>
      <c r="C83" s="149"/>
      <c r="D83" s="199"/>
      <c r="E83" s="246"/>
      <c r="F83" s="268"/>
      <c r="G83" s="232"/>
      <c r="H83" s="176">
        <f>SUM(M83+R83+W83+AB83+AG83+AL83+AQ83+AV83+BA83+BF83+BK83)</f>
        <v>0</v>
      </c>
      <c r="I83" s="269"/>
      <c r="J83" s="153">
        <v>2021</v>
      </c>
      <c r="K83" s="455">
        <f>J83-I83</f>
        <v>2021</v>
      </c>
      <c r="L83" s="153">
        <f>H83-M83</f>
        <v>0</v>
      </c>
      <c r="M83" s="164">
        <v>0</v>
      </c>
      <c r="N83" s="179">
        <v>1</v>
      </c>
      <c r="O83" s="179"/>
      <c r="P83" s="179"/>
      <c r="Q83" s="270"/>
      <c r="R83" s="271">
        <f>(SUM(O83*10+P83)/N83*10)+Q83</f>
        <v>0</v>
      </c>
      <c r="S83" s="179">
        <v>1</v>
      </c>
      <c r="T83" s="179"/>
      <c r="U83" s="179"/>
      <c r="V83" s="179"/>
      <c r="W83" s="271">
        <f>(SUM(T83*10+U83)/S83*10)+V83</f>
        <v>0</v>
      </c>
      <c r="X83" s="179">
        <v>1</v>
      </c>
      <c r="Y83" s="179"/>
      <c r="Z83" s="179"/>
      <c r="AA83" s="179"/>
      <c r="AB83" s="271">
        <f>(SUM(Y83*10+Z83)/X83*10)+AA83</f>
        <v>0</v>
      </c>
      <c r="AC83" s="179">
        <v>1</v>
      </c>
      <c r="AD83" s="179"/>
      <c r="AE83" s="179"/>
      <c r="AF83" s="179"/>
      <c r="AG83" s="271">
        <f>(SUM(AD83*10+AE83)/AC83*10)+AF83</f>
        <v>0</v>
      </c>
      <c r="AH83" s="179">
        <v>1</v>
      </c>
      <c r="AI83" s="179"/>
      <c r="AJ83" s="179"/>
      <c r="AK83" s="272"/>
      <c r="AL83" s="271">
        <f>(SUM(AI83*10+AJ83)/AH83*10)+AK83</f>
        <v>0</v>
      </c>
      <c r="AM83" s="179">
        <v>1</v>
      </c>
      <c r="AN83" s="179"/>
      <c r="AO83" s="179"/>
      <c r="AP83" s="272"/>
      <c r="AQ83" s="271">
        <f>(SUM(AN83*10+AO83)/AM83*10)+AP83</f>
        <v>0</v>
      </c>
      <c r="AR83" s="179">
        <v>1</v>
      </c>
      <c r="AS83" s="179"/>
      <c r="AT83" s="179"/>
      <c r="AU83" s="272"/>
      <c r="AV83" s="273">
        <f>SUM(AS83*10+AT83)/AR83*10</f>
        <v>0</v>
      </c>
      <c r="AW83" s="179">
        <v>1</v>
      </c>
      <c r="AX83" s="179"/>
      <c r="AY83" s="179"/>
      <c r="AZ83" s="270"/>
      <c r="BA83" s="271">
        <f>(SUM(AX83*10+AY83)/AW83*10)+AZ83</f>
        <v>0</v>
      </c>
      <c r="BB83" s="179">
        <v>1</v>
      </c>
      <c r="BC83" s="179"/>
      <c r="BD83" s="179"/>
      <c r="BE83" s="179"/>
      <c r="BF83" s="271">
        <f>(SUM(BC83*10+BD83)/BB83*10)+BE83</f>
        <v>0</v>
      </c>
      <c r="BG83" s="179">
        <v>1</v>
      </c>
      <c r="BH83" s="179"/>
      <c r="BI83" s="179"/>
      <c r="BJ83" s="179"/>
      <c r="BK83" s="271">
        <f>(SUM(BH83*10+BI83)/BG83*10)+BJ83</f>
        <v>0</v>
      </c>
      <c r="BL83" s="153">
        <f>IF(H83&lt;250,0,IF(H83&lt;500,250,IF(H83&lt;750,"500",IF(H83&lt;1000,750,IF(H83&lt;1500,1000,IF(H83&lt;2000,1500,IF(H83&lt;2500,2000,IF(H83&lt;3000,2500,3000))))))))</f>
        <v>0</v>
      </c>
      <c r="BM83" s="181">
        <v>0</v>
      </c>
      <c r="BN83" s="153">
        <f>BL83-BM83</f>
        <v>0</v>
      </c>
      <c r="BO83" s="153" t="str">
        <f>IF(BN83=0,"geen actie",CONCATENATE("diploma uitschrijven: ",BL83," punten"))</f>
        <v>geen actie</v>
      </c>
      <c r="BP83" s="149">
        <v>88</v>
      </c>
    </row>
    <row r="84" spans="1:68" ht="17.25" customHeight="1" x14ac:dyDescent="0.3">
      <c r="A84" s="149">
        <v>83</v>
      </c>
      <c r="B84" s="149" t="str">
        <f>IF(A84=BP84,"v","x")</f>
        <v>x</v>
      </c>
      <c r="C84" s="149"/>
      <c r="D84" s="199"/>
      <c r="E84" s="246"/>
      <c r="F84" s="268"/>
      <c r="G84" s="232"/>
      <c r="H84" s="176">
        <f>SUM(M84+R84+W84+AB84+AG84+AL84+AQ84+AV84+BA84+BF84+BK84)</f>
        <v>0</v>
      </c>
      <c r="I84" s="269"/>
      <c r="J84" s="153">
        <v>2021</v>
      </c>
      <c r="K84" s="455">
        <f>J84-I84</f>
        <v>2021</v>
      </c>
      <c r="L84" s="153">
        <f>H84-M84</f>
        <v>0</v>
      </c>
      <c r="M84" s="164">
        <v>0</v>
      </c>
      <c r="N84" s="179">
        <v>1</v>
      </c>
      <c r="O84" s="179"/>
      <c r="P84" s="179"/>
      <c r="Q84" s="270"/>
      <c r="R84" s="271">
        <f>(SUM(O84*10+P84)/N84*10)+Q84</f>
        <v>0</v>
      </c>
      <c r="S84" s="179">
        <v>1</v>
      </c>
      <c r="T84" s="179"/>
      <c r="U84" s="179"/>
      <c r="V84" s="179"/>
      <c r="W84" s="271">
        <f>(SUM(T84*10+U84)/S84*10)+V84</f>
        <v>0</v>
      </c>
      <c r="X84" s="179">
        <v>1</v>
      </c>
      <c r="Y84" s="179"/>
      <c r="Z84" s="179"/>
      <c r="AA84" s="179"/>
      <c r="AB84" s="271">
        <f>(SUM(Y84*10+Z84)/X84*10)+AA84</f>
        <v>0</v>
      </c>
      <c r="AC84" s="179">
        <v>1</v>
      </c>
      <c r="AD84" s="179"/>
      <c r="AE84" s="179"/>
      <c r="AF84" s="179"/>
      <c r="AG84" s="271">
        <f>(SUM(AD84*10+AE84)/AC84*10)+AF84</f>
        <v>0</v>
      </c>
      <c r="AH84" s="179">
        <v>1</v>
      </c>
      <c r="AI84" s="179"/>
      <c r="AJ84" s="179"/>
      <c r="AK84" s="272"/>
      <c r="AL84" s="271">
        <f>(SUM(AI84*10+AJ84)/AH84*10)+AK84</f>
        <v>0</v>
      </c>
      <c r="AM84" s="179">
        <v>1</v>
      </c>
      <c r="AN84" s="179"/>
      <c r="AO84" s="179"/>
      <c r="AP84" s="272"/>
      <c r="AQ84" s="271">
        <f>(SUM(AN84*10+AO84)/AM84*10)+AP84</f>
        <v>0</v>
      </c>
      <c r="AR84" s="179">
        <v>1</v>
      </c>
      <c r="AS84" s="179"/>
      <c r="AT84" s="179"/>
      <c r="AU84" s="272"/>
      <c r="AV84" s="273">
        <f>SUM(AS84*10+AT84)/AR84*10</f>
        <v>0</v>
      </c>
      <c r="AW84" s="179">
        <v>1</v>
      </c>
      <c r="AX84" s="179"/>
      <c r="AY84" s="179"/>
      <c r="AZ84" s="270"/>
      <c r="BA84" s="271">
        <f>(SUM(AX84*10+AY84)/AW84*10)+AZ84</f>
        <v>0</v>
      </c>
      <c r="BB84" s="179">
        <v>1</v>
      </c>
      <c r="BC84" s="179"/>
      <c r="BD84" s="179"/>
      <c r="BE84" s="179"/>
      <c r="BF84" s="271">
        <f>(SUM(BC84*10+BD84)/BB84*10)+BE84</f>
        <v>0</v>
      </c>
      <c r="BG84" s="179">
        <v>1</v>
      </c>
      <c r="BH84" s="179"/>
      <c r="BI84" s="179"/>
      <c r="BJ84" s="179"/>
      <c r="BK84" s="271">
        <f>(SUM(BH84*10+BI84)/BG84*10)+BJ84</f>
        <v>0</v>
      </c>
      <c r="BL84" s="153">
        <f>IF(H84&lt;250,0,IF(H84&lt;500,250,IF(H84&lt;750,"500",IF(H84&lt;1000,750,IF(H84&lt;1500,1000,IF(H84&lt;2000,1500,IF(H84&lt;2500,2000,IF(H84&lt;3000,2500,3000))))))))</f>
        <v>0</v>
      </c>
      <c r="BM84" s="181">
        <v>0</v>
      </c>
      <c r="BN84" s="153">
        <f>BL84-BM84</f>
        <v>0</v>
      </c>
      <c r="BO84" s="153" t="str">
        <f>IF(BN84=0,"geen actie",CONCATENATE("diploma uitschrijven: ",BL84," punten"))</f>
        <v>geen actie</v>
      </c>
      <c r="BP84" s="149">
        <v>89</v>
      </c>
    </row>
    <row r="85" spans="1:68" ht="17.25" customHeight="1" x14ac:dyDescent="0.3">
      <c r="A85" s="149">
        <v>84</v>
      </c>
      <c r="B85" s="149" t="str">
        <f>IF(A85=BP85,"v","x")</f>
        <v>x</v>
      </c>
      <c r="C85" s="149"/>
      <c r="D85" s="199"/>
      <c r="E85" s="246"/>
      <c r="F85" s="268"/>
      <c r="G85" s="232"/>
      <c r="H85" s="176">
        <f>SUM(M85+R85+W85+AB85+AG85+AL85+AQ85+AV85+BA85+BF85+BK85)</f>
        <v>0</v>
      </c>
      <c r="I85" s="269"/>
      <c r="J85" s="153">
        <v>2021</v>
      </c>
      <c r="K85" s="455">
        <f>J85-I85</f>
        <v>2021</v>
      </c>
      <c r="L85" s="153">
        <f>H85-M85</f>
        <v>0</v>
      </c>
      <c r="M85" s="164">
        <v>0</v>
      </c>
      <c r="N85" s="179">
        <v>1</v>
      </c>
      <c r="O85" s="179"/>
      <c r="P85" s="179"/>
      <c r="Q85" s="270"/>
      <c r="R85" s="271">
        <f>(SUM(O85*10+P85)/N85*10)+Q85</f>
        <v>0</v>
      </c>
      <c r="S85" s="179">
        <v>1</v>
      </c>
      <c r="T85" s="179"/>
      <c r="U85" s="179"/>
      <c r="V85" s="179"/>
      <c r="W85" s="271">
        <f>(SUM(T85*10+U85)/S85*10)+V85</f>
        <v>0</v>
      </c>
      <c r="X85" s="179">
        <v>1</v>
      </c>
      <c r="Y85" s="179"/>
      <c r="Z85" s="179"/>
      <c r="AA85" s="179"/>
      <c r="AB85" s="271">
        <f>(SUM(Y85*10+Z85)/X85*10)+AA85</f>
        <v>0</v>
      </c>
      <c r="AC85" s="179">
        <v>1</v>
      </c>
      <c r="AD85" s="179"/>
      <c r="AE85" s="179"/>
      <c r="AF85" s="179"/>
      <c r="AG85" s="271">
        <f>(SUM(AD85*10+AE85)/AC85*10)+AF85</f>
        <v>0</v>
      </c>
      <c r="AH85" s="179">
        <v>1</v>
      </c>
      <c r="AI85" s="179"/>
      <c r="AJ85" s="179"/>
      <c r="AK85" s="272"/>
      <c r="AL85" s="271">
        <f>(SUM(AI85*10+AJ85)/AH85*10)+AK85</f>
        <v>0</v>
      </c>
      <c r="AM85" s="179">
        <v>1</v>
      </c>
      <c r="AN85" s="179"/>
      <c r="AO85" s="179"/>
      <c r="AP85" s="272"/>
      <c r="AQ85" s="271">
        <f>(SUM(AN85*10+AO85)/AM85*10)+AP85</f>
        <v>0</v>
      </c>
      <c r="AR85" s="179">
        <v>1</v>
      </c>
      <c r="AS85" s="179"/>
      <c r="AT85" s="179"/>
      <c r="AU85" s="272"/>
      <c r="AV85" s="273">
        <f>SUM(AS85*10+AT85)/AR85*10</f>
        <v>0</v>
      </c>
      <c r="AW85" s="179">
        <v>1</v>
      </c>
      <c r="AX85" s="179"/>
      <c r="AY85" s="179"/>
      <c r="AZ85" s="270"/>
      <c r="BA85" s="271">
        <f>(SUM(AX85*10+AY85)/AW85*10)+AZ85</f>
        <v>0</v>
      </c>
      <c r="BB85" s="179">
        <v>1</v>
      </c>
      <c r="BC85" s="179"/>
      <c r="BD85" s="179"/>
      <c r="BE85" s="179"/>
      <c r="BF85" s="271">
        <f>(SUM(BC85*10+BD85)/BB85*10)+BE85</f>
        <v>0</v>
      </c>
      <c r="BG85" s="179">
        <v>1</v>
      </c>
      <c r="BH85" s="179"/>
      <c r="BI85" s="179"/>
      <c r="BJ85" s="179"/>
      <c r="BK85" s="271">
        <f>(SUM(BH85*10+BI85)/BG85*10)+BJ85</f>
        <v>0</v>
      </c>
      <c r="BL85" s="153">
        <f>IF(H85&lt;250,0,IF(H85&lt;500,250,IF(H85&lt;750,"500",IF(H85&lt;1000,750,IF(H85&lt;1500,1000,IF(H85&lt;2000,1500,IF(H85&lt;2500,2000,IF(H85&lt;3000,2500,3000))))))))</f>
        <v>0</v>
      </c>
      <c r="BM85" s="181">
        <v>0</v>
      </c>
      <c r="BN85" s="153">
        <f>BL85-BM85</f>
        <v>0</v>
      </c>
      <c r="BO85" s="153" t="str">
        <f>IF(BN85=0,"geen actie",CONCATENATE("diploma uitschrijven: ",BL85," punten"))</f>
        <v>geen actie</v>
      </c>
      <c r="BP85" s="149">
        <v>90</v>
      </c>
    </row>
    <row r="86" spans="1:68" ht="17.25" customHeight="1" x14ac:dyDescent="0.3">
      <c r="A86" s="149">
        <v>85</v>
      </c>
      <c r="B86" s="149" t="str">
        <f>IF(A86=BP86,"v","x")</f>
        <v>x</v>
      </c>
      <c r="C86" s="149"/>
      <c r="D86" s="199"/>
      <c r="E86" s="246"/>
      <c r="F86" s="268"/>
      <c r="G86" s="232"/>
      <c r="H86" s="176">
        <f>SUM(M86+R86+W86+AB86+AG86+AL86+AQ86+AV86+BA86+BF86+BK86)</f>
        <v>0</v>
      </c>
      <c r="I86" s="269"/>
      <c r="J86" s="153">
        <v>2021</v>
      </c>
      <c r="K86" s="455">
        <f>J86-I86</f>
        <v>2021</v>
      </c>
      <c r="L86" s="153">
        <f>H86-M86</f>
        <v>0</v>
      </c>
      <c r="M86" s="164">
        <v>0</v>
      </c>
      <c r="N86" s="179">
        <v>1</v>
      </c>
      <c r="O86" s="179"/>
      <c r="P86" s="179"/>
      <c r="Q86" s="270"/>
      <c r="R86" s="271">
        <f>(SUM(O86*10+P86)/N86*10)+Q86</f>
        <v>0</v>
      </c>
      <c r="S86" s="179">
        <v>1</v>
      </c>
      <c r="T86" s="179"/>
      <c r="U86" s="179"/>
      <c r="V86" s="179"/>
      <c r="W86" s="271">
        <f>(SUM(T86*10+U86)/S86*10)+V86</f>
        <v>0</v>
      </c>
      <c r="X86" s="179">
        <v>1</v>
      </c>
      <c r="Y86" s="179"/>
      <c r="Z86" s="179"/>
      <c r="AA86" s="179"/>
      <c r="AB86" s="271">
        <f>(SUM(Y86*10+Z86)/X86*10)+AA86</f>
        <v>0</v>
      </c>
      <c r="AC86" s="179">
        <v>1</v>
      </c>
      <c r="AD86" s="179"/>
      <c r="AE86" s="179"/>
      <c r="AF86" s="179"/>
      <c r="AG86" s="271">
        <f>(SUM(AD86*10+AE86)/AC86*10)+AF86</f>
        <v>0</v>
      </c>
      <c r="AH86" s="179">
        <v>1</v>
      </c>
      <c r="AI86" s="179"/>
      <c r="AJ86" s="179"/>
      <c r="AK86" s="272"/>
      <c r="AL86" s="271">
        <f>(SUM(AI86*10+AJ86)/AH86*10)+AK86</f>
        <v>0</v>
      </c>
      <c r="AM86" s="179">
        <v>1</v>
      </c>
      <c r="AN86" s="179"/>
      <c r="AO86" s="179"/>
      <c r="AP86" s="272"/>
      <c r="AQ86" s="271">
        <f>(SUM(AN86*10+AO86)/AM86*10)+AP86</f>
        <v>0</v>
      </c>
      <c r="AR86" s="179">
        <v>1</v>
      </c>
      <c r="AS86" s="179"/>
      <c r="AT86" s="179"/>
      <c r="AU86" s="272"/>
      <c r="AV86" s="273">
        <f>SUM(AS86*10+AT86)/AR86*10</f>
        <v>0</v>
      </c>
      <c r="AW86" s="179">
        <v>1</v>
      </c>
      <c r="AX86" s="179"/>
      <c r="AY86" s="179"/>
      <c r="AZ86" s="270"/>
      <c r="BA86" s="271">
        <f>(SUM(AX86*10+AY86)/AW86*10)+AZ86</f>
        <v>0</v>
      </c>
      <c r="BB86" s="179">
        <v>1</v>
      </c>
      <c r="BC86" s="179"/>
      <c r="BD86" s="179"/>
      <c r="BE86" s="179"/>
      <c r="BF86" s="271">
        <f>(SUM(BC86*10+BD86)/BB86*10)+BE86</f>
        <v>0</v>
      </c>
      <c r="BG86" s="179">
        <v>1</v>
      </c>
      <c r="BH86" s="179"/>
      <c r="BI86" s="179"/>
      <c r="BJ86" s="179"/>
      <c r="BK86" s="271">
        <f>(SUM(BH86*10+BI86)/BG86*10)+BJ86</f>
        <v>0</v>
      </c>
      <c r="BL86" s="153">
        <f>IF(H86&lt;250,0,IF(H86&lt;500,250,IF(H86&lt;750,"500",IF(H86&lt;1000,750,IF(H86&lt;1500,1000,IF(H86&lt;2000,1500,IF(H86&lt;2500,2000,IF(H86&lt;3000,2500,3000))))))))</f>
        <v>0</v>
      </c>
      <c r="BM86" s="181">
        <v>0</v>
      </c>
      <c r="BN86" s="153">
        <f>BL86-BM86</f>
        <v>0</v>
      </c>
      <c r="BO86" s="153" t="str">
        <f>IF(BN86=0,"geen actie",CONCATENATE("diploma uitschrijven: ",BL86," punten"))</f>
        <v>geen actie</v>
      </c>
      <c r="BP86" s="149">
        <v>91</v>
      </c>
    </row>
    <row r="87" spans="1:68" ht="17.25" customHeight="1" x14ac:dyDescent="0.3">
      <c r="A87" s="149">
        <v>86</v>
      </c>
      <c r="B87" s="149" t="str">
        <f>IF(A87=BP87,"v","x")</f>
        <v>x</v>
      </c>
      <c r="C87" s="149"/>
      <c r="D87" s="199"/>
      <c r="E87" s="246"/>
      <c r="F87" s="268"/>
      <c r="G87" s="232"/>
      <c r="H87" s="176">
        <f>SUM(M87+R87+W87+AB87+AG87+AL87+AQ87+AV87+BA87+BF87+BK87)</f>
        <v>0</v>
      </c>
      <c r="I87" s="269"/>
      <c r="J87" s="153">
        <v>2021</v>
      </c>
      <c r="K87" s="455">
        <f>J87-I87</f>
        <v>2021</v>
      </c>
      <c r="L87" s="153">
        <f>H87-M87</f>
        <v>0</v>
      </c>
      <c r="M87" s="164">
        <v>0</v>
      </c>
      <c r="N87" s="179">
        <v>1</v>
      </c>
      <c r="O87" s="179"/>
      <c r="P87" s="179"/>
      <c r="Q87" s="270"/>
      <c r="R87" s="271">
        <f>(SUM(O87*10+P87)/N87*10)+Q87</f>
        <v>0</v>
      </c>
      <c r="S87" s="179">
        <v>1</v>
      </c>
      <c r="T87" s="179"/>
      <c r="U87" s="179"/>
      <c r="V87" s="179"/>
      <c r="W87" s="271">
        <f>(SUM(T87*10+U87)/S87*10)+V87</f>
        <v>0</v>
      </c>
      <c r="X87" s="179">
        <v>1</v>
      </c>
      <c r="Y87" s="179"/>
      <c r="Z87" s="179"/>
      <c r="AA87" s="179"/>
      <c r="AB87" s="271">
        <f>(SUM(Y87*10+Z87)/X87*10)+AA87</f>
        <v>0</v>
      </c>
      <c r="AC87" s="179">
        <v>1</v>
      </c>
      <c r="AD87" s="179"/>
      <c r="AE87" s="179"/>
      <c r="AF87" s="179"/>
      <c r="AG87" s="271">
        <f>(SUM(AD87*10+AE87)/AC87*10)+AF87</f>
        <v>0</v>
      </c>
      <c r="AH87" s="179">
        <v>1</v>
      </c>
      <c r="AI87" s="179"/>
      <c r="AJ87" s="179"/>
      <c r="AK87" s="272"/>
      <c r="AL87" s="271">
        <f>(SUM(AI87*10+AJ87)/AH87*10)+AK87</f>
        <v>0</v>
      </c>
      <c r="AM87" s="179">
        <v>1</v>
      </c>
      <c r="AN87" s="179"/>
      <c r="AO87" s="179"/>
      <c r="AP87" s="272"/>
      <c r="AQ87" s="271">
        <f>(SUM(AN87*10+AO87)/AM87*10)+AP87</f>
        <v>0</v>
      </c>
      <c r="AR87" s="179">
        <v>1</v>
      </c>
      <c r="AS87" s="179"/>
      <c r="AT87" s="179"/>
      <c r="AU87" s="272"/>
      <c r="AV87" s="273">
        <f>SUM(AS87*10+AT87)/AR87*10</f>
        <v>0</v>
      </c>
      <c r="AW87" s="179">
        <v>1</v>
      </c>
      <c r="AX87" s="179"/>
      <c r="AY87" s="179"/>
      <c r="AZ87" s="270"/>
      <c r="BA87" s="271">
        <f>(SUM(AX87*10+AY87)/AW87*10)+AZ87</f>
        <v>0</v>
      </c>
      <c r="BB87" s="179">
        <v>1</v>
      </c>
      <c r="BC87" s="179"/>
      <c r="BD87" s="179"/>
      <c r="BE87" s="179"/>
      <c r="BF87" s="271">
        <f>(SUM(BC87*10+BD87)/BB87*10)+BE87</f>
        <v>0</v>
      </c>
      <c r="BG87" s="179">
        <v>1</v>
      </c>
      <c r="BH87" s="179"/>
      <c r="BI87" s="179"/>
      <c r="BJ87" s="179"/>
      <c r="BK87" s="271">
        <f>(SUM(BH87*10+BI87)/BG87*10)+BJ87</f>
        <v>0</v>
      </c>
      <c r="BL87" s="153">
        <f>IF(H87&lt;250,0,IF(H87&lt;500,250,IF(H87&lt;750,"500",IF(H87&lt;1000,750,IF(H87&lt;1500,1000,IF(H87&lt;2000,1500,IF(H87&lt;2500,2000,IF(H87&lt;3000,2500,3000))))))))</f>
        <v>0</v>
      </c>
      <c r="BM87" s="181">
        <v>0</v>
      </c>
      <c r="BN87" s="153">
        <f>BL87-BM87</f>
        <v>0</v>
      </c>
      <c r="BO87" s="153" t="str">
        <f>IF(BN87=0,"geen actie",CONCATENATE("diploma uitschrijven: ",BL87," punten"))</f>
        <v>geen actie</v>
      </c>
      <c r="BP87" s="149">
        <v>92</v>
      </c>
    </row>
    <row r="88" spans="1:68" ht="17.25" customHeight="1" x14ac:dyDescent="0.3">
      <c r="A88" s="149">
        <v>87</v>
      </c>
      <c r="B88" s="149" t="str">
        <f>IF(A88=BP88,"v","x")</f>
        <v>x</v>
      </c>
      <c r="C88" s="149"/>
      <c r="D88" s="199"/>
      <c r="E88" s="246"/>
      <c r="F88" s="268"/>
      <c r="G88" s="232"/>
      <c r="H88" s="176">
        <f>SUM(M88+R88+W88+AB88+AG88+AL88+AQ88+AV88+BA88+BF88+BK88)</f>
        <v>0</v>
      </c>
      <c r="I88" s="269"/>
      <c r="J88" s="153">
        <v>2021</v>
      </c>
      <c r="K88" s="455">
        <f>J88-I88</f>
        <v>2021</v>
      </c>
      <c r="L88" s="153">
        <f>H88-M88</f>
        <v>0</v>
      </c>
      <c r="M88" s="164">
        <v>0</v>
      </c>
      <c r="N88" s="179">
        <v>1</v>
      </c>
      <c r="O88" s="179"/>
      <c r="P88" s="179"/>
      <c r="Q88" s="270"/>
      <c r="R88" s="271">
        <f>(SUM(O88*10+P88)/N88*10)+Q88</f>
        <v>0</v>
      </c>
      <c r="S88" s="179">
        <v>1</v>
      </c>
      <c r="T88" s="179"/>
      <c r="U88" s="179"/>
      <c r="V88" s="179"/>
      <c r="W88" s="271">
        <f>(SUM(T88*10+U88)/S88*10)+V88</f>
        <v>0</v>
      </c>
      <c r="X88" s="179">
        <v>1</v>
      </c>
      <c r="Y88" s="179"/>
      <c r="Z88" s="179"/>
      <c r="AA88" s="179"/>
      <c r="AB88" s="271">
        <f>(SUM(Y88*10+Z88)/X88*10)+AA88</f>
        <v>0</v>
      </c>
      <c r="AC88" s="179">
        <v>1</v>
      </c>
      <c r="AD88" s="179"/>
      <c r="AE88" s="179"/>
      <c r="AF88" s="179"/>
      <c r="AG88" s="271">
        <f>(SUM(AD88*10+AE88)/AC88*10)+AF88</f>
        <v>0</v>
      </c>
      <c r="AH88" s="179">
        <v>1</v>
      </c>
      <c r="AI88" s="179"/>
      <c r="AJ88" s="179"/>
      <c r="AK88" s="272"/>
      <c r="AL88" s="271">
        <f>(SUM(AI88*10+AJ88)/AH88*10)+AK88</f>
        <v>0</v>
      </c>
      <c r="AM88" s="179">
        <v>1</v>
      </c>
      <c r="AN88" s="179"/>
      <c r="AO88" s="179"/>
      <c r="AP88" s="272"/>
      <c r="AQ88" s="271">
        <f>(SUM(AN88*10+AO88)/AM88*10)+AP88</f>
        <v>0</v>
      </c>
      <c r="AR88" s="179">
        <v>1</v>
      </c>
      <c r="AS88" s="179"/>
      <c r="AT88" s="179"/>
      <c r="AU88" s="272"/>
      <c r="AV88" s="273">
        <f>SUM(AS88*10+AT88)/AR88*10</f>
        <v>0</v>
      </c>
      <c r="AW88" s="179">
        <v>1</v>
      </c>
      <c r="AX88" s="179"/>
      <c r="AY88" s="179"/>
      <c r="AZ88" s="270"/>
      <c r="BA88" s="271">
        <f>(SUM(AX88*10+AY88)/AW88*10)+AZ88</f>
        <v>0</v>
      </c>
      <c r="BB88" s="179">
        <v>1</v>
      </c>
      <c r="BC88" s="179"/>
      <c r="BD88" s="179"/>
      <c r="BE88" s="179"/>
      <c r="BF88" s="271">
        <f>(SUM(BC88*10+BD88)/BB88*10)+BE88</f>
        <v>0</v>
      </c>
      <c r="BG88" s="179">
        <v>1</v>
      </c>
      <c r="BH88" s="179"/>
      <c r="BI88" s="179"/>
      <c r="BJ88" s="179"/>
      <c r="BK88" s="271">
        <f>(SUM(BH88*10+BI88)/BG88*10)+BJ88</f>
        <v>0</v>
      </c>
      <c r="BL88" s="153">
        <f>IF(H88&lt;250,0,IF(H88&lt;500,250,IF(H88&lt;750,"500",IF(H88&lt;1000,750,IF(H88&lt;1500,1000,IF(H88&lt;2000,1500,IF(H88&lt;2500,2000,IF(H88&lt;3000,2500,3000))))))))</f>
        <v>0</v>
      </c>
      <c r="BM88" s="181">
        <v>0</v>
      </c>
      <c r="BN88" s="153">
        <f>BL88-BM88</f>
        <v>0</v>
      </c>
      <c r="BO88" s="153" t="str">
        <f>IF(BN88=0,"geen actie",CONCATENATE("diploma uitschrijven: ",BL88," punten"))</f>
        <v>geen actie</v>
      </c>
      <c r="BP88" s="149">
        <v>93</v>
      </c>
    </row>
    <row r="89" spans="1:68" ht="17.25" customHeight="1" x14ac:dyDescent="0.3">
      <c r="A89" s="149">
        <v>88</v>
      </c>
      <c r="B89" s="149" t="str">
        <f>IF(A89=BP89,"v","x")</f>
        <v>x</v>
      </c>
      <c r="C89" s="149"/>
      <c r="D89" s="199"/>
      <c r="E89" s="246"/>
      <c r="F89" s="268"/>
      <c r="G89" s="232"/>
      <c r="H89" s="176">
        <f>SUM(M89+R89+W89+AB89+AG89+AL89+AQ89+AV89+BA89+BF89+BK89)</f>
        <v>0</v>
      </c>
      <c r="I89" s="269"/>
      <c r="J89" s="153">
        <v>2021</v>
      </c>
      <c r="K89" s="455">
        <f>J89-I89</f>
        <v>2021</v>
      </c>
      <c r="L89" s="153">
        <f>H89-M89</f>
        <v>0</v>
      </c>
      <c r="M89" s="164">
        <v>0</v>
      </c>
      <c r="N89" s="179">
        <v>1</v>
      </c>
      <c r="O89" s="179"/>
      <c r="P89" s="179"/>
      <c r="Q89" s="270"/>
      <c r="R89" s="271">
        <f>(SUM(O89*10+P89)/N89*10)+Q89</f>
        <v>0</v>
      </c>
      <c r="S89" s="179">
        <v>1</v>
      </c>
      <c r="T89" s="179"/>
      <c r="U89" s="179"/>
      <c r="V89" s="179"/>
      <c r="W89" s="271">
        <f>(SUM(T89*10+U89)/S89*10)+V89</f>
        <v>0</v>
      </c>
      <c r="X89" s="179">
        <v>1</v>
      </c>
      <c r="Y89" s="179"/>
      <c r="Z89" s="179"/>
      <c r="AA89" s="179"/>
      <c r="AB89" s="271">
        <f>(SUM(Y89*10+Z89)/X89*10)+AA89</f>
        <v>0</v>
      </c>
      <c r="AC89" s="179">
        <v>1</v>
      </c>
      <c r="AD89" s="179"/>
      <c r="AE89" s="179"/>
      <c r="AF89" s="179"/>
      <c r="AG89" s="271">
        <f>(SUM(AD89*10+AE89)/AC89*10)+AF89</f>
        <v>0</v>
      </c>
      <c r="AH89" s="179">
        <v>1</v>
      </c>
      <c r="AI89" s="179"/>
      <c r="AJ89" s="179"/>
      <c r="AK89" s="272"/>
      <c r="AL89" s="271">
        <f>(SUM(AI89*10+AJ89)/AH89*10)+AK89</f>
        <v>0</v>
      </c>
      <c r="AM89" s="179">
        <v>1</v>
      </c>
      <c r="AN89" s="179"/>
      <c r="AO89" s="179"/>
      <c r="AP89" s="272"/>
      <c r="AQ89" s="271">
        <f>(SUM(AN89*10+AO89)/AM89*10)+AP89</f>
        <v>0</v>
      </c>
      <c r="AR89" s="179">
        <v>1</v>
      </c>
      <c r="AS89" s="179"/>
      <c r="AT89" s="179"/>
      <c r="AU89" s="272"/>
      <c r="AV89" s="273">
        <f>SUM(AS89*10+AT89)/AR89*10</f>
        <v>0</v>
      </c>
      <c r="AW89" s="179">
        <v>1</v>
      </c>
      <c r="AX89" s="179"/>
      <c r="AY89" s="179"/>
      <c r="AZ89" s="270"/>
      <c r="BA89" s="271">
        <f>(SUM(AX89*10+AY89)/AW89*10)+AZ89</f>
        <v>0</v>
      </c>
      <c r="BB89" s="179">
        <v>1</v>
      </c>
      <c r="BC89" s="179"/>
      <c r="BD89" s="179"/>
      <c r="BE89" s="179"/>
      <c r="BF89" s="271">
        <f>(SUM(BC89*10+BD89)/BB89*10)+BE89</f>
        <v>0</v>
      </c>
      <c r="BG89" s="179">
        <v>1</v>
      </c>
      <c r="BH89" s="179"/>
      <c r="BI89" s="179"/>
      <c r="BJ89" s="179"/>
      <c r="BK89" s="271">
        <f>(SUM(BH89*10+BI89)/BG89*10)+BJ89</f>
        <v>0</v>
      </c>
      <c r="BL89" s="153">
        <f>IF(H89&lt;250,0,IF(H89&lt;500,250,IF(H89&lt;750,"500",IF(H89&lt;1000,750,IF(H89&lt;1500,1000,IF(H89&lt;2000,1500,IF(H89&lt;2500,2000,IF(H89&lt;3000,2500,3000))))))))</f>
        <v>0</v>
      </c>
      <c r="BM89" s="181">
        <v>0</v>
      </c>
      <c r="BN89" s="153">
        <f>BL89-BM89</f>
        <v>0</v>
      </c>
      <c r="BO89" s="153" t="str">
        <f>IF(BN89=0,"geen actie",CONCATENATE("diploma uitschrijven: ",BL89," punten"))</f>
        <v>geen actie</v>
      </c>
      <c r="BP89" s="149">
        <v>94</v>
      </c>
    </row>
    <row r="90" spans="1:68" ht="17.25" customHeight="1" x14ac:dyDescent="0.3">
      <c r="A90" s="149">
        <v>89</v>
      </c>
      <c r="B90" s="149" t="str">
        <f>IF(A90=BP90,"v","x")</f>
        <v>x</v>
      </c>
      <c r="C90" s="149"/>
      <c r="D90" s="199"/>
      <c r="E90" s="246"/>
      <c r="F90" s="268"/>
      <c r="G90" s="232"/>
      <c r="H90" s="176">
        <f>SUM(M90+R90+W90+AB90+AG90+AL90+AQ90+AV90+BA90+BF90+BK90)</f>
        <v>0</v>
      </c>
      <c r="I90" s="269"/>
      <c r="J90" s="153">
        <v>2021</v>
      </c>
      <c r="K90" s="455">
        <f>J90-I90</f>
        <v>2021</v>
      </c>
      <c r="L90" s="153">
        <f>H90-M90</f>
        <v>0</v>
      </c>
      <c r="M90" s="164">
        <v>0</v>
      </c>
      <c r="N90" s="179">
        <v>1</v>
      </c>
      <c r="O90" s="179"/>
      <c r="P90" s="179"/>
      <c r="Q90" s="270"/>
      <c r="R90" s="271">
        <f>(SUM(O90*10+P90)/N90*10)+Q90</f>
        <v>0</v>
      </c>
      <c r="S90" s="179">
        <v>1</v>
      </c>
      <c r="T90" s="179"/>
      <c r="U90" s="179"/>
      <c r="V90" s="179"/>
      <c r="W90" s="271">
        <f>(SUM(T90*10+U90)/S90*10)+V90</f>
        <v>0</v>
      </c>
      <c r="X90" s="179">
        <v>1</v>
      </c>
      <c r="Y90" s="179"/>
      <c r="Z90" s="179"/>
      <c r="AA90" s="179"/>
      <c r="AB90" s="271">
        <f>(SUM(Y90*10+Z90)/X90*10)+AA90</f>
        <v>0</v>
      </c>
      <c r="AC90" s="179">
        <v>1</v>
      </c>
      <c r="AD90" s="179"/>
      <c r="AE90" s="179"/>
      <c r="AF90" s="179"/>
      <c r="AG90" s="271">
        <f>(SUM(AD90*10+AE90)/AC90*10)+AF90</f>
        <v>0</v>
      </c>
      <c r="AH90" s="179">
        <v>1</v>
      </c>
      <c r="AI90" s="179"/>
      <c r="AJ90" s="179"/>
      <c r="AK90" s="272"/>
      <c r="AL90" s="271">
        <f>(SUM(AI90*10+AJ90)/AH90*10)+AK90</f>
        <v>0</v>
      </c>
      <c r="AM90" s="179">
        <v>1</v>
      </c>
      <c r="AN90" s="179"/>
      <c r="AO90" s="179"/>
      <c r="AP90" s="272"/>
      <c r="AQ90" s="271">
        <f>(SUM(AN90*10+AO90)/AM90*10)+AP90</f>
        <v>0</v>
      </c>
      <c r="AR90" s="179">
        <v>1</v>
      </c>
      <c r="AS90" s="179"/>
      <c r="AT90" s="179"/>
      <c r="AU90" s="272"/>
      <c r="AV90" s="273">
        <f>SUM(AS90*10+AT90)/AR90*10</f>
        <v>0</v>
      </c>
      <c r="AW90" s="179">
        <v>1</v>
      </c>
      <c r="AX90" s="179"/>
      <c r="AY90" s="179"/>
      <c r="AZ90" s="270"/>
      <c r="BA90" s="271">
        <f>(SUM(AX90*10+AY90)/AW90*10)+AZ90</f>
        <v>0</v>
      </c>
      <c r="BB90" s="179">
        <v>1</v>
      </c>
      <c r="BC90" s="179"/>
      <c r="BD90" s="179"/>
      <c r="BE90" s="179"/>
      <c r="BF90" s="271">
        <f>(SUM(BC90*10+BD90)/BB90*10)+BE90</f>
        <v>0</v>
      </c>
      <c r="BG90" s="179">
        <v>1</v>
      </c>
      <c r="BH90" s="179"/>
      <c r="BI90" s="179"/>
      <c r="BJ90" s="179"/>
      <c r="BK90" s="271">
        <f>(SUM(BH90*10+BI90)/BG90*10)+BJ90</f>
        <v>0</v>
      </c>
      <c r="BL90" s="153">
        <f>IF(H90&lt;250,0,IF(H90&lt;500,250,IF(H90&lt;750,"500",IF(H90&lt;1000,750,IF(H90&lt;1500,1000,IF(H90&lt;2000,1500,IF(H90&lt;2500,2000,IF(H90&lt;3000,2500,3000))))))))</f>
        <v>0</v>
      </c>
      <c r="BM90" s="181">
        <v>0</v>
      </c>
      <c r="BN90" s="153">
        <f>BL90-BM90</f>
        <v>0</v>
      </c>
      <c r="BO90" s="153" t="str">
        <f>IF(BN90=0,"geen actie",CONCATENATE("diploma uitschrijven: ",BL90," punten"))</f>
        <v>geen actie</v>
      </c>
      <c r="BP90" s="149">
        <v>95</v>
      </c>
    </row>
    <row r="91" spans="1:68" ht="17.25" customHeight="1" x14ac:dyDescent="0.3">
      <c r="A91" s="149">
        <v>90</v>
      </c>
      <c r="B91" s="149" t="str">
        <f>IF(A91=BP91,"v","x")</f>
        <v>x</v>
      </c>
      <c r="C91" s="149"/>
      <c r="D91" s="199"/>
      <c r="E91" s="246"/>
      <c r="F91" s="268"/>
      <c r="G91" s="232"/>
      <c r="H91" s="176">
        <f>SUM(M91+R91+W91+AB91+AG91+AL91+AQ91+AV91+BA91+BF91+BK91)</f>
        <v>0</v>
      </c>
      <c r="I91" s="269"/>
      <c r="J91" s="153">
        <v>2021</v>
      </c>
      <c r="K91" s="455">
        <f>J91-I91</f>
        <v>2021</v>
      </c>
      <c r="L91" s="153">
        <f>H91-M91</f>
        <v>0</v>
      </c>
      <c r="M91" s="164">
        <v>0</v>
      </c>
      <c r="N91" s="179">
        <v>1</v>
      </c>
      <c r="O91" s="179"/>
      <c r="P91" s="179"/>
      <c r="Q91" s="270"/>
      <c r="R91" s="271">
        <f>(SUM(O91*10+P91)/N91*10)+Q91</f>
        <v>0</v>
      </c>
      <c r="S91" s="179">
        <v>1</v>
      </c>
      <c r="T91" s="179"/>
      <c r="U91" s="179"/>
      <c r="V91" s="179"/>
      <c r="W91" s="271">
        <f>(SUM(T91*10+U91)/S91*10)+V91</f>
        <v>0</v>
      </c>
      <c r="X91" s="179">
        <v>1</v>
      </c>
      <c r="Y91" s="179"/>
      <c r="Z91" s="179"/>
      <c r="AA91" s="179"/>
      <c r="AB91" s="271">
        <f>(SUM(Y91*10+Z91)/X91*10)+AA91</f>
        <v>0</v>
      </c>
      <c r="AC91" s="179">
        <v>1</v>
      </c>
      <c r="AD91" s="179"/>
      <c r="AE91" s="179"/>
      <c r="AF91" s="179"/>
      <c r="AG91" s="271">
        <f>(SUM(AD91*10+AE91)/AC91*10)+AF91</f>
        <v>0</v>
      </c>
      <c r="AH91" s="179">
        <v>1</v>
      </c>
      <c r="AI91" s="179"/>
      <c r="AJ91" s="179"/>
      <c r="AK91" s="272"/>
      <c r="AL91" s="271">
        <f>(SUM(AI91*10+AJ91)/AH91*10)+AK91</f>
        <v>0</v>
      </c>
      <c r="AM91" s="179">
        <v>1</v>
      </c>
      <c r="AN91" s="179"/>
      <c r="AO91" s="179"/>
      <c r="AP91" s="272"/>
      <c r="AQ91" s="271">
        <f>(SUM(AN91*10+AO91)/AM91*10)+AP91</f>
        <v>0</v>
      </c>
      <c r="AR91" s="179">
        <v>1</v>
      </c>
      <c r="AS91" s="179"/>
      <c r="AT91" s="179"/>
      <c r="AU91" s="272"/>
      <c r="AV91" s="273">
        <f>SUM(AS91*10+AT91)/AR91*10</f>
        <v>0</v>
      </c>
      <c r="AW91" s="179">
        <v>1</v>
      </c>
      <c r="AX91" s="179"/>
      <c r="AY91" s="179"/>
      <c r="AZ91" s="270"/>
      <c r="BA91" s="271">
        <f>(SUM(AX91*10+AY91)/AW91*10)+AZ91</f>
        <v>0</v>
      </c>
      <c r="BB91" s="179">
        <v>1</v>
      </c>
      <c r="BC91" s="179"/>
      <c r="BD91" s="179"/>
      <c r="BE91" s="179"/>
      <c r="BF91" s="271">
        <f>(SUM(BC91*10+BD91)/BB91*10)+BE91</f>
        <v>0</v>
      </c>
      <c r="BG91" s="179">
        <v>1</v>
      </c>
      <c r="BH91" s="179"/>
      <c r="BI91" s="179"/>
      <c r="BJ91" s="179"/>
      <c r="BK91" s="271">
        <f>(SUM(BH91*10+BI91)/BG91*10)+BJ91</f>
        <v>0</v>
      </c>
      <c r="BL91" s="153">
        <f>IF(H91&lt;250,0,IF(H91&lt;500,250,IF(H91&lt;750,"500",IF(H91&lt;1000,750,IF(H91&lt;1500,1000,IF(H91&lt;2000,1500,IF(H91&lt;2500,2000,IF(H91&lt;3000,2500,3000))))))))</f>
        <v>0</v>
      </c>
      <c r="BM91" s="181">
        <v>0</v>
      </c>
      <c r="BN91" s="153">
        <f>BL91-BM91</f>
        <v>0</v>
      </c>
      <c r="BO91" s="153" t="str">
        <f>IF(BN91=0,"geen actie",CONCATENATE("diploma uitschrijven: ",BL91," punten"))</f>
        <v>geen actie</v>
      </c>
      <c r="BP91" s="149">
        <v>96</v>
      </c>
    </row>
    <row r="92" spans="1:68" ht="17.25" customHeight="1" x14ac:dyDescent="0.3">
      <c r="A92" s="149">
        <v>91</v>
      </c>
      <c r="B92" s="149" t="str">
        <f>IF(A92=BP92,"v","x")</f>
        <v>x</v>
      </c>
      <c r="C92" s="149"/>
      <c r="D92" s="199"/>
      <c r="E92" s="246"/>
      <c r="F92" s="268"/>
      <c r="G92" s="232"/>
      <c r="H92" s="176">
        <f>SUM(M92+R92+W92+AB92+AG92+AL92+AQ92+AV92+BA92+BF92+BK92)</f>
        <v>0</v>
      </c>
      <c r="I92" s="269"/>
      <c r="J92" s="153">
        <v>2021</v>
      </c>
      <c r="K92" s="455">
        <f>J92-I92</f>
        <v>2021</v>
      </c>
      <c r="L92" s="153">
        <f>H92-M92</f>
        <v>0</v>
      </c>
      <c r="M92" s="164">
        <v>0</v>
      </c>
      <c r="N92" s="179">
        <v>1</v>
      </c>
      <c r="O92" s="179"/>
      <c r="P92" s="179"/>
      <c r="Q92" s="270"/>
      <c r="R92" s="271">
        <f>(SUM(O92*10+P92)/N92*10)+Q92</f>
        <v>0</v>
      </c>
      <c r="S92" s="179">
        <v>1</v>
      </c>
      <c r="T92" s="179"/>
      <c r="U92" s="179"/>
      <c r="V92" s="179"/>
      <c r="W92" s="271">
        <f>(SUM(T92*10+U92)/S92*10)+V92</f>
        <v>0</v>
      </c>
      <c r="X92" s="179">
        <v>1</v>
      </c>
      <c r="Y92" s="179"/>
      <c r="Z92" s="179"/>
      <c r="AA92" s="179"/>
      <c r="AB92" s="271">
        <f>(SUM(Y92*10+Z92)/X92*10)+AA92</f>
        <v>0</v>
      </c>
      <c r="AC92" s="179">
        <v>1</v>
      </c>
      <c r="AD92" s="179"/>
      <c r="AE92" s="179"/>
      <c r="AF92" s="179"/>
      <c r="AG92" s="271">
        <f>(SUM(AD92*10+AE92)/AC92*10)+AF92</f>
        <v>0</v>
      </c>
      <c r="AH92" s="179">
        <v>1</v>
      </c>
      <c r="AI92" s="179"/>
      <c r="AJ92" s="179"/>
      <c r="AK92" s="272"/>
      <c r="AL92" s="271">
        <f>(SUM(AI92*10+AJ92)/AH92*10)+AK92</f>
        <v>0</v>
      </c>
      <c r="AM92" s="179">
        <v>1</v>
      </c>
      <c r="AN92" s="179"/>
      <c r="AO92" s="179"/>
      <c r="AP92" s="272"/>
      <c r="AQ92" s="271">
        <f>(SUM(AN92*10+AO92)/AM92*10)+AP92</f>
        <v>0</v>
      </c>
      <c r="AR92" s="179">
        <v>1</v>
      </c>
      <c r="AS92" s="179"/>
      <c r="AT92" s="179"/>
      <c r="AU92" s="272"/>
      <c r="AV92" s="273">
        <f>SUM(AS92*10+AT92)/AR92*10</f>
        <v>0</v>
      </c>
      <c r="AW92" s="179">
        <v>1</v>
      </c>
      <c r="AX92" s="179"/>
      <c r="AY92" s="179"/>
      <c r="AZ92" s="270"/>
      <c r="BA92" s="271">
        <f>(SUM(AX92*10+AY92)/AW92*10)+AZ92</f>
        <v>0</v>
      </c>
      <c r="BB92" s="179">
        <v>1</v>
      </c>
      <c r="BC92" s="179"/>
      <c r="BD92" s="179"/>
      <c r="BE92" s="179"/>
      <c r="BF92" s="271">
        <f>(SUM(BC92*10+BD92)/BB92*10)+BE92</f>
        <v>0</v>
      </c>
      <c r="BG92" s="179">
        <v>1</v>
      </c>
      <c r="BH92" s="179"/>
      <c r="BI92" s="179"/>
      <c r="BJ92" s="179"/>
      <c r="BK92" s="271">
        <f>(SUM(BH92*10+BI92)/BG92*10)+BJ92</f>
        <v>0</v>
      </c>
      <c r="BL92" s="153">
        <f>IF(H92&lt;250,0,IF(H92&lt;500,250,IF(H92&lt;750,"500",IF(H92&lt;1000,750,IF(H92&lt;1500,1000,IF(H92&lt;2000,1500,IF(H92&lt;2500,2000,IF(H92&lt;3000,2500,3000))))))))</f>
        <v>0</v>
      </c>
      <c r="BM92" s="181">
        <v>0</v>
      </c>
      <c r="BN92" s="153">
        <f>BL92-BM92</f>
        <v>0</v>
      </c>
      <c r="BO92" s="153" t="str">
        <f>IF(BN92=0,"geen actie",CONCATENATE("diploma uitschrijven: ",BL92," punten"))</f>
        <v>geen actie</v>
      </c>
      <c r="BP92" s="149">
        <v>97</v>
      </c>
    </row>
    <row r="93" spans="1:68" ht="17.25" customHeight="1" x14ac:dyDescent="0.3">
      <c r="A93" s="149">
        <v>92</v>
      </c>
      <c r="B93" s="149" t="str">
        <f>IF(A93=BP93,"v","x")</f>
        <v>x</v>
      </c>
      <c r="C93" s="149"/>
      <c r="D93" s="199"/>
      <c r="E93" s="246"/>
      <c r="F93" s="268"/>
      <c r="G93" s="232"/>
      <c r="H93" s="176">
        <f>SUM(M93+R93+W93+AB93+AG93+AL93+AQ93+AV93+BA93+BF93+BK93)</f>
        <v>0</v>
      </c>
      <c r="I93" s="269"/>
      <c r="J93" s="153">
        <v>2021</v>
      </c>
      <c r="K93" s="455">
        <f>J93-I93</f>
        <v>2021</v>
      </c>
      <c r="L93" s="153">
        <f>H93-M93</f>
        <v>0</v>
      </c>
      <c r="M93" s="164">
        <v>0</v>
      </c>
      <c r="N93" s="179">
        <v>1</v>
      </c>
      <c r="O93" s="179"/>
      <c r="P93" s="179"/>
      <c r="Q93" s="270"/>
      <c r="R93" s="271">
        <f>(SUM(O93*10+P93)/N93*10)+Q93</f>
        <v>0</v>
      </c>
      <c r="S93" s="179">
        <v>1</v>
      </c>
      <c r="T93" s="179"/>
      <c r="U93" s="179"/>
      <c r="V93" s="179"/>
      <c r="W93" s="271">
        <f>(SUM(T93*10+U93)/S93*10)+V93</f>
        <v>0</v>
      </c>
      <c r="X93" s="179">
        <v>1</v>
      </c>
      <c r="Y93" s="179"/>
      <c r="Z93" s="179"/>
      <c r="AA93" s="179"/>
      <c r="AB93" s="271">
        <f>(SUM(Y93*10+Z93)/X93*10)+AA93</f>
        <v>0</v>
      </c>
      <c r="AC93" s="179">
        <v>1</v>
      </c>
      <c r="AD93" s="179"/>
      <c r="AE93" s="179"/>
      <c r="AF93" s="179"/>
      <c r="AG93" s="271">
        <f>(SUM(AD93*10+AE93)/AC93*10)+AF93</f>
        <v>0</v>
      </c>
      <c r="AH93" s="179">
        <v>1</v>
      </c>
      <c r="AI93" s="179"/>
      <c r="AJ93" s="179"/>
      <c r="AK93" s="272"/>
      <c r="AL93" s="271">
        <f>(SUM(AI93*10+AJ93)/AH93*10)+AK93</f>
        <v>0</v>
      </c>
      <c r="AM93" s="179">
        <v>1</v>
      </c>
      <c r="AN93" s="179"/>
      <c r="AO93" s="179"/>
      <c r="AP93" s="272"/>
      <c r="AQ93" s="271">
        <f>(SUM(AN93*10+AO93)/AM93*10)+AP93</f>
        <v>0</v>
      </c>
      <c r="AR93" s="179">
        <v>1</v>
      </c>
      <c r="AS93" s="179"/>
      <c r="AT93" s="179"/>
      <c r="AU93" s="272"/>
      <c r="AV93" s="273">
        <f>SUM(AS93*10+AT93)/AR93*10</f>
        <v>0</v>
      </c>
      <c r="AW93" s="179">
        <v>1</v>
      </c>
      <c r="AX93" s="179"/>
      <c r="AY93" s="179"/>
      <c r="AZ93" s="270"/>
      <c r="BA93" s="271">
        <f>(SUM(AX93*10+AY93)/AW93*10)+AZ93</f>
        <v>0</v>
      </c>
      <c r="BB93" s="179">
        <v>1</v>
      </c>
      <c r="BC93" s="179"/>
      <c r="BD93" s="179"/>
      <c r="BE93" s="179"/>
      <c r="BF93" s="271">
        <f>(SUM(BC93*10+BD93)/BB93*10)+BE93</f>
        <v>0</v>
      </c>
      <c r="BG93" s="179">
        <v>1</v>
      </c>
      <c r="BH93" s="179"/>
      <c r="BI93" s="179"/>
      <c r="BJ93" s="179"/>
      <c r="BK93" s="271">
        <f>(SUM(BH93*10+BI93)/BG93*10)+BJ93</f>
        <v>0</v>
      </c>
      <c r="BL93" s="153">
        <f>IF(H93&lt;250,0,IF(H93&lt;500,250,IF(H93&lt;750,"500",IF(H93&lt;1000,750,IF(H93&lt;1500,1000,IF(H93&lt;2000,1500,IF(H93&lt;2500,2000,IF(H93&lt;3000,2500,3000))))))))</f>
        <v>0</v>
      </c>
      <c r="BM93" s="181">
        <v>0</v>
      </c>
      <c r="BN93" s="153">
        <f>BL93-BM93</f>
        <v>0</v>
      </c>
      <c r="BO93" s="153" t="str">
        <f>IF(BN93=0,"geen actie",CONCATENATE("diploma uitschrijven: ",BL93," punten"))</f>
        <v>geen actie</v>
      </c>
      <c r="BP93" s="149">
        <v>98</v>
      </c>
    </row>
    <row r="94" spans="1:68" ht="17.25" customHeight="1" x14ac:dyDescent="0.3">
      <c r="A94" s="149">
        <v>93</v>
      </c>
      <c r="B94" s="149" t="str">
        <f>IF(A94=BP94,"v","x")</f>
        <v>x</v>
      </c>
      <c r="C94" s="149"/>
      <c r="D94" s="199"/>
      <c r="E94" s="246"/>
      <c r="F94" s="268"/>
      <c r="G94" s="232"/>
      <c r="H94" s="176">
        <f>SUM(M94+R94+W94+AB94+AG94+AL94+AQ94+AV94+BA94+BF94+BK94)</f>
        <v>0</v>
      </c>
      <c r="I94" s="269"/>
      <c r="J94" s="153">
        <v>2021</v>
      </c>
      <c r="K94" s="455">
        <f>J94-I94</f>
        <v>2021</v>
      </c>
      <c r="L94" s="153">
        <f>H94-M94</f>
        <v>0</v>
      </c>
      <c r="M94" s="164">
        <v>0</v>
      </c>
      <c r="N94" s="179">
        <v>1</v>
      </c>
      <c r="O94" s="179"/>
      <c r="P94" s="179"/>
      <c r="Q94" s="270"/>
      <c r="R94" s="271">
        <f>(SUM(O94*10+P94)/N94*10)+Q94</f>
        <v>0</v>
      </c>
      <c r="S94" s="179">
        <v>1</v>
      </c>
      <c r="T94" s="179"/>
      <c r="U94" s="179"/>
      <c r="V94" s="179"/>
      <c r="W94" s="271">
        <f>(SUM(T94*10+U94)/S94*10)+V94</f>
        <v>0</v>
      </c>
      <c r="X94" s="179">
        <v>1</v>
      </c>
      <c r="Y94" s="179"/>
      <c r="Z94" s="179"/>
      <c r="AA94" s="179"/>
      <c r="AB94" s="271">
        <f>(SUM(Y94*10+Z94)/X94*10)+AA94</f>
        <v>0</v>
      </c>
      <c r="AC94" s="179">
        <v>1</v>
      </c>
      <c r="AD94" s="179"/>
      <c r="AE94" s="179"/>
      <c r="AF94" s="179"/>
      <c r="AG94" s="271">
        <f>(SUM(AD94*10+AE94)/AC94*10)+AF94</f>
        <v>0</v>
      </c>
      <c r="AH94" s="179">
        <v>1</v>
      </c>
      <c r="AI94" s="179"/>
      <c r="AJ94" s="179"/>
      <c r="AK94" s="272"/>
      <c r="AL94" s="271">
        <f>(SUM(AI94*10+AJ94)/AH94*10)+AK94</f>
        <v>0</v>
      </c>
      <c r="AM94" s="179">
        <v>1</v>
      </c>
      <c r="AN94" s="179"/>
      <c r="AO94" s="179"/>
      <c r="AP94" s="272"/>
      <c r="AQ94" s="271">
        <f>(SUM(AN94*10+AO94)/AM94*10)+AP94</f>
        <v>0</v>
      </c>
      <c r="AR94" s="179">
        <v>1</v>
      </c>
      <c r="AS94" s="179"/>
      <c r="AT94" s="179"/>
      <c r="AU94" s="272"/>
      <c r="AV94" s="273">
        <f>SUM(AS94*10+AT94)/AR94*10</f>
        <v>0</v>
      </c>
      <c r="AW94" s="179">
        <v>1</v>
      </c>
      <c r="AX94" s="179"/>
      <c r="AY94" s="179"/>
      <c r="AZ94" s="270"/>
      <c r="BA94" s="271">
        <f>(SUM(AX94*10+AY94)/AW94*10)+AZ94</f>
        <v>0</v>
      </c>
      <c r="BB94" s="179">
        <v>1</v>
      </c>
      <c r="BC94" s="179"/>
      <c r="BD94" s="179"/>
      <c r="BE94" s="179"/>
      <c r="BF94" s="271">
        <f>(SUM(BC94*10+BD94)/BB94*10)+BE94</f>
        <v>0</v>
      </c>
      <c r="BG94" s="179">
        <v>1</v>
      </c>
      <c r="BH94" s="179"/>
      <c r="BI94" s="179"/>
      <c r="BJ94" s="179"/>
      <c r="BK94" s="271">
        <f>(SUM(BH94*10+BI94)/BG94*10)+BJ94</f>
        <v>0</v>
      </c>
      <c r="BL94" s="153">
        <f>IF(H94&lt;250,0,IF(H94&lt;500,250,IF(H94&lt;750,"500",IF(H94&lt;1000,750,IF(H94&lt;1500,1000,IF(H94&lt;2000,1500,IF(H94&lt;2500,2000,IF(H94&lt;3000,2500,3000))))))))</f>
        <v>0</v>
      </c>
      <c r="BM94" s="181">
        <v>0</v>
      </c>
      <c r="BN94" s="153">
        <f>BL94-BM94</f>
        <v>0</v>
      </c>
      <c r="BO94" s="153" t="str">
        <f>IF(BN94=0,"geen actie",CONCATENATE("diploma uitschrijven: ",BL94," punten"))</f>
        <v>geen actie</v>
      </c>
      <c r="BP94" s="149">
        <v>99</v>
      </c>
    </row>
    <row r="95" spans="1:68" ht="17.25" customHeight="1" x14ac:dyDescent="0.3">
      <c r="A95" s="149">
        <v>94</v>
      </c>
      <c r="B95" s="149" t="str">
        <f>IF(A95=BP95,"v","x")</f>
        <v>x</v>
      </c>
      <c r="C95" s="149"/>
      <c r="D95" s="199"/>
      <c r="E95" s="246"/>
      <c r="F95" s="268"/>
      <c r="G95" s="232"/>
      <c r="H95" s="176">
        <f>SUM(M95+R95+W95+AB95+AG95+AL95+AQ95+AV95+BA95+BF95+BK95)</f>
        <v>0</v>
      </c>
      <c r="I95" s="269"/>
      <c r="J95" s="153">
        <v>2021</v>
      </c>
      <c r="K95" s="455">
        <f>J95-I95</f>
        <v>2021</v>
      </c>
      <c r="L95" s="153">
        <f>H95-M95</f>
        <v>0</v>
      </c>
      <c r="M95" s="164">
        <v>0</v>
      </c>
      <c r="N95" s="179">
        <v>1</v>
      </c>
      <c r="O95" s="179"/>
      <c r="P95" s="179"/>
      <c r="Q95" s="270"/>
      <c r="R95" s="271">
        <f>(SUM(O95*10+P95)/N95*10)+Q95</f>
        <v>0</v>
      </c>
      <c r="S95" s="179">
        <v>1</v>
      </c>
      <c r="T95" s="179"/>
      <c r="U95" s="179"/>
      <c r="V95" s="179"/>
      <c r="W95" s="271">
        <f>(SUM(T95*10+U95)/S95*10)+V95</f>
        <v>0</v>
      </c>
      <c r="X95" s="179">
        <v>1</v>
      </c>
      <c r="Y95" s="179"/>
      <c r="Z95" s="179"/>
      <c r="AA95" s="179"/>
      <c r="AB95" s="271">
        <f>(SUM(Y95*10+Z95)/X95*10)+AA95</f>
        <v>0</v>
      </c>
      <c r="AC95" s="179">
        <v>1</v>
      </c>
      <c r="AD95" s="179"/>
      <c r="AE95" s="179"/>
      <c r="AF95" s="179"/>
      <c r="AG95" s="271">
        <f>(SUM(AD95*10+AE95)/AC95*10)+AF95</f>
        <v>0</v>
      </c>
      <c r="AH95" s="179">
        <v>1</v>
      </c>
      <c r="AI95" s="179"/>
      <c r="AJ95" s="179"/>
      <c r="AK95" s="272"/>
      <c r="AL95" s="271">
        <f>(SUM(AI95*10+AJ95)/AH95*10)+AK95</f>
        <v>0</v>
      </c>
      <c r="AM95" s="179">
        <v>1</v>
      </c>
      <c r="AN95" s="179"/>
      <c r="AO95" s="179"/>
      <c r="AP95" s="272"/>
      <c r="AQ95" s="271">
        <f>(SUM(AN95*10+AO95)/AM95*10)+AP95</f>
        <v>0</v>
      </c>
      <c r="AR95" s="179">
        <v>1</v>
      </c>
      <c r="AS95" s="179"/>
      <c r="AT95" s="179"/>
      <c r="AU95" s="272"/>
      <c r="AV95" s="273">
        <f>SUM(AS95*10+AT95)/AR95*10</f>
        <v>0</v>
      </c>
      <c r="AW95" s="179">
        <v>1</v>
      </c>
      <c r="AX95" s="179"/>
      <c r="AY95" s="179"/>
      <c r="AZ95" s="270"/>
      <c r="BA95" s="271">
        <f>(SUM(AX95*10+AY95)/AW95*10)+AZ95</f>
        <v>0</v>
      </c>
      <c r="BB95" s="179">
        <v>1</v>
      </c>
      <c r="BC95" s="179"/>
      <c r="BD95" s="179"/>
      <c r="BE95" s="179"/>
      <c r="BF95" s="271">
        <f>(SUM(BC95*10+BD95)/BB95*10)+BE95</f>
        <v>0</v>
      </c>
      <c r="BG95" s="179">
        <v>1</v>
      </c>
      <c r="BH95" s="179"/>
      <c r="BI95" s="179"/>
      <c r="BJ95" s="179"/>
      <c r="BK95" s="271">
        <f>(SUM(BH95*10+BI95)/BG95*10)+BJ95</f>
        <v>0</v>
      </c>
      <c r="BL95" s="153">
        <f>IF(H95&lt;250,0,IF(H95&lt;500,250,IF(H95&lt;750,"500",IF(H95&lt;1000,750,IF(H95&lt;1500,1000,IF(H95&lt;2000,1500,IF(H95&lt;2500,2000,IF(H95&lt;3000,2500,3000))))))))</f>
        <v>0</v>
      </c>
      <c r="BM95" s="181">
        <v>0</v>
      </c>
      <c r="BN95" s="153">
        <f>BL95-BM95</f>
        <v>0</v>
      </c>
      <c r="BO95" s="153" t="str">
        <f>IF(BN95=0,"geen actie",CONCATENATE("diploma uitschrijven: ",BL95," punten"))</f>
        <v>geen actie</v>
      </c>
      <c r="BP95" s="149">
        <v>100</v>
      </c>
    </row>
    <row r="96" spans="1:68" ht="17.25" customHeight="1" x14ac:dyDescent="0.3">
      <c r="A96" s="149">
        <v>95</v>
      </c>
      <c r="B96" s="149" t="str">
        <f>IF(A96=BP96,"v","x")</f>
        <v>x</v>
      </c>
      <c r="C96" s="149"/>
      <c r="D96" s="199"/>
      <c r="E96" s="246"/>
      <c r="F96" s="268"/>
      <c r="G96" s="232"/>
      <c r="H96" s="176">
        <f>SUM(M96+R96+W96+AB96+AG96+AL96+AQ96+AV96+BA96+BF96+BK96)</f>
        <v>0</v>
      </c>
      <c r="I96" s="269"/>
      <c r="J96" s="153">
        <v>2021</v>
      </c>
      <c r="K96" s="455">
        <f>J96-I96</f>
        <v>2021</v>
      </c>
      <c r="L96" s="153">
        <f>H96-M96</f>
        <v>0</v>
      </c>
      <c r="M96" s="164">
        <v>0</v>
      </c>
      <c r="N96" s="179">
        <v>1</v>
      </c>
      <c r="O96" s="179"/>
      <c r="P96" s="179"/>
      <c r="Q96" s="270"/>
      <c r="R96" s="271">
        <f>(SUM(O96*10+P96)/N96*10)+Q96</f>
        <v>0</v>
      </c>
      <c r="S96" s="179">
        <v>1</v>
      </c>
      <c r="T96" s="179"/>
      <c r="U96" s="179"/>
      <c r="V96" s="179"/>
      <c r="W96" s="271">
        <f>(SUM(T96*10+U96)/S96*10)+V96</f>
        <v>0</v>
      </c>
      <c r="X96" s="179">
        <v>1</v>
      </c>
      <c r="Y96" s="179"/>
      <c r="Z96" s="179"/>
      <c r="AA96" s="179"/>
      <c r="AB96" s="271">
        <f>(SUM(Y96*10+Z96)/X96*10)+AA96</f>
        <v>0</v>
      </c>
      <c r="AC96" s="179">
        <v>1</v>
      </c>
      <c r="AD96" s="179"/>
      <c r="AE96" s="179"/>
      <c r="AF96" s="179"/>
      <c r="AG96" s="271">
        <f>(SUM(AD96*10+AE96)/AC96*10)+AF96</f>
        <v>0</v>
      </c>
      <c r="AH96" s="179">
        <v>1</v>
      </c>
      <c r="AI96" s="179"/>
      <c r="AJ96" s="179"/>
      <c r="AK96" s="272"/>
      <c r="AL96" s="271">
        <f>(SUM(AI96*10+AJ96)/AH96*10)+AK96</f>
        <v>0</v>
      </c>
      <c r="AM96" s="179">
        <v>1</v>
      </c>
      <c r="AN96" s="179"/>
      <c r="AO96" s="179"/>
      <c r="AP96" s="272"/>
      <c r="AQ96" s="271">
        <f>(SUM(AN96*10+AO96)/AM96*10)+AP96</f>
        <v>0</v>
      </c>
      <c r="AR96" s="179">
        <v>1</v>
      </c>
      <c r="AS96" s="179"/>
      <c r="AT96" s="179"/>
      <c r="AU96" s="272"/>
      <c r="AV96" s="273">
        <f>SUM(AS96*10+AT96)/AR96*10</f>
        <v>0</v>
      </c>
      <c r="AW96" s="179">
        <v>1</v>
      </c>
      <c r="AX96" s="179"/>
      <c r="AY96" s="179"/>
      <c r="AZ96" s="270"/>
      <c r="BA96" s="271">
        <f>(SUM(AX96*10+AY96)/AW96*10)+AZ96</f>
        <v>0</v>
      </c>
      <c r="BB96" s="179">
        <v>1</v>
      </c>
      <c r="BC96" s="179"/>
      <c r="BD96" s="179"/>
      <c r="BE96" s="179"/>
      <c r="BF96" s="271">
        <f>(SUM(BC96*10+BD96)/BB96*10)+BE96</f>
        <v>0</v>
      </c>
      <c r="BG96" s="179">
        <v>1</v>
      </c>
      <c r="BH96" s="179"/>
      <c r="BI96" s="179"/>
      <c r="BJ96" s="179"/>
      <c r="BK96" s="271">
        <f>(SUM(BH96*10+BI96)/BG96*10)+BJ96</f>
        <v>0</v>
      </c>
      <c r="BL96" s="153">
        <f>IF(H96&lt;250,0,IF(H96&lt;500,250,IF(H96&lt;750,"500",IF(H96&lt;1000,750,IF(H96&lt;1500,1000,IF(H96&lt;2000,1500,IF(H96&lt;2500,2000,IF(H96&lt;3000,2500,3000))))))))</f>
        <v>0</v>
      </c>
      <c r="BM96" s="181">
        <v>0</v>
      </c>
      <c r="BN96" s="153">
        <f>BL96-BM96</f>
        <v>0</v>
      </c>
      <c r="BO96" s="153" t="str">
        <f>IF(BN96=0,"geen actie",CONCATENATE("diploma uitschrijven: ",BL96," punten"))</f>
        <v>geen actie</v>
      </c>
      <c r="BP96" s="149">
        <v>101</v>
      </c>
    </row>
    <row r="97" spans="1:68" ht="17.25" customHeight="1" x14ac:dyDescent="0.3">
      <c r="A97" s="149">
        <v>96</v>
      </c>
      <c r="B97" s="149" t="str">
        <f>IF(A97=BP97,"v","x")</f>
        <v>x</v>
      </c>
      <c r="C97" s="149"/>
      <c r="D97" s="199"/>
      <c r="E97" s="246"/>
      <c r="F97" s="268"/>
      <c r="G97" s="232"/>
      <c r="H97" s="176">
        <f>SUM(M97+R97+W97+AB97+AG97+AL97+AQ97+AV97+BA97+BF97+BK97)</f>
        <v>0</v>
      </c>
      <c r="I97" s="269"/>
      <c r="J97" s="153">
        <v>2021</v>
      </c>
      <c r="K97" s="455">
        <f>J97-I97</f>
        <v>2021</v>
      </c>
      <c r="L97" s="153">
        <f>H97-M97</f>
        <v>0</v>
      </c>
      <c r="M97" s="164">
        <v>0</v>
      </c>
      <c r="N97" s="179">
        <v>1</v>
      </c>
      <c r="O97" s="179"/>
      <c r="P97" s="179"/>
      <c r="Q97" s="270"/>
      <c r="R97" s="271">
        <f>(SUM(O97*10+P97)/N97*10)+Q97</f>
        <v>0</v>
      </c>
      <c r="S97" s="179">
        <v>1</v>
      </c>
      <c r="T97" s="179"/>
      <c r="U97" s="179"/>
      <c r="V97" s="179"/>
      <c r="W97" s="271">
        <f>(SUM(T97*10+U97)/S97*10)+V97</f>
        <v>0</v>
      </c>
      <c r="X97" s="179">
        <v>1</v>
      </c>
      <c r="Y97" s="179"/>
      <c r="Z97" s="179"/>
      <c r="AA97" s="179"/>
      <c r="AB97" s="271">
        <f>(SUM(Y97*10+Z97)/X97*10)+AA97</f>
        <v>0</v>
      </c>
      <c r="AC97" s="179">
        <v>1</v>
      </c>
      <c r="AD97" s="179"/>
      <c r="AE97" s="179"/>
      <c r="AF97" s="179"/>
      <c r="AG97" s="271">
        <f>(SUM(AD97*10+AE97)/AC97*10)+AF97</f>
        <v>0</v>
      </c>
      <c r="AH97" s="179">
        <v>1</v>
      </c>
      <c r="AI97" s="179"/>
      <c r="AJ97" s="179"/>
      <c r="AK97" s="272"/>
      <c r="AL97" s="271">
        <f>(SUM(AI97*10+AJ97)/AH97*10)+AK97</f>
        <v>0</v>
      </c>
      <c r="AM97" s="179">
        <v>1</v>
      </c>
      <c r="AN97" s="179"/>
      <c r="AO97" s="179"/>
      <c r="AP97" s="272"/>
      <c r="AQ97" s="271">
        <f>(SUM(AN97*10+AO97)/AM97*10)+AP97</f>
        <v>0</v>
      </c>
      <c r="AR97" s="179">
        <v>1</v>
      </c>
      <c r="AS97" s="179"/>
      <c r="AT97" s="179"/>
      <c r="AU97" s="272"/>
      <c r="AV97" s="273">
        <f>SUM(AS97*10+AT97)/AR97*10</f>
        <v>0</v>
      </c>
      <c r="AW97" s="179">
        <v>1</v>
      </c>
      <c r="AX97" s="179"/>
      <c r="AY97" s="179"/>
      <c r="AZ97" s="270"/>
      <c r="BA97" s="271">
        <f>(SUM(AX97*10+AY97)/AW97*10)+AZ97</f>
        <v>0</v>
      </c>
      <c r="BB97" s="179">
        <v>1</v>
      </c>
      <c r="BC97" s="179"/>
      <c r="BD97" s="179"/>
      <c r="BE97" s="179"/>
      <c r="BF97" s="271">
        <f>(SUM(BC97*10+BD97)/BB97*10)+BE97</f>
        <v>0</v>
      </c>
      <c r="BG97" s="179">
        <v>1</v>
      </c>
      <c r="BH97" s="179"/>
      <c r="BI97" s="179"/>
      <c r="BJ97" s="179"/>
      <c r="BK97" s="271">
        <f>(SUM(BH97*10+BI97)/BG97*10)+BJ97</f>
        <v>0</v>
      </c>
      <c r="BL97" s="153">
        <f>IF(H97&lt;250,0,IF(H97&lt;500,250,IF(H97&lt;750,"500",IF(H97&lt;1000,750,IF(H97&lt;1500,1000,IF(H97&lt;2000,1500,IF(H97&lt;2500,2000,IF(H97&lt;3000,2500,3000))))))))</f>
        <v>0</v>
      </c>
      <c r="BM97" s="181">
        <v>0</v>
      </c>
      <c r="BN97" s="153">
        <f>BL97-BM97</f>
        <v>0</v>
      </c>
      <c r="BO97" s="153" t="str">
        <f>IF(BN97=0,"geen actie",CONCATENATE("diploma uitschrijven: ",BL97," punten"))</f>
        <v>geen actie</v>
      </c>
      <c r="BP97" s="149">
        <v>102</v>
      </c>
    </row>
    <row r="98" spans="1:68" ht="17.25" customHeight="1" x14ac:dyDescent="0.3">
      <c r="A98" s="149">
        <v>97</v>
      </c>
      <c r="B98" s="149" t="str">
        <f>IF(A98=BP98,"v","x")</f>
        <v>x</v>
      </c>
      <c r="C98" s="149"/>
      <c r="D98" s="199"/>
      <c r="E98" s="246"/>
      <c r="F98" s="268"/>
      <c r="G98" s="232"/>
      <c r="H98" s="176">
        <f>SUM(M98+R98+W98+AB98+AG98+AL98+AQ98+AV98+BA98+BF98+BK98)</f>
        <v>0</v>
      </c>
      <c r="I98" s="269"/>
      <c r="J98" s="153">
        <v>2021</v>
      </c>
      <c r="K98" s="455">
        <f>J98-I98</f>
        <v>2021</v>
      </c>
      <c r="L98" s="153">
        <f>H98-M98</f>
        <v>0</v>
      </c>
      <c r="M98" s="164">
        <v>0</v>
      </c>
      <c r="N98" s="179">
        <v>1</v>
      </c>
      <c r="O98" s="179"/>
      <c r="P98" s="179"/>
      <c r="Q98" s="270"/>
      <c r="R98" s="271">
        <f>(SUM(O98*10+P98)/N98*10)+Q98</f>
        <v>0</v>
      </c>
      <c r="S98" s="179">
        <v>1</v>
      </c>
      <c r="T98" s="179"/>
      <c r="U98" s="179"/>
      <c r="V98" s="179"/>
      <c r="W98" s="271">
        <f>(SUM(T98*10+U98)/S98*10)+V98</f>
        <v>0</v>
      </c>
      <c r="X98" s="179">
        <v>1</v>
      </c>
      <c r="Y98" s="179"/>
      <c r="Z98" s="179"/>
      <c r="AA98" s="179"/>
      <c r="AB98" s="271">
        <f>(SUM(Y98*10+Z98)/X98*10)+AA98</f>
        <v>0</v>
      </c>
      <c r="AC98" s="179">
        <v>1</v>
      </c>
      <c r="AD98" s="179"/>
      <c r="AE98" s="179"/>
      <c r="AF98" s="179"/>
      <c r="AG98" s="271">
        <f>(SUM(AD98*10+AE98)/AC98*10)+AF98</f>
        <v>0</v>
      </c>
      <c r="AH98" s="179">
        <v>1</v>
      </c>
      <c r="AI98" s="179"/>
      <c r="AJ98" s="179"/>
      <c r="AK98" s="272"/>
      <c r="AL98" s="271">
        <f>(SUM(AI98*10+AJ98)/AH98*10)+AK98</f>
        <v>0</v>
      </c>
      <c r="AM98" s="179">
        <v>1</v>
      </c>
      <c r="AN98" s="179"/>
      <c r="AO98" s="179"/>
      <c r="AP98" s="272"/>
      <c r="AQ98" s="271">
        <f>(SUM(AN98*10+AO98)/AM98*10)+AP98</f>
        <v>0</v>
      </c>
      <c r="AR98" s="179">
        <v>1</v>
      </c>
      <c r="AS98" s="179"/>
      <c r="AT98" s="179"/>
      <c r="AU98" s="272"/>
      <c r="AV98" s="273">
        <f>SUM(AS98*10+AT98)/AR98*10</f>
        <v>0</v>
      </c>
      <c r="AW98" s="179">
        <v>1</v>
      </c>
      <c r="AX98" s="179"/>
      <c r="AY98" s="179"/>
      <c r="AZ98" s="270"/>
      <c r="BA98" s="271">
        <f>(SUM(AX98*10+AY98)/AW98*10)+AZ98</f>
        <v>0</v>
      </c>
      <c r="BB98" s="179">
        <v>1</v>
      </c>
      <c r="BC98" s="179"/>
      <c r="BD98" s="179"/>
      <c r="BE98" s="179"/>
      <c r="BF98" s="271">
        <f>(SUM(BC98*10+BD98)/BB98*10)+BE98</f>
        <v>0</v>
      </c>
      <c r="BG98" s="179">
        <v>1</v>
      </c>
      <c r="BH98" s="179"/>
      <c r="BI98" s="179"/>
      <c r="BJ98" s="179"/>
      <c r="BK98" s="271">
        <f>(SUM(BH98*10+BI98)/BG98*10)+BJ98</f>
        <v>0</v>
      </c>
      <c r="BL98" s="153">
        <f>IF(H98&lt;250,0,IF(H98&lt;500,250,IF(H98&lt;750,"500",IF(H98&lt;1000,750,IF(H98&lt;1500,1000,IF(H98&lt;2000,1500,IF(H98&lt;2500,2000,IF(H98&lt;3000,2500,3000))))))))</f>
        <v>0</v>
      </c>
      <c r="BM98" s="181">
        <v>0</v>
      </c>
      <c r="BN98" s="153">
        <f>BL98-BM98</f>
        <v>0</v>
      </c>
      <c r="BO98" s="153" t="str">
        <f>IF(BN98=0,"geen actie",CONCATENATE("diploma uitschrijven: ",BL98," punten"))</f>
        <v>geen actie</v>
      </c>
      <c r="BP98" s="149">
        <v>103</v>
      </c>
    </row>
    <row r="99" spans="1:68" ht="17.25" customHeight="1" x14ac:dyDescent="0.3">
      <c r="A99" s="149">
        <v>98</v>
      </c>
      <c r="B99" s="149" t="str">
        <f>IF(A99=BP99,"v","x")</f>
        <v>x</v>
      </c>
      <c r="C99" s="149"/>
      <c r="D99" s="199"/>
      <c r="E99" s="246"/>
      <c r="F99" s="268"/>
      <c r="G99" s="232"/>
      <c r="H99" s="176">
        <f>SUM(M99+R99+W99+AB99+AG99+AL99+AQ99+AV99+BA99+BF99+BK99)</f>
        <v>0</v>
      </c>
      <c r="I99" s="269"/>
      <c r="J99" s="153">
        <v>2021</v>
      </c>
      <c r="K99" s="455">
        <f>J99-I99</f>
        <v>2021</v>
      </c>
      <c r="L99" s="153">
        <f>H99-M99</f>
        <v>0</v>
      </c>
      <c r="M99" s="164">
        <v>0</v>
      </c>
      <c r="N99" s="179">
        <v>1</v>
      </c>
      <c r="O99" s="179"/>
      <c r="P99" s="179"/>
      <c r="Q99" s="270"/>
      <c r="R99" s="271">
        <f>(SUM(O99*10+P99)/N99*10)+Q99</f>
        <v>0</v>
      </c>
      <c r="S99" s="179">
        <v>1</v>
      </c>
      <c r="T99" s="179"/>
      <c r="U99" s="179"/>
      <c r="V99" s="179"/>
      <c r="W99" s="271">
        <f>(SUM(T99*10+U99)/S99*10)+V99</f>
        <v>0</v>
      </c>
      <c r="X99" s="179">
        <v>1</v>
      </c>
      <c r="Y99" s="179"/>
      <c r="Z99" s="179"/>
      <c r="AA99" s="179"/>
      <c r="AB99" s="271">
        <f>(SUM(Y99*10+Z99)/X99*10)+AA99</f>
        <v>0</v>
      </c>
      <c r="AC99" s="179">
        <v>1</v>
      </c>
      <c r="AD99" s="179"/>
      <c r="AE99" s="179"/>
      <c r="AF99" s="179"/>
      <c r="AG99" s="271">
        <f>(SUM(AD99*10+AE99)/AC99*10)+AF99</f>
        <v>0</v>
      </c>
      <c r="AH99" s="179">
        <v>1</v>
      </c>
      <c r="AI99" s="179"/>
      <c r="AJ99" s="179"/>
      <c r="AK99" s="272"/>
      <c r="AL99" s="271">
        <f>(SUM(AI99*10+AJ99)/AH99*10)+AK99</f>
        <v>0</v>
      </c>
      <c r="AM99" s="179">
        <v>1</v>
      </c>
      <c r="AN99" s="179"/>
      <c r="AO99" s="179"/>
      <c r="AP99" s="272"/>
      <c r="AQ99" s="271">
        <f>(SUM(AN99*10+AO99)/AM99*10)+AP99</f>
        <v>0</v>
      </c>
      <c r="AR99" s="179">
        <v>1</v>
      </c>
      <c r="AS99" s="179"/>
      <c r="AT99" s="179"/>
      <c r="AU99" s="272"/>
      <c r="AV99" s="273">
        <f>SUM(AS99*10+AT99)/AR99*10</f>
        <v>0</v>
      </c>
      <c r="AW99" s="179">
        <v>1</v>
      </c>
      <c r="AX99" s="179"/>
      <c r="AY99" s="179"/>
      <c r="AZ99" s="270"/>
      <c r="BA99" s="271">
        <f>(SUM(AX99*10+AY99)/AW99*10)+AZ99</f>
        <v>0</v>
      </c>
      <c r="BB99" s="179">
        <v>1</v>
      </c>
      <c r="BC99" s="179"/>
      <c r="BD99" s="179"/>
      <c r="BE99" s="179"/>
      <c r="BF99" s="271">
        <f>(SUM(BC99*10+BD99)/BB99*10)+BE99</f>
        <v>0</v>
      </c>
      <c r="BG99" s="179">
        <v>1</v>
      </c>
      <c r="BH99" s="179"/>
      <c r="BI99" s="179"/>
      <c r="BJ99" s="179"/>
      <c r="BK99" s="271">
        <f>(SUM(BH99*10+BI99)/BG99*10)+BJ99</f>
        <v>0</v>
      </c>
      <c r="BL99" s="153">
        <f>IF(H99&lt;250,0,IF(H99&lt;500,250,IF(H99&lt;750,"500",IF(H99&lt;1000,750,IF(H99&lt;1500,1000,IF(H99&lt;2000,1500,IF(H99&lt;2500,2000,IF(H99&lt;3000,2500,3000))))))))</f>
        <v>0</v>
      </c>
      <c r="BM99" s="181">
        <v>0</v>
      </c>
      <c r="BN99" s="153">
        <f>BL99-BM99</f>
        <v>0</v>
      </c>
      <c r="BO99" s="153" t="str">
        <f>IF(BN99=0,"geen actie",CONCATENATE("diploma uitschrijven: ",BL99," punten"))</f>
        <v>geen actie</v>
      </c>
      <c r="BP99" s="149">
        <v>104</v>
      </c>
    </row>
    <row r="100" spans="1:68" ht="17.25" customHeight="1" x14ac:dyDescent="0.3">
      <c r="A100" s="149">
        <v>99</v>
      </c>
      <c r="B100" s="149" t="str">
        <f>IF(A100=BP100,"v","x")</f>
        <v>x</v>
      </c>
      <c r="C100" s="149"/>
      <c r="D100" s="199"/>
      <c r="E100" s="246"/>
      <c r="F100" s="268"/>
      <c r="G100" s="232"/>
      <c r="H100" s="176">
        <f>SUM(M100+R100+W100+AB100+AG100+AL100+AQ100+AV100+BA100+BF100+BK100)</f>
        <v>0</v>
      </c>
      <c r="I100" s="269"/>
      <c r="J100" s="153">
        <v>2021</v>
      </c>
      <c r="K100" s="455">
        <f>J100-I100</f>
        <v>2021</v>
      </c>
      <c r="L100" s="153">
        <f>H100-M100</f>
        <v>0</v>
      </c>
      <c r="M100" s="164">
        <v>0</v>
      </c>
      <c r="N100" s="179">
        <v>1</v>
      </c>
      <c r="O100" s="179"/>
      <c r="P100" s="179"/>
      <c r="Q100" s="270"/>
      <c r="R100" s="271">
        <f>(SUM(O100*10+P100)/N100*10)+Q100</f>
        <v>0</v>
      </c>
      <c r="S100" s="179">
        <v>1</v>
      </c>
      <c r="T100" s="179"/>
      <c r="U100" s="179"/>
      <c r="V100" s="179"/>
      <c r="W100" s="271">
        <f>(SUM(T100*10+U100)/S100*10)+V100</f>
        <v>0</v>
      </c>
      <c r="X100" s="179">
        <v>1</v>
      </c>
      <c r="Y100" s="179"/>
      <c r="Z100" s="179"/>
      <c r="AA100" s="179"/>
      <c r="AB100" s="271">
        <f>(SUM(Y100*10+Z100)/X100*10)+AA100</f>
        <v>0</v>
      </c>
      <c r="AC100" s="179">
        <v>1</v>
      </c>
      <c r="AD100" s="179"/>
      <c r="AE100" s="179"/>
      <c r="AF100" s="179"/>
      <c r="AG100" s="271">
        <f>(SUM(AD100*10+AE100)/AC100*10)+AF100</f>
        <v>0</v>
      </c>
      <c r="AH100" s="179">
        <v>1</v>
      </c>
      <c r="AI100" s="179"/>
      <c r="AJ100" s="179"/>
      <c r="AK100" s="272"/>
      <c r="AL100" s="271">
        <f>(SUM(AI100*10+AJ100)/AH100*10)+AK100</f>
        <v>0</v>
      </c>
      <c r="AM100" s="179">
        <v>1</v>
      </c>
      <c r="AN100" s="179"/>
      <c r="AO100" s="179"/>
      <c r="AP100" s="272"/>
      <c r="AQ100" s="271">
        <f>(SUM(AN100*10+AO100)/AM100*10)+AP100</f>
        <v>0</v>
      </c>
      <c r="AR100" s="179">
        <v>1</v>
      </c>
      <c r="AS100" s="179"/>
      <c r="AT100" s="179"/>
      <c r="AU100" s="272"/>
      <c r="AV100" s="273">
        <f>SUM(AS100*10+AT100)/AR100*10</f>
        <v>0</v>
      </c>
      <c r="AW100" s="179">
        <v>1</v>
      </c>
      <c r="AX100" s="179"/>
      <c r="AY100" s="179"/>
      <c r="AZ100" s="270"/>
      <c r="BA100" s="271">
        <f>(SUM(AX100*10+AY100)/AW100*10)+AZ100</f>
        <v>0</v>
      </c>
      <c r="BB100" s="179">
        <v>1</v>
      </c>
      <c r="BC100" s="179"/>
      <c r="BD100" s="179"/>
      <c r="BE100" s="179"/>
      <c r="BF100" s="271">
        <f>(SUM(BC100*10+BD100)/BB100*10)+BE100</f>
        <v>0</v>
      </c>
      <c r="BG100" s="179">
        <v>1</v>
      </c>
      <c r="BH100" s="179"/>
      <c r="BI100" s="179"/>
      <c r="BJ100" s="179"/>
      <c r="BK100" s="271">
        <f>(SUM(BH100*10+BI100)/BG100*10)+BJ100</f>
        <v>0</v>
      </c>
      <c r="BL100" s="153">
        <f>IF(H100&lt;250,0,IF(H100&lt;500,250,IF(H100&lt;750,"500",IF(H100&lt;1000,750,IF(H100&lt;1500,1000,IF(H100&lt;2000,1500,IF(H100&lt;2500,2000,IF(H100&lt;3000,2500,3000))))))))</f>
        <v>0</v>
      </c>
      <c r="BM100" s="181">
        <v>0</v>
      </c>
      <c r="BN100" s="153">
        <f>BL100-BM100</f>
        <v>0</v>
      </c>
      <c r="BO100" s="153" t="str">
        <f>IF(BN100=0,"geen actie",CONCATENATE("diploma uitschrijven: ",BL100," punten"))</f>
        <v>geen actie</v>
      </c>
      <c r="BP100" s="149">
        <v>105</v>
      </c>
    </row>
    <row r="101" spans="1:68" ht="17.25" customHeight="1" x14ac:dyDescent="0.3">
      <c r="A101" s="149">
        <v>100</v>
      </c>
      <c r="B101" s="149" t="str">
        <f>IF(A101=BP101,"v","x")</f>
        <v>x</v>
      </c>
      <c r="C101" s="149"/>
      <c r="D101" s="199"/>
      <c r="E101" s="246"/>
      <c r="F101" s="268"/>
      <c r="G101" s="232"/>
      <c r="H101" s="176">
        <f>SUM(M101+R101+W101+AB101+AG101+AL101+AQ101+AV101+BA101+BF101+BK101)</f>
        <v>0</v>
      </c>
      <c r="I101" s="269"/>
      <c r="J101" s="153">
        <v>2021</v>
      </c>
      <c r="K101" s="455">
        <f>J101-I101</f>
        <v>2021</v>
      </c>
      <c r="L101" s="153">
        <f>H101-M101</f>
        <v>0</v>
      </c>
      <c r="M101" s="164">
        <v>0</v>
      </c>
      <c r="N101" s="179">
        <v>1</v>
      </c>
      <c r="O101" s="179"/>
      <c r="P101" s="179"/>
      <c r="Q101" s="270"/>
      <c r="R101" s="271">
        <f>(SUM(O101*10+P101)/N101*10)+Q101</f>
        <v>0</v>
      </c>
      <c r="S101" s="179">
        <v>1</v>
      </c>
      <c r="T101" s="179"/>
      <c r="U101" s="179"/>
      <c r="V101" s="179"/>
      <c r="W101" s="271">
        <f>(SUM(T101*10+U101)/S101*10)+V101</f>
        <v>0</v>
      </c>
      <c r="X101" s="179">
        <v>1</v>
      </c>
      <c r="Y101" s="179"/>
      <c r="Z101" s="179"/>
      <c r="AA101" s="179"/>
      <c r="AB101" s="271">
        <f>(SUM(Y101*10+Z101)/X101*10)+AA101</f>
        <v>0</v>
      </c>
      <c r="AC101" s="179">
        <v>1</v>
      </c>
      <c r="AD101" s="179"/>
      <c r="AE101" s="179"/>
      <c r="AF101" s="179"/>
      <c r="AG101" s="271">
        <f>(SUM(AD101*10+AE101)/AC101*10)+AF101</f>
        <v>0</v>
      </c>
      <c r="AH101" s="179">
        <v>1</v>
      </c>
      <c r="AI101" s="179"/>
      <c r="AJ101" s="179"/>
      <c r="AK101" s="272"/>
      <c r="AL101" s="271">
        <f>(SUM(AI101*10+AJ101)/AH101*10)+AK101</f>
        <v>0</v>
      </c>
      <c r="AM101" s="179">
        <v>1</v>
      </c>
      <c r="AN101" s="179"/>
      <c r="AO101" s="179"/>
      <c r="AP101" s="272"/>
      <c r="AQ101" s="271">
        <f>(SUM(AN101*10+AO101)/AM101*10)+AP101</f>
        <v>0</v>
      </c>
      <c r="AR101" s="179">
        <v>1</v>
      </c>
      <c r="AS101" s="179"/>
      <c r="AT101" s="179"/>
      <c r="AU101" s="272"/>
      <c r="AV101" s="273">
        <f>SUM(AS101*10+AT101)/AR101*10</f>
        <v>0</v>
      </c>
      <c r="AW101" s="179">
        <v>1</v>
      </c>
      <c r="AX101" s="179"/>
      <c r="AY101" s="179"/>
      <c r="AZ101" s="270"/>
      <c r="BA101" s="271">
        <f>(SUM(AX101*10+AY101)/AW101*10)+AZ101</f>
        <v>0</v>
      </c>
      <c r="BB101" s="179">
        <v>1</v>
      </c>
      <c r="BC101" s="179"/>
      <c r="BD101" s="179"/>
      <c r="BE101" s="179"/>
      <c r="BF101" s="271">
        <f>(SUM(BC101*10+BD101)/BB101*10)+BE101</f>
        <v>0</v>
      </c>
      <c r="BG101" s="179">
        <v>1</v>
      </c>
      <c r="BH101" s="179"/>
      <c r="BI101" s="179"/>
      <c r="BJ101" s="179"/>
      <c r="BK101" s="271">
        <f>(SUM(BH101*10+BI101)/BG101*10)+BJ101</f>
        <v>0</v>
      </c>
      <c r="BL101" s="153">
        <f>IF(H101&lt;250,0,IF(H101&lt;500,250,IF(H101&lt;750,"500",IF(H101&lt;1000,750,IF(H101&lt;1500,1000,IF(H101&lt;2000,1500,IF(H101&lt;2500,2000,IF(H101&lt;3000,2500,3000))))))))</f>
        <v>0</v>
      </c>
      <c r="BM101" s="181">
        <v>0</v>
      </c>
      <c r="BN101" s="153">
        <f>BL101-BM101</f>
        <v>0</v>
      </c>
      <c r="BO101" s="153" t="str">
        <f>IF(BN101=0,"geen actie",CONCATENATE("diploma uitschrijven: ",BL101," punten"))</f>
        <v>geen actie</v>
      </c>
      <c r="BP101" s="149">
        <v>106</v>
      </c>
    </row>
    <row r="102" spans="1:68" ht="17.25" customHeight="1" x14ac:dyDescent="0.3">
      <c r="A102" s="149">
        <v>101</v>
      </c>
      <c r="B102" s="149" t="str">
        <f>IF(A102=BP102,"v","x")</f>
        <v>x</v>
      </c>
      <c r="C102" s="149"/>
      <c r="D102" s="199"/>
      <c r="E102" s="246"/>
      <c r="F102" s="268"/>
      <c r="G102" s="232"/>
      <c r="H102" s="176">
        <f>SUM(M102+R102+W102+AB102+AG102+AL102+AQ102+AV102+BA102+BF102+BK102)</f>
        <v>0</v>
      </c>
      <c r="I102" s="269"/>
      <c r="J102" s="153">
        <v>2021</v>
      </c>
      <c r="K102" s="455">
        <f>J102-I102</f>
        <v>2021</v>
      </c>
      <c r="L102" s="153">
        <f>H102-M102</f>
        <v>0</v>
      </c>
      <c r="M102" s="164">
        <v>0</v>
      </c>
      <c r="N102" s="179">
        <v>1</v>
      </c>
      <c r="O102" s="179"/>
      <c r="P102" s="179"/>
      <c r="Q102" s="270"/>
      <c r="R102" s="271">
        <f>(SUM(O102*10+P102)/N102*10)+Q102</f>
        <v>0</v>
      </c>
      <c r="S102" s="179">
        <v>1</v>
      </c>
      <c r="T102" s="179"/>
      <c r="U102" s="179"/>
      <c r="V102" s="179"/>
      <c r="W102" s="271">
        <f>(SUM(T102*10+U102)/S102*10)+V102</f>
        <v>0</v>
      </c>
      <c r="X102" s="179">
        <v>1</v>
      </c>
      <c r="Y102" s="179"/>
      <c r="Z102" s="179"/>
      <c r="AA102" s="179"/>
      <c r="AB102" s="271">
        <f>(SUM(Y102*10+Z102)/X102*10)+AA102</f>
        <v>0</v>
      </c>
      <c r="AC102" s="179">
        <v>1</v>
      </c>
      <c r="AD102" s="179"/>
      <c r="AE102" s="179"/>
      <c r="AF102" s="179"/>
      <c r="AG102" s="271">
        <f>(SUM(AD102*10+AE102)/AC102*10)+AF102</f>
        <v>0</v>
      </c>
      <c r="AH102" s="179">
        <v>1</v>
      </c>
      <c r="AI102" s="179"/>
      <c r="AJ102" s="179"/>
      <c r="AK102" s="272"/>
      <c r="AL102" s="271">
        <f>(SUM(AI102*10+AJ102)/AH102*10)+AK102</f>
        <v>0</v>
      </c>
      <c r="AM102" s="179">
        <v>1</v>
      </c>
      <c r="AN102" s="179"/>
      <c r="AO102" s="179"/>
      <c r="AP102" s="272"/>
      <c r="AQ102" s="271">
        <f>(SUM(AN102*10+AO102)/AM102*10)+AP102</f>
        <v>0</v>
      </c>
      <c r="AR102" s="179">
        <v>1</v>
      </c>
      <c r="AS102" s="179"/>
      <c r="AT102" s="179"/>
      <c r="AU102" s="272"/>
      <c r="AV102" s="273">
        <f>SUM(AS102*10+AT102)/AR102*10</f>
        <v>0</v>
      </c>
      <c r="AW102" s="179">
        <v>1</v>
      </c>
      <c r="AX102" s="179"/>
      <c r="AY102" s="179"/>
      <c r="AZ102" s="270"/>
      <c r="BA102" s="271">
        <f>(SUM(AX102*10+AY102)/AW102*10)+AZ102</f>
        <v>0</v>
      </c>
      <c r="BB102" s="179">
        <v>1</v>
      </c>
      <c r="BC102" s="179"/>
      <c r="BD102" s="179"/>
      <c r="BE102" s="179"/>
      <c r="BF102" s="271">
        <f>(SUM(BC102*10+BD102)/BB102*10)+BE102</f>
        <v>0</v>
      </c>
      <c r="BG102" s="179">
        <v>1</v>
      </c>
      <c r="BH102" s="179"/>
      <c r="BI102" s="179"/>
      <c r="BJ102" s="179"/>
      <c r="BK102" s="271">
        <f>(SUM(BH102*10+BI102)/BG102*10)+BJ102</f>
        <v>0</v>
      </c>
      <c r="BL102" s="153">
        <f>IF(H102&lt;250,0,IF(H102&lt;500,250,IF(H102&lt;750,"500",IF(H102&lt;1000,750,IF(H102&lt;1500,1000,IF(H102&lt;2000,1500,IF(H102&lt;2500,2000,IF(H102&lt;3000,2500,3000))))))))</f>
        <v>0</v>
      </c>
      <c r="BM102" s="181">
        <v>0</v>
      </c>
      <c r="BN102" s="153">
        <f>BL102-BM102</f>
        <v>0</v>
      </c>
      <c r="BO102" s="153" t="str">
        <f>IF(BN102=0,"geen actie",CONCATENATE("diploma uitschrijven: ",BL102," punten"))</f>
        <v>geen actie</v>
      </c>
      <c r="BP102" s="149">
        <v>107</v>
      </c>
    </row>
    <row r="103" spans="1:68" ht="17.25" customHeight="1" x14ac:dyDescent="0.3">
      <c r="A103" s="149">
        <v>102</v>
      </c>
      <c r="B103" s="149" t="str">
        <f>IF(A103=BP103,"v","x")</f>
        <v>x</v>
      </c>
      <c r="C103" s="149"/>
      <c r="D103" s="199"/>
      <c r="E103" s="246"/>
      <c r="F103" s="268"/>
      <c r="G103" s="232"/>
      <c r="H103" s="176">
        <f>SUM(M103+R103+W103+AB103+AG103+AL103+AQ103+AV103+BA103+BF103+BK103)</f>
        <v>0</v>
      </c>
      <c r="I103" s="269"/>
      <c r="J103" s="153">
        <v>2021</v>
      </c>
      <c r="K103" s="455">
        <f>J103-I103</f>
        <v>2021</v>
      </c>
      <c r="L103" s="153">
        <f>H103-M103</f>
        <v>0</v>
      </c>
      <c r="M103" s="164">
        <v>0</v>
      </c>
      <c r="N103" s="179">
        <v>1</v>
      </c>
      <c r="O103" s="179"/>
      <c r="P103" s="179"/>
      <c r="Q103" s="270"/>
      <c r="R103" s="271">
        <f>(SUM(O103*10+P103)/N103*10)+Q103</f>
        <v>0</v>
      </c>
      <c r="S103" s="179">
        <v>1</v>
      </c>
      <c r="T103" s="179"/>
      <c r="U103" s="179"/>
      <c r="V103" s="179"/>
      <c r="W103" s="271">
        <f>(SUM(T103*10+U103)/S103*10)+V103</f>
        <v>0</v>
      </c>
      <c r="X103" s="179">
        <v>1</v>
      </c>
      <c r="Y103" s="179"/>
      <c r="Z103" s="179"/>
      <c r="AA103" s="179"/>
      <c r="AB103" s="271">
        <f>(SUM(Y103*10+Z103)/X103*10)+AA103</f>
        <v>0</v>
      </c>
      <c r="AC103" s="179">
        <v>1</v>
      </c>
      <c r="AD103" s="179"/>
      <c r="AE103" s="179"/>
      <c r="AF103" s="179"/>
      <c r="AG103" s="271">
        <f>(SUM(AD103*10+AE103)/AC103*10)+AF103</f>
        <v>0</v>
      </c>
      <c r="AH103" s="179">
        <v>1</v>
      </c>
      <c r="AI103" s="179"/>
      <c r="AJ103" s="179"/>
      <c r="AK103" s="272"/>
      <c r="AL103" s="271">
        <f>(SUM(AI103*10+AJ103)/AH103*10)+AK103</f>
        <v>0</v>
      </c>
      <c r="AM103" s="179">
        <v>1</v>
      </c>
      <c r="AN103" s="179"/>
      <c r="AO103" s="179"/>
      <c r="AP103" s="272"/>
      <c r="AQ103" s="271">
        <f>(SUM(AN103*10+AO103)/AM103*10)+AP103</f>
        <v>0</v>
      </c>
      <c r="AR103" s="179">
        <v>1</v>
      </c>
      <c r="AS103" s="179"/>
      <c r="AT103" s="179"/>
      <c r="AU103" s="272"/>
      <c r="AV103" s="273">
        <f>SUM(AS103*10+AT103)/AR103*10</f>
        <v>0</v>
      </c>
      <c r="AW103" s="179">
        <v>1</v>
      </c>
      <c r="AX103" s="179"/>
      <c r="AY103" s="179"/>
      <c r="AZ103" s="270"/>
      <c r="BA103" s="271">
        <f>(SUM(AX103*10+AY103)/AW103*10)+AZ103</f>
        <v>0</v>
      </c>
      <c r="BB103" s="179">
        <v>1</v>
      </c>
      <c r="BC103" s="179"/>
      <c r="BD103" s="179"/>
      <c r="BE103" s="179"/>
      <c r="BF103" s="271">
        <f>(SUM(BC103*10+BD103)/BB103*10)+BE103</f>
        <v>0</v>
      </c>
      <c r="BG103" s="179">
        <v>1</v>
      </c>
      <c r="BH103" s="179"/>
      <c r="BI103" s="179"/>
      <c r="BJ103" s="179"/>
      <c r="BK103" s="271">
        <f>(SUM(BH103*10+BI103)/BG103*10)+BJ103</f>
        <v>0</v>
      </c>
      <c r="BL103" s="153">
        <f>IF(H103&lt;250,0,IF(H103&lt;500,250,IF(H103&lt;750,"500",IF(H103&lt;1000,750,IF(H103&lt;1500,1000,IF(H103&lt;2000,1500,IF(H103&lt;2500,2000,IF(H103&lt;3000,2500,3000))))))))</f>
        <v>0</v>
      </c>
      <c r="BM103" s="181">
        <v>0</v>
      </c>
      <c r="BN103" s="153">
        <f>BL103-BM103</f>
        <v>0</v>
      </c>
      <c r="BO103" s="153" t="str">
        <f>IF(BN103=0,"geen actie",CONCATENATE("diploma uitschrijven: ",BL103," punten"))</f>
        <v>geen actie</v>
      </c>
      <c r="BP103" s="149">
        <v>108</v>
      </c>
    </row>
    <row r="104" spans="1:68" ht="17.25" customHeight="1" x14ac:dyDescent="0.3">
      <c r="A104" s="149">
        <v>103</v>
      </c>
      <c r="B104" s="149" t="str">
        <f>IF(A104=BP104,"v","x")</f>
        <v>x</v>
      </c>
      <c r="C104" s="149"/>
      <c r="D104" s="199"/>
      <c r="E104" s="246"/>
      <c r="F104" s="268"/>
      <c r="G104" s="232"/>
      <c r="H104" s="176">
        <f>SUM(M104+R104+W104+AB104+AG104+AL104+AQ104+AV104+BA104+BF104+BK104)</f>
        <v>0</v>
      </c>
      <c r="I104" s="269"/>
      <c r="J104" s="153">
        <v>2021</v>
      </c>
      <c r="K104" s="455">
        <f>J104-I104</f>
        <v>2021</v>
      </c>
      <c r="L104" s="153">
        <f>H104-M104</f>
        <v>0</v>
      </c>
      <c r="M104" s="164">
        <v>0</v>
      </c>
      <c r="N104" s="179">
        <v>1</v>
      </c>
      <c r="O104" s="179"/>
      <c r="P104" s="179"/>
      <c r="Q104" s="270"/>
      <c r="R104" s="271">
        <f>(SUM(O104*10+P104)/N104*10)+Q104</f>
        <v>0</v>
      </c>
      <c r="S104" s="179">
        <v>1</v>
      </c>
      <c r="T104" s="179"/>
      <c r="U104" s="179"/>
      <c r="V104" s="179"/>
      <c r="W104" s="271">
        <f>(SUM(T104*10+U104)/S104*10)+V104</f>
        <v>0</v>
      </c>
      <c r="X104" s="179">
        <v>1</v>
      </c>
      <c r="Y104" s="179"/>
      <c r="Z104" s="179"/>
      <c r="AA104" s="179"/>
      <c r="AB104" s="271">
        <f>(SUM(Y104*10+Z104)/X104*10)+AA104</f>
        <v>0</v>
      </c>
      <c r="AC104" s="179">
        <v>1</v>
      </c>
      <c r="AD104" s="179"/>
      <c r="AE104" s="179"/>
      <c r="AF104" s="179"/>
      <c r="AG104" s="271">
        <f>(SUM(AD104*10+AE104)/AC104*10)+AF104</f>
        <v>0</v>
      </c>
      <c r="AH104" s="179">
        <v>1</v>
      </c>
      <c r="AI104" s="179"/>
      <c r="AJ104" s="179"/>
      <c r="AK104" s="272"/>
      <c r="AL104" s="271">
        <f>(SUM(AI104*10+AJ104)/AH104*10)+AK104</f>
        <v>0</v>
      </c>
      <c r="AM104" s="179">
        <v>1</v>
      </c>
      <c r="AN104" s="179"/>
      <c r="AO104" s="179"/>
      <c r="AP104" s="272"/>
      <c r="AQ104" s="271">
        <f>(SUM(AN104*10+AO104)/AM104*10)+AP104</f>
        <v>0</v>
      </c>
      <c r="AR104" s="179">
        <v>1</v>
      </c>
      <c r="AS104" s="179"/>
      <c r="AT104" s="179"/>
      <c r="AU104" s="272"/>
      <c r="AV104" s="273">
        <f>SUM(AS104*10+AT104)/AR104*10</f>
        <v>0</v>
      </c>
      <c r="AW104" s="179">
        <v>1</v>
      </c>
      <c r="AX104" s="179"/>
      <c r="AY104" s="179"/>
      <c r="AZ104" s="270"/>
      <c r="BA104" s="271">
        <f>(SUM(AX104*10+AY104)/AW104*10)+AZ104</f>
        <v>0</v>
      </c>
      <c r="BB104" s="179">
        <v>1</v>
      </c>
      <c r="BC104" s="179"/>
      <c r="BD104" s="179"/>
      <c r="BE104" s="179"/>
      <c r="BF104" s="271">
        <f>(SUM(BC104*10+BD104)/BB104*10)+BE104</f>
        <v>0</v>
      </c>
      <c r="BG104" s="179">
        <v>1</v>
      </c>
      <c r="BH104" s="179"/>
      <c r="BI104" s="179"/>
      <c r="BJ104" s="179"/>
      <c r="BK104" s="271">
        <f>(SUM(BH104*10+BI104)/BG104*10)+BJ104</f>
        <v>0</v>
      </c>
      <c r="BL104" s="153">
        <f>IF(H104&lt;250,0,IF(H104&lt;500,250,IF(H104&lt;750,"500",IF(H104&lt;1000,750,IF(H104&lt;1500,1000,IF(H104&lt;2000,1500,IF(H104&lt;2500,2000,IF(H104&lt;3000,2500,3000))))))))</f>
        <v>0</v>
      </c>
      <c r="BM104" s="181">
        <v>0</v>
      </c>
      <c r="BN104" s="153">
        <f>BL104-BM104</f>
        <v>0</v>
      </c>
      <c r="BO104" s="153" t="str">
        <f>IF(BN104=0,"geen actie",CONCATENATE("diploma uitschrijven: ",BL104," punten"))</f>
        <v>geen actie</v>
      </c>
      <c r="BP104" s="149">
        <v>109</v>
      </c>
    </row>
    <row r="105" spans="1:68" ht="17.25" customHeight="1" x14ac:dyDescent="0.3">
      <c r="A105" s="149">
        <v>104</v>
      </c>
      <c r="B105" s="149" t="str">
        <f>IF(A105=BP105,"v","x")</f>
        <v>x</v>
      </c>
      <c r="C105" s="149"/>
      <c r="D105" s="199"/>
      <c r="E105" s="246"/>
      <c r="F105" s="268"/>
      <c r="G105" s="232"/>
      <c r="H105" s="176">
        <f>SUM(M105+R105+W105+AB105+AG105+AL105+AQ105+AV105+BA105+BF105+BK105)</f>
        <v>0</v>
      </c>
      <c r="I105" s="269"/>
      <c r="J105" s="153">
        <v>2021</v>
      </c>
      <c r="K105" s="455">
        <f>J105-I105</f>
        <v>2021</v>
      </c>
      <c r="L105" s="153">
        <f>H105-M105</f>
        <v>0</v>
      </c>
      <c r="M105" s="164">
        <v>0</v>
      </c>
      <c r="N105" s="179">
        <v>1</v>
      </c>
      <c r="O105" s="179"/>
      <c r="P105" s="179"/>
      <c r="Q105" s="270"/>
      <c r="R105" s="271">
        <f>(SUM(O105*10+P105)/N105*10)+Q105</f>
        <v>0</v>
      </c>
      <c r="S105" s="179">
        <v>1</v>
      </c>
      <c r="T105" s="179"/>
      <c r="U105" s="179"/>
      <c r="V105" s="179"/>
      <c r="W105" s="271">
        <f>(SUM(T105*10+U105)/S105*10)+V105</f>
        <v>0</v>
      </c>
      <c r="X105" s="179">
        <v>1</v>
      </c>
      <c r="Y105" s="179"/>
      <c r="Z105" s="179"/>
      <c r="AA105" s="179"/>
      <c r="AB105" s="271">
        <f>(SUM(Y105*10+Z105)/X105*10)+AA105</f>
        <v>0</v>
      </c>
      <c r="AC105" s="179">
        <v>1</v>
      </c>
      <c r="AD105" s="179"/>
      <c r="AE105" s="179"/>
      <c r="AF105" s="179"/>
      <c r="AG105" s="271">
        <f>(SUM(AD105*10+AE105)/AC105*10)+AF105</f>
        <v>0</v>
      </c>
      <c r="AH105" s="179">
        <v>1</v>
      </c>
      <c r="AI105" s="179"/>
      <c r="AJ105" s="179"/>
      <c r="AK105" s="272"/>
      <c r="AL105" s="271">
        <f>(SUM(AI105*10+AJ105)/AH105*10)+AK105</f>
        <v>0</v>
      </c>
      <c r="AM105" s="179">
        <v>1</v>
      </c>
      <c r="AN105" s="179"/>
      <c r="AO105" s="179"/>
      <c r="AP105" s="272"/>
      <c r="AQ105" s="271">
        <f>(SUM(AN105*10+AO105)/AM105*10)+AP105</f>
        <v>0</v>
      </c>
      <c r="AR105" s="179">
        <v>1</v>
      </c>
      <c r="AS105" s="179"/>
      <c r="AT105" s="179"/>
      <c r="AU105" s="272"/>
      <c r="AV105" s="273">
        <f>SUM(AS105*10+AT105)/AR105*10</f>
        <v>0</v>
      </c>
      <c r="AW105" s="179">
        <v>1</v>
      </c>
      <c r="AX105" s="179"/>
      <c r="AY105" s="179"/>
      <c r="AZ105" s="270"/>
      <c r="BA105" s="271">
        <f>(SUM(AX105*10+AY105)/AW105*10)+AZ105</f>
        <v>0</v>
      </c>
      <c r="BB105" s="179">
        <v>1</v>
      </c>
      <c r="BC105" s="179"/>
      <c r="BD105" s="179"/>
      <c r="BE105" s="179"/>
      <c r="BF105" s="271">
        <f>(SUM(BC105*10+BD105)/BB105*10)+BE105</f>
        <v>0</v>
      </c>
      <c r="BG105" s="179">
        <v>1</v>
      </c>
      <c r="BH105" s="179"/>
      <c r="BI105" s="179"/>
      <c r="BJ105" s="179"/>
      <c r="BK105" s="271">
        <f>(SUM(BH105*10+BI105)/BG105*10)+BJ105</f>
        <v>0</v>
      </c>
      <c r="BL105" s="153">
        <f>IF(H105&lt;250,0,IF(H105&lt;500,250,IF(H105&lt;750,"500",IF(H105&lt;1000,750,IF(H105&lt;1500,1000,IF(H105&lt;2000,1500,IF(H105&lt;2500,2000,IF(H105&lt;3000,2500,3000))))))))</f>
        <v>0</v>
      </c>
      <c r="BM105" s="181">
        <v>0</v>
      </c>
      <c r="BN105" s="153">
        <f>BL105-BM105</f>
        <v>0</v>
      </c>
      <c r="BO105" s="153" t="str">
        <f>IF(BN105=0,"geen actie",CONCATENATE("diploma uitschrijven: ",BL105," punten"))</f>
        <v>geen actie</v>
      </c>
      <c r="BP105" s="149">
        <v>110</v>
      </c>
    </row>
    <row r="106" spans="1:68" ht="17.25" customHeight="1" x14ac:dyDescent="0.3">
      <c r="A106" s="149">
        <v>105</v>
      </c>
      <c r="B106" s="149" t="str">
        <f>IF(A106=BP106,"v","x")</f>
        <v>x</v>
      </c>
      <c r="C106" s="149"/>
      <c r="D106" s="199"/>
      <c r="E106" s="246"/>
      <c r="F106" s="268"/>
      <c r="G106" s="232"/>
      <c r="H106" s="176">
        <f>SUM(M106+R106+W106+AB106+AG106+AL106+AQ106+AV106+BA106+BF106+BK106)</f>
        <v>0</v>
      </c>
      <c r="I106" s="269"/>
      <c r="J106" s="153">
        <v>2021</v>
      </c>
      <c r="K106" s="455">
        <f>J106-I106</f>
        <v>2021</v>
      </c>
      <c r="L106" s="153">
        <f>H106-M106</f>
        <v>0</v>
      </c>
      <c r="M106" s="164">
        <v>0</v>
      </c>
      <c r="N106" s="179">
        <v>1</v>
      </c>
      <c r="O106" s="179"/>
      <c r="P106" s="179"/>
      <c r="Q106" s="270"/>
      <c r="R106" s="271">
        <f>(SUM(O106*10+P106)/N106*10)+Q106</f>
        <v>0</v>
      </c>
      <c r="S106" s="179">
        <v>1</v>
      </c>
      <c r="T106" s="179"/>
      <c r="U106" s="179"/>
      <c r="V106" s="179"/>
      <c r="W106" s="271">
        <f>(SUM(T106*10+U106)/S106*10)+V106</f>
        <v>0</v>
      </c>
      <c r="X106" s="179">
        <v>1</v>
      </c>
      <c r="Y106" s="179"/>
      <c r="Z106" s="179"/>
      <c r="AA106" s="179"/>
      <c r="AB106" s="271">
        <f>(SUM(Y106*10+Z106)/X106*10)+AA106</f>
        <v>0</v>
      </c>
      <c r="AC106" s="179">
        <v>1</v>
      </c>
      <c r="AD106" s="179"/>
      <c r="AE106" s="179"/>
      <c r="AF106" s="179"/>
      <c r="AG106" s="271">
        <f>(SUM(AD106*10+AE106)/AC106*10)+AF106</f>
        <v>0</v>
      </c>
      <c r="AH106" s="179">
        <v>1</v>
      </c>
      <c r="AI106" s="179"/>
      <c r="AJ106" s="179"/>
      <c r="AK106" s="272"/>
      <c r="AL106" s="271">
        <f>(SUM(AI106*10+AJ106)/AH106*10)+AK106</f>
        <v>0</v>
      </c>
      <c r="AM106" s="179">
        <v>1</v>
      </c>
      <c r="AN106" s="179"/>
      <c r="AO106" s="179"/>
      <c r="AP106" s="272"/>
      <c r="AQ106" s="271">
        <f>(SUM(AN106*10+AO106)/AM106*10)+AP106</f>
        <v>0</v>
      </c>
      <c r="AR106" s="179">
        <v>1</v>
      </c>
      <c r="AS106" s="179"/>
      <c r="AT106" s="179"/>
      <c r="AU106" s="272"/>
      <c r="AV106" s="273">
        <f>SUM(AS106*10+AT106)/AR106*10</f>
        <v>0</v>
      </c>
      <c r="AW106" s="179">
        <v>1</v>
      </c>
      <c r="AX106" s="179"/>
      <c r="AY106" s="179"/>
      <c r="AZ106" s="270"/>
      <c r="BA106" s="271">
        <f>(SUM(AX106*10+AY106)/AW106*10)+AZ106</f>
        <v>0</v>
      </c>
      <c r="BB106" s="179">
        <v>1</v>
      </c>
      <c r="BC106" s="179"/>
      <c r="BD106" s="179"/>
      <c r="BE106" s="179"/>
      <c r="BF106" s="271">
        <f>(SUM(BC106*10+BD106)/BB106*10)+BE106</f>
        <v>0</v>
      </c>
      <c r="BG106" s="179">
        <v>1</v>
      </c>
      <c r="BH106" s="179"/>
      <c r="BI106" s="179"/>
      <c r="BJ106" s="179"/>
      <c r="BK106" s="271">
        <f>(SUM(BH106*10+BI106)/BG106*10)+BJ106</f>
        <v>0</v>
      </c>
      <c r="BL106" s="153">
        <f>IF(H106&lt;250,0,IF(H106&lt;500,250,IF(H106&lt;750,"500",IF(H106&lt;1000,750,IF(H106&lt;1500,1000,IF(H106&lt;2000,1500,IF(H106&lt;2500,2000,IF(H106&lt;3000,2500,3000))))))))</f>
        <v>0</v>
      </c>
      <c r="BM106" s="181">
        <v>0</v>
      </c>
      <c r="BN106" s="153">
        <f>BL106-BM106</f>
        <v>0</v>
      </c>
      <c r="BO106" s="153" t="str">
        <f>IF(BN106=0,"geen actie",CONCATENATE("diploma uitschrijven: ",BL106," punten"))</f>
        <v>geen actie</v>
      </c>
      <c r="BP106" s="149">
        <v>111</v>
      </c>
    </row>
    <row r="107" spans="1:68" ht="17.25" customHeight="1" x14ac:dyDescent="0.3">
      <c r="A107" s="149">
        <v>106</v>
      </c>
      <c r="B107" s="149" t="str">
        <f>IF(A107=BP107,"v","x")</f>
        <v>x</v>
      </c>
      <c r="C107" s="149"/>
      <c r="D107" s="199"/>
      <c r="E107" s="246"/>
      <c r="F107" s="268"/>
      <c r="G107" s="232"/>
      <c r="H107" s="176">
        <f>SUM(M107+R107+W107+AB107+AG107+AL107+AQ107+AV107+BA107+BF107+BK107)</f>
        <v>0</v>
      </c>
      <c r="I107" s="269"/>
      <c r="J107" s="153">
        <v>2021</v>
      </c>
      <c r="K107" s="455">
        <f>J107-I107</f>
        <v>2021</v>
      </c>
      <c r="L107" s="153">
        <f>H107-M107</f>
        <v>0</v>
      </c>
      <c r="M107" s="164">
        <v>0</v>
      </c>
      <c r="N107" s="179">
        <v>1</v>
      </c>
      <c r="O107" s="179"/>
      <c r="P107" s="179"/>
      <c r="Q107" s="270"/>
      <c r="R107" s="271">
        <f>(SUM(O107*10+P107)/N107*10)+Q107</f>
        <v>0</v>
      </c>
      <c r="S107" s="179">
        <v>1</v>
      </c>
      <c r="T107" s="179"/>
      <c r="U107" s="179"/>
      <c r="V107" s="179"/>
      <c r="W107" s="271">
        <f>(SUM(T107*10+U107)/S107*10)+V107</f>
        <v>0</v>
      </c>
      <c r="X107" s="179">
        <v>1</v>
      </c>
      <c r="Y107" s="179"/>
      <c r="Z107" s="179"/>
      <c r="AA107" s="179"/>
      <c r="AB107" s="271">
        <f>(SUM(Y107*10+Z107)/X107*10)+AA107</f>
        <v>0</v>
      </c>
      <c r="AC107" s="179">
        <v>1</v>
      </c>
      <c r="AD107" s="179"/>
      <c r="AE107" s="179"/>
      <c r="AF107" s="179"/>
      <c r="AG107" s="271">
        <f>(SUM(AD107*10+AE107)/AC107*10)+AF107</f>
        <v>0</v>
      </c>
      <c r="AH107" s="179">
        <v>1</v>
      </c>
      <c r="AI107" s="179"/>
      <c r="AJ107" s="179"/>
      <c r="AK107" s="272"/>
      <c r="AL107" s="271">
        <f>(SUM(AI107*10+AJ107)/AH107*10)+AK107</f>
        <v>0</v>
      </c>
      <c r="AM107" s="179">
        <v>1</v>
      </c>
      <c r="AN107" s="179"/>
      <c r="AO107" s="179"/>
      <c r="AP107" s="272"/>
      <c r="AQ107" s="271">
        <f>(SUM(AN107*10+AO107)/AM107*10)+AP107</f>
        <v>0</v>
      </c>
      <c r="AR107" s="179">
        <v>1</v>
      </c>
      <c r="AS107" s="179"/>
      <c r="AT107" s="179"/>
      <c r="AU107" s="272"/>
      <c r="AV107" s="273">
        <f>SUM(AS107*10+AT107)/AR107*10</f>
        <v>0</v>
      </c>
      <c r="AW107" s="179">
        <v>1</v>
      </c>
      <c r="AX107" s="179"/>
      <c r="AY107" s="179"/>
      <c r="AZ107" s="270"/>
      <c r="BA107" s="271">
        <f>(SUM(AX107*10+AY107)/AW107*10)+AZ107</f>
        <v>0</v>
      </c>
      <c r="BB107" s="179">
        <v>1</v>
      </c>
      <c r="BC107" s="179"/>
      <c r="BD107" s="179"/>
      <c r="BE107" s="179"/>
      <c r="BF107" s="271">
        <f>(SUM(BC107*10+BD107)/BB107*10)+BE107</f>
        <v>0</v>
      </c>
      <c r="BG107" s="179">
        <v>1</v>
      </c>
      <c r="BH107" s="179"/>
      <c r="BI107" s="179"/>
      <c r="BJ107" s="179"/>
      <c r="BK107" s="271">
        <f>(SUM(BH107*10+BI107)/BG107*10)+BJ107</f>
        <v>0</v>
      </c>
      <c r="BL107" s="153">
        <f>IF(H107&lt;250,0,IF(H107&lt;500,250,IF(H107&lt;750,"500",IF(H107&lt;1000,750,IF(H107&lt;1500,1000,IF(H107&lt;2000,1500,IF(H107&lt;2500,2000,IF(H107&lt;3000,2500,3000))))))))</f>
        <v>0</v>
      </c>
      <c r="BM107" s="181">
        <v>0</v>
      </c>
      <c r="BN107" s="153">
        <f>BL107-BM107</f>
        <v>0</v>
      </c>
      <c r="BO107" s="153" t="str">
        <f>IF(BN107=0,"geen actie",CONCATENATE("diploma uitschrijven: ",BL107," punten"))</f>
        <v>geen actie</v>
      </c>
      <c r="BP107" s="149">
        <v>112</v>
      </c>
    </row>
    <row r="108" spans="1:68" ht="17.25" customHeight="1" x14ac:dyDescent="0.3">
      <c r="A108" s="149">
        <v>107</v>
      </c>
      <c r="B108" s="149" t="str">
        <f>IF(A108=BP108,"v","x")</f>
        <v>x</v>
      </c>
      <c r="C108" s="149"/>
      <c r="D108" s="199"/>
      <c r="E108" s="246"/>
      <c r="F108" s="268"/>
      <c r="G108" s="232"/>
      <c r="H108" s="176">
        <f>SUM(M108+R108+W108+AB108+AG108+AL108+AQ108+AV108+BA108+BF108+BK108)</f>
        <v>0</v>
      </c>
      <c r="I108" s="269"/>
      <c r="J108" s="153">
        <v>2021</v>
      </c>
      <c r="K108" s="455">
        <f>J108-I108</f>
        <v>2021</v>
      </c>
      <c r="L108" s="153">
        <f>H108-M108</f>
        <v>0</v>
      </c>
      <c r="M108" s="164">
        <v>0</v>
      </c>
      <c r="N108" s="179">
        <v>1</v>
      </c>
      <c r="O108" s="179"/>
      <c r="P108" s="179"/>
      <c r="Q108" s="270"/>
      <c r="R108" s="271">
        <f>(SUM(O108*10+P108)/N108*10)+Q108</f>
        <v>0</v>
      </c>
      <c r="S108" s="179">
        <v>1</v>
      </c>
      <c r="T108" s="179"/>
      <c r="U108" s="179"/>
      <c r="V108" s="179"/>
      <c r="W108" s="271">
        <f>(SUM(T108*10+U108)/S108*10)+V108</f>
        <v>0</v>
      </c>
      <c r="X108" s="179">
        <v>1</v>
      </c>
      <c r="Y108" s="179"/>
      <c r="Z108" s="179"/>
      <c r="AA108" s="179"/>
      <c r="AB108" s="271">
        <f>(SUM(Y108*10+Z108)/X108*10)+AA108</f>
        <v>0</v>
      </c>
      <c r="AC108" s="179">
        <v>1</v>
      </c>
      <c r="AD108" s="179"/>
      <c r="AE108" s="179"/>
      <c r="AF108" s="179"/>
      <c r="AG108" s="271">
        <f>(SUM(AD108*10+AE108)/AC108*10)+AF108</f>
        <v>0</v>
      </c>
      <c r="AH108" s="179">
        <v>1</v>
      </c>
      <c r="AI108" s="179"/>
      <c r="AJ108" s="179"/>
      <c r="AK108" s="272"/>
      <c r="AL108" s="271">
        <f>(SUM(AI108*10+AJ108)/AH108*10)+AK108</f>
        <v>0</v>
      </c>
      <c r="AM108" s="179">
        <v>1</v>
      </c>
      <c r="AN108" s="179"/>
      <c r="AO108" s="179"/>
      <c r="AP108" s="272"/>
      <c r="AQ108" s="271">
        <f>(SUM(AN108*10+AO108)/AM108*10)+AP108</f>
        <v>0</v>
      </c>
      <c r="AR108" s="179">
        <v>1</v>
      </c>
      <c r="AS108" s="179"/>
      <c r="AT108" s="179"/>
      <c r="AU108" s="272"/>
      <c r="AV108" s="273">
        <f>SUM(AS108*10+AT108)/AR108*10</f>
        <v>0</v>
      </c>
      <c r="AW108" s="179">
        <v>1</v>
      </c>
      <c r="AX108" s="179"/>
      <c r="AY108" s="179"/>
      <c r="AZ108" s="270"/>
      <c r="BA108" s="271">
        <f>(SUM(AX108*10+AY108)/AW108*10)+AZ108</f>
        <v>0</v>
      </c>
      <c r="BB108" s="179">
        <v>1</v>
      </c>
      <c r="BC108" s="179"/>
      <c r="BD108" s="179"/>
      <c r="BE108" s="179"/>
      <c r="BF108" s="271">
        <f>(SUM(BC108*10+BD108)/BB108*10)+BE108</f>
        <v>0</v>
      </c>
      <c r="BG108" s="179">
        <v>1</v>
      </c>
      <c r="BH108" s="179"/>
      <c r="BI108" s="179"/>
      <c r="BJ108" s="179"/>
      <c r="BK108" s="271">
        <f>(SUM(BH108*10+BI108)/BG108*10)+BJ108</f>
        <v>0</v>
      </c>
      <c r="BL108" s="153">
        <f>IF(H108&lt;250,0,IF(H108&lt;500,250,IF(H108&lt;750,"500",IF(H108&lt;1000,750,IF(H108&lt;1500,1000,IF(H108&lt;2000,1500,IF(H108&lt;2500,2000,IF(H108&lt;3000,2500,3000))))))))</f>
        <v>0</v>
      </c>
      <c r="BM108" s="181">
        <v>0</v>
      </c>
      <c r="BN108" s="153">
        <f>BL108-BM108</f>
        <v>0</v>
      </c>
      <c r="BO108" s="153" t="str">
        <f>IF(BN108=0,"geen actie",CONCATENATE("diploma uitschrijven: ",BL108," punten"))</f>
        <v>geen actie</v>
      </c>
      <c r="BP108" s="149">
        <v>113</v>
      </c>
    </row>
    <row r="109" spans="1:68" ht="17.25" customHeight="1" x14ac:dyDescent="0.3">
      <c r="A109" s="149">
        <v>108</v>
      </c>
      <c r="B109" s="149" t="str">
        <f>IF(A109=BP109,"v","x")</f>
        <v>x</v>
      </c>
      <c r="C109" s="149"/>
      <c r="D109" s="199"/>
      <c r="E109" s="246"/>
      <c r="F109" s="268"/>
      <c r="G109" s="232"/>
      <c r="H109" s="176">
        <f>SUM(M109+R109+W109+AB109+AG109+AL109+AQ109+AV109+BA109+BF109+BK109)</f>
        <v>0</v>
      </c>
      <c r="I109" s="269"/>
      <c r="J109" s="153">
        <v>2021</v>
      </c>
      <c r="K109" s="455">
        <f>J109-I109</f>
        <v>2021</v>
      </c>
      <c r="L109" s="153">
        <f>H109-M109</f>
        <v>0</v>
      </c>
      <c r="M109" s="164">
        <v>0</v>
      </c>
      <c r="N109" s="179">
        <v>1</v>
      </c>
      <c r="O109" s="179"/>
      <c r="P109" s="179"/>
      <c r="Q109" s="270"/>
      <c r="R109" s="271">
        <f>(SUM(O109*10+P109)/N109*10)+Q109</f>
        <v>0</v>
      </c>
      <c r="S109" s="179">
        <v>1</v>
      </c>
      <c r="T109" s="179"/>
      <c r="U109" s="179"/>
      <c r="V109" s="179"/>
      <c r="W109" s="271">
        <f>(SUM(T109*10+U109)/S109*10)+V109</f>
        <v>0</v>
      </c>
      <c r="X109" s="179">
        <v>1</v>
      </c>
      <c r="Y109" s="179"/>
      <c r="Z109" s="179"/>
      <c r="AA109" s="179"/>
      <c r="AB109" s="271">
        <f>(SUM(Y109*10+Z109)/X109*10)+AA109</f>
        <v>0</v>
      </c>
      <c r="AC109" s="179">
        <v>1</v>
      </c>
      <c r="AD109" s="179"/>
      <c r="AE109" s="179"/>
      <c r="AF109" s="179"/>
      <c r="AG109" s="271">
        <f>(SUM(AD109*10+AE109)/AC109*10)+AF109</f>
        <v>0</v>
      </c>
      <c r="AH109" s="179">
        <v>1</v>
      </c>
      <c r="AI109" s="179"/>
      <c r="AJ109" s="179"/>
      <c r="AK109" s="272"/>
      <c r="AL109" s="271">
        <f>(SUM(AI109*10+AJ109)/AH109*10)+AK109</f>
        <v>0</v>
      </c>
      <c r="AM109" s="179">
        <v>1</v>
      </c>
      <c r="AN109" s="179"/>
      <c r="AO109" s="179"/>
      <c r="AP109" s="272"/>
      <c r="AQ109" s="271">
        <f>(SUM(AN109*10+AO109)/AM109*10)+AP109</f>
        <v>0</v>
      </c>
      <c r="AR109" s="179">
        <v>1</v>
      </c>
      <c r="AS109" s="179"/>
      <c r="AT109" s="179"/>
      <c r="AU109" s="272"/>
      <c r="AV109" s="273">
        <f>SUM(AS109*10+AT109)/AR109*10</f>
        <v>0</v>
      </c>
      <c r="AW109" s="179">
        <v>1</v>
      </c>
      <c r="AX109" s="179"/>
      <c r="AY109" s="179"/>
      <c r="AZ109" s="270"/>
      <c r="BA109" s="271">
        <f>(SUM(AX109*10+AY109)/AW109*10)+AZ109</f>
        <v>0</v>
      </c>
      <c r="BB109" s="179">
        <v>1</v>
      </c>
      <c r="BC109" s="179"/>
      <c r="BD109" s="179"/>
      <c r="BE109" s="179"/>
      <c r="BF109" s="271">
        <f>(SUM(BC109*10+BD109)/BB109*10)+BE109</f>
        <v>0</v>
      </c>
      <c r="BG109" s="179">
        <v>1</v>
      </c>
      <c r="BH109" s="179"/>
      <c r="BI109" s="179"/>
      <c r="BJ109" s="179"/>
      <c r="BK109" s="271">
        <f>(SUM(BH109*10+BI109)/BG109*10)+BJ109</f>
        <v>0</v>
      </c>
      <c r="BL109" s="153">
        <f>IF(H109&lt;250,0,IF(H109&lt;500,250,IF(H109&lt;750,"500",IF(H109&lt;1000,750,IF(H109&lt;1500,1000,IF(H109&lt;2000,1500,IF(H109&lt;2500,2000,IF(H109&lt;3000,2500,3000))))))))</f>
        <v>0</v>
      </c>
      <c r="BM109" s="181">
        <v>0</v>
      </c>
      <c r="BN109" s="153">
        <f>BL109-BM109</f>
        <v>0</v>
      </c>
      <c r="BO109" s="153" t="str">
        <f>IF(BN109=0,"geen actie",CONCATENATE("diploma uitschrijven: ",BL109," punten"))</f>
        <v>geen actie</v>
      </c>
      <c r="BP109" s="149">
        <v>114</v>
      </c>
    </row>
    <row r="110" spans="1:68" ht="17.25" customHeight="1" x14ac:dyDescent="0.3">
      <c r="A110" s="149">
        <v>109</v>
      </c>
      <c r="B110" s="149" t="str">
        <f>IF(A110=BP110,"v","x")</f>
        <v>x</v>
      </c>
      <c r="C110" s="149"/>
      <c r="D110" s="199"/>
      <c r="E110" s="246"/>
      <c r="F110" s="268"/>
      <c r="G110" s="232"/>
      <c r="H110" s="176">
        <f>SUM(M110+R110+W110+AB110+AG110+AL110+AQ110+AV110+BA110+BF110+BK110)</f>
        <v>0</v>
      </c>
      <c r="I110" s="269"/>
      <c r="J110" s="153">
        <v>2021</v>
      </c>
      <c r="K110" s="455">
        <f>J110-I110</f>
        <v>2021</v>
      </c>
      <c r="L110" s="153">
        <f>H110-M110</f>
        <v>0</v>
      </c>
      <c r="M110" s="164">
        <v>0</v>
      </c>
      <c r="N110" s="179">
        <v>1</v>
      </c>
      <c r="O110" s="179"/>
      <c r="P110" s="179"/>
      <c r="Q110" s="270"/>
      <c r="R110" s="271">
        <f>(SUM(O110*10+P110)/N110*10)+Q110</f>
        <v>0</v>
      </c>
      <c r="S110" s="179">
        <v>1</v>
      </c>
      <c r="T110" s="179"/>
      <c r="U110" s="179"/>
      <c r="V110" s="179"/>
      <c r="W110" s="271">
        <f>(SUM(T110*10+U110)/S110*10)+V110</f>
        <v>0</v>
      </c>
      <c r="X110" s="179">
        <v>1</v>
      </c>
      <c r="Y110" s="179"/>
      <c r="Z110" s="179"/>
      <c r="AA110" s="179"/>
      <c r="AB110" s="271">
        <f>(SUM(Y110*10+Z110)/X110*10)+AA110</f>
        <v>0</v>
      </c>
      <c r="AC110" s="179">
        <v>1</v>
      </c>
      <c r="AD110" s="179"/>
      <c r="AE110" s="179"/>
      <c r="AF110" s="179"/>
      <c r="AG110" s="271">
        <f>(SUM(AD110*10+AE110)/AC110*10)+AF110</f>
        <v>0</v>
      </c>
      <c r="AH110" s="179">
        <v>1</v>
      </c>
      <c r="AI110" s="179"/>
      <c r="AJ110" s="179"/>
      <c r="AK110" s="272"/>
      <c r="AL110" s="271">
        <f>(SUM(AI110*10+AJ110)/AH110*10)+AK110</f>
        <v>0</v>
      </c>
      <c r="AM110" s="179">
        <v>1</v>
      </c>
      <c r="AN110" s="179"/>
      <c r="AO110" s="179"/>
      <c r="AP110" s="272"/>
      <c r="AQ110" s="271">
        <f>(SUM(AN110*10+AO110)/AM110*10)+AP110</f>
        <v>0</v>
      </c>
      <c r="AR110" s="179">
        <v>1</v>
      </c>
      <c r="AS110" s="179"/>
      <c r="AT110" s="179"/>
      <c r="AU110" s="272"/>
      <c r="AV110" s="273">
        <f>SUM(AS110*10+AT110)/AR110*10</f>
        <v>0</v>
      </c>
      <c r="AW110" s="179">
        <v>1</v>
      </c>
      <c r="AX110" s="179"/>
      <c r="AY110" s="179"/>
      <c r="AZ110" s="270"/>
      <c r="BA110" s="271">
        <f>(SUM(AX110*10+AY110)/AW110*10)+AZ110</f>
        <v>0</v>
      </c>
      <c r="BB110" s="179">
        <v>1</v>
      </c>
      <c r="BC110" s="179"/>
      <c r="BD110" s="179"/>
      <c r="BE110" s="179"/>
      <c r="BF110" s="271">
        <f>(SUM(BC110*10+BD110)/BB110*10)+BE110</f>
        <v>0</v>
      </c>
      <c r="BG110" s="179">
        <v>1</v>
      </c>
      <c r="BH110" s="179"/>
      <c r="BI110" s="179"/>
      <c r="BJ110" s="179"/>
      <c r="BK110" s="271">
        <f>(SUM(BH110*10+BI110)/BG110*10)+BJ110</f>
        <v>0</v>
      </c>
      <c r="BL110" s="153">
        <f>IF(H110&lt;250,0,IF(H110&lt;500,250,IF(H110&lt;750,"500",IF(H110&lt;1000,750,IF(H110&lt;1500,1000,IF(H110&lt;2000,1500,IF(H110&lt;2500,2000,IF(H110&lt;3000,2500,3000))))))))</f>
        <v>0</v>
      </c>
      <c r="BM110" s="181">
        <v>0</v>
      </c>
      <c r="BN110" s="153">
        <f>BL110-BM110</f>
        <v>0</v>
      </c>
      <c r="BO110" s="153" t="str">
        <f>IF(BN110=0,"geen actie",CONCATENATE("diploma uitschrijven: ",BL110," punten"))</f>
        <v>geen actie</v>
      </c>
      <c r="BP110" s="149">
        <v>115</v>
      </c>
    </row>
    <row r="111" spans="1:68" ht="17.25" customHeight="1" x14ac:dyDescent="0.3">
      <c r="A111" s="149">
        <v>110</v>
      </c>
      <c r="B111" s="149" t="str">
        <f>IF(A111=BP111,"v","x")</f>
        <v>x</v>
      </c>
      <c r="C111" s="149"/>
      <c r="D111" s="199"/>
      <c r="E111" s="246"/>
      <c r="F111" s="268"/>
      <c r="G111" s="232"/>
      <c r="H111" s="176">
        <f>SUM(M111+R111+W111+AB111+AG111+AL111+AQ111+AV111+BA111+BF111+BK111)</f>
        <v>0</v>
      </c>
      <c r="I111" s="269"/>
      <c r="J111" s="153">
        <v>2021</v>
      </c>
      <c r="K111" s="455">
        <f>J111-I111</f>
        <v>2021</v>
      </c>
      <c r="L111" s="153">
        <f>H111-M111</f>
        <v>0</v>
      </c>
      <c r="M111" s="164">
        <v>0</v>
      </c>
      <c r="N111" s="179">
        <v>1</v>
      </c>
      <c r="O111" s="179"/>
      <c r="P111" s="179"/>
      <c r="Q111" s="270"/>
      <c r="R111" s="271">
        <f>(SUM(O111*10+P111)/N111*10)+Q111</f>
        <v>0</v>
      </c>
      <c r="S111" s="179">
        <v>1</v>
      </c>
      <c r="T111" s="179"/>
      <c r="U111" s="179"/>
      <c r="V111" s="179"/>
      <c r="W111" s="271">
        <f>(SUM(T111*10+U111)/S111*10)+V111</f>
        <v>0</v>
      </c>
      <c r="X111" s="179">
        <v>1</v>
      </c>
      <c r="Y111" s="179"/>
      <c r="Z111" s="179"/>
      <c r="AA111" s="179"/>
      <c r="AB111" s="271">
        <f>(SUM(Y111*10+Z111)/X111*10)+AA111</f>
        <v>0</v>
      </c>
      <c r="AC111" s="179">
        <v>1</v>
      </c>
      <c r="AD111" s="179"/>
      <c r="AE111" s="179"/>
      <c r="AF111" s="179"/>
      <c r="AG111" s="271">
        <f>(SUM(AD111*10+AE111)/AC111*10)+AF111</f>
        <v>0</v>
      </c>
      <c r="AH111" s="179">
        <v>1</v>
      </c>
      <c r="AI111" s="179"/>
      <c r="AJ111" s="179"/>
      <c r="AK111" s="272"/>
      <c r="AL111" s="271">
        <f>(SUM(AI111*10+AJ111)/AH111*10)+AK111</f>
        <v>0</v>
      </c>
      <c r="AM111" s="179">
        <v>1</v>
      </c>
      <c r="AN111" s="179"/>
      <c r="AO111" s="179"/>
      <c r="AP111" s="272"/>
      <c r="AQ111" s="271">
        <f>(SUM(AN111*10+AO111)/AM111*10)+AP111</f>
        <v>0</v>
      </c>
      <c r="AR111" s="179">
        <v>1</v>
      </c>
      <c r="AS111" s="179"/>
      <c r="AT111" s="179"/>
      <c r="AU111" s="272"/>
      <c r="AV111" s="273">
        <f>SUM(AS111*10+AT111)/AR111*10</f>
        <v>0</v>
      </c>
      <c r="AW111" s="179">
        <v>1</v>
      </c>
      <c r="AX111" s="179"/>
      <c r="AY111" s="179"/>
      <c r="AZ111" s="270"/>
      <c r="BA111" s="271">
        <f>(SUM(AX111*10+AY111)/AW111*10)+AZ111</f>
        <v>0</v>
      </c>
      <c r="BB111" s="179">
        <v>1</v>
      </c>
      <c r="BC111" s="179"/>
      <c r="BD111" s="179"/>
      <c r="BE111" s="179"/>
      <c r="BF111" s="271">
        <f>(SUM(BC111*10+BD111)/BB111*10)+BE111</f>
        <v>0</v>
      </c>
      <c r="BG111" s="179">
        <v>1</v>
      </c>
      <c r="BH111" s="179"/>
      <c r="BI111" s="179"/>
      <c r="BJ111" s="179"/>
      <c r="BK111" s="271">
        <f>(SUM(BH111*10+BI111)/BG111*10)+BJ111</f>
        <v>0</v>
      </c>
      <c r="BL111" s="153">
        <f>IF(H111&lt;250,0,IF(H111&lt;500,250,IF(H111&lt;750,"500",IF(H111&lt;1000,750,IF(H111&lt;1500,1000,IF(H111&lt;2000,1500,IF(H111&lt;2500,2000,IF(H111&lt;3000,2500,3000))))))))</f>
        <v>0</v>
      </c>
      <c r="BM111" s="181">
        <v>0</v>
      </c>
      <c r="BN111" s="153">
        <f>BL111-BM111</f>
        <v>0</v>
      </c>
      <c r="BO111" s="153" t="str">
        <f>IF(BN111=0,"geen actie",CONCATENATE("diploma uitschrijven: ",BL111," punten"))</f>
        <v>geen actie</v>
      </c>
      <c r="BP111" s="149">
        <v>116</v>
      </c>
    </row>
    <row r="112" spans="1:68" ht="17.25" customHeight="1" x14ac:dyDescent="0.3">
      <c r="A112" s="149">
        <v>111</v>
      </c>
      <c r="B112" s="149" t="str">
        <f>IF(A112=BP112,"v","x")</f>
        <v>x</v>
      </c>
      <c r="C112" s="149"/>
      <c r="D112" s="199"/>
      <c r="E112" s="246"/>
      <c r="F112" s="268"/>
      <c r="G112" s="232"/>
      <c r="H112" s="176">
        <f>SUM(M112+R112+W112+AB112+AG112+AL112+AQ112+AV112+BA112+BF112+BK112)</f>
        <v>0</v>
      </c>
      <c r="I112" s="269"/>
      <c r="J112" s="153">
        <v>2021</v>
      </c>
      <c r="K112" s="455">
        <f>J112-I112</f>
        <v>2021</v>
      </c>
      <c r="L112" s="153">
        <f>H112-M112</f>
        <v>0</v>
      </c>
      <c r="M112" s="164">
        <v>0</v>
      </c>
      <c r="N112" s="179">
        <v>1</v>
      </c>
      <c r="O112" s="179"/>
      <c r="P112" s="179"/>
      <c r="Q112" s="270"/>
      <c r="R112" s="271">
        <f>(SUM(O112*10+P112)/N112*10)+Q112</f>
        <v>0</v>
      </c>
      <c r="S112" s="179">
        <v>1</v>
      </c>
      <c r="T112" s="179"/>
      <c r="U112" s="179"/>
      <c r="V112" s="179"/>
      <c r="W112" s="271">
        <f>(SUM(T112*10+U112)/S112*10)+V112</f>
        <v>0</v>
      </c>
      <c r="X112" s="179">
        <v>1</v>
      </c>
      <c r="Y112" s="179"/>
      <c r="Z112" s="179"/>
      <c r="AA112" s="179"/>
      <c r="AB112" s="271">
        <f>(SUM(Y112*10+Z112)/X112*10)+AA112</f>
        <v>0</v>
      </c>
      <c r="AC112" s="179">
        <v>1</v>
      </c>
      <c r="AD112" s="179"/>
      <c r="AE112" s="179"/>
      <c r="AF112" s="179"/>
      <c r="AG112" s="271">
        <f>(SUM(AD112*10+AE112)/AC112*10)+AF112</f>
        <v>0</v>
      </c>
      <c r="AH112" s="179">
        <v>1</v>
      </c>
      <c r="AI112" s="179"/>
      <c r="AJ112" s="179"/>
      <c r="AK112" s="272"/>
      <c r="AL112" s="271">
        <f>(SUM(AI112*10+AJ112)/AH112*10)+AK112</f>
        <v>0</v>
      </c>
      <c r="AM112" s="179">
        <v>1</v>
      </c>
      <c r="AN112" s="179"/>
      <c r="AO112" s="179"/>
      <c r="AP112" s="272"/>
      <c r="AQ112" s="271">
        <f>(SUM(AN112*10+AO112)/AM112*10)+AP112</f>
        <v>0</v>
      </c>
      <c r="AR112" s="179">
        <v>1</v>
      </c>
      <c r="AS112" s="179"/>
      <c r="AT112" s="179"/>
      <c r="AU112" s="272"/>
      <c r="AV112" s="273">
        <f>SUM(AS112*10+AT112)/AR112*10</f>
        <v>0</v>
      </c>
      <c r="AW112" s="179">
        <v>1</v>
      </c>
      <c r="AX112" s="179"/>
      <c r="AY112" s="179"/>
      <c r="AZ112" s="270"/>
      <c r="BA112" s="271">
        <f>(SUM(AX112*10+AY112)/AW112*10)+AZ112</f>
        <v>0</v>
      </c>
      <c r="BB112" s="179">
        <v>1</v>
      </c>
      <c r="BC112" s="179"/>
      <c r="BD112" s="179"/>
      <c r="BE112" s="179"/>
      <c r="BF112" s="271">
        <f>(SUM(BC112*10+BD112)/BB112*10)+BE112</f>
        <v>0</v>
      </c>
      <c r="BG112" s="179">
        <v>1</v>
      </c>
      <c r="BH112" s="179"/>
      <c r="BI112" s="179"/>
      <c r="BJ112" s="179"/>
      <c r="BK112" s="271">
        <f>(SUM(BH112*10+BI112)/BG112*10)+BJ112</f>
        <v>0</v>
      </c>
      <c r="BL112" s="153">
        <f>IF(H112&lt;250,0,IF(H112&lt;500,250,IF(H112&lt;750,"500",IF(H112&lt;1000,750,IF(H112&lt;1500,1000,IF(H112&lt;2000,1500,IF(H112&lt;2500,2000,IF(H112&lt;3000,2500,3000))))))))</f>
        <v>0</v>
      </c>
      <c r="BM112" s="181">
        <v>0</v>
      </c>
      <c r="BN112" s="153">
        <f>BL112-BM112</f>
        <v>0</v>
      </c>
      <c r="BO112" s="153" t="str">
        <f>IF(BN112=0,"geen actie",CONCATENATE("diploma uitschrijven: ",BL112," punten"))</f>
        <v>geen actie</v>
      </c>
      <c r="BP112" s="149">
        <v>117</v>
      </c>
    </row>
    <row r="113" spans="1:68" ht="17.25" customHeight="1" x14ac:dyDescent="0.3">
      <c r="A113" s="149">
        <v>112</v>
      </c>
      <c r="B113" s="149" t="str">
        <f>IF(A113=BP113,"v","x")</f>
        <v>x</v>
      </c>
      <c r="C113" s="149"/>
      <c r="D113" s="199"/>
      <c r="E113" s="246"/>
      <c r="F113" s="268"/>
      <c r="G113" s="232"/>
      <c r="H113" s="176">
        <f>SUM(M113+R113+W113+AB113+AG113+AL113+AQ113+AV113+BA113+BF113+BK113)</f>
        <v>0</v>
      </c>
      <c r="I113" s="269"/>
      <c r="J113" s="153">
        <v>2021</v>
      </c>
      <c r="K113" s="455">
        <f>J113-I113</f>
        <v>2021</v>
      </c>
      <c r="L113" s="153">
        <f>H113-M113</f>
        <v>0</v>
      </c>
      <c r="M113" s="164">
        <v>0</v>
      </c>
      <c r="N113" s="179">
        <v>1</v>
      </c>
      <c r="O113" s="179"/>
      <c r="P113" s="179"/>
      <c r="Q113" s="270"/>
      <c r="R113" s="271">
        <f>(SUM(O113*10+P113)/N113*10)+Q113</f>
        <v>0</v>
      </c>
      <c r="S113" s="179">
        <v>1</v>
      </c>
      <c r="T113" s="179"/>
      <c r="U113" s="179"/>
      <c r="V113" s="179"/>
      <c r="W113" s="271">
        <f>(SUM(T113*10+U113)/S113*10)+V113</f>
        <v>0</v>
      </c>
      <c r="X113" s="179">
        <v>1</v>
      </c>
      <c r="Y113" s="179"/>
      <c r="Z113" s="179"/>
      <c r="AA113" s="179"/>
      <c r="AB113" s="271">
        <f>(SUM(Y113*10+Z113)/X113*10)+AA113</f>
        <v>0</v>
      </c>
      <c r="AC113" s="179">
        <v>1</v>
      </c>
      <c r="AD113" s="179"/>
      <c r="AE113" s="179"/>
      <c r="AF113" s="179"/>
      <c r="AG113" s="271">
        <f>(SUM(AD113*10+AE113)/AC113*10)+AF113</f>
        <v>0</v>
      </c>
      <c r="AH113" s="179">
        <v>1</v>
      </c>
      <c r="AI113" s="179"/>
      <c r="AJ113" s="179"/>
      <c r="AK113" s="272"/>
      <c r="AL113" s="271">
        <f>(SUM(AI113*10+AJ113)/AH113*10)+AK113</f>
        <v>0</v>
      </c>
      <c r="AM113" s="179">
        <v>1</v>
      </c>
      <c r="AN113" s="179"/>
      <c r="AO113" s="179"/>
      <c r="AP113" s="272"/>
      <c r="AQ113" s="271">
        <f>(SUM(AN113*10+AO113)/AM113*10)+AP113</f>
        <v>0</v>
      </c>
      <c r="AR113" s="179">
        <v>1</v>
      </c>
      <c r="AS113" s="179"/>
      <c r="AT113" s="179"/>
      <c r="AU113" s="272"/>
      <c r="AV113" s="273">
        <f>SUM(AS113*10+AT113)/AR113*10</f>
        <v>0</v>
      </c>
      <c r="AW113" s="179">
        <v>1</v>
      </c>
      <c r="AX113" s="179"/>
      <c r="AY113" s="179"/>
      <c r="AZ113" s="270"/>
      <c r="BA113" s="271">
        <f>(SUM(AX113*10+AY113)/AW113*10)+AZ113</f>
        <v>0</v>
      </c>
      <c r="BB113" s="179">
        <v>1</v>
      </c>
      <c r="BC113" s="179"/>
      <c r="BD113" s="179"/>
      <c r="BE113" s="179"/>
      <c r="BF113" s="271">
        <f>(SUM(BC113*10+BD113)/BB113*10)+BE113</f>
        <v>0</v>
      </c>
      <c r="BG113" s="179">
        <v>1</v>
      </c>
      <c r="BH113" s="179"/>
      <c r="BI113" s="179"/>
      <c r="BJ113" s="179"/>
      <c r="BK113" s="271">
        <f>(SUM(BH113*10+BI113)/BG113*10)+BJ113</f>
        <v>0</v>
      </c>
      <c r="BL113" s="153">
        <f>IF(H113&lt;250,0,IF(H113&lt;500,250,IF(H113&lt;750,"500",IF(H113&lt;1000,750,IF(H113&lt;1500,1000,IF(H113&lt;2000,1500,IF(H113&lt;2500,2000,IF(H113&lt;3000,2500,3000))))))))</f>
        <v>0</v>
      </c>
      <c r="BM113" s="181">
        <v>0</v>
      </c>
      <c r="BN113" s="153">
        <f>BL113-BM113</f>
        <v>0</v>
      </c>
      <c r="BO113" s="153" t="str">
        <f>IF(BN113=0,"geen actie",CONCATENATE("diploma uitschrijven: ",BL113," punten"))</f>
        <v>geen actie</v>
      </c>
      <c r="BP113" s="149">
        <v>118</v>
      </c>
    </row>
    <row r="114" spans="1:68" ht="17.25" customHeight="1" x14ac:dyDescent="0.3">
      <c r="A114" s="149">
        <v>113</v>
      </c>
      <c r="B114" s="149" t="str">
        <f>IF(A114=BP114,"v","x")</f>
        <v>x</v>
      </c>
      <c r="C114" s="149"/>
      <c r="D114" s="199"/>
      <c r="E114" s="246"/>
      <c r="F114" s="268"/>
      <c r="G114" s="232"/>
      <c r="H114" s="176">
        <f>SUM(M114+R114+W114+AB114+AG114+AL114+AQ114+AV114+BA114+BF114+BK114)</f>
        <v>0</v>
      </c>
      <c r="I114" s="269"/>
      <c r="J114" s="153">
        <v>2021</v>
      </c>
      <c r="K114" s="455">
        <f>J114-I114</f>
        <v>2021</v>
      </c>
      <c r="L114" s="153">
        <f>H114-M114</f>
        <v>0</v>
      </c>
      <c r="M114" s="164">
        <v>0</v>
      </c>
      <c r="N114" s="179">
        <v>1</v>
      </c>
      <c r="O114" s="179"/>
      <c r="P114" s="179"/>
      <c r="Q114" s="270"/>
      <c r="R114" s="271">
        <f>(SUM(O114*10+P114)/N114*10)+Q114</f>
        <v>0</v>
      </c>
      <c r="S114" s="179">
        <v>1</v>
      </c>
      <c r="T114" s="179"/>
      <c r="U114" s="179"/>
      <c r="V114" s="179"/>
      <c r="W114" s="271">
        <f>(SUM(T114*10+U114)/S114*10)+V114</f>
        <v>0</v>
      </c>
      <c r="X114" s="179">
        <v>1</v>
      </c>
      <c r="Y114" s="179"/>
      <c r="Z114" s="179"/>
      <c r="AA114" s="179"/>
      <c r="AB114" s="271">
        <f>(SUM(Y114*10+Z114)/X114*10)+AA114</f>
        <v>0</v>
      </c>
      <c r="AC114" s="179">
        <v>1</v>
      </c>
      <c r="AD114" s="179"/>
      <c r="AE114" s="179"/>
      <c r="AF114" s="179"/>
      <c r="AG114" s="271">
        <f>(SUM(AD114*10+AE114)/AC114*10)+AF114</f>
        <v>0</v>
      </c>
      <c r="AH114" s="179">
        <v>1</v>
      </c>
      <c r="AI114" s="179"/>
      <c r="AJ114" s="179"/>
      <c r="AK114" s="272"/>
      <c r="AL114" s="271">
        <f>(SUM(AI114*10+AJ114)/AH114*10)+AK114</f>
        <v>0</v>
      </c>
      <c r="AM114" s="179">
        <v>1</v>
      </c>
      <c r="AN114" s="179"/>
      <c r="AO114" s="179"/>
      <c r="AP114" s="272"/>
      <c r="AQ114" s="271">
        <f>(SUM(AN114*10+AO114)/AM114*10)+AP114</f>
        <v>0</v>
      </c>
      <c r="AR114" s="179">
        <v>1</v>
      </c>
      <c r="AS114" s="179"/>
      <c r="AT114" s="179"/>
      <c r="AU114" s="272"/>
      <c r="AV114" s="273">
        <f>SUM(AS114*10+AT114)/AR114*10</f>
        <v>0</v>
      </c>
      <c r="AW114" s="179">
        <v>1</v>
      </c>
      <c r="AX114" s="179"/>
      <c r="AY114" s="179"/>
      <c r="AZ114" s="270"/>
      <c r="BA114" s="271">
        <f>(SUM(AX114*10+AY114)/AW114*10)+AZ114</f>
        <v>0</v>
      </c>
      <c r="BB114" s="179">
        <v>1</v>
      </c>
      <c r="BC114" s="179"/>
      <c r="BD114" s="179"/>
      <c r="BE114" s="179"/>
      <c r="BF114" s="271">
        <f>(SUM(BC114*10+BD114)/BB114*10)+BE114</f>
        <v>0</v>
      </c>
      <c r="BG114" s="179">
        <v>1</v>
      </c>
      <c r="BH114" s="179"/>
      <c r="BI114" s="179"/>
      <c r="BJ114" s="179"/>
      <c r="BK114" s="271">
        <f>(SUM(BH114*10+BI114)/BG114*10)+BJ114</f>
        <v>0</v>
      </c>
      <c r="BL114" s="153">
        <f>IF(H114&lt;250,0,IF(H114&lt;500,250,IF(H114&lt;750,"500",IF(H114&lt;1000,750,IF(H114&lt;1500,1000,IF(H114&lt;2000,1500,IF(H114&lt;2500,2000,IF(H114&lt;3000,2500,3000))))))))</f>
        <v>0</v>
      </c>
      <c r="BM114" s="181">
        <v>0</v>
      </c>
      <c r="BN114" s="153">
        <f>BL114-BM114</f>
        <v>0</v>
      </c>
      <c r="BO114" s="153" t="str">
        <f>IF(BN114=0,"geen actie",CONCATENATE("diploma uitschrijven: ",BL114," punten"))</f>
        <v>geen actie</v>
      </c>
      <c r="BP114" s="149">
        <v>119</v>
      </c>
    </row>
    <row r="115" spans="1:68" ht="17.25" customHeight="1" x14ac:dyDescent="0.3">
      <c r="A115" s="149">
        <v>114</v>
      </c>
      <c r="B115" s="149" t="str">
        <f>IF(A115=BP115,"v","x")</f>
        <v>x</v>
      </c>
      <c r="C115" s="149"/>
      <c r="D115" s="199"/>
      <c r="E115" s="246"/>
      <c r="F115" s="268"/>
      <c r="G115" s="232"/>
      <c r="H115" s="176">
        <f>SUM(M115+R115+W115+AB115+AG115+AL115+AQ115+AV115+BA115+BF115+BK115)</f>
        <v>0</v>
      </c>
      <c r="I115" s="269"/>
      <c r="J115" s="153">
        <v>2021</v>
      </c>
      <c r="K115" s="455">
        <f>J115-I115</f>
        <v>2021</v>
      </c>
      <c r="L115" s="153">
        <f>H115-M115</f>
        <v>0</v>
      </c>
      <c r="M115" s="164">
        <v>0</v>
      </c>
      <c r="N115" s="179">
        <v>1</v>
      </c>
      <c r="O115" s="179"/>
      <c r="P115" s="179"/>
      <c r="Q115" s="270"/>
      <c r="R115" s="271">
        <f>(SUM(O115*10+P115)/N115*10)+Q115</f>
        <v>0</v>
      </c>
      <c r="S115" s="179">
        <v>1</v>
      </c>
      <c r="T115" s="179"/>
      <c r="U115" s="179"/>
      <c r="V115" s="179"/>
      <c r="W115" s="271">
        <f>(SUM(T115*10+U115)/S115*10)+V115</f>
        <v>0</v>
      </c>
      <c r="X115" s="179">
        <v>1</v>
      </c>
      <c r="Y115" s="179"/>
      <c r="Z115" s="179"/>
      <c r="AA115" s="179"/>
      <c r="AB115" s="271">
        <f>(SUM(Y115*10+Z115)/X115*10)+AA115</f>
        <v>0</v>
      </c>
      <c r="AC115" s="179">
        <v>1</v>
      </c>
      <c r="AD115" s="179"/>
      <c r="AE115" s="179"/>
      <c r="AF115" s="179"/>
      <c r="AG115" s="271">
        <f>(SUM(AD115*10+AE115)/AC115*10)+AF115</f>
        <v>0</v>
      </c>
      <c r="AH115" s="179">
        <v>1</v>
      </c>
      <c r="AI115" s="179"/>
      <c r="AJ115" s="179"/>
      <c r="AK115" s="272"/>
      <c r="AL115" s="271">
        <f>(SUM(AI115*10+AJ115)/AH115*10)+AK115</f>
        <v>0</v>
      </c>
      <c r="AM115" s="179">
        <v>1</v>
      </c>
      <c r="AN115" s="179"/>
      <c r="AO115" s="179"/>
      <c r="AP115" s="272"/>
      <c r="AQ115" s="271">
        <f>(SUM(AN115*10+AO115)/AM115*10)+AP115</f>
        <v>0</v>
      </c>
      <c r="AR115" s="179">
        <v>1</v>
      </c>
      <c r="AS115" s="179"/>
      <c r="AT115" s="179"/>
      <c r="AU115" s="272"/>
      <c r="AV115" s="273">
        <f>SUM(AS115*10+AT115)/AR115*10</f>
        <v>0</v>
      </c>
      <c r="AW115" s="179">
        <v>1</v>
      </c>
      <c r="AX115" s="179"/>
      <c r="AY115" s="179"/>
      <c r="AZ115" s="270"/>
      <c r="BA115" s="271">
        <f>(SUM(AX115*10+AY115)/AW115*10)+AZ115</f>
        <v>0</v>
      </c>
      <c r="BB115" s="179">
        <v>1</v>
      </c>
      <c r="BC115" s="179"/>
      <c r="BD115" s="179"/>
      <c r="BE115" s="179"/>
      <c r="BF115" s="271">
        <f>(SUM(BC115*10+BD115)/BB115*10)+BE115</f>
        <v>0</v>
      </c>
      <c r="BG115" s="179">
        <v>1</v>
      </c>
      <c r="BH115" s="179"/>
      <c r="BI115" s="179"/>
      <c r="BJ115" s="179"/>
      <c r="BK115" s="271">
        <f>(SUM(BH115*10+BI115)/BG115*10)+BJ115</f>
        <v>0</v>
      </c>
      <c r="BL115" s="153">
        <f>IF(H115&lt;250,0,IF(H115&lt;500,250,IF(H115&lt;750,"500",IF(H115&lt;1000,750,IF(H115&lt;1500,1000,IF(H115&lt;2000,1500,IF(H115&lt;2500,2000,IF(H115&lt;3000,2500,3000))))))))</f>
        <v>0</v>
      </c>
      <c r="BM115" s="181">
        <v>0</v>
      </c>
      <c r="BN115" s="153">
        <f>BL115-BM115</f>
        <v>0</v>
      </c>
      <c r="BO115" s="153" t="str">
        <f>IF(BN115=0,"geen actie",CONCATENATE("diploma uitschrijven: ",BL115," punten"))</f>
        <v>geen actie</v>
      </c>
      <c r="BP115" s="149">
        <v>120</v>
      </c>
    </row>
    <row r="116" spans="1:68" ht="17.25" customHeight="1" x14ac:dyDescent="0.3">
      <c r="A116" s="149">
        <v>115</v>
      </c>
      <c r="B116" s="149" t="str">
        <f>IF(A116=BP116,"v","x")</f>
        <v>x</v>
      </c>
      <c r="C116" s="149"/>
      <c r="D116" s="199"/>
      <c r="E116" s="246"/>
      <c r="F116" s="268"/>
      <c r="G116" s="232"/>
      <c r="H116" s="176">
        <f>SUM(M116+R116+W116+AB116+AG116+AL116+AQ116+AV116+BA116+BF116+BK116)</f>
        <v>0</v>
      </c>
      <c r="I116" s="269"/>
      <c r="J116" s="153">
        <v>2021</v>
      </c>
      <c r="K116" s="455">
        <f>J116-I116</f>
        <v>2021</v>
      </c>
      <c r="L116" s="153">
        <f>H116-M116</f>
        <v>0</v>
      </c>
      <c r="M116" s="164">
        <v>0</v>
      </c>
      <c r="N116" s="179">
        <v>1</v>
      </c>
      <c r="O116" s="179"/>
      <c r="P116" s="179"/>
      <c r="Q116" s="270"/>
      <c r="R116" s="271">
        <f>(SUM(O116*10+P116)/N116*10)+Q116</f>
        <v>0</v>
      </c>
      <c r="S116" s="179">
        <v>1</v>
      </c>
      <c r="T116" s="179"/>
      <c r="U116" s="179"/>
      <c r="V116" s="179"/>
      <c r="W116" s="271">
        <f>(SUM(T116*10+U116)/S116*10)+V116</f>
        <v>0</v>
      </c>
      <c r="X116" s="179">
        <v>1</v>
      </c>
      <c r="Y116" s="179"/>
      <c r="Z116" s="179"/>
      <c r="AA116" s="179"/>
      <c r="AB116" s="271">
        <f>(SUM(Y116*10+Z116)/X116*10)+AA116</f>
        <v>0</v>
      </c>
      <c r="AC116" s="179">
        <v>1</v>
      </c>
      <c r="AD116" s="179"/>
      <c r="AE116" s="179"/>
      <c r="AF116" s="179"/>
      <c r="AG116" s="271">
        <f>(SUM(AD116*10+AE116)/AC116*10)+AF116</f>
        <v>0</v>
      </c>
      <c r="AH116" s="179">
        <v>1</v>
      </c>
      <c r="AI116" s="179"/>
      <c r="AJ116" s="179"/>
      <c r="AK116" s="272"/>
      <c r="AL116" s="271">
        <f>(SUM(AI116*10+AJ116)/AH116*10)+AK116</f>
        <v>0</v>
      </c>
      <c r="AM116" s="179">
        <v>1</v>
      </c>
      <c r="AN116" s="179"/>
      <c r="AO116" s="179"/>
      <c r="AP116" s="272"/>
      <c r="AQ116" s="271">
        <f>(SUM(AN116*10+AO116)/AM116*10)+AP116</f>
        <v>0</v>
      </c>
      <c r="AR116" s="179">
        <v>1</v>
      </c>
      <c r="AS116" s="179"/>
      <c r="AT116" s="179"/>
      <c r="AU116" s="272"/>
      <c r="AV116" s="273">
        <f>SUM(AS116*10+AT116)/AR116*10</f>
        <v>0</v>
      </c>
      <c r="AW116" s="179">
        <v>1</v>
      </c>
      <c r="AX116" s="179"/>
      <c r="AY116" s="179"/>
      <c r="AZ116" s="270"/>
      <c r="BA116" s="271">
        <f>(SUM(AX116*10+AY116)/AW116*10)+AZ116</f>
        <v>0</v>
      </c>
      <c r="BB116" s="179">
        <v>1</v>
      </c>
      <c r="BC116" s="179"/>
      <c r="BD116" s="179"/>
      <c r="BE116" s="179"/>
      <c r="BF116" s="271">
        <f>(SUM(BC116*10+BD116)/BB116*10)+BE116</f>
        <v>0</v>
      </c>
      <c r="BG116" s="179">
        <v>1</v>
      </c>
      <c r="BH116" s="179"/>
      <c r="BI116" s="179"/>
      <c r="BJ116" s="179"/>
      <c r="BK116" s="271">
        <f>(SUM(BH116*10+BI116)/BG116*10)+BJ116</f>
        <v>0</v>
      </c>
      <c r="BL116" s="153">
        <f>IF(H116&lt;250,0,IF(H116&lt;500,250,IF(H116&lt;750,"500",IF(H116&lt;1000,750,IF(H116&lt;1500,1000,IF(H116&lt;2000,1500,IF(H116&lt;2500,2000,IF(H116&lt;3000,2500,3000))))))))</f>
        <v>0</v>
      </c>
      <c r="BM116" s="181">
        <v>0</v>
      </c>
      <c r="BN116" s="153">
        <f>BL116-BM116</f>
        <v>0</v>
      </c>
      <c r="BO116" s="153" t="str">
        <f>IF(BN116=0,"geen actie",CONCATENATE("diploma uitschrijven: ",BL116," punten"))</f>
        <v>geen actie</v>
      </c>
      <c r="BP116" s="149">
        <v>121</v>
      </c>
    </row>
    <row r="117" spans="1:68" ht="17.25" customHeight="1" x14ac:dyDescent="0.3">
      <c r="A117" s="149">
        <v>116</v>
      </c>
      <c r="B117" s="149" t="str">
        <f>IF(A117=BP117,"v","x")</f>
        <v>x</v>
      </c>
      <c r="C117" s="149"/>
      <c r="D117" s="199"/>
      <c r="E117" s="246"/>
      <c r="F117" s="268"/>
      <c r="G117" s="232"/>
      <c r="H117" s="176">
        <f>SUM(M117+R117+W117+AB117+AG117+AL117+AQ117+AV117+BA117+BF117+BK117)</f>
        <v>0</v>
      </c>
      <c r="I117" s="269"/>
      <c r="J117" s="153">
        <v>2021</v>
      </c>
      <c r="K117" s="455">
        <f>J117-I117</f>
        <v>2021</v>
      </c>
      <c r="L117" s="153">
        <f>H117-M117</f>
        <v>0</v>
      </c>
      <c r="M117" s="164">
        <v>0</v>
      </c>
      <c r="N117" s="179">
        <v>1</v>
      </c>
      <c r="O117" s="179"/>
      <c r="P117" s="179"/>
      <c r="Q117" s="270"/>
      <c r="R117" s="271">
        <f>(SUM(O117*10+P117)/N117*10)+Q117</f>
        <v>0</v>
      </c>
      <c r="S117" s="179">
        <v>1</v>
      </c>
      <c r="T117" s="179"/>
      <c r="U117" s="179"/>
      <c r="V117" s="179"/>
      <c r="W117" s="271">
        <f>(SUM(T117*10+U117)/S117*10)+V117</f>
        <v>0</v>
      </c>
      <c r="X117" s="179">
        <v>1</v>
      </c>
      <c r="Y117" s="179"/>
      <c r="Z117" s="179"/>
      <c r="AA117" s="179"/>
      <c r="AB117" s="271">
        <f>(SUM(Y117*10+Z117)/X117*10)+AA117</f>
        <v>0</v>
      </c>
      <c r="AC117" s="179">
        <v>1</v>
      </c>
      <c r="AD117" s="179"/>
      <c r="AE117" s="179"/>
      <c r="AF117" s="179"/>
      <c r="AG117" s="271">
        <f>(SUM(AD117*10+AE117)/AC117*10)+AF117</f>
        <v>0</v>
      </c>
      <c r="AH117" s="179">
        <v>1</v>
      </c>
      <c r="AI117" s="179"/>
      <c r="AJ117" s="179"/>
      <c r="AK117" s="272"/>
      <c r="AL117" s="271">
        <f>(SUM(AI117*10+AJ117)/AH117*10)+AK117</f>
        <v>0</v>
      </c>
      <c r="AM117" s="179">
        <v>1</v>
      </c>
      <c r="AN117" s="179"/>
      <c r="AO117" s="179"/>
      <c r="AP117" s="272"/>
      <c r="AQ117" s="271">
        <f>(SUM(AN117*10+AO117)/AM117*10)+AP117</f>
        <v>0</v>
      </c>
      <c r="AR117" s="179">
        <v>1</v>
      </c>
      <c r="AS117" s="179"/>
      <c r="AT117" s="179"/>
      <c r="AU117" s="272"/>
      <c r="AV117" s="273">
        <f>SUM(AS117*10+AT117)/AR117*10</f>
        <v>0</v>
      </c>
      <c r="AW117" s="179">
        <v>1</v>
      </c>
      <c r="AX117" s="179"/>
      <c r="AY117" s="179"/>
      <c r="AZ117" s="270"/>
      <c r="BA117" s="271">
        <f>(SUM(AX117*10+AY117)/AW117*10)+AZ117</f>
        <v>0</v>
      </c>
      <c r="BB117" s="179">
        <v>1</v>
      </c>
      <c r="BC117" s="179"/>
      <c r="BD117" s="179"/>
      <c r="BE117" s="179"/>
      <c r="BF117" s="271">
        <f>(SUM(BC117*10+BD117)/BB117*10)+BE117</f>
        <v>0</v>
      </c>
      <c r="BG117" s="179">
        <v>1</v>
      </c>
      <c r="BH117" s="179"/>
      <c r="BI117" s="179"/>
      <c r="BJ117" s="179"/>
      <c r="BK117" s="271">
        <f>(SUM(BH117*10+BI117)/BG117*10)+BJ117</f>
        <v>0</v>
      </c>
      <c r="BL117" s="153">
        <f>IF(H117&lt;250,0,IF(H117&lt;500,250,IF(H117&lt;750,"500",IF(H117&lt;1000,750,IF(H117&lt;1500,1000,IF(H117&lt;2000,1500,IF(H117&lt;2500,2000,IF(H117&lt;3000,2500,3000))))))))</f>
        <v>0</v>
      </c>
      <c r="BM117" s="181">
        <v>0</v>
      </c>
      <c r="BN117" s="153">
        <f>BL117-BM117</f>
        <v>0</v>
      </c>
      <c r="BO117" s="153" t="str">
        <f>IF(BN117=0,"geen actie",CONCATENATE("diploma uitschrijven: ",BL117," punten"))</f>
        <v>geen actie</v>
      </c>
      <c r="BP117" s="149">
        <v>122</v>
      </c>
    </row>
    <row r="118" spans="1:68" ht="17.25" customHeight="1" x14ac:dyDescent="0.3">
      <c r="A118" s="149">
        <v>117</v>
      </c>
      <c r="B118" s="149" t="str">
        <f>IF(A118=BP118,"v","x")</f>
        <v>x</v>
      </c>
      <c r="C118" s="149"/>
      <c r="D118" s="199"/>
      <c r="E118" s="246"/>
      <c r="F118" s="269"/>
      <c r="G118" s="232"/>
      <c r="H118" s="176">
        <f>SUM(M118+R118+W118+AB118+AG118+AL118+AQ118+AV118+BA118+BF118+BK118)</f>
        <v>0</v>
      </c>
      <c r="I118" s="154"/>
      <c r="J118" s="153">
        <v>2021</v>
      </c>
      <c r="K118" s="455">
        <f>J118-I118</f>
        <v>2021</v>
      </c>
      <c r="L118" s="153">
        <f>H118-M118</f>
        <v>0</v>
      </c>
      <c r="M118" s="164">
        <v>0</v>
      </c>
      <c r="N118" s="179">
        <v>1</v>
      </c>
      <c r="O118" s="179"/>
      <c r="P118" s="179"/>
      <c r="Q118" s="270"/>
      <c r="R118" s="271">
        <f>(SUM(O118*10+P118)/N118*10)+Q118</f>
        <v>0</v>
      </c>
      <c r="S118" s="179">
        <v>1</v>
      </c>
      <c r="T118" s="179"/>
      <c r="U118" s="179"/>
      <c r="V118" s="179"/>
      <c r="W118" s="271">
        <f>(SUM(T118*10+U118)/S118*10)+V118</f>
        <v>0</v>
      </c>
      <c r="X118" s="179">
        <v>1</v>
      </c>
      <c r="Y118" s="179"/>
      <c r="Z118" s="179"/>
      <c r="AA118" s="179"/>
      <c r="AB118" s="271">
        <f>(SUM(Y118*10+Z118)/X118*10)+AA118</f>
        <v>0</v>
      </c>
      <c r="AC118" s="179">
        <v>1</v>
      </c>
      <c r="AD118" s="179"/>
      <c r="AE118" s="179"/>
      <c r="AF118" s="179"/>
      <c r="AG118" s="271">
        <f>(SUM(AD118*10+AE118)/AC118*10)+AF118</f>
        <v>0</v>
      </c>
      <c r="AH118" s="179">
        <v>1</v>
      </c>
      <c r="AI118" s="179"/>
      <c r="AJ118" s="179"/>
      <c r="AK118" s="272"/>
      <c r="AL118" s="271">
        <f>(SUM(AI118*10+AJ118)/AH118*10)+AK118</f>
        <v>0</v>
      </c>
      <c r="AM118" s="179">
        <v>1</v>
      </c>
      <c r="AN118" s="179"/>
      <c r="AO118" s="179"/>
      <c r="AP118" s="272"/>
      <c r="AQ118" s="271">
        <f>(SUM(AN118*10+AO118)/AM118*10)+AP118</f>
        <v>0</v>
      </c>
      <c r="AR118" s="179">
        <v>1</v>
      </c>
      <c r="AS118" s="179"/>
      <c r="AT118" s="179"/>
      <c r="AU118" s="272"/>
      <c r="AV118" s="273">
        <f>SUM(AS118*10+AT118)/AR118*10</f>
        <v>0</v>
      </c>
      <c r="AW118" s="179">
        <v>1</v>
      </c>
      <c r="AX118" s="179"/>
      <c r="AY118" s="179"/>
      <c r="AZ118" s="270"/>
      <c r="BA118" s="271">
        <f>(SUM(AX118*10+AY118)/AW118*10)+AZ118</f>
        <v>0</v>
      </c>
      <c r="BB118" s="179">
        <v>1</v>
      </c>
      <c r="BC118" s="179"/>
      <c r="BD118" s="179"/>
      <c r="BE118" s="179"/>
      <c r="BF118" s="271">
        <f>(SUM(BC118*10+BD118)/BB118*10)+BE118</f>
        <v>0</v>
      </c>
      <c r="BG118" s="179">
        <v>1</v>
      </c>
      <c r="BH118" s="179"/>
      <c r="BI118" s="179"/>
      <c r="BJ118" s="179"/>
      <c r="BK118" s="271">
        <f>(SUM(BH118*10+BI118)/BG118*10)+BJ118</f>
        <v>0</v>
      </c>
      <c r="BL118" s="153">
        <f>IF(H118&lt;250,0,IF(H118&lt;500,250,IF(H118&lt;750,"500",IF(H118&lt;1000,750,IF(H118&lt;1500,1000,IF(H118&lt;2000,1500,IF(H118&lt;2500,2000,IF(H118&lt;3000,2500,3000))))))))</f>
        <v>0</v>
      </c>
      <c r="BM118" s="181">
        <v>0</v>
      </c>
      <c r="BN118" s="153">
        <v>0</v>
      </c>
      <c r="BO118" s="153" t="str">
        <f>IF(BN118=0,"geen actie",CONCATENATE("diploma uitschrijven: ",BL118," punten"))</f>
        <v>geen actie</v>
      </c>
      <c r="BP118" s="149">
        <v>123</v>
      </c>
    </row>
    <row r="119" spans="1:68" ht="17.25" customHeight="1" x14ac:dyDescent="0.3">
      <c r="A119" s="149">
        <v>118</v>
      </c>
      <c r="B119" s="149" t="str">
        <f>IF(A119=BP119,"v","x")</f>
        <v>x</v>
      </c>
      <c r="C119" s="149"/>
      <c r="D119" s="199"/>
      <c r="E119" s="246"/>
      <c r="F119" s="269"/>
      <c r="G119" s="232"/>
      <c r="H119" s="176">
        <f>SUM(M119+R119+W119+AB119+AG119+AL119+AQ119+AV119+BA119+BF119+BK119)</f>
        <v>0</v>
      </c>
      <c r="I119" s="269"/>
      <c r="J119" s="153">
        <v>2021</v>
      </c>
      <c r="K119" s="455">
        <f>J119-I119</f>
        <v>2021</v>
      </c>
      <c r="L119" s="153">
        <f>H119-M119</f>
        <v>0</v>
      </c>
      <c r="M119" s="164">
        <v>0</v>
      </c>
      <c r="N119" s="179">
        <v>1</v>
      </c>
      <c r="O119" s="179"/>
      <c r="P119" s="179"/>
      <c r="Q119" s="270"/>
      <c r="R119" s="271">
        <f>(SUM(O119*10+P119)/N119*10)+Q119</f>
        <v>0</v>
      </c>
      <c r="S119" s="179">
        <v>1</v>
      </c>
      <c r="T119" s="179"/>
      <c r="U119" s="179"/>
      <c r="V119" s="179"/>
      <c r="W119" s="271">
        <f>(SUM(T119*10+U119)/S119*10)+V119</f>
        <v>0</v>
      </c>
      <c r="X119" s="179">
        <v>1</v>
      </c>
      <c r="Y119" s="179"/>
      <c r="Z119" s="179"/>
      <c r="AA119" s="179"/>
      <c r="AB119" s="271">
        <f>(SUM(Y119*10+Z119)/X119*10)+AA119</f>
        <v>0</v>
      </c>
      <c r="AC119" s="179">
        <v>1</v>
      </c>
      <c r="AD119" s="179"/>
      <c r="AE119" s="179"/>
      <c r="AF119" s="179"/>
      <c r="AG119" s="271">
        <f>(SUM(AD119*10+AE119)/AC119*10)+AF119</f>
        <v>0</v>
      </c>
      <c r="AH119" s="179">
        <v>1</v>
      </c>
      <c r="AI119" s="179"/>
      <c r="AJ119" s="179"/>
      <c r="AK119" s="272"/>
      <c r="AL119" s="271">
        <f>(SUM(AI119*10+AJ119)/AH119*10)+AK119</f>
        <v>0</v>
      </c>
      <c r="AM119" s="179">
        <v>1</v>
      </c>
      <c r="AN119" s="179"/>
      <c r="AO119" s="179"/>
      <c r="AP119" s="272"/>
      <c r="AQ119" s="271">
        <f>(SUM(AN119*10+AO119)/AM119*10)+AP119</f>
        <v>0</v>
      </c>
      <c r="AR119" s="179">
        <v>1</v>
      </c>
      <c r="AS119" s="179"/>
      <c r="AT119" s="179"/>
      <c r="AU119" s="272"/>
      <c r="AV119" s="273">
        <f>SUM(AS119*10+AT119)/AR119*10</f>
        <v>0</v>
      </c>
      <c r="AW119" s="179">
        <v>1</v>
      </c>
      <c r="AX119" s="179"/>
      <c r="AY119" s="179"/>
      <c r="AZ119" s="270"/>
      <c r="BA119" s="271">
        <f>(SUM(AX119*10+AY119)/AW119*10)+AZ119</f>
        <v>0</v>
      </c>
      <c r="BB119" s="179">
        <v>1</v>
      </c>
      <c r="BC119" s="179"/>
      <c r="BD119" s="179"/>
      <c r="BE119" s="179"/>
      <c r="BF119" s="271">
        <f>(SUM(BC119*10+BD119)/BB119*10)+BE119</f>
        <v>0</v>
      </c>
      <c r="BG119" s="179">
        <v>1</v>
      </c>
      <c r="BH119" s="179"/>
      <c r="BI119" s="179"/>
      <c r="BJ119" s="179"/>
      <c r="BK119" s="271">
        <f>(SUM(BH119*10+BI119)/BG119*10)+BJ119</f>
        <v>0</v>
      </c>
      <c r="BL119" s="153">
        <f>IF(H119&lt;250,0,IF(H119&lt;500,250,IF(H119&lt;750,"500",IF(H119&lt;1000,750,IF(H119&lt;1500,1000,IF(H119&lt;2000,1500,IF(H119&lt;2500,2000,IF(H119&lt;3000,2500,3000))))))))</f>
        <v>0</v>
      </c>
      <c r="BM119" s="181">
        <v>0</v>
      </c>
      <c r="BN119" s="153">
        <v>0</v>
      </c>
      <c r="BO119" s="153" t="str">
        <f>IF(BN119=0,"geen actie",CONCATENATE("diploma uitschrijven: ",BL119," punten"))</f>
        <v>geen actie</v>
      </c>
      <c r="BP119" s="149">
        <v>124</v>
      </c>
    </row>
    <row r="120" spans="1:68" ht="17.25" customHeight="1" x14ac:dyDescent="0.3">
      <c r="A120" s="149">
        <v>119</v>
      </c>
      <c r="B120" s="149" t="str">
        <f>IF(A120=BP120,"v","x")</f>
        <v>x</v>
      </c>
      <c r="C120" s="149"/>
      <c r="D120" s="199"/>
      <c r="E120" s="246"/>
      <c r="F120" s="269"/>
      <c r="G120" s="232"/>
      <c r="H120" s="176">
        <f>SUM(M120+R120+W120+AB120+AG120+AL120+AQ120+AV120+BA120+BF120+BK120)</f>
        <v>0</v>
      </c>
      <c r="I120" s="154"/>
      <c r="J120" s="153">
        <v>2021</v>
      </c>
      <c r="K120" s="455">
        <f>J120-I120</f>
        <v>2021</v>
      </c>
      <c r="L120" s="153">
        <f>H120-M120</f>
        <v>0</v>
      </c>
      <c r="M120" s="164">
        <v>0</v>
      </c>
      <c r="N120" s="179">
        <v>1</v>
      </c>
      <c r="O120" s="179"/>
      <c r="P120" s="179"/>
      <c r="Q120" s="270"/>
      <c r="R120" s="271">
        <f>(SUM(O120*10+P120)/N120*10)+Q120</f>
        <v>0</v>
      </c>
      <c r="S120" s="179">
        <v>1</v>
      </c>
      <c r="T120" s="179"/>
      <c r="U120" s="179"/>
      <c r="V120" s="179"/>
      <c r="W120" s="271">
        <f>(SUM(T120*10+U120)/S120*10)+V120</f>
        <v>0</v>
      </c>
      <c r="X120" s="179">
        <v>1</v>
      </c>
      <c r="Y120" s="179"/>
      <c r="Z120" s="179"/>
      <c r="AA120" s="179"/>
      <c r="AB120" s="271">
        <f>(SUM(Y120*10+Z120)/X120*10)+AA120</f>
        <v>0</v>
      </c>
      <c r="AC120" s="179">
        <v>1</v>
      </c>
      <c r="AD120" s="179"/>
      <c r="AE120" s="179"/>
      <c r="AF120" s="179"/>
      <c r="AG120" s="271">
        <f>(SUM(AD120*10+AE120)/AC120*10)+AF120</f>
        <v>0</v>
      </c>
      <c r="AH120" s="179">
        <v>1</v>
      </c>
      <c r="AI120" s="179"/>
      <c r="AJ120" s="179"/>
      <c r="AK120" s="272"/>
      <c r="AL120" s="271">
        <f>(SUM(AI120*10+AJ120)/AH120*10)+AK120</f>
        <v>0</v>
      </c>
      <c r="AM120" s="179">
        <v>1</v>
      </c>
      <c r="AN120" s="179"/>
      <c r="AO120" s="179"/>
      <c r="AP120" s="272"/>
      <c r="AQ120" s="271">
        <f>(SUM(AN120*10+AO120)/AM120*10)+AP120</f>
        <v>0</v>
      </c>
      <c r="AR120" s="179">
        <v>1</v>
      </c>
      <c r="AS120" s="179"/>
      <c r="AT120" s="179"/>
      <c r="AU120" s="272"/>
      <c r="AV120" s="273">
        <f>SUM(AS120*10+AT120)/AR120*10</f>
        <v>0</v>
      </c>
      <c r="AW120" s="179">
        <v>1</v>
      </c>
      <c r="AX120" s="179"/>
      <c r="AY120" s="179"/>
      <c r="AZ120" s="270"/>
      <c r="BA120" s="271">
        <f>(SUM(AX120*10+AY120)/AW120*10)+AZ120</f>
        <v>0</v>
      </c>
      <c r="BB120" s="179">
        <v>1</v>
      </c>
      <c r="BC120" s="179"/>
      <c r="BD120" s="179"/>
      <c r="BE120" s="179"/>
      <c r="BF120" s="271">
        <f>(SUM(BC120*10+BD120)/BB120*10)+BE120</f>
        <v>0</v>
      </c>
      <c r="BG120" s="179">
        <v>1</v>
      </c>
      <c r="BH120" s="179"/>
      <c r="BI120" s="179"/>
      <c r="BJ120" s="179"/>
      <c r="BK120" s="271">
        <f>(SUM(BH120*10+BI120)/BG120*10)+BJ120</f>
        <v>0</v>
      </c>
      <c r="BL120" s="153">
        <f>IF(H120&lt;250,0,IF(H120&lt;500,250,IF(H120&lt;750,"500",IF(H120&lt;1000,750,IF(H120&lt;1500,1000,IF(H120&lt;2000,1500,IF(H120&lt;2500,2000,IF(H120&lt;3000,2500,3000))))))))</f>
        <v>0</v>
      </c>
      <c r="BM120" s="181">
        <v>0</v>
      </c>
      <c r="BN120" s="153">
        <v>0</v>
      </c>
      <c r="BO120" s="153" t="str">
        <f>IF(BN120=0,"geen actie",CONCATENATE("diploma uitschrijven: ",BL120," punten"))</f>
        <v>geen actie</v>
      </c>
      <c r="BP120" s="149">
        <v>125</v>
      </c>
    </row>
    <row r="121" spans="1:68" ht="17.25" customHeight="1" x14ac:dyDescent="0.3">
      <c r="A121" s="149">
        <v>120</v>
      </c>
      <c r="B121" s="149" t="str">
        <f>IF(A121=BP121,"v","x")</f>
        <v>x</v>
      </c>
      <c r="C121" s="149"/>
      <c r="D121" s="199"/>
      <c r="E121" s="246"/>
      <c r="F121" s="268"/>
      <c r="G121" s="232"/>
      <c r="H121" s="176">
        <f>SUM(M121+R121+W121+AB121+AG121+AL121+AQ121+AV121+BA121+BF121+BK121)</f>
        <v>0</v>
      </c>
      <c r="I121" s="269"/>
      <c r="J121" s="153">
        <v>2021</v>
      </c>
      <c r="K121" s="455">
        <f>J121-I121</f>
        <v>2021</v>
      </c>
      <c r="L121" s="153">
        <f>H121-M121</f>
        <v>0</v>
      </c>
      <c r="M121" s="164">
        <v>0</v>
      </c>
      <c r="N121" s="179">
        <v>1</v>
      </c>
      <c r="O121" s="179"/>
      <c r="P121" s="179"/>
      <c r="Q121" s="270"/>
      <c r="R121" s="271">
        <f>(SUM(O121*10+P121)/N121*10)+Q121</f>
        <v>0</v>
      </c>
      <c r="S121" s="179">
        <v>1</v>
      </c>
      <c r="T121" s="179"/>
      <c r="U121" s="179"/>
      <c r="V121" s="179"/>
      <c r="W121" s="271">
        <f>(SUM(T121*10+U121)/S121*10)+V121</f>
        <v>0</v>
      </c>
      <c r="X121" s="179">
        <v>1</v>
      </c>
      <c r="Y121" s="179"/>
      <c r="Z121" s="179"/>
      <c r="AA121" s="179"/>
      <c r="AB121" s="271">
        <f>(SUM(Y121*10+Z121)/X121*10)+AA121</f>
        <v>0</v>
      </c>
      <c r="AC121" s="179">
        <v>1</v>
      </c>
      <c r="AD121" s="179"/>
      <c r="AE121" s="179"/>
      <c r="AF121" s="179"/>
      <c r="AG121" s="271">
        <f>(SUM(AD121*10+AE121)/AC121*10)+AF121</f>
        <v>0</v>
      </c>
      <c r="AH121" s="179">
        <v>1</v>
      </c>
      <c r="AI121" s="179"/>
      <c r="AJ121" s="179"/>
      <c r="AK121" s="272"/>
      <c r="AL121" s="271">
        <f>(SUM(AI121*10+AJ121)/AH121*10)+AK121</f>
        <v>0</v>
      </c>
      <c r="AM121" s="179">
        <v>1</v>
      </c>
      <c r="AN121" s="179"/>
      <c r="AO121" s="179"/>
      <c r="AP121" s="272"/>
      <c r="AQ121" s="271">
        <f>(SUM(AN121*10+AO121)/AM121*10)+AP121</f>
        <v>0</v>
      </c>
      <c r="AR121" s="179">
        <v>1</v>
      </c>
      <c r="AS121" s="179"/>
      <c r="AT121" s="179"/>
      <c r="AU121" s="272"/>
      <c r="AV121" s="273">
        <f>SUM(AS121*10+AT121)/AR121*10</f>
        <v>0</v>
      </c>
      <c r="AW121" s="179">
        <v>1</v>
      </c>
      <c r="AX121" s="179"/>
      <c r="AY121" s="179"/>
      <c r="AZ121" s="270"/>
      <c r="BA121" s="271">
        <f>(SUM(AX121*10+AY121)/AW121*10)+AZ121</f>
        <v>0</v>
      </c>
      <c r="BB121" s="179">
        <v>1</v>
      </c>
      <c r="BC121" s="179"/>
      <c r="BD121" s="179"/>
      <c r="BE121" s="179"/>
      <c r="BF121" s="271">
        <f>(SUM(BC121*10+BD121)/BB121*10)+BE121</f>
        <v>0</v>
      </c>
      <c r="BG121" s="179">
        <v>1</v>
      </c>
      <c r="BH121" s="179"/>
      <c r="BI121" s="179"/>
      <c r="BJ121" s="179"/>
      <c r="BK121" s="271">
        <f>(SUM(BH121*10+BI121)/BG121*10)+BJ121</f>
        <v>0</v>
      </c>
      <c r="BL121" s="153">
        <f>IF(H121&lt;250,0,IF(H121&lt;500,250,IF(H121&lt;750,"500",IF(H121&lt;1000,750,IF(H121&lt;1500,1000,IF(H121&lt;2000,1500,IF(H121&lt;2500,2000,IF(H121&lt;3000,2500,3000))))))))</f>
        <v>0</v>
      </c>
      <c r="BM121" s="181">
        <v>0</v>
      </c>
      <c r="BN121" s="153">
        <v>0</v>
      </c>
      <c r="BO121" s="153" t="str">
        <f>IF(BN121=0,"geen actie",CONCATENATE("diploma uitschrijven: ",BL121," punten"))</f>
        <v>geen actie</v>
      </c>
      <c r="BP121" s="149">
        <v>6</v>
      </c>
    </row>
    <row r="122" spans="1:68" ht="17.25" customHeight="1" x14ac:dyDescent="0.3">
      <c r="A122" s="149">
        <v>121</v>
      </c>
      <c r="B122" s="149" t="str">
        <f>IF(A122=BP122,"v","x")</f>
        <v>x</v>
      </c>
      <c r="C122" s="149"/>
      <c r="D122" s="199"/>
      <c r="E122" s="246"/>
      <c r="F122" s="269"/>
      <c r="G122" s="232"/>
      <c r="H122" s="176">
        <f>SUM(M122+R122+W122+AB122+AG122+AL122+AQ122+AV122+BA122+BF122+BK122)</f>
        <v>0</v>
      </c>
      <c r="I122" s="154"/>
      <c r="J122" s="153">
        <v>2021</v>
      </c>
      <c r="K122" s="455">
        <f>J122-I122</f>
        <v>2021</v>
      </c>
      <c r="L122" s="153">
        <f>H122-M122</f>
        <v>0</v>
      </c>
      <c r="M122" s="164">
        <v>0</v>
      </c>
      <c r="N122" s="179">
        <v>1</v>
      </c>
      <c r="O122" s="179"/>
      <c r="P122" s="179"/>
      <c r="Q122" s="270"/>
      <c r="R122" s="271">
        <f>(SUM(O122*10+P122)/N122*10)+Q122</f>
        <v>0</v>
      </c>
      <c r="S122" s="179">
        <v>1</v>
      </c>
      <c r="T122" s="179"/>
      <c r="U122" s="179"/>
      <c r="V122" s="179"/>
      <c r="W122" s="271">
        <f>(SUM(T122*10+U122)/S122*10)+V122</f>
        <v>0</v>
      </c>
      <c r="X122" s="179">
        <v>1</v>
      </c>
      <c r="Y122" s="179"/>
      <c r="Z122" s="179"/>
      <c r="AA122" s="179"/>
      <c r="AB122" s="271">
        <f>(SUM(Y122*10+Z122)/X122*10)+AA122</f>
        <v>0</v>
      </c>
      <c r="AC122" s="179">
        <v>1</v>
      </c>
      <c r="AD122" s="179"/>
      <c r="AE122" s="179"/>
      <c r="AF122" s="179"/>
      <c r="AG122" s="271">
        <f>(SUM(AD122*10+AE122)/AC122*10)+AF122</f>
        <v>0</v>
      </c>
      <c r="AH122" s="179">
        <v>1</v>
      </c>
      <c r="AI122" s="179"/>
      <c r="AJ122" s="179"/>
      <c r="AK122" s="272"/>
      <c r="AL122" s="271">
        <f>(SUM(AI122*10+AJ122)/AH122*10)+AK122</f>
        <v>0</v>
      </c>
      <c r="AM122" s="179">
        <v>1</v>
      </c>
      <c r="AN122" s="179"/>
      <c r="AO122" s="179"/>
      <c r="AP122" s="272"/>
      <c r="AQ122" s="271">
        <f>(SUM(AN122*10+AO122)/AM122*10)+AP122</f>
        <v>0</v>
      </c>
      <c r="AR122" s="179">
        <v>1</v>
      </c>
      <c r="AS122" s="179"/>
      <c r="AT122" s="179"/>
      <c r="AU122" s="272"/>
      <c r="AV122" s="273">
        <f>SUM(AS122*10+AT122)/AR122*10</f>
        <v>0</v>
      </c>
      <c r="AW122" s="179">
        <v>1</v>
      </c>
      <c r="AX122" s="179"/>
      <c r="AY122" s="179"/>
      <c r="AZ122" s="270"/>
      <c r="BA122" s="271">
        <f>(SUM(AX122*10+AY122)/AW122*10)+AZ122</f>
        <v>0</v>
      </c>
      <c r="BB122" s="179">
        <v>1</v>
      </c>
      <c r="BC122" s="179"/>
      <c r="BD122" s="179"/>
      <c r="BE122" s="179"/>
      <c r="BF122" s="271">
        <f>(SUM(BC122*10+BD122)/BB122*10)+BE122</f>
        <v>0</v>
      </c>
      <c r="BG122" s="179">
        <v>1</v>
      </c>
      <c r="BH122" s="179"/>
      <c r="BI122" s="179"/>
      <c r="BJ122" s="179"/>
      <c r="BK122" s="271">
        <f>(SUM(BH122*10+BI122)/BG122*10)+BJ122</f>
        <v>0</v>
      </c>
      <c r="BL122" s="153">
        <f>IF(H122&lt;250,0,IF(H122&lt;500,250,IF(H122&lt;750,"500",IF(H122&lt;1000,750,IF(H122&lt;1500,1000,IF(H122&lt;2000,1500,IF(H122&lt;2500,2000,IF(H122&lt;3000,2500,3000))))))))</f>
        <v>0</v>
      </c>
      <c r="BM122" s="181">
        <v>0</v>
      </c>
      <c r="BN122" s="153">
        <v>0</v>
      </c>
      <c r="BO122" s="153" t="str">
        <f>IF(BN122=0,"geen actie",CONCATENATE("diploma uitschrijven: ",BL122," punten"))</f>
        <v>geen actie</v>
      </c>
      <c r="BP122" s="149">
        <v>7</v>
      </c>
    </row>
    <row r="123" spans="1:68" ht="17.25" customHeight="1" x14ac:dyDescent="0.3">
      <c r="A123" s="149">
        <v>122</v>
      </c>
      <c r="B123" s="149" t="str">
        <f>IF(A123=BP123,"v","x")</f>
        <v>x</v>
      </c>
      <c r="C123" s="149"/>
      <c r="D123" s="199"/>
      <c r="E123" s="246"/>
      <c r="F123" s="269"/>
      <c r="G123" s="232"/>
      <c r="H123" s="176">
        <f>SUM(M123+R123+W123+AB123+AG123+AL123+AQ123+AV123+BA123+BF123+BK123)</f>
        <v>0</v>
      </c>
      <c r="I123" s="154"/>
      <c r="J123" s="153">
        <v>2021</v>
      </c>
      <c r="K123" s="455">
        <f>J123-I123</f>
        <v>2021</v>
      </c>
      <c r="L123" s="153">
        <f>H123-M123</f>
        <v>0</v>
      </c>
      <c r="M123" s="164">
        <v>0</v>
      </c>
      <c r="N123" s="179">
        <v>1</v>
      </c>
      <c r="O123" s="179"/>
      <c r="P123" s="179"/>
      <c r="Q123" s="270"/>
      <c r="R123" s="271">
        <f>(SUM(O123*10+P123)/N123*10)+Q123</f>
        <v>0</v>
      </c>
      <c r="S123" s="179">
        <v>1</v>
      </c>
      <c r="T123" s="179"/>
      <c r="U123" s="179"/>
      <c r="V123" s="179"/>
      <c r="W123" s="271">
        <f>(SUM(T123*10+U123)/S123*10)+V123</f>
        <v>0</v>
      </c>
      <c r="X123" s="179">
        <v>1</v>
      </c>
      <c r="Y123" s="179"/>
      <c r="Z123" s="179"/>
      <c r="AA123" s="179"/>
      <c r="AB123" s="271">
        <f>(SUM(Y123*10+Z123)/X123*10)+AA123</f>
        <v>0</v>
      </c>
      <c r="AC123" s="179">
        <v>1</v>
      </c>
      <c r="AD123" s="179"/>
      <c r="AE123" s="179"/>
      <c r="AF123" s="179"/>
      <c r="AG123" s="271">
        <f>(SUM(AD123*10+AE123)/AC123*10)+AF123</f>
        <v>0</v>
      </c>
      <c r="AH123" s="179">
        <v>1</v>
      </c>
      <c r="AI123" s="179"/>
      <c r="AJ123" s="179"/>
      <c r="AK123" s="272"/>
      <c r="AL123" s="271">
        <f>(SUM(AI123*10+AJ123)/AH123*10)+AK123</f>
        <v>0</v>
      </c>
      <c r="AM123" s="179">
        <v>1</v>
      </c>
      <c r="AN123" s="179"/>
      <c r="AO123" s="179"/>
      <c r="AP123" s="272"/>
      <c r="AQ123" s="271">
        <f>(SUM(AN123*10+AO123)/AM123*10)+AP123</f>
        <v>0</v>
      </c>
      <c r="AR123" s="179">
        <v>1</v>
      </c>
      <c r="AS123" s="179"/>
      <c r="AT123" s="179"/>
      <c r="AU123" s="272"/>
      <c r="AV123" s="273">
        <f>SUM(AS123*10+AT123)/AR123*10</f>
        <v>0</v>
      </c>
      <c r="AW123" s="179">
        <v>1</v>
      </c>
      <c r="AX123" s="179"/>
      <c r="AY123" s="179"/>
      <c r="AZ123" s="270"/>
      <c r="BA123" s="271">
        <f>(SUM(AX123*10+AY123)/AW123*10)+AZ123</f>
        <v>0</v>
      </c>
      <c r="BB123" s="179">
        <v>1</v>
      </c>
      <c r="BC123" s="179"/>
      <c r="BD123" s="179"/>
      <c r="BE123" s="179"/>
      <c r="BF123" s="271">
        <f>(SUM(BC123*10+BD123)/BB123*10)+BE123</f>
        <v>0</v>
      </c>
      <c r="BG123" s="179">
        <v>1</v>
      </c>
      <c r="BH123" s="179"/>
      <c r="BI123" s="179"/>
      <c r="BJ123" s="179"/>
      <c r="BK123" s="271">
        <f>(SUM(BH123*10+BI123)/BG123*10)+BJ123</f>
        <v>0</v>
      </c>
      <c r="BL123" s="153">
        <f>IF(H123&lt;250,0,IF(H123&lt;500,250,IF(H123&lt;750,"500",IF(H123&lt;1000,750,IF(H123&lt;1500,1000,IF(H123&lt;2000,1500,IF(H123&lt;2500,2000,IF(H123&lt;3000,2500,3000))))))))</f>
        <v>0</v>
      </c>
      <c r="BM123" s="181">
        <v>0</v>
      </c>
      <c r="BN123" s="153">
        <f>BL123-BM123</f>
        <v>0</v>
      </c>
      <c r="BO123" s="153" t="str">
        <f>IF(BN123=0,"geen actie",CONCATENATE("diploma uitschrijven: ",BL123," punten"))</f>
        <v>geen actie</v>
      </c>
      <c r="BP123" s="149">
        <v>18</v>
      </c>
    </row>
    <row r="124" spans="1:68" ht="17.25" customHeight="1" x14ac:dyDescent="0.3">
      <c r="A124" s="149">
        <v>123</v>
      </c>
      <c r="B124" s="149" t="str">
        <f>IF(A124=BP124,"v","x")</f>
        <v>x</v>
      </c>
      <c r="C124" s="149"/>
      <c r="D124" s="199"/>
      <c r="E124" s="246"/>
      <c r="F124" s="268"/>
      <c r="G124" s="232"/>
      <c r="H124" s="176">
        <f>SUM(M124+R124+W124+AB124+AG124+AL124+AQ124+AV124+BA124+BF124+BK124)</f>
        <v>0</v>
      </c>
      <c r="I124" s="269"/>
      <c r="J124" s="153">
        <v>2021</v>
      </c>
      <c r="K124" s="455">
        <f>J124-I124</f>
        <v>2021</v>
      </c>
      <c r="L124" s="153">
        <f>H124-M124</f>
        <v>0</v>
      </c>
      <c r="M124" s="164">
        <v>0</v>
      </c>
      <c r="N124" s="179">
        <v>1</v>
      </c>
      <c r="O124" s="179"/>
      <c r="P124" s="179"/>
      <c r="Q124" s="270"/>
      <c r="R124" s="271">
        <f>(SUM(O124*10+P124)/N124*10)+Q124</f>
        <v>0</v>
      </c>
      <c r="S124" s="179">
        <v>1</v>
      </c>
      <c r="T124" s="179"/>
      <c r="U124" s="179"/>
      <c r="V124" s="179"/>
      <c r="W124" s="271">
        <f>(SUM(T124*10+U124)/S124*10)+V124</f>
        <v>0</v>
      </c>
      <c r="X124" s="179">
        <v>1</v>
      </c>
      <c r="Y124" s="179"/>
      <c r="Z124" s="179"/>
      <c r="AA124" s="179"/>
      <c r="AB124" s="271">
        <f>(SUM(Y124*10+Z124)/X124*10)+AA124</f>
        <v>0</v>
      </c>
      <c r="AC124" s="179">
        <v>1</v>
      </c>
      <c r="AD124" s="179"/>
      <c r="AE124" s="179"/>
      <c r="AF124" s="179"/>
      <c r="AG124" s="271">
        <f>(SUM(AD124*10+AE124)/AC124*10)+AF124</f>
        <v>0</v>
      </c>
      <c r="AH124" s="179">
        <v>1</v>
      </c>
      <c r="AI124" s="179"/>
      <c r="AJ124" s="179"/>
      <c r="AK124" s="272"/>
      <c r="AL124" s="271">
        <f>(SUM(AI124*10+AJ124)/AH124*10)+AK124</f>
        <v>0</v>
      </c>
      <c r="AM124" s="179">
        <v>1</v>
      </c>
      <c r="AN124" s="179"/>
      <c r="AO124" s="179"/>
      <c r="AP124" s="272"/>
      <c r="AQ124" s="271">
        <f>(SUM(AN124*10+AO124)/AM124*10)+AP124</f>
        <v>0</v>
      </c>
      <c r="AR124" s="179">
        <v>1</v>
      </c>
      <c r="AS124" s="179"/>
      <c r="AT124" s="179"/>
      <c r="AU124" s="272"/>
      <c r="AV124" s="273">
        <f>SUM(AS124*10+AT124)/AR124*10</f>
        <v>0</v>
      </c>
      <c r="AW124" s="179">
        <v>1</v>
      </c>
      <c r="AX124" s="179"/>
      <c r="AY124" s="179"/>
      <c r="AZ124" s="270"/>
      <c r="BA124" s="271">
        <f>(SUM(AX124*10+AY124)/AW124*10)+AZ124</f>
        <v>0</v>
      </c>
      <c r="BB124" s="179">
        <v>1</v>
      </c>
      <c r="BC124" s="179"/>
      <c r="BD124" s="179"/>
      <c r="BE124" s="179"/>
      <c r="BF124" s="271">
        <f>(SUM(BC124*10+BD124)/BB124*10)+BE124</f>
        <v>0</v>
      </c>
      <c r="BG124" s="179">
        <v>1</v>
      </c>
      <c r="BH124" s="179"/>
      <c r="BI124" s="179"/>
      <c r="BJ124" s="179"/>
      <c r="BK124" s="271">
        <f>(SUM(BH124*10+BI124)/BG124*10)+BJ124</f>
        <v>0</v>
      </c>
      <c r="BL124" s="153">
        <f>IF(H124&lt;250,0,IF(H124&lt;500,250,IF(H124&lt;750,"500",IF(H124&lt;1000,750,IF(H124&lt;1500,1000,IF(H124&lt;2000,1500,IF(H124&lt;2500,2000,IF(H124&lt;3000,2500,3000))))))))</f>
        <v>0</v>
      </c>
      <c r="BM124" s="181">
        <v>0</v>
      </c>
      <c r="BN124" s="153">
        <f>BL124-BM124</f>
        <v>0</v>
      </c>
      <c r="BO124" s="153" t="str">
        <f>IF(BN124=0,"geen actie",CONCATENATE("diploma uitschrijven: ",BL124," punten"))</f>
        <v>geen actie</v>
      </c>
      <c r="BP124" s="149">
        <v>17</v>
      </c>
    </row>
    <row r="125" spans="1:68" ht="17.25" customHeight="1" x14ac:dyDescent="0.3">
      <c r="A125" s="149">
        <v>124</v>
      </c>
      <c r="B125" s="149" t="str">
        <f>IF(A125=BP125,"v","x")</f>
        <v>x</v>
      </c>
      <c r="C125" s="149"/>
      <c r="D125" s="199"/>
      <c r="E125" s="246"/>
      <c r="F125" s="268"/>
      <c r="G125" s="232"/>
      <c r="H125" s="176">
        <f>SUM(M125+R125+W125+AB125+AG125+AL125+AQ125+AV125+BA125+BF125+BK125)</f>
        <v>0</v>
      </c>
      <c r="I125" s="269"/>
      <c r="J125" s="153">
        <v>2021</v>
      </c>
      <c r="K125" s="455">
        <f>J125-I125</f>
        <v>2021</v>
      </c>
      <c r="L125" s="153">
        <f>H125-M125</f>
        <v>0</v>
      </c>
      <c r="M125" s="164">
        <v>0</v>
      </c>
      <c r="N125" s="179">
        <v>1</v>
      </c>
      <c r="O125" s="179"/>
      <c r="P125" s="179"/>
      <c r="Q125" s="270"/>
      <c r="R125" s="271">
        <f>(SUM(O125*10+P125)/N125*10)+Q125</f>
        <v>0</v>
      </c>
      <c r="S125" s="179">
        <v>1</v>
      </c>
      <c r="T125" s="179"/>
      <c r="U125" s="179"/>
      <c r="V125" s="179"/>
      <c r="W125" s="271">
        <f>(SUM(T125*10+U125)/S125*10)+V125</f>
        <v>0</v>
      </c>
      <c r="X125" s="179">
        <v>1</v>
      </c>
      <c r="Y125" s="179"/>
      <c r="Z125" s="179"/>
      <c r="AA125" s="179"/>
      <c r="AB125" s="271">
        <f>(SUM(Y125*10+Z125)/X125*10)+AA125</f>
        <v>0</v>
      </c>
      <c r="AC125" s="179">
        <v>1</v>
      </c>
      <c r="AD125" s="179"/>
      <c r="AE125" s="179"/>
      <c r="AF125" s="179"/>
      <c r="AG125" s="271">
        <f>(SUM(AD125*10+AE125)/AC125*10)+AF125</f>
        <v>0</v>
      </c>
      <c r="AH125" s="179">
        <v>1</v>
      </c>
      <c r="AI125" s="179"/>
      <c r="AJ125" s="179"/>
      <c r="AK125" s="272"/>
      <c r="AL125" s="271">
        <f>(SUM(AI125*10+AJ125)/AH125*10)+AK125</f>
        <v>0</v>
      </c>
      <c r="AM125" s="179">
        <v>1</v>
      </c>
      <c r="AN125" s="179"/>
      <c r="AO125" s="179"/>
      <c r="AP125" s="272"/>
      <c r="AQ125" s="271">
        <f>(SUM(AN125*10+AO125)/AM125*10)+AP125</f>
        <v>0</v>
      </c>
      <c r="AR125" s="179">
        <v>1</v>
      </c>
      <c r="AS125" s="179"/>
      <c r="AT125" s="179"/>
      <c r="AU125" s="272"/>
      <c r="AV125" s="273">
        <f>SUM(AS125*10+AT125)/AR125*10</f>
        <v>0</v>
      </c>
      <c r="AW125" s="179">
        <v>1</v>
      </c>
      <c r="AX125" s="179"/>
      <c r="AY125" s="179"/>
      <c r="AZ125" s="270"/>
      <c r="BA125" s="271">
        <f>(SUM(AX125*10+AY125)/AW125*10)+AZ125</f>
        <v>0</v>
      </c>
      <c r="BB125" s="179">
        <v>1</v>
      </c>
      <c r="BC125" s="179"/>
      <c r="BD125" s="179"/>
      <c r="BE125" s="179"/>
      <c r="BF125" s="271">
        <f>(SUM(BC125*10+BD125)/BB125*10)+BE125</f>
        <v>0</v>
      </c>
      <c r="BG125" s="179">
        <v>1</v>
      </c>
      <c r="BH125" s="179"/>
      <c r="BI125" s="179"/>
      <c r="BJ125" s="179"/>
      <c r="BK125" s="271">
        <f>(SUM(BH125*10+BI125)/BG125*10)+BJ125</f>
        <v>0</v>
      </c>
      <c r="BL125" s="153">
        <f>IF(H125&lt;250,0,IF(H125&lt;500,250,IF(H125&lt;750,"500",IF(H125&lt;1000,750,IF(H125&lt;1500,1000,IF(H125&lt;2000,1500,IF(H125&lt;2500,2000,IF(H125&lt;3000,2500,3000))))))))</f>
        <v>0</v>
      </c>
      <c r="BM125" s="181">
        <v>0</v>
      </c>
      <c r="BN125" s="153">
        <v>0</v>
      </c>
      <c r="BO125" s="153" t="str">
        <f>IF(BN125=0,"geen actie",CONCATENATE("diploma uitschrijven: ",BL125," punten"))</f>
        <v>geen actie</v>
      </c>
      <c r="BP125" s="149">
        <v>1</v>
      </c>
    </row>
    <row r="126" spans="1:68" ht="17.25" customHeight="1" x14ac:dyDescent="0.3">
      <c r="A126" s="149">
        <v>125</v>
      </c>
      <c r="B126" s="149" t="str">
        <f>IF(A126=BP126,"v","x")</f>
        <v>x</v>
      </c>
      <c r="C126" s="149"/>
      <c r="D126" s="199"/>
      <c r="E126" s="246"/>
      <c r="F126" s="269"/>
      <c r="G126" s="232"/>
      <c r="H126" s="176"/>
      <c r="I126" s="154"/>
      <c r="J126" s="153">
        <v>2021</v>
      </c>
      <c r="K126" s="455">
        <f>J126-I126</f>
        <v>2021</v>
      </c>
      <c r="L126" s="153">
        <f>H126-M126</f>
        <v>0</v>
      </c>
      <c r="M126" s="164">
        <v>0</v>
      </c>
      <c r="N126" s="179">
        <v>1</v>
      </c>
      <c r="O126" s="179"/>
      <c r="P126" s="179"/>
      <c r="Q126" s="270"/>
      <c r="R126" s="271">
        <f>(SUM(O126*10+P126)/N126*10)+Q126</f>
        <v>0</v>
      </c>
      <c r="S126" s="179">
        <v>1</v>
      </c>
      <c r="T126" s="179"/>
      <c r="U126" s="179"/>
      <c r="V126" s="179"/>
      <c r="W126" s="271">
        <f>(SUM(T126*10+U126)/S126*10)+V126</f>
        <v>0</v>
      </c>
      <c r="X126" s="179">
        <v>1</v>
      </c>
      <c r="Y126" s="179"/>
      <c r="Z126" s="179"/>
      <c r="AA126" s="179"/>
      <c r="AB126" s="271">
        <f>(SUM(Y126*10+Z126)/X126*10)+AA126</f>
        <v>0</v>
      </c>
      <c r="AC126" s="179">
        <v>1</v>
      </c>
      <c r="AD126" s="179"/>
      <c r="AE126" s="179"/>
      <c r="AF126" s="179"/>
      <c r="AG126" s="271">
        <f>(SUM(AD126*10+AE126)/AC126*10)+AF126</f>
        <v>0</v>
      </c>
      <c r="AH126" s="179">
        <v>1</v>
      </c>
      <c r="AI126" s="179"/>
      <c r="AJ126" s="179"/>
      <c r="AK126" s="272"/>
      <c r="AL126" s="271">
        <f>(SUM(AI126*10+AJ126)/AH126*10)+AK126</f>
        <v>0</v>
      </c>
      <c r="AM126" s="179">
        <v>1</v>
      </c>
      <c r="AN126" s="179"/>
      <c r="AO126" s="179"/>
      <c r="AP126" s="272"/>
      <c r="AQ126" s="271">
        <f>(SUM(AN126*10+AO126)/AM126*10)+AP126</f>
        <v>0</v>
      </c>
      <c r="AR126" s="179">
        <v>1</v>
      </c>
      <c r="AS126" s="179"/>
      <c r="AT126" s="179"/>
      <c r="AU126" s="272"/>
      <c r="AV126" s="273">
        <f>SUM(AS126*10+AT126)/AR126*10</f>
        <v>0</v>
      </c>
      <c r="AW126" s="179">
        <v>1</v>
      </c>
      <c r="AX126" s="179"/>
      <c r="AY126" s="179"/>
      <c r="AZ126" s="270"/>
      <c r="BA126" s="271">
        <f>(SUM(AX126*10+AY126)/AW126*10)+AZ126</f>
        <v>0</v>
      </c>
      <c r="BB126" s="179">
        <v>1</v>
      </c>
      <c r="BC126" s="179"/>
      <c r="BD126" s="179"/>
      <c r="BE126" s="179"/>
      <c r="BF126" s="271">
        <f>(SUM(BC126*10+BD126)/BB126*10)+BE126</f>
        <v>0</v>
      </c>
      <c r="BG126" s="179">
        <v>1</v>
      </c>
      <c r="BH126" s="179"/>
      <c r="BI126" s="179"/>
      <c r="BJ126" s="179"/>
      <c r="BK126" s="271">
        <f>(SUM(BH126*10+BI126)/BG126*10)+BJ126</f>
        <v>0</v>
      </c>
      <c r="BL126" s="153">
        <f>IF(H126&lt;250,0,IF(H126&lt;500,250,IF(H126&lt;750,"500",IF(H126&lt;1000,750,IF(H126&lt;1500,1000,IF(H126&lt;2000,1500,IF(H126&lt;2500,2000,IF(H126&lt;3000,2500,3000))))))))</f>
        <v>0</v>
      </c>
      <c r="BM126" s="181">
        <v>0</v>
      </c>
      <c r="BN126" s="153">
        <f>BL126-BM126</f>
        <v>0</v>
      </c>
      <c r="BO126" s="153" t="str">
        <f>IF(BN126=0,"geen actie",CONCATENATE("diploma uitschrijven: ",BL126," punten"))</f>
        <v>geen actie</v>
      </c>
      <c r="BP126" s="149">
        <v>16</v>
      </c>
    </row>
    <row r="127" spans="1:68" ht="17.25" customHeight="1" x14ac:dyDescent="0.3">
      <c r="D127" s="182"/>
      <c r="BK127" s="168"/>
      <c r="BP127" s="182"/>
    </row>
    <row r="128" spans="1:68" ht="17.25" customHeight="1" x14ac:dyDescent="0.3">
      <c r="D128" s="182"/>
      <c r="BK128" s="168"/>
    </row>
    <row r="129" spans="7:68" s="150" customFormat="1" x14ac:dyDescent="0.3">
      <c r="G129" s="209"/>
      <c r="BK129" s="168"/>
      <c r="BL129" s="182"/>
      <c r="BM129" s="211"/>
      <c r="BN129" s="182"/>
      <c r="BO129" s="182"/>
      <c r="BP129" s="210"/>
    </row>
    <row r="130" spans="7:68" s="150" customFormat="1" x14ac:dyDescent="0.3">
      <c r="G130" s="209"/>
      <c r="BK130" s="168"/>
      <c r="BL130" s="182"/>
      <c r="BM130" s="211"/>
      <c r="BN130" s="182"/>
      <c r="BO130" s="182"/>
      <c r="BP130" s="210"/>
    </row>
    <row r="131" spans="7:68" s="150" customFormat="1" x14ac:dyDescent="0.3">
      <c r="G131" s="209"/>
      <c r="BK131" s="168"/>
      <c r="BL131" s="182"/>
      <c r="BM131" s="211"/>
      <c r="BN131" s="182"/>
      <c r="BO131" s="182"/>
      <c r="BP131" s="210"/>
    </row>
    <row r="132" spans="7:68" s="150" customFormat="1" x14ac:dyDescent="0.3">
      <c r="G132" s="209"/>
      <c r="BK132" s="168"/>
      <c r="BL132" s="182"/>
      <c r="BM132" s="211"/>
      <c r="BN132" s="182"/>
      <c r="BO132" s="182"/>
      <c r="BP132" s="210"/>
    </row>
    <row r="133" spans="7:68" s="150" customFormat="1" x14ac:dyDescent="0.3">
      <c r="G133" s="209"/>
      <c r="BK133" s="168"/>
      <c r="BL133" s="182"/>
      <c r="BM133" s="211"/>
      <c r="BN133" s="182"/>
      <c r="BO133" s="182"/>
      <c r="BP133" s="210"/>
    </row>
    <row r="134" spans="7:68" s="150" customFormat="1" x14ac:dyDescent="0.3">
      <c r="G134" s="209"/>
      <c r="BK134" s="168"/>
      <c r="BL134" s="182"/>
      <c r="BM134" s="211"/>
      <c r="BN134" s="182"/>
      <c r="BO134" s="182"/>
      <c r="BP134" s="210"/>
    </row>
    <row r="135" spans="7:68" s="150" customFormat="1" x14ac:dyDescent="0.3">
      <c r="G135" s="209"/>
      <c r="BK135" s="168"/>
      <c r="BL135" s="182"/>
      <c r="BM135" s="211"/>
      <c r="BN135" s="182"/>
      <c r="BO135" s="182"/>
      <c r="BP135" s="210"/>
    </row>
    <row r="136" spans="7:68" s="150" customFormat="1" x14ac:dyDescent="0.3">
      <c r="G136" s="209"/>
      <c r="BK136" s="168"/>
      <c r="BL136" s="182"/>
      <c r="BM136" s="211"/>
      <c r="BN136" s="182"/>
      <c r="BO136" s="182"/>
      <c r="BP136" s="210"/>
    </row>
    <row r="137" spans="7:68" s="150" customFormat="1" x14ac:dyDescent="0.3">
      <c r="G137" s="209"/>
      <c r="BK137" s="168"/>
      <c r="BL137" s="182"/>
      <c r="BM137" s="211"/>
      <c r="BN137" s="182"/>
      <c r="BO137" s="182"/>
      <c r="BP137" s="210"/>
    </row>
    <row r="138" spans="7:68" s="150" customFormat="1" x14ac:dyDescent="0.3">
      <c r="G138" s="209"/>
      <c r="BK138" s="168"/>
      <c r="BL138" s="182"/>
      <c r="BM138" s="211"/>
      <c r="BN138" s="182"/>
      <c r="BO138" s="182"/>
      <c r="BP138" s="210"/>
    </row>
    <row r="139" spans="7:68" s="150" customFormat="1" x14ac:dyDescent="0.3">
      <c r="G139" s="209"/>
      <c r="BK139" s="168"/>
      <c r="BL139" s="182"/>
      <c r="BM139" s="211"/>
      <c r="BN139" s="182"/>
      <c r="BO139" s="182"/>
      <c r="BP139" s="210"/>
    </row>
    <row r="140" spans="7:68" s="150" customFormat="1" x14ac:dyDescent="0.3">
      <c r="G140" s="209"/>
      <c r="BK140" s="168"/>
      <c r="BL140" s="182"/>
      <c r="BM140" s="211"/>
      <c r="BN140" s="182"/>
      <c r="BO140" s="182"/>
      <c r="BP140" s="210"/>
    </row>
    <row r="141" spans="7:68" s="150" customFormat="1" x14ac:dyDescent="0.3">
      <c r="G141" s="209"/>
      <c r="BK141" s="168"/>
      <c r="BL141" s="182"/>
      <c r="BM141" s="211"/>
      <c r="BN141" s="182"/>
      <c r="BO141" s="182"/>
      <c r="BP141" s="210"/>
    </row>
    <row r="142" spans="7:68" s="150" customFormat="1" x14ac:dyDescent="0.3">
      <c r="G142" s="209"/>
      <c r="BK142" s="168"/>
      <c r="BL142" s="182"/>
      <c r="BM142" s="211"/>
      <c r="BN142" s="182"/>
      <c r="BO142" s="182"/>
      <c r="BP142" s="210"/>
    </row>
    <row r="143" spans="7:68" s="150" customFormat="1" x14ac:dyDescent="0.3">
      <c r="G143" s="209"/>
      <c r="BK143" s="168"/>
      <c r="BL143" s="182"/>
      <c r="BM143" s="211"/>
      <c r="BN143" s="182"/>
      <c r="BO143" s="182"/>
      <c r="BP143" s="210"/>
    </row>
    <row r="144" spans="7:68" s="150" customFormat="1" x14ac:dyDescent="0.3">
      <c r="G144" s="209"/>
      <c r="BK144" s="168"/>
      <c r="BL144" s="182"/>
      <c r="BM144" s="211"/>
      <c r="BN144" s="182"/>
      <c r="BO144" s="182"/>
      <c r="BP144" s="210"/>
    </row>
    <row r="145" spans="7:63" s="150" customFormat="1" x14ac:dyDescent="0.3">
      <c r="G145" s="209"/>
      <c r="BK145" s="168"/>
    </row>
    <row r="146" spans="7:63" s="150" customFormat="1" x14ac:dyDescent="0.3">
      <c r="G146" s="209"/>
      <c r="BK146" s="168"/>
    </row>
    <row r="147" spans="7:63" s="150" customFormat="1" x14ac:dyDescent="0.3">
      <c r="G147" s="209"/>
      <c r="BK147" s="168"/>
    </row>
    <row r="148" spans="7:63" s="150" customFormat="1" x14ac:dyDescent="0.3">
      <c r="G148" s="209"/>
      <c r="BK148" s="168"/>
    </row>
    <row r="149" spans="7:63" s="150" customFormat="1" x14ac:dyDescent="0.3">
      <c r="G149" s="209"/>
      <c r="BK149" s="168"/>
    </row>
    <row r="150" spans="7:63" s="150" customFormat="1" x14ac:dyDescent="0.3">
      <c r="G150" s="209"/>
      <c r="BK150" s="168"/>
    </row>
    <row r="151" spans="7:63" s="150" customFormat="1" x14ac:dyDescent="0.3">
      <c r="G151" s="209"/>
      <c r="BK151" s="168"/>
    </row>
    <row r="152" spans="7:63" s="150" customFormat="1" x14ac:dyDescent="0.3">
      <c r="G152" s="209"/>
      <c r="BK152" s="168"/>
    </row>
    <row r="153" spans="7:63" s="150" customFormat="1" x14ac:dyDescent="0.3">
      <c r="G153" s="209"/>
      <c r="BK153" s="168"/>
    </row>
    <row r="154" spans="7:63" s="150" customFormat="1" x14ac:dyDescent="0.3">
      <c r="G154" s="209"/>
      <c r="BK154" s="168"/>
    </row>
    <row r="155" spans="7:63" s="150" customFormat="1" x14ac:dyDescent="0.3">
      <c r="G155" s="209"/>
      <c r="BK155" s="168"/>
    </row>
    <row r="156" spans="7:63" s="150" customFormat="1" x14ac:dyDescent="0.3">
      <c r="G156" s="209"/>
      <c r="BK156" s="168"/>
    </row>
    <row r="157" spans="7:63" s="150" customFormat="1" x14ac:dyDescent="0.3">
      <c r="G157" s="209"/>
      <c r="BK157" s="168"/>
    </row>
    <row r="158" spans="7:63" s="150" customFormat="1" x14ac:dyDescent="0.3">
      <c r="G158" s="209"/>
      <c r="BK158" s="168"/>
    </row>
    <row r="159" spans="7:63" s="150" customFormat="1" x14ac:dyDescent="0.3">
      <c r="G159" s="209"/>
      <c r="BK159" s="168"/>
    </row>
    <row r="160" spans="7:63" s="150" customFormat="1" x14ac:dyDescent="0.3">
      <c r="G160" s="209"/>
      <c r="BK160" s="168"/>
    </row>
    <row r="161" spans="7:63" s="150" customFormat="1" x14ac:dyDescent="0.3">
      <c r="G161" s="209"/>
      <c r="BK161" s="168"/>
    </row>
    <row r="162" spans="7:63" s="150" customFormat="1" x14ac:dyDescent="0.3">
      <c r="G162" s="209"/>
      <c r="BK162" s="168"/>
    </row>
    <row r="163" spans="7:63" s="150" customFormat="1" x14ac:dyDescent="0.3">
      <c r="G163" s="209"/>
      <c r="BK163" s="168"/>
    </row>
    <row r="164" spans="7:63" s="150" customFormat="1" x14ac:dyDescent="0.3">
      <c r="G164" s="209"/>
      <c r="BK164" s="168"/>
    </row>
    <row r="165" spans="7:63" s="150" customFormat="1" x14ac:dyDescent="0.3">
      <c r="G165" s="209"/>
      <c r="BK165" s="168"/>
    </row>
    <row r="166" spans="7:63" s="150" customFormat="1" x14ac:dyDescent="0.3">
      <c r="G166" s="209"/>
      <c r="BK166" s="168"/>
    </row>
    <row r="167" spans="7:63" s="150" customFormat="1" x14ac:dyDescent="0.3">
      <c r="G167" s="209"/>
      <c r="BK167" s="168"/>
    </row>
    <row r="168" spans="7:63" s="150" customFormat="1" x14ac:dyDescent="0.3">
      <c r="G168" s="209"/>
      <c r="BK168" s="168"/>
    </row>
    <row r="169" spans="7:63" s="150" customFormat="1" x14ac:dyDescent="0.3">
      <c r="G169" s="209"/>
      <c r="BK169" s="168"/>
    </row>
    <row r="170" spans="7:63" s="150" customFormat="1" x14ac:dyDescent="0.3">
      <c r="G170" s="209"/>
      <c r="BK170" s="168"/>
    </row>
    <row r="171" spans="7:63" s="150" customFormat="1" x14ac:dyDescent="0.3">
      <c r="G171" s="209"/>
      <c r="BK171" s="168"/>
    </row>
    <row r="172" spans="7:63" s="150" customFormat="1" x14ac:dyDescent="0.3">
      <c r="G172" s="209"/>
      <c r="BK172" s="168"/>
    </row>
    <row r="173" spans="7:63" s="150" customFormat="1" x14ac:dyDescent="0.3">
      <c r="G173" s="209"/>
      <c r="BK173" s="168"/>
    </row>
    <row r="174" spans="7:63" s="150" customFormat="1" x14ac:dyDescent="0.3">
      <c r="G174" s="209"/>
      <c r="BK174" s="168"/>
    </row>
    <row r="175" spans="7:63" s="150" customFormat="1" x14ac:dyDescent="0.3">
      <c r="G175" s="209"/>
      <c r="BK175" s="168"/>
    </row>
    <row r="176" spans="7:63" s="150" customFormat="1" x14ac:dyDescent="0.3">
      <c r="G176" s="209"/>
      <c r="BK176" s="168"/>
    </row>
    <row r="177" spans="7:63" s="150" customFormat="1" x14ac:dyDescent="0.3">
      <c r="G177" s="209"/>
      <c r="BK177" s="168"/>
    </row>
    <row r="178" spans="7:63" s="150" customFormat="1" x14ac:dyDescent="0.3">
      <c r="G178" s="209"/>
      <c r="BK178" s="168"/>
    </row>
    <row r="179" spans="7:63" s="150" customFormat="1" x14ac:dyDescent="0.3">
      <c r="G179" s="209"/>
      <c r="BK179" s="168"/>
    </row>
    <row r="180" spans="7:63" s="150" customFormat="1" x14ac:dyDescent="0.3">
      <c r="G180" s="209"/>
      <c r="BK180" s="168"/>
    </row>
    <row r="181" spans="7:63" s="150" customFormat="1" x14ac:dyDescent="0.3">
      <c r="G181" s="209"/>
      <c r="BK181" s="168"/>
    </row>
    <row r="182" spans="7:63" s="150" customFormat="1" x14ac:dyDescent="0.3">
      <c r="G182" s="209"/>
      <c r="BK182" s="168"/>
    </row>
    <row r="183" spans="7:63" s="150" customFormat="1" x14ac:dyDescent="0.3">
      <c r="G183" s="209"/>
      <c r="BK183" s="168"/>
    </row>
    <row r="184" spans="7:63" s="150" customFormat="1" x14ac:dyDescent="0.3">
      <c r="G184" s="209"/>
      <c r="BK184" s="168"/>
    </row>
    <row r="185" spans="7:63" s="150" customFormat="1" x14ac:dyDescent="0.3">
      <c r="G185" s="209"/>
      <c r="BK185" s="168"/>
    </row>
    <row r="186" spans="7:63" s="150" customFormat="1" x14ac:dyDescent="0.3">
      <c r="G186" s="209"/>
      <c r="BK186" s="168"/>
    </row>
    <row r="187" spans="7:63" s="150" customFormat="1" x14ac:dyDescent="0.3">
      <c r="G187" s="209"/>
      <c r="BK187" s="168"/>
    </row>
    <row r="188" spans="7:63" s="150" customFormat="1" x14ac:dyDescent="0.3">
      <c r="G188" s="209"/>
      <c r="BK188" s="168"/>
    </row>
  </sheetData>
  <autoFilter ref="A1:BP126" xr:uid="{3C340C97-7F39-431D-B28B-402DDF8377A1}">
    <sortState xmlns:xlrd2="http://schemas.microsoft.com/office/spreadsheetml/2017/richdata2" ref="A2:BP126">
      <sortCondition ref="E2:E124"/>
    </sortState>
  </autoFilter>
  <sortState xmlns:xlrd2="http://schemas.microsoft.com/office/spreadsheetml/2017/richdata2" ref="A2:BO126">
    <sortCondition ref="D2:D126"/>
    <sortCondition ref="C2:C126"/>
    <sortCondition descending="1" ref="J2:J126"/>
    <sortCondition descending="1" ref="H2:H126"/>
  </sortState>
  <conditionalFormatting sqref="BL2:BN126">
    <cfRule type="expression" dxfId="137" priority="10">
      <formula>NOT(ISERROR(SEARCH("diploma",BL2)))</formula>
    </cfRule>
    <cfRule type="expression" dxfId="136" priority="11">
      <formula>NOT(ISERROR(SEARCH("diploma",BL2)))</formula>
    </cfRule>
  </conditionalFormatting>
  <conditionalFormatting sqref="B2:B126">
    <cfRule type="cellIs" dxfId="135" priority="12" operator="equal">
      <formula>"v"</formula>
    </cfRule>
  </conditionalFormatting>
  <conditionalFormatting sqref="S1">
    <cfRule type="cellIs" dxfId="134" priority="13" operator="between">
      <formula>0</formula>
      <formula>200</formula>
    </cfRule>
  </conditionalFormatting>
  <conditionalFormatting sqref="Z1:AA1">
    <cfRule type="cellIs" dxfId="133" priority="14" operator="between">
      <formula>1</formula>
      <formula>200</formula>
    </cfRule>
  </conditionalFormatting>
  <conditionalFormatting sqref="X1">
    <cfRule type="cellIs" dxfId="132" priority="15" operator="between">
      <formula>0</formula>
      <formula>200</formula>
    </cfRule>
  </conditionalFormatting>
  <conditionalFormatting sqref="AC1">
    <cfRule type="cellIs" dxfId="131" priority="16" operator="between">
      <formula>0</formula>
      <formula>200</formula>
    </cfRule>
  </conditionalFormatting>
  <conditionalFormatting sqref="AH1">
    <cfRule type="cellIs" dxfId="130" priority="17" operator="between">
      <formula>0</formula>
      <formula>200</formula>
    </cfRule>
  </conditionalFormatting>
  <conditionalFormatting sqref="AM1">
    <cfRule type="cellIs" dxfId="129" priority="18" operator="between">
      <formula>0</formula>
      <formula>200</formula>
    </cfRule>
  </conditionalFormatting>
  <conditionalFormatting sqref="AR1">
    <cfRule type="cellIs" dxfId="128" priority="19" operator="between">
      <formula>0</formula>
      <formula>200</formula>
    </cfRule>
  </conditionalFormatting>
  <conditionalFormatting sqref="AW1">
    <cfRule type="cellIs" dxfId="127" priority="20" operator="between">
      <formula>0</formula>
      <formula>200</formula>
    </cfRule>
  </conditionalFormatting>
  <conditionalFormatting sqref="BB1">
    <cfRule type="cellIs" dxfId="126" priority="21" operator="between">
      <formula>0</formula>
      <formula>200</formula>
    </cfRule>
  </conditionalFormatting>
  <conditionalFormatting sqref="BG1">
    <cfRule type="cellIs" dxfId="125" priority="22" operator="between">
      <formula>0</formula>
      <formula>200</formula>
    </cfRule>
  </conditionalFormatting>
  <conditionalFormatting sqref="N1:BK1 N127:BK1048576 N2:AL126 AQ2:BK126">
    <cfRule type="cellIs" dxfId="124" priority="23" operator="greaterThan">
      <formula>150</formula>
    </cfRule>
  </conditionalFormatting>
  <conditionalFormatting sqref="BO2:BO126">
    <cfRule type="containsText" dxfId="123" priority="8" operator="containsText" text="geen actie">
      <formula>NOT(ISERROR(SEARCH("geen actie",BO2)))</formula>
    </cfRule>
    <cfRule type="containsText" dxfId="122" priority="9" operator="containsText" text="diploma">
      <formula>NOT(ISERROR(SEARCH("diploma",BO2)))</formula>
    </cfRule>
  </conditionalFormatting>
  <conditionalFormatting sqref="F2:F126">
    <cfRule type="cellIs" dxfId="121" priority="7" operator="lessThan">
      <formula>1000</formula>
    </cfRule>
  </conditionalFormatting>
  <conditionalFormatting sqref="AM2:AP126">
    <cfRule type="cellIs" dxfId="120" priority="6" operator="greaterThan">
      <formula>150</formula>
    </cfRule>
  </conditionalFormatting>
  <conditionalFormatting sqref="B2:B126">
    <cfRule type="containsText" dxfId="119" priority="5" operator="containsText" text="x">
      <formula>NOT(ISERROR(SEARCH("x",B2)))</formula>
    </cfRule>
  </conditionalFormatting>
  <conditionalFormatting sqref="K2:K126">
    <cfRule type="cellIs" dxfId="118" priority="2" operator="equal">
      <formula>12</formula>
    </cfRule>
    <cfRule type="cellIs" dxfId="117" priority="3" operator="lessThan">
      <formula>19</formula>
    </cfRule>
    <cfRule type="cellIs" dxfId="116" priority="4" operator="greaterThan">
      <formula>19</formula>
    </cfRule>
  </conditionalFormatting>
  <conditionalFormatting sqref="J2:J126">
    <cfRule type="cellIs" dxfId="115" priority="1" operator="greaterThan">
      <formula>1900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65FE0-87A1-42F9-AB3A-4D7FF7364147}">
  <sheetPr codeName="Blad9">
    <tabColor theme="5" tint="-0.499984740745262"/>
  </sheetPr>
  <dimension ref="A1:AU210"/>
  <sheetViews>
    <sheetView zoomScaleNormal="100" workbookViewId="0">
      <selection activeCell="AA7" sqref="AA7"/>
    </sheetView>
  </sheetViews>
  <sheetFormatPr defaultColWidth="8.88671875" defaultRowHeight="13.2" x14ac:dyDescent="0.25"/>
  <cols>
    <col min="1" max="1" width="27.109375" style="156" customWidth="1"/>
    <col min="2" max="4" width="5" style="156" customWidth="1"/>
    <col min="5" max="14" width="4.33203125" style="156" customWidth="1"/>
    <col min="15" max="22" width="6.109375" style="156" customWidth="1"/>
    <col min="23" max="23" width="8.33203125" style="356" customWidth="1"/>
    <col min="24" max="25" width="10.44140625" style="156" bestFit="1" customWidth="1"/>
    <col min="26" max="26" width="13.109375" style="156" bestFit="1" customWidth="1"/>
    <col min="27" max="27" width="7.109375" style="156" bestFit="1" customWidth="1"/>
    <col min="28" max="28" width="4.109375" style="156" customWidth="1"/>
    <col min="29" max="29" width="9.33203125" style="156" bestFit="1" customWidth="1"/>
    <col min="30" max="30" width="10.6640625" style="156" bestFit="1" customWidth="1"/>
    <col min="31" max="31" width="10.88671875" style="156" bestFit="1" customWidth="1"/>
    <col min="32" max="32" width="3.33203125" style="156" customWidth="1"/>
    <col min="33" max="33" width="3.6640625" style="156" customWidth="1"/>
    <col min="34" max="34" width="4.33203125" style="156" customWidth="1"/>
    <col min="35" max="35" width="4" style="156" customWidth="1"/>
    <col min="36" max="37" width="3.88671875" style="156" customWidth="1"/>
    <col min="38" max="38" width="3.6640625" style="156" customWidth="1"/>
    <col min="39" max="39" width="3.88671875" style="156" customWidth="1"/>
    <col min="40" max="40" width="4.109375" style="156" customWidth="1"/>
    <col min="41" max="41" width="3.6640625" style="156" customWidth="1"/>
    <col min="42" max="42" width="4" style="156" customWidth="1"/>
    <col min="43" max="43" width="4.109375" style="156" customWidth="1"/>
    <col min="44" max="44" width="4.44140625" style="156" customWidth="1"/>
    <col min="45" max="45" width="5.109375" style="156" customWidth="1"/>
    <col min="46" max="16384" width="8.88671875" style="156"/>
  </cols>
  <sheetData>
    <row r="1" spans="1:47" ht="51" customHeight="1" x14ac:dyDescent="0.25">
      <c r="A1" s="447" t="s">
        <v>173</v>
      </c>
      <c r="E1" s="446"/>
      <c r="W1" s="445"/>
      <c r="X1" s="444" t="s">
        <v>152</v>
      </c>
      <c r="Y1" s="444" t="s">
        <v>157</v>
      </c>
      <c r="Z1" s="444" t="s">
        <v>153</v>
      </c>
      <c r="AA1" s="444" t="s">
        <v>168</v>
      </c>
      <c r="AC1" s="156" t="s">
        <v>158</v>
      </c>
      <c r="AD1" s="156" t="s">
        <v>159</v>
      </c>
      <c r="AE1" s="156" t="s">
        <v>160</v>
      </c>
    </row>
    <row r="2" spans="1:47" ht="20.399999999999999" x14ac:dyDescent="0.35">
      <c r="A2" s="449" t="s">
        <v>165</v>
      </c>
      <c r="B2" s="449"/>
      <c r="W2" s="147" t="s">
        <v>175</v>
      </c>
      <c r="X2" s="521">
        <v>12</v>
      </c>
      <c r="Y2" s="521" t="s">
        <v>154</v>
      </c>
      <c r="Z2" s="521" t="s">
        <v>156</v>
      </c>
      <c r="AA2" s="521">
        <v>1</v>
      </c>
      <c r="AC2" s="156" t="str">
        <f>CONCATENATE("LOPER ",Tabel13[[#This Row],[Loper nr.]])</f>
        <v>LOPER 12</v>
      </c>
      <c r="AD2" s="156" t="str">
        <f>IF(Tabel13[[#This Row],[el/me/ gem]]="e","elektrisch",IF(Tabel13[[#This Row],[el/me/ gem]]="m","mechanisch","gemengd elek./mech."))</f>
        <v>elektrisch</v>
      </c>
      <c r="AE2" s="156" t="str">
        <f>IF(Tabel13[[#This Row],[groot/klein wapen]]="k","klein wapen","groot wapen")</f>
        <v>groot wapen</v>
      </c>
    </row>
    <row r="3" spans="1:47" ht="20.399999999999999" x14ac:dyDescent="0.35">
      <c r="A3" s="449"/>
      <c r="B3" s="443" t="s">
        <v>162</v>
      </c>
      <c r="W3" s="147" t="s">
        <v>175</v>
      </c>
      <c r="X3" s="521">
        <v>11</v>
      </c>
      <c r="Y3" s="521" t="s">
        <v>156</v>
      </c>
      <c r="Z3" s="521" t="s">
        <v>161</v>
      </c>
      <c r="AA3" s="521">
        <v>3</v>
      </c>
      <c r="AC3" s="156" t="str">
        <f>CONCATENATE("LOPER ",Tabel13[[#This Row],[Loper nr.]])</f>
        <v>LOPER 11</v>
      </c>
      <c r="AD3" s="156" t="str">
        <f>IF(Tabel13[[#This Row],[el/me/ gem]]="e","elektrisch",IF(Tabel13[[#This Row],[el/me/ gem]]="m","mechanisch","gemengd elek./mech."))</f>
        <v>gemengd elek./mech.</v>
      </c>
      <c r="AE3" s="156" t="str">
        <f>IF(Tabel13[[#This Row],[groot/klein wapen]]="k","klein wapen","groot wapen")</f>
        <v>klein wapen</v>
      </c>
    </row>
    <row r="4" spans="1:47" ht="20.399999999999999" x14ac:dyDescent="0.35">
      <c r="A4" s="449"/>
      <c r="B4" s="443" t="s">
        <v>163</v>
      </c>
      <c r="W4" s="147" t="s">
        <v>175</v>
      </c>
      <c r="X4" s="521">
        <v>3</v>
      </c>
      <c r="Y4" s="521" t="s">
        <v>154</v>
      </c>
      <c r="Z4" s="521" t="s">
        <v>161</v>
      </c>
      <c r="AA4" s="521">
        <v>1</v>
      </c>
      <c r="AC4" s="156" t="str">
        <f>CONCATENATE("LOPER ",Tabel13[[#This Row],[Loper nr.]])</f>
        <v>LOPER 3</v>
      </c>
      <c r="AD4" s="156" t="str">
        <f>IF(Tabel13[[#This Row],[el/me/ gem]]="e","elektrisch",IF(Tabel13[[#This Row],[el/me/ gem]]="m","mechanisch","gemengd elek./mech."))</f>
        <v>elektrisch</v>
      </c>
      <c r="AE4" s="156" t="str">
        <f>IF(Tabel13[[#This Row],[groot/klein wapen]]="k","klein wapen","groot wapen")</f>
        <v>klein wapen</v>
      </c>
    </row>
    <row r="5" spans="1:47" ht="20.399999999999999" x14ac:dyDescent="0.35">
      <c r="A5" s="449"/>
      <c r="B5" s="443" t="s">
        <v>164</v>
      </c>
      <c r="W5" s="147" t="s">
        <v>175</v>
      </c>
      <c r="X5" s="521">
        <v>4</v>
      </c>
      <c r="Y5" s="521" t="s">
        <v>154</v>
      </c>
      <c r="Z5" s="521" t="s">
        <v>161</v>
      </c>
      <c r="AA5" s="521">
        <v>1</v>
      </c>
      <c r="AC5" s="156" t="str">
        <f>CONCATENATE("LOPER ",Tabel13[[#This Row],[Loper nr.]])</f>
        <v>LOPER 4</v>
      </c>
      <c r="AD5" s="156" t="str">
        <f>IF(Tabel13[[#This Row],[el/me/ gem]]="e","elektrisch",IF(Tabel13[[#This Row],[el/me/ gem]]="m","mechanisch","gemengd elek./mech."))</f>
        <v>elektrisch</v>
      </c>
      <c r="AE5" s="156" t="str">
        <f>IF(Tabel13[[#This Row],[groot/klein wapen]]="k","klein wapen","groot wapen")</f>
        <v>klein wapen</v>
      </c>
    </row>
    <row r="6" spans="1:47" ht="20.399999999999999" x14ac:dyDescent="0.35">
      <c r="B6" s="443" t="s">
        <v>171</v>
      </c>
      <c r="W6" s="147" t="s">
        <v>175</v>
      </c>
      <c r="X6" s="521">
        <v>5</v>
      </c>
      <c r="Y6" s="521" t="s">
        <v>154</v>
      </c>
      <c r="Z6" s="521" t="s">
        <v>161</v>
      </c>
      <c r="AA6" s="521">
        <v>1</v>
      </c>
      <c r="AC6" s="156" t="str">
        <f>CONCATENATE("LOPER ",Tabel13[[#This Row],[Loper nr.]])</f>
        <v>LOPER 5</v>
      </c>
      <c r="AD6" s="156" t="str">
        <f>IF(Tabel13[[#This Row],[el/me/ gem]]="e","elektrisch",IF(Tabel13[[#This Row],[el/me/ gem]]="m","mechanisch","gemengd elek./mech."))</f>
        <v>elektrisch</v>
      </c>
      <c r="AE6" s="156" t="str">
        <f>IF(Tabel13[[#This Row],[groot/klein wapen]]="k","klein wapen","groot wapen")</f>
        <v>klein wapen</v>
      </c>
    </row>
    <row r="7" spans="1:47" ht="20.399999999999999" x14ac:dyDescent="0.35">
      <c r="A7" s="449" t="s">
        <v>166</v>
      </c>
      <c r="B7" s="449"/>
      <c r="W7" s="147" t="s">
        <v>175</v>
      </c>
      <c r="X7" s="521">
        <v>6</v>
      </c>
      <c r="Y7" s="521" t="s">
        <v>154</v>
      </c>
      <c r="Z7" s="521" t="s">
        <v>161</v>
      </c>
      <c r="AA7" s="521">
        <v>1</v>
      </c>
      <c r="AC7" s="156" t="str">
        <f>CONCATENATE("LOPER ",Tabel13[[#This Row],[Loper nr.]])</f>
        <v>LOPER 6</v>
      </c>
      <c r="AD7" s="156" t="str">
        <f>IF(Tabel13[[#This Row],[el/me/ gem]]="e","elektrisch",IF(Tabel13[[#This Row],[el/me/ gem]]="m","mechanisch","gemengd elek./mech."))</f>
        <v>elektrisch</v>
      </c>
      <c r="AE7" s="156" t="str">
        <f>IF(Tabel13[[#This Row],[groot/klein wapen]]="k","klein wapen","groot wapen")</f>
        <v>klein wapen</v>
      </c>
    </row>
    <row r="8" spans="1:47" ht="20.399999999999999" x14ac:dyDescent="0.35">
      <c r="A8" s="449" t="s">
        <v>167</v>
      </c>
      <c r="B8" s="449"/>
      <c r="W8" s="147" t="s">
        <v>175</v>
      </c>
      <c r="X8" s="521">
        <v>7</v>
      </c>
      <c r="Y8" s="521" t="s">
        <v>154</v>
      </c>
      <c r="Z8" s="521" t="s">
        <v>161</v>
      </c>
      <c r="AA8" s="521">
        <v>1</v>
      </c>
      <c r="AC8" s="156" t="str">
        <f>CONCATENATE("LOPER ",Tabel13[[#This Row],[Loper nr.]])</f>
        <v>LOPER 7</v>
      </c>
      <c r="AD8" s="156" t="str">
        <f>IF(Tabel13[[#This Row],[el/me/ gem]]="e","elektrisch",IF(Tabel13[[#This Row],[el/me/ gem]]="m","mechanisch","gemengd elek./mech."))</f>
        <v>elektrisch</v>
      </c>
      <c r="AE8" s="156" t="str">
        <f>IF(Tabel13[[#This Row],[groot/klein wapen]]="k","klein wapen","groot wapen")</f>
        <v>klein wapen</v>
      </c>
    </row>
    <row r="9" spans="1:47" ht="20.399999999999999" x14ac:dyDescent="0.35">
      <c r="A9" s="449" t="s">
        <v>169</v>
      </c>
      <c r="B9" s="449"/>
      <c r="W9" s="147" t="s">
        <v>175</v>
      </c>
      <c r="X9" s="521">
        <v>8</v>
      </c>
      <c r="Y9" s="521" t="s">
        <v>154</v>
      </c>
      <c r="Z9" s="521" t="s">
        <v>161</v>
      </c>
      <c r="AA9" s="521">
        <v>1</v>
      </c>
      <c r="AC9" s="156" t="str">
        <f>CONCATENATE("LOPER ",Tabel13[[#This Row],[Loper nr.]])</f>
        <v>LOPER 8</v>
      </c>
      <c r="AD9" s="156" t="str">
        <f>IF(Tabel13[[#This Row],[el/me/ gem]]="e","elektrisch",IF(Tabel13[[#This Row],[el/me/ gem]]="m","mechanisch","gemengd elek./mech."))</f>
        <v>elektrisch</v>
      </c>
      <c r="AE9" s="156" t="str">
        <f>IF(Tabel13[[#This Row],[groot/klein wapen]]="k","klein wapen","groot wapen")</f>
        <v>klein wapen</v>
      </c>
    </row>
    <row r="10" spans="1:47" ht="24.6" customHeight="1" x14ac:dyDescent="0.55000000000000004">
      <c r="A10" s="442"/>
      <c r="B10" s="441"/>
      <c r="X10" s="440"/>
      <c r="Y10" s="440"/>
      <c r="Z10" s="440"/>
      <c r="AA10" s="440"/>
      <c r="AB10" s="440"/>
      <c r="AC10" s="440"/>
      <c r="AD10" s="440"/>
      <c r="AE10" s="440"/>
    </row>
    <row r="11" spans="1:47" ht="13.8" thickBot="1" x14ac:dyDescent="0.3"/>
    <row r="12" spans="1:47" ht="107.25" customHeight="1" thickBot="1" x14ac:dyDescent="0.55000000000000004">
      <c r="A12" s="529" t="str">
        <f>CONCATENATE("SABEL        ",AE2)</f>
        <v>SABEL        groot wapen</v>
      </c>
      <c r="B12" s="530"/>
      <c r="C12" s="531" t="str">
        <f>CONCATENATE(AC2,"                     ", AD2)</f>
        <v>LOPER 12                     elektrisch</v>
      </c>
      <c r="D12" s="532"/>
      <c r="E12" s="533"/>
      <c r="F12" s="533"/>
      <c r="G12" s="533"/>
      <c r="H12" s="533"/>
      <c r="I12" s="533"/>
      <c r="J12" s="533"/>
      <c r="K12" s="534"/>
      <c r="L12" s="535">
        <f>AA2</f>
        <v>1</v>
      </c>
      <c r="M12" s="536"/>
      <c r="N12" s="520" t="s">
        <v>69</v>
      </c>
      <c r="O12" s="537" t="s">
        <v>151</v>
      </c>
      <c r="P12" s="538"/>
      <c r="Q12" s="537" t="s">
        <v>150</v>
      </c>
      <c r="R12" s="538"/>
      <c r="S12" s="537" t="s">
        <v>73</v>
      </c>
      <c r="T12" s="538"/>
      <c r="U12" s="546" t="s">
        <v>7</v>
      </c>
      <c r="V12" s="547"/>
      <c r="W12" s="146" t="s">
        <v>141</v>
      </c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</row>
    <row r="13" spans="1:47" ht="16.2" thickBot="1" x14ac:dyDescent="0.35">
      <c r="A13" s="439" t="s">
        <v>100</v>
      </c>
      <c r="B13" s="438"/>
      <c r="C13" s="401">
        <v>1</v>
      </c>
      <c r="D13" s="400">
        <v>2</v>
      </c>
      <c r="E13" s="400">
        <v>3</v>
      </c>
      <c r="F13" s="400">
        <v>4</v>
      </c>
      <c r="G13" s="400">
        <v>5</v>
      </c>
      <c r="H13" s="400">
        <v>6</v>
      </c>
      <c r="I13" s="400">
        <v>7</v>
      </c>
      <c r="J13" s="400">
        <v>8</v>
      </c>
      <c r="K13" s="400">
        <v>9</v>
      </c>
      <c r="L13" s="399">
        <v>10</v>
      </c>
      <c r="M13" s="399">
        <v>11</v>
      </c>
      <c r="N13" s="396">
        <v>12</v>
      </c>
      <c r="O13" s="398" t="s">
        <v>99</v>
      </c>
      <c r="P13" s="397" t="s">
        <v>101</v>
      </c>
      <c r="Q13" s="395" t="s">
        <v>99</v>
      </c>
      <c r="R13" s="396" t="s">
        <v>101</v>
      </c>
      <c r="S13" s="395" t="s">
        <v>99</v>
      </c>
      <c r="T13" s="394" t="s">
        <v>101</v>
      </c>
      <c r="U13" s="548"/>
      <c r="V13" s="549"/>
      <c r="X13" s="411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</row>
    <row r="14" spans="1:47" ht="16.2" thickBot="1" x14ac:dyDescent="0.35">
      <c r="A14" s="230" t="s">
        <v>635</v>
      </c>
      <c r="B14" s="432">
        <v>1</v>
      </c>
      <c r="C14" s="393"/>
      <c r="D14" s="392"/>
      <c r="E14" s="392"/>
      <c r="F14" s="392"/>
      <c r="G14" s="392"/>
      <c r="H14" s="392"/>
      <c r="I14" s="392"/>
      <c r="J14" s="391"/>
      <c r="K14" s="391"/>
      <c r="L14" s="391"/>
      <c r="M14" s="391"/>
      <c r="N14" s="389"/>
      <c r="O14" s="374"/>
      <c r="P14" s="375"/>
      <c r="Q14" s="374"/>
      <c r="R14" s="375"/>
      <c r="S14" s="374"/>
      <c r="T14" s="373"/>
      <c r="U14" s="525"/>
      <c r="V14" s="526"/>
      <c r="X14" s="411"/>
      <c r="Y14" s="406"/>
      <c r="Z14" s="406"/>
      <c r="AA14" s="406"/>
      <c r="AB14" s="406"/>
      <c r="AC14" s="406"/>
      <c r="AD14" s="406"/>
      <c r="AE14" s="406"/>
      <c r="AF14" s="361" t="s">
        <v>88</v>
      </c>
      <c r="AG14" s="361"/>
      <c r="AH14" s="410"/>
      <c r="AI14" s="361"/>
      <c r="AJ14" s="361"/>
      <c r="AK14" s="361"/>
      <c r="AL14" s="357"/>
      <c r="AM14" s="357"/>
      <c r="AN14" s="357"/>
      <c r="AU14" s="156">
        <v>1</v>
      </c>
    </row>
    <row r="15" spans="1:47" ht="16.2" thickBot="1" x14ac:dyDescent="0.35">
      <c r="A15" s="246" t="s">
        <v>582</v>
      </c>
      <c r="B15" s="434">
        <v>2</v>
      </c>
      <c r="C15" s="388"/>
      <c r="D15" s="386"/>
      <c r="E15" s="387"/>
      <c r="F15" s="387"/>
      <c r="G15" s="387"/>
      <c r="H15" s="387"/>
      <c r="I15" s="387"/>
      <c r="J15" s="390"/>
      <c r="K15" s="390"/>
      <c r="L15" s="390"/>
      <c r="M15" s="390"/>
      <c r="N15" s="389"/>
      <c r="O15" s="374"/>
      <c r="P15" s="375"/>
      <c r="Q15" s="374"/>
      <c r="R15" s="375"/>
      <c r="S15" s="374"/>
      <c r="T15" s="373"/>
      <c r="U15" s="525"/>
      <c r="V15" s="526"/>
      <c r="X15" s="413" t="s">
        <v>47</v>
      </c>
      <c r="Y15" s="437" t="s">
        <v>130</v>
      </c>
      <c r="Z15" s="436" t="s">
        <v>126</v>
      </c>
      <c r="AA15" s="436" t="s">
        <v>65</v>
      </c>
      <c r="AB15" s="436" t="s">
        <v>125</v>
      </c>
      <c r="AC15" s="436" t="s">
        <v>137</v>
      </c>
      <c r="AD15" s="435" t="s">
        <v>76</v>
      </c>
      <c r="AE15" s="360"/>
      <c r="AF15" s="360"/>
      <c r="AG15" s="360"/>
      <c r="AH15" s="360"/>
      <c r="AI15" s="360"/>
      <c r="AJ15" s="360"/>
      <c r="AK15" s="360"/>
      <c r="AL15" s="359"/>
      <c r="AM15" s="358"/>
      <c r="AN15" s="357"/>
      <c r="AU15" s="156">
        <v>2</v>
      </c>
    </row>
    <row r="16" spans="1:47" ht="16.2" thickBot="1" x14ac:dyDescent="0.35">
      <c r="A16" s="246" t="s">
        <v>587</v>
      </c>
      <c r="B16" s="432">
        <v>3</v>
      </c>
      <c r="C16" s="388"/>
      <c r="D16" s="387"/>
      <c r="E16" s="386"/>
      <c r="F16" s="387"/>
      <c r="G16" s="387"/>
      <c r="H16" s="387"/>
      <c r="I16" s="387"/>
      <c r="J16" s="390"/>
      <c r="K16" s="390"/>
      <c r="L16" s="390"/>
      <c r="M16" s="390"/>
      <c r="N16" s="389"/>
      <c r="O16" s="374"/>
      <c r="P16" s="375"/>
      <c r="Q16" s="374"/>
      <c r="R16" s="375"/>
      <c r="S16" s="374"/>
      <c r="T16" s="373"/>
      <c r="U16" s="525"/>
      <c r="V16" s="526"/>
      <c r="X16" s="409" t="s">
        <v>54</v>
      </c>
      <c r="Y16" s="407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59"/>
      <c r="AM16" s="358"/>
      <c r="AN16" s="357"/>
      <c r="AU16" s="156">
        <v>3</v>
      </c>
    </row>
    <row r="17" spans="1:47" ht="15.6" x14ac:dyDescent="0.3">
      <c r="A17" s="230" t="s">
        <v>663</v>
      </c>
      <c r="B17" s="434">
        <v>4</v>
      </c>
      <c r="C17" s="388"/>
      <c r="D17" s="387"/>
      <c r="E17" s="387"/>
      <c r="F17" s="386"/>
      <c r="G17" s="387"/>
      <c r="H17" s="387"/>
      <c r="I17" s="387"/>
      <c r="J17" s="390"/>
      <c r="K17" s="390"/>
      <c r="L17" s="390"/>
      <c r="M17" s="390"/>
      <c r="N17" s="389"/>
      <c r="O17" s="374"/>
      <c r="P17" s="375"/>
      <c r="Q17" s="374"/>
      <c r="R17" s="375"/>
      <c r="S17" s="374"/>
      <c r="T17" s="373"/>
      <c r="U17" s="525"/>
      <c r="V17" s="526"/>
      <c r="X17" s="427" t="s">
        <v>10</v>
      </c>
      <c r="Y17" s="426" t="s">
        <v>76</v>
      </c>
      <c r="Z17" s="426" t="s">
        <v>137</v>
      </c>
      <c r="AA17" s="426" t="s">
        <v>25</v>
      </c>
      <c r="AB17" s="426" t="s">
        <v>126</v>
      </c>
      <c r="AC17" s="426" t="s">
        <v>74</v>
      </c>
      <c r="AD17" s="426" t="s">
        <v>65</v>
      </c>
      <c r="AE17" s="426" t="s">
        <v>28</v>
      </c>
      <c r="AF17" s="426" t="s">
        <v>68</v>
      </c>
      <c r="AG17" s="426" t="s">
        <v>127</v>
      </c>
      <c r="AH17" s="426" t="s">
        <v>3</v>
      </c>
      <c r="AI17" s="403"/>
      <c r="AJ17" s="359"/>
      <c r="AK17" s="359"/>
      <c r="AL17" s="359"/>
      <c r="AM17" s="358"/>
      <c r="AN17" s="357"/>
      <c r="AU17" s="156">
        <v>4</v>
      </c>
    </row>
    <row r="18" spans="1:47" ht="15.6" x14ac:dyDescent="0.3">
      <c r="A18" s="174" t="s">
        <v>657</v>
      </c>
      <c r="B18" s="432">
        <v>5</v>
      </c>
      <c r="C18" s="388"/>
      <c r="D18" s="387"/>
      <c r="E18" s="387"/>
      <c r="F18" s="387"/>
      <c r="G18" s="386"/>
      <c r="H18" s="387"/>
      <c r="I18" s="387"/>
      <c r="J18" s="390"/>
      <c r="K18" s="390"/>
      <c r="L18" s="390"/>
      <c r="M18" s="390"/>
      <c r="N18" s="389"/>
      <c r="O18" s="374"/>
      <c r="P18" s="375"/>
      <c r="Q18" s="374"/>
      <c r="R18" s="375"/>
      <c r="S18" s="374"/>
      <c r="T18" s="373"/>
      <c r="U18" s="525"/>
      <c r="V18" s="526"/>
      <c r="X18" s="359" t="s">
        <v>39</v>
      </c>
      <c r="Y18" s="359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59"/>
      <c r="AK18" s="359"/>
      <c r="AL18" s="359"/>
      <c r="AM18" s="358"/>
      <c r="AN18" s="357"/>
    </row>
    <row r="19" spans="1:47" ht="15.6" x14ac:dyDescent="0.3">
      <c r="B19" s="434">
        <v>6</v>
      </c>
      <c r="C19" s="388"/>
      <c r="D19" s="387"/>
      <c r="E19" s="387"/>
      <c r="F19" s="387"/>
      <c r="G19" s="387"/>
      <c r="H19" s="386"/>
      <c r="I19" s="387"/>
      <c r="J19" s="390"/>
      <c r="K19" s="390"/>
      <c r="L19" s="390"/>
      <c r="M19" s="390"/>
      <c r="N19" s="389"/>
      <c r="O19" s="374"/>
      <c r="P19" s="375"/>
      <c r="Q19" s="374"/>
      <c r="R19" s="375"/>
      <c r="S19" s="374"/>
      <c r="T19" s="373"/>
      <c r="U19" s="525"/>
      <c r="V19" s="526"/>
      <c r="X19" s="407"/>
      <c r="Y19" s="407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59"/>
      <c r="AK19" s="359"/>
      <c r="AL19" s="359"/>
      <c r="AM19" s="358"/>
      <c r="AN19" s="357"/>
    </row>
    <row r="20" spans="1:47" ht="15.6" x14ac:dyDescent="0.3">
      <c r="A20" s="246"/>
      <c r="B20" s="432">
        <v>7</v>
      </c>
      <c r="C20" s="388"/>
      <c r="D20" s="387"/>
      <c r="E20" s="387"/>
      <c r="F20" s="387"/>
      <c r="G20" s="387"/>
      <c r="H20" s="387"/>
      <c r="I20" s="386"/>
      <c r="J20" s="385"/>
      <c r="K20" s="385"/>
      <c r="L20" s="385"/>
      <c r="M20" s="385"/>
      <c r="N20" s="376"/>
      <c r="O20" s="374"/>
      <c r="P20" s="375"/>
      <c r="Q20" s="374"/>
      <c r="R20" s="375"/>
      <c r="S20" s="374"/>
      <c r="T20" s="373"/>
      <c r="U20" s="525"/>
      <c r="V20" s="526"/>
      <c r="X20" s="420" t="s">
        <v>54</v>
      </c>
      <c r="Y20" s="412" t="s">
        <v>109</v>
      </c>
      <c r="Z20" s="412" t="s">
        <v>28</v>
      </c>
      <c r="AA20" s="412" t="s">
        <v>137</v>
      </c>
      <c r="AB20" s="412" t="s">
        <v>42</v>
      </c>
      <c r="AC20" s="412" t="s">
        <v>50</v>
      </c>
      <c r="AD20" s="412" t="s">
        <v>126</v>
      </c>
      <c r="AE20" s="412" t="s">
        <v>130</v>
      </c>
      <c r="AF20" s="412" t="s">
        <v>51</v>
      </c>
      <c r="AG20" s="412" t="s">
        <v>110</v>
      </c>
      <c r="AH20" s="412" t="s">
        <v>65</v>
      </c>
      <c r="AI20" s="412" t="s">
        <v>3</v>
      </c>
      <c r="AJ20" s="412" t="s">
        <v>61</v>
      </c>
      <c r="AK20" s="412" t="s">
        <v>76</v>
      </c>
      <c r="AL20" s="412" t="s">
        <v>62</v>
      </c>
      <c r="AM20" s="412" t="s">
        <v>63</v>
      </c>
    </row>
    <row r="21" spans="1:47" ht="15.6" x14ac:dyDescent="0.3">
      <c r="B21" s="434">
        <v>8</v>
      </c>
      <c r="C21" s="381"/>
      <c r="D21" s="380"/>
      <c r="E21" s="380"/>
      <c r="F21" s="380"/>
      <c r="G21" s="380"/>
      <c r="H21" s="380"/>
      <c r="I21" s="379"/>
      <c r="J21" s="377"/>
      <c r="K21" s="378"/>
      <c r="L21" s="378"/>
      <c r="M21" s="378"/>
      <c r="N21" s="376"/>
      <c r="O21" s="374"/>
      <c r="P21" s="375"/>
      <c r="Q21" s="374"/>
      <c r="R21" s="375"/>
      <c r="S21" s="374"/>
      <c r="T21" s="373"/>
      <c r="U21" s="525"/>
      <c r="V21" s="526"/>
      <c r="X21" s="359" t="s">
        <v>52</v>
      </c>
      <c r="AF21" s="359"/>
      <c r="AG21" s="359"/>
      <c r="AH21" s="359"/>
      <c r="AI21" s="359"/>
      <c r="AJ21" s="359"/>
      <c r="AK21" s="360"/>
      <c r="AL21" s="360"/>
      <c r="AM21" s="362"/>
      <c r="AN21" s="361"/>
    </row>
    <row r="22" spans="1:47" ht="16.2" thickBot="1" x14ac:dyDescent="0.35">
      <c r="A22" s="246"/>
      <c r="B22" s="432">
        <v>9</v>
      </c>
      <c r="C22" s="381"/>
      <c r="D22" s="380"/>
      <c r="E22" s="380"/>
      <c r="F22" s="380"/>
      <c r="G22" s="380"/>
      <c r="H22" s="380"/>
      <c r="I22" s="379"/>
      <c r="J22" s="378"/>
      <c r="K22" s="377"/>
      <c r="L22" s="378"/>
      <c r="M22" s="378"/>
      <c r="N22" s="376"/>
      <c r="O22" s="374"/>
      <c r="P22" s="375"/>
      <c r="Q22" s="374"/>
      <c r="R22" s="375"/>
      <c r="S22" s="374"/>
      <c r="T22" s="373"/>
      <c r="U22" s="525"/>
      <c r="V22" s="526"/>
      <c r="X22" s="407"/>
      <c r="Y22" s="407"/>
      <c r="Z22" s="360"/>
      <c r="AA22" s="360"/>
      <c r="AB22" s="360"/>
      <c r="AC22" s="360"/>
      <c r="AD22" s="360"/>
      <c r="AE22" s="360"/>
      <c r="AF22" s="360"/>
      <c r="AG22" s="359"/>
      <c r="AH22" s="359"/>
      <c r="AI22" s="359"/>
      <c r="AJ22" s="359"/>
      <c r="AK22" s="359"/>
      <c r="AL22" s="360"/>
      <c r="AM22" s="362"/>
      <c r="AN22" s="361"/>
    </row>
    <row r="23" spans="1:47" ht="16.2" thickBot="1" x14ac:dyDescent="0.35">
      <c r="A23" s="433"/>
      <c r="B23" s="434">
        <v>10</v>
      </c>
      <c r="C23" s="381"/>
      <c r="D23" s="380"/>
      <c r="E23" s="380"/>
      <c r="F23" s="380"/>
      <c r="G23" s="380"/>
      <c r="H23" s="380"/>
      <c r="I23" s="379"/>
      <c r="J23" s="378"/>
      <c r="K23" s="378"/>
      <c r="L23" s="377"/>
      <c r="M23" s="378"/>
      <c r="N23" s="376"/>
      <c r="O23" s="374"/>
      <c r="P23" s="375"/>
      <c r="Q23" s="374"/>
      <c r="R23" s="375"/>
      <c r="S23" s="374"/>
      <c r="T23" s="373"/>
      <c r="U23" s="525"/>
      <c r="V23" s="526"/>
      <c r="X23" s="413" t="s">
        <v>64</v>
      </c>
      <c r="Y23" s="412" t="s">
        <v>130</v>
      </c>
      <c r="Z23" s="412" t="s">
        <v>28</v>
      </c>
      <c r="AA23" s="412" t="s">
        <v>62</v>
      </c>
      <c r="AB23" s="412" t="s">
        <v>98</v>
      </c>
      <c r="AC23" s="412" t="s">
        <v>74</v>
      </c>
      <c r="AD23" s="412" t="s">
        <v>126</v>
      </c>
      <c r="AE23" s="412" t="s">
        <v>108</v>
      </c>
      <c r="AF23" s="412" t="s">
        <v>25</v>
      </c>
      <c r="AG23" s="412" t="s">
        <v>72</v>
      </c>
      <c r="AH23" s="412" t="s">
        <v>110</v>
      </c>
      <c r="AI23" s="412" t="s">
        <v>67</v>
      </c>
      <c r="AJ23" s="412" t="s">
        <v>1</v>
      </c>
      <c r="AK23" s="412" t="s">
        <v>133</v>
      </c>
      <c r="AL23" s="412" t="s">
        <v>96</v>
      </c>
      <c r="AM23" s="412" t="s">
        <v>127</v>
      </c>
      <c r="AN23" s="412" t="s">
        <v>109</v>
      </c>
      <c r="AO23" s="412" t="s">
        <v>125</v>
      </c>
      <c r="AP23" s="412" t="s">
        <v>8</v>
      </c>
      <c r="AQ23" s="412" t="s">
        <v>48</v>
      </c>
      <c r="AR23" s="412" t="s">
        <v>76</v>
      </c>
      <c r="AS23" s="412" t="s">
        <v>140</v>
      </c>
    </row>
    <row r="24" spans="1:47" ht="15.6" x14ac:dyDescent="0.3">
      <c r="A24" s="433"/>
      <c r="B24" s="432">
        <v>11</v>
      </c>
      <c r="C24" s="381"/>
      <c r="D24" s="380"/>
      <c r="E24" s="380"/>
      <c r="F24" s="380"/>
      <c r="G24" s="380"/>
      <c r="H24" s="380"/>
      <c r="I24" s="379"/>
      <c r="J24" s="378"/>
      <c r="K24" s="378"/>
      <c r="L24" s="378"/>
      <c r="M24" s="377"/>
      <c r="N24" s="376"/>
      <c r="O24" s="374"/>
      <c r="P24" s="375"/>
      <c r="Q24" s="374"/>
      <c r="R24" s="375"/>
      <c r="S24" s="374"/>
      <c r="T24" s="373"/>
      <c r="U24" s="525"/>
      <c r="V24" s="526"/>
      <c r="X24" s="359" t="s">
        <v>71</v>
      </c>
      <c r="AI24" s="403"/>
      <c r="AJ24" s="403"/>
      <c r="AK24" s="403"/>
      <c r="AL24" s="403"/>
      <c r="AM24" s="523"/>
      <c r="AN24" s="406"/>
    </row>
    <row r="25" spans="1:47" ht="16.2" thickBot="1" x14ac:dyDescent="0.35">
      <c r="A25" s="431"/>
      <c r="B25" s="430">
        <v>12</v>
      </c>
      <c r="C25" s="370"/>
      <c r="D25" s="369"/>
      <c r="E25" s="369"/>
      <c r="F25" s="369"/>
      <c r="G25" s="369"/>
      <c r="H25" s="369"/>
      <c r="I25" s="369"/>
      <c r="J25" s="368"/>
      <c r="K25" s="368"/>
      <c r="L25" s="368"/>
      <c r="M25" s="368"/>
      <c r="N25" s="367"/>
      <c r="O25" s="365"/>
      <c r="P25" s="366"/>
      <c r="Q25" s="365"/>
      <c r="R25" s="366"/>
      <c r="S25" s="365"/>
      <c r="T25" s="364"/>
      <c r="U25" s="527"/>
      <c r="V25" s="528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405"/>
      <c r="AN25" s="404"/>
    </row>
    <row r="26" spans="1:47" ht="15.6" x14ac:dyDescent="0.3">
      <c r="A26" s="429"/>
      <c r="B26" s="417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5"/>
      <c r="P26" s="415"/>
      <c r="Q26" s="415"/>
      <c r="R26" s="415"/>
      <c r="S26" s="415"/>
      <c r="T26" s="415"/>
      <c r="X26" s="428" t="s">
        <v>56</v>
      </c>
      <c r="Y26" s="412" t="s">
        <v>126</v>
      </c>
      <c r="Z26" s="412" t="s">
        <v>42</v>
      </c>
      <c r="AA26" s="412" t="s">
        <v>12</v>
      </c>
      <c r="AB26" s="412" t="s">
        <v>13</v>
      </c>
      <c r="AC26" s="412" t="s">
        <v>76</v>
      </c>
      <c r="AD26" s="412" t="s">
        <v>137</v>
      </c>
      <c r="AE26" s="412" t="s">
        <v>61</v>
      </c>
      <c r="AF26" s="412" t="s">
        <v>20</v>
      </c>
      <c r="AG26" s="412" t="s">
        <v>68</v>
      </c>
      <c r="AH26" s="412" t="s">
        <v>90</v>
      </c>
      <c r="AI26" s="412" t="s">
        <v>79</v>
      </c>
      <c r="AJ26" s="412" t="s">
        <v>108</v>
      </c>
      <c r="AK26" s="412" t="s">
        <v>3</v>
      </c>
      <c r="AL26" s="412" t="s">
        <v>132</v>
      </c>
      <c r="AM26" s="405"/>
      <c r="AN26" s="404"/>
    </row>
    <row r="27" spans="1:47" ht="16.2" thickBot="1" x14ac:dyDescent="0.35">
      <c r="A27" s="359" t="s">
        <v>149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25"/>
      <c r="X27" s="359" t="s">
        <v>44</v>
      </c>
      <c r="AM27" s="405"/>
      <c r="AN27" s="404"/>
    </row>
    <row r="28" spans="1:47" ht="15.6" x14ac:dyDescent="0.3">
      <c r="A28" s="427" t="s">
        <v>10</v>
      </c>
      <c r="B28" s="426" t="s">
        <v>76</v>
      </c>
      <c r="C28" s="426" t="s">
        <v>137</v>
      </c>
      <c r="D28" s="426" t="s">
        <v>25</v>
      </c>
      <c r="E28" s="426" t="s">
        <v>126</v>
      </c>
      <c r="F28" s="426" t="s">
        <v>74</v>
      </c>
      <c r="G28" s="426" t="s">
        <v>65</v>
      </c>
      <c r="H28" s="426" t="s">
        <v>28</v>
      </c>
      <c r="I28" s="426" t="s">
        <v>68</v>
      </c>
      <c r="J28" s="426" t="s">
        <v>127</v>
      </c>
      <c r="K28" s="426" t="s">
        <v>3</v>
      </c>
      <c r="L28" s="403"/>
      <c r="M28" s="359"/>
      <c r="N28" s="359"/>
      <c r="O28" s="359"/>
      <c r="P28" s="358"/>
      <c r="Q28" s="357"/>
      <c r="W28" s="425"/>
      <c r="X28" s="359"/>
      <c r="Y28" s="412" t="s">
        <v>38</v>
      </c>
      <c r="Z28" s="412" t="s">
        <v>62</v>
      </c>
      <c r="AA28" s="412" t="s">
        <v>26</v>
      </c>
      <c r="AB28" s="412" t="s">
        <v>74</v>
      </c>
      <c r="AC28" s="412" t="s">
        <v>80</v>
      </c>
      <c r="AD28" s="412" t="s">
        <v>120</v>
      </c>
      <c r="AE28" s="412" t="s">
        <v>49</v>
      </c>
      <c r="AF28" s="412" t="s">
        <v>37</v>
      </c>
      <c r="AG28" s="412" t="s">
        <v>127</v>
      </c>
      <c r="AH28" s="412" t="s">
        <v>105</v>
      </c>
      <c r="AI28" s="412" t="s">
        <v>133</v>
      </c>
      <c r="AJ28" s="412" t="s">
        <v>135</v>
      </c>
      <c r="AK28" s="412" t="s">
        <v>96</v>
      </c>
      <c r="AL28" s="412" t="s">
        <v>65</v>
      </c>
      <c r="AM28" s="405"/>
      <c r="AN28" s="404"/>
    </row>
    <row r="29" spans="1:47" ht="16.2" thickBot="1" x14ac:dyDescent="0.35">
      <c r="A29" s="359" t="s">
        <v>39</v>
      </c>
      <c r="B29" s="359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59"/>
      <c r="N29" s="359"/>
      <c r="O29" s="359"/>
      <c r="P29" s="358"/>
      <c r="Q29" s="357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405"/>
      <c r="AN29" s="404"/>
    </row>
    <row r="30" spans="1:47" ht="13.8" thickBot="1" x14ac:dyDescent="0.3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406"/>
      <c r="X30" s="413" t="s">
        <v>136</v>
      </c>
      <c r="Y30" s="412" t="s">
        <v>115</v>
      </c>
      <c r="Z30" s="412" t="s">
        <v>26</v>
      </c>
      <c r="AA30" s="412" t="s">
        <v>120</v>
      </c>
      <c r="AB30" s="412" t="s">
        <v>133</v>
      </c>
      <c r="AC30" s="412" t="s">
        <v>42</v>
      </c>
      <c r="AD30" s="412" t="s">
        <v>58</v>
      </c>
      <c r="AE30" s="412" t="s">
        <v>79</v>
      </c>
      <c r="AF30" s="412" t="s">
        <v>12</v>
      </c>
      <c r="AG30" s="412" t="s">
        <v>48</v>
      </c>
      <c r="AH30" s="412" t="s">
        <v>76</v>
      </c>
      <c r="AI30" s="412" t="s">
        <v>128</v>
      </c>
      <c r="AJ30" s="412" t="s">
        <v>94</v>
      </c>
      <c r="AK30" s="412" t="s">
        <v>38</v>
      </c>
      <c r="AL30" s="412" t="s">
        <v>80</v>
      </c>
      <c r="AM30" s="412" t="s">
        <v>29</v>
      </c>
      <c r="AN30" s="412" t="s">
        <v>30</v>
      </c>
      <c r="AO30" s="412" t="s">
        <v>86</v>
      </c>
      <c r="AP30" s="412" t="s">
        <v>93</v>
      </c>
      <c r="AQ30" s="412" t="s">
        <v>1</v>
      </c>
      <c r="AR30" s="412" t="s">
        <v>125</v>
      </c>
      <c r="AS30" s="412" t="s">
        <v>117</v>
      </c>
    </row>
    <row r="31" spans="1:47" ht="10.5" customHeight="1" x14ac:dyDescent="0.3">
      <c r="A31" s="359"/>
      <c r="J31" s="403"/>
      <c r="K31" s="403"/>
      <c r="L31" s="403"/>
      <c r="M31" s="403"/>
      <c r="N31" s="403"/>
      <c r="O31" s="403"/>
      <c r="P31" s="405"/>
      <c r="Q31" s="404"/>
      <c r="W31" s="425"/>
      <c r="X31" s="359" t="s">
        <v>139</v>
      </c>
      <c r="AM31" s="405"/>
      <c r="AN31" s="404"/>
    </row>
    <row r="32" spans="1:47" x14ac:dyDescent="0.25">
      <c r="A32" s="403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25"/>
      <c r="X32" s="359"/>
      <c r="Y32" s="412" t="s">
        <v>78</v>
      </c>
      <c r="Z32" s="412" t="s">
        <v>98</v>
      </c>
      <c r="AA32" s="412" t="s">
        <v>72</v>
      </c>
      <c r="AB32" s="412" t="s">
        <v>90</v>
      </c>
      <c r="AC32" s="412" t="s">
        <v>118</v>
      </c>
      <c r="AD32" s="412" t="s">
        <v>20</v>
      </c>
      <c r="AE32" s="412" t="s">
        <v>68</v>
      </c>
      <c r="AF32" s="412" t="s">
        <v>51</v>
      </c>
      <c r="AG32" s="412" t="s">
        <v>110</v>
      </c>
      <c r="AH32" s="412" t="s">
        <v>55</v>
      </c>
      <c r="AI32" s="412" t="s">
        <v>131</v>
      </c>
      <c r="AJ32" s="412" t="s">
        <v>63</v>
      </c>
      <c r="AK32" s="412" t="s">
        <v>62</v>
      </c>
      <c r="AL32" s="412" t="s">
        <v>15</v>
      </c>
      <c r="AM32" s="412" t="s">
        <v>97</v>
      </c>
      <c r="AN32" s="406"/>
    </row>
    <row r="33" spans="1:45" ht="15.6" x14ac:dyDescent="0.3">
      <c r="X33" s="359"/>
      <c r="AG33" s="403"/>
      <c r="AH33" s="403"/>
      <c r="AI33" s="403"/>
      <c r="AJ33" s="403"/>
      <c r="AK33" s="403"/>
      <c r="AL33" s="403"/>
      <c r="AM33" s="405"/>
      <c r="AN33" s="404"/>
    </row>
    <row r="34" spans="1:45" ht="15.6" x14ac:dyDescent="0.3">
      <c r="B34" s="359"/>
      <c r="C34" s="359"/>
      <c r="D34" s="359"/>
      <c r="AL34" s="403"/>
      <c r="AM34" s="405"/>
      <c r="AN34" s="404"/>
    </row>
    <row r="35" spans="1:45" ht="17.399999999999999" x14ac:dyDescent="0.3">
      <c r="A35" s="550" t="s">
        <v>53</v>
      </c>
      <c r="B35" s="550"/>
      <c r="C35" s="550"/>
      <c r="D35" s="550"/>
      <c r="E35" s="550"/>
      <c r="F35" s="416"/>
      <c r="G35" s="416"/>
      <c r="H35" s="416"/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415"/>
      <c r="T35" s="415"/>
      <c r="X35" s="363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</row>
    <row r="36" spans="1:45" ht="16.2" thickBot="1" x14ac:dyDescent="0.35">
      <c r="A36" s="418"/>
      <c r="B36" s="417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5"/>
      <c r="P36" s="415"/>
      <c r="Q36" s="405"/>
      <c r="R36" s="405"/>
      <c r="S36" s="405"/>
      <c r="T36" s="405"/>
      <c r="U36" s="405"/>
      <c r="V36" s="405"/>
      <c r="X36" s="359"/>
    </row>
    <row r="37" spans="1:45" ht="102" customHeight="1" thickBot="1" x14ac:dyDescent="0.55000000000000004">
      <c r="A37" s="529" t="str">
        <f>CONCATENATE("SABEL        ",AE3)</f>
        <v>SABEL        klein wapen</v>
      </c>
      <c r="B37" s="530"/>
      <c r="C37" s="531" t="str">
        <f>CONCATENATE(AC3,"                     ", AD3)</f>
        <v>LOPER 11                     gemengd elek./mech.</v>
      </c>
      <c r="D37" s="532"/>
      <c r="E37" s="533"/>
      <c r="F37" s="533"/>
      <c r="G37" s="533"/>
      <c r="H37" s="533"/>
      <c r="I37" s="533"/>
      <c r="J37" s="533"/>
      <c r="K37" s="534"/>
      <c r="L37" s="535">
        <f>AA3</f>
        <v>3</v>
      </c>
      <c r="M37" s="536"/>
      <c r="N37" s="520" t="s">
        <v>69</v>
      </c>
      <c r="O37" s="537" t="s">
        <v>151</v>
      </c>
      <c r="P37" s="538"/>
      <c r="Q37" s="537" t="s">
        <v>150</v>
      </c>
      <c r="R37" s="538"/>
      <c r="S37" s="537" t="s">
        <v>73</v>
      </c>
      <c r="T37" s="538"/>
      <c r="U37" s="539" t="s">
        <v>95</v>
      </c>
      <c r="V37" s="540"/>
      <c r="W37" s="146" t="s">
        <v>142</v>
      </c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</row>
    <row r="38" spans="1:45" ht="16.2" thickBot="1" x14ac:dyDescent="0.35">
      <c r="A38" s="398" t="s">
        <v>100</v>
      </c>
      <c r="B38" s="402"/>
      <c r="C38" s="401">
        <v>1</v>
      </c>
      <c r="D38" s="400">
        <v>2</v>
      </c>
      <c r="E38" s="400">
        <v>3</v>
      </c>
      <c r="F38" s="400">
        <v>4</v>
      </c>
      <c r="G38" s="400">
        <v>5</v>
      </c>
      <c r="H38" s="400">
        <v>6</v>
      </c>
      <c r="I38" s="400">
        <v>7</v>
      </c>
      <c r="J38" s="400">
        <v>8</v>
      </c>
      <c r="K38" s="400">
        <v>9</v>
      </c>
      <c r="L38" s="399">
        <v>10</v>
      </c>
      <c r="M38" s="399">
        <v>11</v>
      </c>
      <c r="N38" s="396">
        <v>12</v>
      </c>
      <c r="O38" s="398" t="s">
        <v>99</v>
      </c>
      <c r="P38" s="397" t="s">
        <v>101</v>
      </c>
      <c r="Q38" s="395" t="s">
        <v>99</v>
      </c>
      <c r="R38" s="396" t="s">
        <v>101</v>
      </c>
      <c r="S38" s="395" t="s">
        <v>99</v>
      </c>
      <c r="T38" s="394" t="s">
        <v>101</v>
      </c>
      <c r="U38" s="541"/>
      <c r="V38" s="542"/>
      <c r="X38" s="424" t="s">
        <v>39</v>
      </c>
      <c r="Y38" s="423" t="s">
        <v>130</v>
      </c>
      <c r="Z38" s="423" t="s">
        <v>118</v>
      </c>
      <c r="AA38" s="423" t="s">
        <v>28</v>
      </c>
      <c r="AB38" s="423" t="s">
        <v>83</v>
      </c>
      <c r="AC38" s="423" t="s">
        <v>1</v>
      </c>
      <c r="AD38" s="423" t="s">
        <v>78</v>
      </c>
      <c r="AE38" s="423" t="s">
        <v>63</v>
      </c>
      <c r="AF38" s="423" t="s">
        <v>134</v>
      </c>
      <c r="AG38" s="423" t="s">
        <v>126</v>
      </c>
      <c r="AH38" s="423" t="s">
        <v>45</v>
      </c>
      <c r="AI38" s="423" t="s">
        <v>25</v>
      </c>
      <c r="AJ38" s="423" t="s">
        <v>81</v>
      </c>
      <c r="AK38" s="423" t="s">
        <v>3</v>
      </c>
      <c r="AL38" s="423" t="s">
        <v>33</v>
      </c>
      <c r="AM38" s="423" t="s">
        <v>76</v>
      </c>
      <c r="AN38" s="423" t="s">
        <v>108</v>
      </c>
      <c r="AO38" s="423" t="s">
        <v>137</v>
      </c>
      <c r="AP38" s="423" t="s">
        <v>16</v>
      </c>
      <c r="AQ38" s="423" t="s">
        <v>17</v>
      </c>
      <c r="AR38" s="423" t="s">
        <v>109</v>
      </c>
      <c r="AS38" s="423" t="s">
        <v>15</v>
      </c>
    </row>
    <row r="39" spans="1:45" ht="15.6" x14ac:dyDescent="0.3">
      <c r="A39" s="230" t="s">
        <v>702</v>
      </c>
      <c r="B39" s="382">
        <v>1</v>
      </c>
      <c r="C39" s="393"/>
      <c r="D39" s="392"/>
      <c r="E39" s="392"/>
      <c r="F39" s="392"/>
      <c r="G39" s="392"/>
      <c r="H39" s="392"/>
      <c r="I39" s="392"/>
      <c r="J39" s="391"/>
      <c r="K39" s="391"/>
      <c r="L39" s="391"/>
      <c r="M39" s="391"/>
      <c r="N39" s="389"/>
      <c r="O39" s="374"/>
      <c r="P39" s="375"/>
      <c r="Q39" s="374"/>
      <c r="R39" s="375"/>
      <c r="S39" s="374"/>
      <c r="T39" s="373"/>
      <c r="U39" s="525"/>
      <c r="V39" s="526"/>
      <c r="X39" s="359" t="s">
        <v>32</v>
      </c>
    </row>
    <row r="40" spans="1:45" ht="15.6" x14ac:dyDescent="0.3">
      <c r="A40" s="230" t="s">
        <v>713</v>
      </c>
      <c r="B40" s="384">
        <v>2</v>
      </c>
      <c r="C40" s="388"/>
      <c r="D40" s="386"/>
      <c r="E40" s="387"/>
      <c r="F40" s="387"/>
      <c r="G40" s="387"/>
      <c r="H40" s="387"/>
      <c r="I40" s="387"/>
      <c r="J40" s="390"/>
      <c r="K40" s="390"/>
      <c r="L40" s="390"/>
      <c r="M40" s="390"/>
      <c r="N40" s="389"/>
      <c r="O40" s="374"/>
      <c r="P40" s="375"/>
      <c r="Q40" s="374"/>
      <c r="R40" s="375"/>
      <c r="S40" s="374"/>
      <c r="T40" s="373"/>
      <c r="U40" s="525"/>
      <c r="V40" s="526"/>
      <c r="X40" s="359"/>
      <c r="Y40" s="412" t="s">
        <v>84</v>
      </c>
      <c r="Z40" s="412" t="s">
        <v>24</v>
      </c>
      <c r="AA40" s="412" t="s">
        <v>48</v>
      </c>
      <c r="AB40" s="412" t="s">
        <v>2</v>
      </c>
      <c r="AC40" s="412" t="s">
        <v>132</v>
      </c>
      <c r="AD40" s="412" t="s">
        <v>55</v>
      </c>
      <c r="AE40" s="412" t="s">
        <v>51</v>
      </c>
      <c r="AF40" s="412" t="s">
        <v>12</v>
      </c>
      <c r="AG40" s="412" t="s">
        <v>121</v>
      </c>
      <c r="AH40" s="412" t="s">
        <v>37</v>
      </c>
      <c r="AI40" s="412" t="s">
        <v>86</v>
      </c>
      <c r="AJ40" s="412" t="s">
        <v>116</v>
      </c>
      <c r="AK40" s="412" t="s">
        <v>115</v>
      </c>
      <c r="AL40" s="412" t="s">
        <v>120</v>
      </c>
      <c r="AM40" s="412" t="s">
        <v>59</v>
      </c>
      <c r="AN40" s="412" t="s">
        <v>50</v>
      </c>
      <c r="AO40" s="412" t="s">
        <v>75</v>
      </c>
      <c r="AP40" s="412" t="s">
        <v>123</v>
      </c>
      <c r="AQ40" s="412" t="s">
        <v>98</v>
      </c>
      <c r="AR40" s="412" t="s">
        <v>49</v>
      </c>
      <c r="AS40" s="412" t="s">
        <v>58</v>
      </c>
    </row>
    <row r="41" spans="1:45" ht="15.6" x14ac:dyDescent="0.3">
      <c r="A41" s="246" t="s">
        <v>265</v>
      </c>
      <c r="B41" s="382">
        <v>3</v>
      </c>
      <c r="C41" s="388"/>
      <c r="D41" s="387"/>
      <c r="E41" s="386"/>
      <c r="F41" s="387"/>
      <c r="G41" s="387"/>
      <c r="H41" s="387"/>
      <c r="I41" s="387"/>
      <c r="J41" s="390"/>
      <c r="K41" s="390"/>
      <c r="L41" s="390"/>
      <c r="M41" s="390"/>
      <c r="N41" s="389"/>
      <c r="O41" s="374"/>
      <c r="P41" s="375"/>
      <c r="Q41" s="374"/>
      <c r="R41" s="375"/>
      <c r="S41" s="374"/>
      <c r="T41" s="373"/>
      <c r="U41" s="525"/>
      <c r="V41" s="526"/>
      <c r="X41" s="403"/>
      <c r="AE41" s="403"/>
      <c r="AF41" s="403"/>
      <c r="AG41" s="403"/>
      <c r="AH41" s="403"/>
      <c r="AI41" s="403"/>
      <c r="AJ41" s="403"/>
      <c r="AK41" s="403"/>
      <c r="AL41" s="403"/>
      <c r="AM41" s="523"/>
      <c r="AN41" s="406"/>
    </row>
    <row r="42" spans="1:45" ht="15.6" x14ac:dyDescent="0.3">
      <c r="A42" s="246" t="s">
        <v>630</v>
      </c>
      <c r="B42" s="384">
        <v>4</v>
      </c>
      <c r="C42" s="388"/>
      <c r="D42" s="387"/>
      <c r="E42" s="387"/>
      <c r="F42" s="386"/>
      <c r="G42" s="387"/>
      <c r="H42" s="387"/>
      <c r="I42" s="387"/>
      <c r="J42" s="390"/>
      <c r="K42" s="390"/>
      <c r="L42" s="390"/>
      <c r="M42" s="390"/>
      <c r="N42" s="389"/>
      <c r="O42" s="374"/>
      <c r="P42" s="375"/>
      <c r="Q42" s="374"/>
      <c r="R42" s="375"/>
      <c r="S42" s="374"/>
      <c r="T42" s="373"/>
      <c r="U42" s="525"/>
      <c r="V42" s="526"/>
      <c r="Y42" s="412" t="s">
        <v>62</v>
      </c>
      <c r="Z42" s="412" t="s">
        <v>67</v>
      </c>
      <c r="AA42" s="412" t="s">
        <v>43</v>
      </c>
      <c r="AM42" s="523"/>
      <c r="AN42" s="406"/>
    </row>
    <row r="43" spans="1:45" ht="15.6" x14ac:dyDescent="0.3">
      <c r="A43" s="246" t="s">
        <v>704</v>
      </c>
      <c r="B43" s="382">
        <v>5</v>
      </c>
      <c r="C43" s="388"/>
      <c r="D43" s="387"/>
      <c r="E43" s="387"/>
      <c r="F43" s="387"/>
      <c r="G43" s="386"/>
      <c r="H43" s="387"/>
      <c r="I43" s="387"/>
      <c r="J43" s="390"/>
      <c r="K43" s="390"/>
      <c r="L43" s="390"/>
      <c r="M43" s="390"/>
      <c r="N43" s="389"/>
      <c r="O43" s="374"/>
      <c r="P43" s="375"/>
      <c r="Q43" s="374"/>
      <c r="R43" s="375"/>
      <c r="S43" s="374"/>
      <c r="T43" s="373"/>
      <c r="U43" s="525"/>
      <c r="V43" s="526"/>
      <c r="AM43" s="358"/>
      <c r="AN43" s="357"/>
    </row>
    <row r="44" spans="1:45" ht="15.6" x14ac:dyDescent="0.3">
      <c r="A44" s="248" t="s">
        <v>714</v>
      </c>
      <c r="B44" s="384">
        <v>6</v>
      </c>
      <c r="C44" s="388"/>
      <c r="D44" s="387"/>
      <c r="E44" s="387"/>
      <c r="F44" s="387"/>
      <c r="G44" s="387"/>
      <c r="H44" s="386"/>
      <c r="I44" s="387"/>
      <c r="J44" s="390"/>
      <c r="K44" s="390"/>
      <c r="L44" s="390"/>
      <c r="M44" s="390"/>
      <c r="N44" s="389"/>
      <c r="O44" s="374"/>
      <c r="P44" s="375"/>
      <c r="Q44" s="374"/>
      <c r="R44" s="375"/>
      <c r="S44" s="374"/>
      <c r="T44" s="373"/>
      <c r="U44" s="525"/>
      <c r="V44" s="526"/>
      <c r="AM44" s="358"/>
      <c r="AN44" s="357"/>
    </row>
    <row r="45" spans="1:45" ht="15.6" x14ac:dyDescent="0.3">
      <c r="A45" s="230"/>
      <c r="B45" s="382">
        <v>7</v>
      </c>
      <c r="C45" s="388"/>
      <c r="D45" s="387"/>
      <c r="E45" s="387"/>
      <c r="F45" s="387"/>
      <c r="G45" s="387"/>
      <c r="H45" s="387"/>
      <c r="I45" s="386"/>
      <c r="J45" s="385"/>
      <c r="K45" s="385"/>
      <c r="L45" s="385"/>
      <c r="M45" s="385"/>
      <c r="N45" s="376"/>
      <c r="O45" s="374"/>
      <c r="P45" s="375"/>
      <c r="Q45" s="374"/>
      <c r="R45" s="375"/>
      <c r="S45" s="374"/>
      <c r="T45" s="373"/>
      <c r="U45" s="525"/>
      <c r="V45" s="526"/>
      <c r="X45" s="422">
        <v>11</v>
      </c>
      <c r="Y45" s="412" t="s">
        <v>40</v>
      </c>
      <c r="Z45" s="412" t="s">
        <v>87</v>
      </c>
      <c r="AA45" s="412" t="s">
        <v>24</v>
      </c>
      <c r="AB45" s="412" t="s">
        <v>86</v>
      </c>
      <c r="AC45" s="412" t="s">
        <v>108</v>
      </c>
      <c r="AD45" s="412" t="s">
        <v>85</v>
      </c>
      <c r="AE45" s="412" t="s">
        <v>58</v>
      </c>
      <c r="AF45" s="412" t="s">
        <v>84</v>
      </c>
      <c r="AG45" s="412" t="s">
        <v>140</v>
      </c>
      <c r="AH45" s="412" t="s">
        <v>61</v>
      </c>
      <c r="AI45" s="412" t="s">
        <v>43</v>
      </c>
      <c r="AJ45" s="412" t="s">
        <v>124</v>
      </c>
      <c r="AK45" s="412" t="s">
        <v>15</v>
      </c>
      <c r="AL45" s="412" t="s">
        <v>62</v>
      </c>
      <c r="AM45" s="412" t="s">
        <v>63</v>
      </c>
      <c r="AN45" s="412" t="s">
        <v>115</v>
      </c>
      <c r="AO45" s="412" t="s">
        <v>33</v>
      </c>
      <c r="AP45" s="412" t="s">
        <v>21</v>
      </c>
      <c r="AQ45" s="412" t="s">
        <v>28</v>
      </c>
      <c r="AR45" s="412" t="s">
        <v>137</v>
      </c>
      <c r="AS45" s="412" t="s">
        <v>131</v>
      </c>
    </row>
    <row r="46" spans="1:45" ht="15.6" x14ac:dyDescent="0.3">
      <c r="A46" s="230"/>
      <c r="B46" s="384">
        <v>8</v>
      </c>
      <c r="C46" s="381"/>
      <c r="D46" s="380"/>
      <c r="E46" s="380"/>
      <c r="F46" s="380"/>
      <c r="G46" s="380"/>
      <c r="H46" s="380"/>
      <c r="I46" s="379"/>
      <c r="J46" s="377"/>
      <c r="K46" s="378"/>
      <c r="L46" s="378"/>
      <c r="M46" s="378"/>
      <c r="N46" s="376"/>
      <c r="O46" s="374"/>
      <c r="P46" s="375"/>
      <c r="Q46" s="374"/>
      <c r="R46" s="375"/>
      <c r="S46" s="374"/>
      <c r="T46" s="373"/>
      <c r="U46" s="525"/>
      <c r="V46" s="526"/>
      <c r="X46" s="403">
        <v>55</v>
      </c>
      <c r="AM46" s="523"/>
      <c r="AN46" s="406"/>
    </row>
    <row r="47" spans="1:45" ht="15.6" x14ac:dyDescent="0.3">
      <c r="A47" s="230"/>
      <c r="B47" s="382">
        <v>9</v>
      </c>
      <c r="C47" s="381"/>
      <c r="D47" s="380"/>
      <c r="E47" s="380"/>
      <c r="F47" s="380"/>
      <c r="G47" s="380"/>
      <c r="H47" s="380"/>
      <c r="I47" s="379"/>
      <c r="J47" s="378"/>
      <c r="K47" s="377"/>
      <c r="L47" s="378"/>
      <c r="M47" s="378"/>
      <c r="N47" s="376"/>
      <c r="O47" s="374"/>
      <c r="P47" s="375"/>
      <c r="Q47" s="374"/>
      <c r="R47" s="375"/>
      <c r="S47" s="374"/>
      <c r="T47" s="373"/>
      <c r="U47" s="525"/>
      <c r="V47" s="526"/>
      <c r="Y47" s="412" t="s">
        <v>55</v>
      </c>
      <c r="Z47" s="412" t="s">
        <v>81</v>
      </c>
      <c r="AA47" s="412" t="s">
        <v>22</v>
      </c>
      <c r="AB47" s="412" t="s">
        <v>126</v>
      </c>
      <c r="AC47" s="412" t="s">
        <v>105</v>
      </c>
      <c r="AD47" s="412" t="s">
        <v>78</v>
      </c>
      <c r="AE47" s="412" t="s">
        <v>75</v>
      </c>
      <c r="AF47" s="412" t="s">
        <v>129</v>
      </c>
      <c r="AG47" s="412" t="s">
        <v>14</v>
      </c>
      <c r="AH47" s="412" t="s">
        <v>109</v>
      </c>
      <c r="AI47" s="412" t="s">
        <v>38</v>
      </c>
      <c r="AJ47" s="412" t="s">
        <v>94</v>
      </c>
      <c r="AK47" s="412" t="s">
        <v>128</v>
      </c>
      <c r="AL47" s="412" t="s">
        <v>2</v>
      </c>
      <c r="AM47" s="412" t="s">
        <v>42</v>
      </c>
      <c r="AN47" s="412" t="s">
        <v>50</v>
      </c>
      <c r="AO47" s="412" t="s">
        <v>8</v>
      </c>
      <c r="AP47" s="412" t="s">
        <v>59</v>
      </c>
      <c r="AQ47" s="412" t="s">
        <v>104</v>
      </c>
      <c r="AR47" s="412" t="s">
        <v>130</v>
      </c>
      <c r="AS47" s="412" t="s">
        <v>51</v>
      </c>
    </row>
    <row r="48" spans="1:45" ht="15.6" x14ac:dyDescent="0.3">
      <c r="A48" s="383"/>
      <c r="B48" s="384">
        <v>10</v>
      </c>
      <c r="C48" s="381"/>
      <c r="D48" s="380"/>
      <c r="E48" s="380"/>
      <c r="F48" s="380"/>
      <c r="G48" s="380"/>
      <c r="H48" s="380"/>
      <c r="I48" s="379"/>
      <c r="J48" s="378"/>
      <c r="K48" s="378"/>
      <c r="L48" s="377"/>
      <c r="M48" s="378"/>
      <c r="N48" s="376"/>
      <c r="O48" s="374"/>
      <c r="P48" s="375"/>
      <c r="Q48" s="374"/>
      <c r="R48" s="375"/>
      <c r="S48" s="374"/>
      <c r="T48" s="373"/>
      <c r="U48" s="525"/>
      <c r="V48" s="526"/>
    </row>
    <row r="49" spans="1:45" ht="15.6" x14ac:dyDescent="0.3">
      <c r="A49" s="383"/>
      <c r="B49" s="382">
        <v>11</v>
      </c>
      <c r="C49" s="381"/>
      <c r="D49" s="380"/>
      <c r="E49" s="380"/>
      <c r="F49" s="380"/>
      <c r="G49" s="380"/>
      <c r="H49" s="380"/>
      <c r="I49" s="379"/>
      <c r="J49" s="378"/>
      <c r="K49" s="378"/>
      <c r="L49" s="378"/>
      <c r="M49" s="377"/>
      <c r="N49" s="376"/>
      <c r="O49" s="374"/>
      <c r="P49" s="375"/>
      <c r="Q49" s="374"/>
      <c r="R49" s="375"/>
      <c r="S49" s="374"/>
      <c r="T49" s="373"/>
      <c r="U49" s="525"/>
      <c r="V49" s="526"/>
      <c r="Y49" s="421" t="s">
        <v>110</v>
      </c>
      <c r="Z49" s="421" t="s">
        <v>36</v>
      </c>
      <c r="AA49" s="421" t="s">
        <v>134</v>
      </c>
      <c r="AB49" s="421" t="s">
        <v>65</v>
      </c>
      <c r="AC49" s="421" t="s">
        <v>3</v>
      </c>
      <c r="AD49" s="421" t="s">
        <v>19</v>
      </c>
      <c r="AE49" s="421" t="s">
        <v>83</v>
      </c>
      <c r="AF49" s="421" t="s">
        <v>16</v>
      </c>
      <c r="AG49" s="421" t="s">
        <v>76</v>
      </c>
      <c r="AH49" s="421" t="s">
        <v>23</v>
      </c>
      <c r="AI49" s="421" t="s">
        <v>17</v>
      </c>
      <c r="AJ49" s="421" t="s">
        <v>118</v>
      </c>
      <c r="AK49" s="421" t="s">
        <v>45</v>
      </c>
    </row>
    <row r="50" spans="1:45" ht="16.2" thickBot="1" x14ac:dyDescent="0.35">
      <c r="A50" s="372"/>
      <c r="B50" s="371">
        <v>12</v>
      </c>
      <c r="C50" s="370"/>
      <c r="D50" s="369"/>
      <c r="E50" s="369"/>
      <c r="F50" s="369"/>
      <c r="G50" s="369"/>
      <c r="H50" s="369"/>
      <c r="I50" s="369"/>
      <c r="J50" s="368"/>
      <c r="K50" s="368"/>
      <c r="L50" s="368"/>
      <c r="M50" s="368"/>
      <c r="N50" s="367"/>
      <c r="O50" s="365"/>
      <c r="P50" s="366"/>
      <c r="Q50" s="365"/>
      <c r="R50" s="366"/>
      <c r="S50" s="365"/>
      <c r="T50" s="364"/>
      <c r="U50" s="527"/>
      <c r="V50" s="528"/>
      <c r="X50" s="408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</row>
    <row r="51" spans="1:45" ht="16.2" thickBot="1" x14ac:dyDescent="0.35">
      <c r="A51" s="418"/>
      <c r="B51" s="417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5"/>
      <c r="P51" s="415"/>
      <c r="Q51" s="405"/>
      <c r="R51" s="405"/>
      <c r="S51" s="405"/>
      <c r="T51" s="405"/>
      <c r="U51" s="405"/>
      <c r="V51" s="405"/>
      <c r="X51" s="413" t="s">
        <v>46</v>
      </c>
      <c r="Y51" s="412" t="s">
        <v>57</v>
      </c>
      <c r="Z51" s="412" t="s">
        <v>40</v>
      </c>
      <c r="AA51" s="412" t="s">
        <v>87</v>
      </c>
      <c r="AB51" s="412" t="s">
        <v>24</v>
      </c>
      <c r="AC51" s="412" t="s">
        <v>86</v>
      </c>
      <c r="AD51" s="412" t="s">
        <v>108</v>
      </c>
      <c r="AE51" s="412" t="s">
        <v>85</v>
      </c>
      <c r="AF51" s="412" t="s">
        <v>70</v>
      </c>
      <c r="AG51" s="412" t="s">
        <v>58</v>
      </c>
      <c r="AH51" s="412" t="s">
        <v>84</v>
      </c>
      <c r="AI51" s="412" t="s">
        <v>140</v>
      </c>
      <c r="AJ51" s="412" t="s">
        <v>61</v>
      </c>
      <c r="AK51" s="412" t="s">
        <v>43</v>
      </c>
      <c r="AL51" s="412" t="s">
        <v>124</v>
      </c>
      <c r="AM51" s="412" t="s">
        <v>92</v>
      </c>
      <c r="AN51" s="412" t="s">
        <v>15</v>
      </c>
      <c r="AO51" s="412" t="s">
        <v>62</v>
      </c>
      <c r="AP51" s="412" t="s">
        <v>63</v>
      </c>
      <c r="AQ51" s="412" t="s">
        <v>115</v>
      </c>
      <c r="AR51" s="412" t="s">
        <v>33</v>
      </c>
      <c r="AS51" s="412" t="s">
        <v>21</v>
      </c>
    </row>
    <row r="52" spans="1:45" ht="15.6" x14ac:dyDescent="0.3">
      <c r="A52" s="359" t="s">
        <v>149</v>
      </c>
      <c r="B52" s="417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5"/>
      <c r="P52" s="415"/>
      <c r="Q52" s="405"/>
      <c r="R52" s="405"/>
      <c r="S52" s="405"/>
      <c r="T52" s="405"/>
      <c r="U52" s="405"/>
      <c r="V52" s="405"/>
      <c r="X52" s="359" t="s">
        <v>91</v>
      </c>
    </row>
    <row r="53" spans="1:45" x14ac:dyDescent="0.25">
      <c r="A53" s="420" t="s">
        <v>54</v>
      </c>
      <c r="B53" s="412" t="s">
        <v>109</v>
      </c>
      <c r="C53" s="412" t="s">
        <v>28</v>
      </c>
      <c r="D53" s="412" t="s">
        <v>137</v>
      </c>
      <c r="E53" s="412" t="s">
        <v>42</v>
      </c>
      <c r="F53" s="412" t="s">
        <v>50</v>
      </c>
      <c r="G53" s="412" t="s">
        <v>126</v>
      </c>
      <c r="H53" s="412" t="s">
        <v>130</v>
      </c>
      <c r="I53" s="412" t="s">
        <v>51</v>
      </c>
      <c r="J53" s="412" t="s">
        <v>110</v>
      </c>
      <c r="K53" s="412" t="s">
        <v>65</v>
      </c>
      <c r="L53" s="412" t="s">
        <v>3</v>
      </c>
      <c r="M53" s="412" t="s">
        <v>61</v>
      </c>
      <c r="N53" s="412" t="s">
        <v>76</v>
      </c>
      <c r="O53" s="412" t="s">
        <v>62</v>
      </c>
      <c r="P53" s="412" t="s">
        <v>63</v>
      </c>
      <c r="Y53" s="412" t="s">
        <v>113</v>
      </c>
      <c r="Z53" s="412" t="s">
        <v>28</v>
      </c>
      <c r="AA53" s="412" t="s">
        <v>137</v>
      </c>
      <c r="AB53" s="412" t="s">
        <v>131</v>
      </c>
      <c r="AC53" s="412" t="s">
        <v>55</v>
      </c>
      <c r="AD53" s="412" t="s">
        <v>81</v>
      </c>
      <c r="AE53" s="412" t="s">
        <v>22</v>
      </c>
      <c r="AF53" s="412" t="s">
        <v>35</v>
      </c>
      <c r="AG53" s="412" t="s">
        <v>126</v>
      </c>
      <c r="AH53" s="412" t="s">
        <v>105</v>
      </c>
      <c r="AI53" s="412" t="s">
        <v>78</v>
      </c>
      <c r="AJ53" s="412" t="s">
        <v>75</v>
      </c>
      <c r="AK53" s="412" t="s">
        <v>129</v>
      </c>
      <c r="AL53" s="412" t="s">
        <v>14</v>
      </c>
      <c r="AM53" s="412" t="s">
        <v>41</v>
      </c>
      <c r="AN53" s="412" t="s">
        <v>109</v>
      </c>
      <c r="AO53" s="412" t="s">
        <v>38</v>
      </c>
      <c r="AP53" s="412" t="s">
        <v>94</v>
      </c>
      <c r="AQ53" s="412" t="s">
        <v>128</v>
      </c>
      <c r="AR53" s="412" t="s">
        <v>2</v>
      </c>
      <c r="AS53" s="412" t="s">
        <v>4</v>
      </c>
    </row>
    <row r="54" spans="1:45" ht="15" x14ac:dyDescent="0.25">
      <c r="A54" s="359" t="s">
        <v>52</v>
      </c>
      <c r="I54" s="359"/>
      <c r="J54" s="359"/>
      <c r="K54" s="359"/>
      <c r="L54" s="359"/>
      <c r="M54" s="359"/>
      <c r="N54" s="360"/>
      <c r="O54" s="360"/>
      <c r="P54" s="362"/>
      <c r="Q54" s="361"/>
      <c r="X54" s="403"/>
    </row>
    <row r="55" spans="1:45" ht="13.8" thickBot="1" x14ac:dyDescent="0.3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406"/>
      <c r="X55" s="403"/>
      <c r="Y55" s="412" t="s">
        <v>42</v>
      </c>
      <c r="Z55" s="412" t="s">
        <v>50</v>
      </c>
      <c r="AA55" s="412" t="s">
        <v>8</v>
      </c>
      <c r="AB55" s="412" t="s">
        <v>59</v>
      </c>
      <c r="AC55" s="412" t="s">
        <v>5</v>
      </c>
      <c r="AD55" s="412" t="s">
        <v>104</v>
      </c>
      <c r="AE55" s="412" t="s">
        <v>130</v>
      </c>
      <c r="AF55" s="412" t="s">
        <v>51</v>
      </c>
      <c r="AG55" s="412" t="s">
        <v>110</v>
      </c>
      <c r="AH55" s="412" t="s">
        <v>82</v>
      </c>
      <c r="AI55" s="419" t="s">
        <v>36</v>
      </c>
      <c r="AJ55" s="419" t="s">
        <v>134</v>
      </c>
      <c r="AK55" s="419" t="s">
        <v>65</v>
      </c>
      <c r="AL55" s="419" t="s">
        <v>3</v>
      </c>
      <c r="AM55" s="419" t="s">
        <v>102</v>
      </c>
      <c r="AN55" s="419" t="s">
        <v>19</v>
      </c>
      <c r="AO55" s="419" t="s">
        <v>83</v>
      </c>
      <c r="AP55" s="419" t="s">
        <v>16</v>
      </c>
      <c r="AQ55" s="419" t="s">
        <v>76</v>
      </c>
      <c r="AR55" s="419" t="s">
        <v>103</v>
      </c>
      <c r="AS55" s="419" t="s">
        <v>23</v>
      </c>
    </row>
    <row r="56" spans="1:45" ht="16.2" thickTop="1" x14ac:dyDescent="0.3">
      <c r="A56" s="359"/>
      <c r="J56" s="403"/>
      <c r="K56" s="403"/>
      <c r="L56" s="403"/>
      <c r="M56" s="403"/>
      <c r="N56" s="403"/>
      <c r="O56" s="403"/>
      <c r="P56" s="405"/>
      <c r="Q56" s="404"/>
    </row>
    <row r="57" spans="1:45" ht="13.8" thickBot="1" x14ac:dyDescent="0.3">
      <c r="A57" s="403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Y57" s="419" t="s">
        <v>17</v>
      </c>
      <c r="Z57" s="419" t="s">
        <v>118</v>
      </c>
      <c r="AA57" s="419" t="s">
        <v>45</v>
      </c>
    </row>
    <row r="58" spans="1:45" ht="15.6" thickTop="1" x14ac:dyDescent="0.25">
      <c r="X58" s="403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358"/>
      <c r="AN58" s="357"/>
    </row>
    <row r="59" spans="1:45" ht="15" x14ac:dyDescent="0.25">
      <c r="B59" s="359"/>
      <c r="C59" s="359"/>
      <c r="D59" s="359"/>
      <c r="X59" s="403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358"/>
      <c r="AN59" s="357"/>
    </row>
    <row r="60" spans="1:45" ht="18" thickBot="1" x14ac:dyDescent="0.35">
      <c r="A60" s="550" t="s">
        <v>53</v>
      </c>
      <c r="B60" s="550"/>
      <c r="C60" s="550"/>
      <c r="D60" s="550"/>
      <c r="E60" s="550"/>
      <c r="F60" s="416"/>
      <c r="G60" s="416"/>
      <c r="H60" s="416"/>
      <c r="I60" s="416"/>
      <c r="J60" s="416"/>
      <c r="K60" s="416"/>
      <c r="L60" s="416"/>
      <c r="M60" s="416"/>
      <c r="N60" s="416"/>
      <c r="O60" s="415"/>
      <c r="P60" s="415"/>
      <c r="Q60" s="415"/>
      <c r="R60" s="415"/>
      <c r="S60" s="415"/>
      <c r="T60" s="415"/>
      <c r="X60" s="403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358"/>
      <c r="AN60" s="357"/>
    </row>
    <row r="61" spans="1:45" ht="116.1" customHeight="1" thickBot="1" x14ac:dyDescent="0.55000000000000004">
      <c r="A61" s="529" t="str">
        <f>CONCATENATE("SABEL        ",AE4)</f>
        <v>SABEL        klein wapen</v>
      </c>
      <c r="B61" s="530"/>
      <c r="C61" s="531" t="str">
        <f>CONCATENATE(AC4,"                     ", AD4)</f>
        <v>LOPER 3                     elektrisch</v>
      </c>
      <c r="D61" s="532"/>
      <c r="E61" s="533"/>
      <c r="F61" s="533"/>
      <c r="G61" s="533"/>
      <c r="H61" s="533"/>
      <c r="I61" s="533"/>
      <c r="J61" s="533"/>
      <c r="K61" s="534"/>
      <c r="L61" s="535">
        <f>AA4</f>
        <v>1</v>
      </c>
      <c r="M61" s="536"/>
      <c r="N61" s="520" t="s">
        <v>69</v>
      </c>
      <c r="O61" s="537" t="s">
        <v>151</v>
      </c>
      <c r="P61" s="538"/>
      <c r="Q61" s="537" t="s">
        <v>150</v>
      </c>
      <c r="R61" s="538"/>
      <c r="S61" s="537" t="s">
        <v>73</v>
      </c>
      <c r="T61" s="538"/>
      <c r="U61" s="539" t="s">
        <v>95</v>
      </c>
      <c r="V61" s="540"/>
      <c r="W61" s="146" t="s">
        <v>143</v>
      </c>
      <c r="AM61" s="523"/>
      <c r="AN61" s="406"/>
    </row>
    <row r="62" spans="1:45" ht="16.2" thickBot="1" x14ac:dyDescent="0.35">
      <c r="A62" s="398" t="s">
        <v>100</v>
      </c>
      <c r="B62" s="402"/>
      <c r="C62" s="401">
        <v>1</v>
      </c>
      <c r="D62" s="400">
        <v>2</v>
      </c>
      <c r="E62" s="400">
        <v>3</v>
      </c>
      <c r="F62" s="400">
        <v>4</v>
      </c>
      <c r="G62" s="400">
        <v>5</v>
      </c>
      <c r="H62" s="400">
        <v>6</v>
      </c>
      <c r="I62" s="400">
        <v>7</v>
      </c>
      <c r="J62" s="400">
        <v>8</v>
      </c>
      <c r="K62" s="400">
        <v>9</v>
      </c>
      <c r="L62" s="399">
        <v>10</v>
      </c>
      <c r="M62" s="399">
        <v>11</v>
      </c>
      <c r="N62" s="396">
        <v>12</v>
      </c>
      <c r="O62" s="398" t="s">
        <v>99</v>
      </c>
      <c r="P62" s="397" t="s">
        <v>101</v>
      </c>
      <c r="Q62" s="395" t="s">
        <v>99</v>
      </c>
      <c r="R62" s="396" t="s">
        <v>101</v>
      </c>
      <c r="S62" s="395" t="s">
        <v>99</v>
      </c>
      <c r="T62" s="394" t="s">
        <v>101</v>
      </c>
      <c r="U62" s="541"/>
      <c r="V62" s="542"/>
    </row>
    <row r="63" spans="1:45" ht="15.6" x14ac:dyDescent="0.3">
      <c r="A63" s="464"/>
      <c r="B63" s="382">
        <v>1</v>
      </c>
      <c r="C63" s="393"/>
      <c r="D63" s="392"/>
      <c r="E63" s="392"/>
      <c r="F63" s="392"/>
      <c r="G63" s="392"/>
      <c r="H63" s="392"/>
      <c r="I63" s="392"/>
      <c r="J63" s="391"/>
      <c r="K63" s="391"/>
      <c r="L63" s="391"/>
      <c r="M63" s="391"/>
      <c r="N63" s="389"/>
      <c r="O63" s="374"/>
      <c r="P63" s="375"/>
      <c r="Q63" s="374"/>
      <c r="R63" s="375"/>
      <c r="S63" s="374"/>
      <c r="T63" s="373"/>
      <c r="U63" s="525"/>
      <c r="V63" s="526"/>
    </row>
    <row r="64" spans="1:45" ht="15.6" x14ac:dyDescent="0.3">
      <c r="A64" s="464"/>
      <c r="B64" s="384">
        <v>2</v>
      </c>
      <c r="C64" s="388"/>
      <c r="D64" s="386"/>
      <c r="E64" s="387"/>
      <c r="F64" s="387"/>
      <c r="G64" s="387"/>
      <c r="H64" s="387"/>
      <c r="I64" s="387"/>
      <c r="J64" s="390"/>
      <c r="K64" s="390"/>
      <c r="L64" s="390"/>
      <c r="M64" s="390"/>
      <c r="N64" s="389"/>
      <c r="O64" s="374"/>
      <c r="P64" s="375"/>
      <c r="Q64" s="374"/>
      <c r="R64" s="375"/>
      <c r="S64" s="374"/>
      <c r="T64" s="373"/>
      <c r="U64" s="525"/>
      <c r="V64" s="526"/>
    </row>
    <row r="65" spans="1:27" ht="15.6" x14ac:dyDescent="0.3">
      <c r="A65" s="464"/>
      <c r="B65" s="382">
        <v>3</v>
      </c>
      <c r="C65" s="388"/>
      <c r="D65" s="387"/>
      <c r="E65" s="386"/>
      <c r="F65" s="387"/>
      <c r="G65" s="387"/>
      <c r="H65" s="387"/>
      <c r="I65" s="387"/>
      <c r="J65" s="390"/>
      <c r="K65" s="390"/>
      <c r="L65" s="390"/>
      <c r="M65" s="390"/>
      <c r="N65" s="389"/>
      <c r="O65" s="374"/>
      <c r="P65" s="375"/>
      <c r="Q65" s="374"/>
      <c r="R65" s="375"/>
      <c r="S65" s="374"/>
      <c r="T65" s="373"/>
      <c r="U65" s="525"/>
      <c r="V65" s="526"/>
    </row>
    <row r="66" spans="1:27" ht="15.6" x14ac:dyDescent="0.3">
      <c r="A66" s="464"/>
      <c r="B66" s="384">
        <v>4</v>
      </c>
      <c r="C66" s="388"/>
      <c r="D66" s="387"/>
      <c r="E66" s="387"/>
      <c r="F66" s="386"/>
      <c r="G66" s="387"/>
      <c r="H66" s="387"/>
      <c r="I66" s="387"/>
      <c r="J66" s="390"/>
      <c r="K66" s="390"/>
      <c r="L66" s="390"/>
      <c r="M66" s="390"/>
      <c r="N66" s="389"/>
      <c r="O66" s="374"/>
      <c r="P66" s="375"/>
      <c r="Q66" s="374"/>
      <c r="R66" s="375"/>
      <c r="S66" s="374"/>
      <c r="T66" s="373"/>
      <c r="U66" s="525"/>
      <c r="V66" s="526"/>
    </row>
    <row r="67" spans="1:27" ht="15.6" x14ac:dyDescent="0.3">
      <c r="A67" s="464"/>
      <c r="B67" s="382">
        <v>5</v>
      </c>
      <c r="C67" s="388"/>
      <c r="D67" s="387"/>
      <c r="E67" s="387"/>
      <c r="F67" s="387"/>
      <c r="G67" s="386"/>
      <c r="H67" s="387"/>
      <c r="I67" s="387"/>
      <c r="J67" s="390"/>
      <c r="K67" s="390"/>
      <c r="L67" s="390"/>
      <c r="M67" s="390"/>
      <c r="N67" s="389"/>
      <c r="O67" s="374"/>
      <c r="P67" s="375"/>
      <c r="Q67" s="374"/>
      <c r="R67" s="375"/>
      <c r="S67" s="374"/>
      <c r="T67" s="373"/>
      <c r="U67" s="525"/>
      <c r="V67" s="526"/>
    </row>
    <row r="68" spans="1:27" ht="15.6" x14ac:dyDescent="0.3">
      <c r="A68" s="246"/>
      <c r="B68" s="384">
        <v>6</v>
      </c>
      <c r="C68" s="388"/>
      <c r="D68" s="387"/>
      <c r="E68" s="387"/>
      <c r="F68" s="387"/>
      <c r="G68" s="387"/>
      <c r="H68" s="386"/>
      <c r="I68" s="387"/>
      <c r="J68" s="390"/>
      <c r="K68" s="390"/>
      <c r="L68" s="390"/>
      <c r="M68" s="390"/>
      <c r="N68" s="389"/>
      <c r="O68" s="374"/>
      <c r="P68" s="375"/>
      <c r="Q68" s="374"/>
      <c r="R68" s="375"/>
      <c r="S68" s="374"/>
      <c r="T68" s="373"/>
      <c r="U68" s="525"/>
      <c r="V68" s="526"/>
    </row>
    <row r="69" spans="1:27" ht="15.6" x14ac:dyDescent="0.3">
      <c r="A69" s="383"/>
      <c r="B69" s="382">
        <v>7</v>
      </c>
      <c r="C69" s="388"/>
      <c r="D69" s="387"/>
      <c r="E69" s="387"/>
      <c r="F69" s="387"/>
      <c r="G69" s="387"/>
      <c r="H69" s="387"/>
      <c r="I69" s="386"/>
      <c r="J69" s="385"/>
      <c r="K69" s="385"/>
      <c r="L69" s="385"/>
      <c r="M69" s="385"/>
      <c r="N69" s="376"/>
      <c r="O69" s="374"/>
      <c r="P69" s="375"/>
      <c r="Q69" s="374"/>
      <c r="R69" s="375"/>
      <c r="S69" s="374"/>
      <c r="T69" s="373"/>
      <c r="U69" s="525"/>
      <c r="V69" s="526"/>
    </row>
    <row r="70" spans="1:27" ht="15.6" x14ac:dyDescent="0.3">
      <c r="A70" s="383"/>
      <c r="B70" s="384">
        <v>8</v>
      </c>
      <c r="C70" s="381"/>
      <c r="D70" s="380"/>
      <c r="E70" s="380"/>
      <c r="F70" s="380"/>
      <c r="G70" s="380"/>
      <c r="H70" s="380"/>
      <c r="I70" s="379"/>
      <c r="J70" s="377"/>
      <c r="K70" s="378"/>
      <c r="L70" s="378"/>
      <c r="M70" s="378"/>
      <c r="N70" s="376"/>
      <c r="O70" s="374"/>
      <c r="P70" s="375"/>
      <c r="Q70" s="374"/>
      <c r="R70" s="375"/>
      <c r="S70" s="374"/>
      <c r="T70" s="373"/>
      <c r="U70" s="525"/>
      <c r="V70" s="526"/>
    </row>
    <row r="71" spans="1:27" ht="15.6" x14ac:dyDescent="0.3">
      <c r="A71" s="383"/>
      <c r="B71" s="382">
        <v>9</v>
      </c>
      <c r="C71" s="381"/>
      <c r="D71" s="380"/>
      <c r="E71" s="380"/>
      <c r="F71" s="380"/>
      <c r="G71" s="380"/>
      <c r="H71" s="380"/>
      <c r="I71" s="379"/>
      <c r="J71" s="378"/>
      <c r="K71" s="377"/>
      <c r="L71" s="378"/>
      <c r="M71" s="378"/>
      <c r="N71" s="376"/>
      <c r="O71" s="374"/>
      <c r="P71" s="375"/>
      <c r="Q71" s="374"/>
      <c r="R71" s="375"/>
      <c r="S71" s="374"/>
      <c r="T71" s="373"/>
      <c r="U71" s="525"/>
      <c r="V71" s="526"/>
    </row>
    <row r="72" spans="1:27" ht="15.6" x14ac:dyDescent="0.3">
      <c r="A72" s="383"/>
      <c r="B72" s="384">
        <v>10</v>
      </c>
      <c r="C72" s="381"/>
      <c r="D72" s="380"/>
      <c r="E72" s="380"/>
      <c r="F72" s="380"/>
      <c r="G72" s="380"/>
      <c r="H72" s="380"/>
      <c r="I72" s="379"/>
      <c r="J72" s="378"/>
      <c r="K72" s="378"/>
      <c r="L72" s="377"/>
      <c r="M72" s="378"/>
      <c r="N72" s="376"/>
      <c r="O72" s="374"/>
      <c r="P72" s="375"/>
      <c r="Q72" s="374"/>
      <c r="R72" s="375"/>
      <c r="S72" s="374"/>
      <c r="T72" s="373"/>
      <c r="U72" s="525"/>
      <c r="V72" s="526"/>
    </row>
    <row r="73" spans="1:27" ht="15.6" x14ac:dyDescent="0.3">
      <c r="A73" s="383"/>
      <c r="B73" s="382">
        <v>11</v>
      </c>
      <c r="C73" s="381"/>
      <c r="D73" s="380"/>
      <c r="E73" s="380"/>
      <c r="F73" s="380"/>
      <c r="G73" s="380"/>
      <c r="H73" s="380"/>
      <c r="I73" s="379"/>
      <c r="J73" s="378"/>
      <c r="K73" s="378"/>
      <c r="L73" s="378"/>
      <c r="M73" s="377"/>
      <c r="N73" s="376"/>
      <c r="O73" s="374"/>
      <c r="P73" s="375"/>
      <c r="Q73" s="374"/>
      <c r="R73" s="375"/>
      <c r="S73" s="374"/>
      <c r="T73" s="373"/>
      <c r="U73" s="525"/>
      <c r="V73" s="526"/>
    </row>
    <row r="74" spans="1:27" ht="16.2" thickBot="1" x14ac:dyDescent="0.35">
      <c r="A74" s="372"/>
      <c r="B74" s="371">
        <v>12</v>
      </c>
      <c r="C74" s="370"/>
      <c r="D74" s="369"/>
      <c r="E74" s="369"/>
      <c r="F74" s="369"/>
      <c r="G74" s="369"/>
      <c r="H74" s="369"/>
      <c r="I74" s="369"/>
      <c r="J74" s="368"/>
      <c r="K74" s="368"/>
      <c r="L74" s="368"/>
      <c r="M74" s="368"/>
      <c r="N74" s="367"/>
      <c r="O74" s="365"/>
      <c r="P74" s="366"/>
      <c r="Q74" s="365"/>
      <c r="R74" s="366"/>
      <c r="S74" s="365"/>
      <c r="T74" s="364"/>
      <c r="U74" s="527"/>
      <c r="V74" s="528"/>
    </row>
    <row r="75" spans="1:27" ht="15.75" customHeight="1" x14ac:dyDescent="0.25"/>
    <row r="76" spans="1:27" ht="15.75" customHeight="1" x14ac:dyDescent="0.25">
      <c r="A76" s="359" t="s">
        <v>149</v>
      </c>
    </row>
    <row r="77" spans="1:27" ht="15.75" customHeight="1" x14ac:dyDescent="0.25">
      <c r="A77" s="363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403"/>
      <c r="M77" s="359"/>
      <c r="N77" s="359"/>
      <c r="O77" s="359"/>
      <c r="P77" s="358"/>
      <c r="Q77" s="357"/>
      <c r="Y77" s="359"/>
      <c r="Z77" s="359"/>
      <c r="AA77" s="359"/>
    </row>
    <row r="78" spans="1:27" ht="15.75" customHeight="1" x14ac:dyDescent="0.25">
      <c r="A78" s="359"/>
      <c r="B78" s="359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59"/>
      <c r="N78" s="359"/>
      <c r="O78" s="359"/>
      <c r="P78" s="358"/>
      <c r="Q78" s="357"/>
      <c r="Y78" s="359"/>
      <c r="Z78" s="359"/>
      <c r="AA78" s="359"/>
    </row>
    <row r="79" spans="1:27" ht="15.75" customHeight="1" x14ac:dyDescent="0.3">
      <c r="A79" s="359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405"/>
      <c r="Q79" s="404"/>
      <c r="Y79" s="359"/>
      <c r="Z79" s="359"/>
      <c r="AA79" s="359"/>
    </row>
    <row r="80" spans="1:27" ht="15.75" customHeight="1" x14ac:dyDescent="0.4">
      <c r="A80" s="522"/>
      <c r="Y80" s="359"/>
      <c r="Z80" s="359"/>
      <c r="AA80" s="359"/>
    </row>
    <row r="81" spans="1:40" ht="15.75" customHeight="1" x14ac:dyDescent="0.4">
      <c r="A81" s="522"/>
      <c r="Y81" s="359"/>
      <c r="Z81" s="359"/>
      <c r="AA81" s="359"/>
    </row>
    <row r="82" spans="1:40" ht="15.75" customHeight="1" x14ac:dyDescent="0.4">
      <c r="A82" s="522"/>
      <c r="Y82" s="359"/>
      <c r="Z82" s="359"/>
      <c r="AA82" s="359"/>
    </row>
    <row r="83" spans="1:40" ht="15.75" customHeight="1" x14ac:dyDescent="0.3">
      <c r="A83" s="550" t="s">
        <v>53</v>
      </c>
      <c r="B83" s="550"/>
      <c r="C83" s="550"/>
      <c r="D83" s="550"/>
      <c r="E83" s="550"/>
      <c r="F83" s="416"/>
      <c r="G83" s="416"/>
      <c r="H83" s="416"/>
      <c r="I83" s="416"/>
      <c r="J83" s="416"/>
      <c r="K83" s="416"/>
      <c r="L83" s="416"/>
      <c r="M83" s="416"/>
      <c r="N83" s="416"/>
      <c r="O83" s="415"/>
      <c r="P83" s="415"/>
      <c r="Q83" s="415"/>
      <c r="R83" s="415"/>
      <c r="S83" s="415"/>
      <c r="T83" s="415"/>
      <c r="Y83" s="359"/>
      <c r="Z83" s="359"/>
      <c r="AA83" s="359"/>
    </row>
    <row r="84" spans="1:40" ht="15.6" x14ac:dyDescent="0.3">
      <c r="A84" s="418"/>
      <c r="B84" s="417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5"/>
      <c r="P84" s="415"/>
      <c r="Q84" s="405"/>
      <c r="R84" s="405"/>
      <c r="S84" s="405"/>
      <c r="T84" s="405"/>
      <c r="U84" s="405"/>
      <c r="V84" s="405"/>
      <c r="Y84" s="359"/>
      <c r="Z84" s="359"/>
      <c r="AA84" s="359"/>
    </row>
    <row r="85" spans="1:40" ht="10.5" customHeight="1" thickBot="1" x14ac:dyDescent="0.3"/>
    <row r="86" spans="1:40" ht="100.5" customHeight="1" thickBot="1" x14ac:dyDescent="0.55000000000000004">
      <c r="A86" s="529" t="str">
        <f>CONCATENATE("SABEL        ",AE5)</f>
        <v>SABEL        klein wapen</v>
      </c>
      <c r="B86" s="530"/>
      <c r="C86" s="531" t="str">
        <f>CONCATENATE(AC5,"                     ", AD5)</f>
        <v>LOPER 4                     elektrisch</v>
      </c>
      <c r="D86" s="532"/>
      <c r="E86" s="533"/>
      <c r="F86" s="533"/>
      <c r="G86" s="533"/>
      <c r="H86" s="533"/>
      <c r="I86" s="533"/>
      <c r="J86" s="533"/>
      <c r="K86" s="534"/>
      <c r="L86" s="535">
        <f>AA5</f>
        <v>1</v>
      </c>
      <c r="M86" s="536"/>
      <c r="N86" s="520" t="s">
        <v>69</v>
      </c>
      <c r="O86" s="537" t="s">
        <v>151</v>
      </c>
      <c r="P86" s="538"/>
      <c r="Q86" s="537" t="s">
        <v>150</v>
      </c>
      <c r="R86" s="538"/>
      <c r="S86" s="537" t="s">
        <v>73</v>
      </c>
      <c r="T86" s="538"/>
      <c r="U86" s="539" t="s">
        <v>95</v>
      </c>
      <c r="V86" s="540"/>
      <c r="W86" s="146" t="s">
        <v>144</v>
      </c>
    </row>
    <row r="87" spans="1:40" ht="16.2" thickBot="1" x14ac:dyDescent="0.35">
      <c r="A87" s="398" t="s">
        <v>100</v>
      </c>
      <c r="B87" s="402"/>
      <c r="C87" s="401">
        <v>1</v>
      </c>
      <c r="D87" s="400">
        <v>2</v>
      </c>
      <c r="E87" s="400">
        <v>3</v>
      </c>
      <c r="F87" s="400">
        <v>4</v>
      </c>
      <c r="G87" s="400">
        <v>5</v>
      </c>
      <c r="H87" s="400">
        <v>6</v>
      </c>
      <c r="I87" s="400">
        <v>7</v>
      </c>
      <c r="J87" s="400">
        <v>8</v>
      </c>
      <c r="K87" s="400">
        <v>9</v>
      </c>
      <c r="L87" s="399">
        <v>10</v>
      </c>
      <c r="M87" s="399">
        <v>11</v>
      </c>
      <c r="N87" s="396">
        <v>12</v>
      </c>
      <c r="O87" s="398" t="s">
        <v>99</v>
      </c>
      <c r="P87" s="397" t="s">
        <v>101</v>
      </c>
      <c r="Q87" s="395" t="s">
        <v>99</v>
      </c>
      <c r="R87" s="396" t="s">
        <v>101</v>
      </c>
      <c r="S87" s="395" t="s">
        <v>99</v>
      </c>
      <c r="T87" s="394" t="s">
        <v>101</v>
      </c>
      <c r="U87" s="541"/>
      <c r="V87" s="542"/>
      <c r="X87" s="543"/>
      <c r="Y87" s="543"/>
      <c r="Z87" s="543"/>
      <c r="AA87" s="543"/>
      <c r="AB87" s="543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</row>
    <row r="88" spans="1:40" ht="15.6" x14ac:dyDescent="0.3">
      <c r="A88" s="464"/>
      <c r="B88" s="382">
        <v>1</v>
      </c>
      <c r="C88" s="393"/>
      <c r="D88" s="392"/>
      <c r="E88" s="392"/>
      <c r="F88" s="392"/>
      <c r="G88" s="392"/>
      <c r="H88" s="392"/>
      <c r="I88" s="392"/>
      <c r="J88" s="391"/>
      <c r="K88" s="391"/>
      <c r="L88" s="391"/>
      <c r="M88" s="391"/>
      <c r="N88" s="389"/>
      <c r="O88" s="374"/>
      <c r="P88" s="375"/>
      <c r="Q88" s="374"/>
      <c r="R88" s="375"/>
      <c r="S88" s="374"/>
      <c r="T88" s="373"/>
      <c r="U88" s="525"/>
      <c r="V88" s="526"/>
      <c r="X88" s="411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</row>
    <row r="89" spans="1:40" ht="15.6" x14ac:dyDescent="0.3">
      <c r="A89" s="464"/>
      <c r="B89" s="384">
        <v>2</v>
      </c>
      <c r="C89" s="388"/>
      <c r="D89" s="386"/>
      <c r="E89" s="387"/>
      <c r="F89" s="387"/>
      <c r="G89" s="387"/>
      <c r="H89" s="387"/>
      <c r="I89" s="387"/>
      <c r="J89" s="390"/>
      <c r="K89" s="390"/>
      <c r="L89" s="390"/>
      <c r="M89" s="390"/>
      <c r="N89" s="389"/>
      <c r="O89" s="374"/>
      <c r="P89" s="375"/>
      <c r="Q89" s="374"/>
      <c r="R89" s="375"/>
      <c r="S89" s="374"/>
      <c r="T89" s="373"/>
      <c r="U89" s="525"/>
      <c r="V89" s="526"/>
      <c r="X89" s="411"/>
      <c r="Y89" s="406"/>
      <c r="Z89" s="406"/>
      <c r="AA89" s="406"/>
      <c r="AB89" s="406"/>
      <c r="AC89" s="406"/>
      <c r="AD89" s="406"/>
      <c r="AE89" s="406"/>
      <c r="AF89" s="361"/>
      <c r="AG89" s="361"/>
      <c r="AH89" s="410"/>
      <c r="AI89" s="361"/>
      <c r="AJ89" s="361"/>
      <c r="AK89" s="361"/>
      <c r="AL89" s="357"/>
      <c r="AM89" s="357"/>
      <c r="AN89" s="357"/>
    </row>
    <row r="90" spans="1:40" ht="15.6" x14ac:dyDescent="0.3">
      <c r="A90" s="464"/>
      <c r="B90" s="382">
        <v>3</v>
      </c>
      <c r="C90" s="388"/>
      <c r="D90" s="387"/>
      <c r="E90" s="386"/>
      <c r="F90" s="387"/>
      <c r="G90" s="387"/>
      <c r="H90" s="387"/>
      <c r="I90" s="387"/>
      <c r="J90" s="390"/>
      <c r="K90" s="390"/>
      <c r="L90" s="390"/>
      <c r="M90" s="390"/>
      <c r="N90" s="389"/>
      <c r="O90" s="374"/>
      <c r="P90" s="375"/>
      <c r="Q90" s="374"/>
      <c r="R90" s="375"/>
      <c r="S90" s="374"/>
      <c r="T90" s="373"/>
      <c r="U90" s="525"/>
      <c r="V90" s="526"/>
      <c r="X90" s="363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59"/>
      <c r="AM90" s="358"/>
      <c r="AN90" s="357"/>
    </row>
    <row r="91" spans="1:40" ht="15.6" x14ac:dyDescent="0.3">
      <c r="A91" s="464"/>
      <c r="B91" s="384">
        <v>4</v>
      </c>
      <c r="C91" s="388"/>
      <c r="D91" s="387"/>
      <c r="E91" s="387"/>
      <c r="F91" s="386"/>
      <c r="G91" s="387"/>
      <c r="H91" s="387"/>
      <c r="I91" s="387"/>
      <c r="J91" s="390"/>
      <c r="K91" s="390"/>
      <c r="L91" s="390"/>
      <c r="M91" s="390"/>
      <c r="N91" s="389"/>
      <c r="O91" s="374"/>
      <c r="P91" s="375"/>
      <c r="Q91" s="374"/>
      <c r="R91" s="375"/>
      <c r="S91" s="374"/>
      <c r="T91" s="373"/>
      <c r="U91" s="525"/>
      <c r="V91" s="526"/>
      <c r="X91" s="409"/>
      <c r="Y91" s="407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59"/>
      <c r="AM91" s="358"/>
      <c r="AN91" s="357"/>
    </row>
    <row r="92" spans="1:40" ht="15.6" x14ac:dyDescent="0.3">
      <c r="A92" s="464"/>
      <c r="B92" s="382">
        <v>5</v>
      </c>
      <c r="C92" s="388"/>
      <c r="D92" s="387"/>
      <c r="E92" s="387"/>
      <c r="F92" s="387"/>
      <c r="G92" s="386"/>
      <c r="H92" s="387"/>
      <c r="I92" s="387"/>
      <c r="J92" s="390"/>
      <c r="K92" s="390"/>
      <c r="L92" s="390"/>
      <c r="M92" s="390"/>
      <c r="N92" s="389"/>
      <c r="O92" s="374"/>
      <c r="P92" s="375"/>
      <c r="Q92" s="374"/>
      <c r="R92" s="375"/>
      <c r="S92" s="374"/>
      <c r="T92" s="373"/>
      <c r="U92" s="525"/>
      <c r="V92" s="526"/>
      <c r="X92" s="363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403"/>
      <c r="AJ92" s="359"/>
      <c r="AK92" s="359"/>
      <c r="AL92" s="359"/>
      <c r="AM92" s="358"/>
      <c r="AN92" s="357"/>
    </row>
    <row r="93" spans="1:40" ht="15.6" x14ac:dyDescent="0.3">
      <c r="A93" s="464"/>
      <c r="B93" s="384">
        <v>6</v>
      </c>
      <c r="C93" s="388"/>
      <c r="D93" s="387"/>
      <c r="E93" s="387"/>
      <c r="F93" s="387"/>
      <c r="G93" s="387"/>
      <c r="H93" s="386"/>
      <c r="I93" s="387"/>
      <c r="J93" s="390"/>
      <c r="K93" s="390"/>
      <c r="L93" s="390"/>
      <c r="M93" s="390"/>
      <c r="N93" s="389"/>
      <c r="O93" s="374"/>
      <c r="P93" s="375"/>
      <c r="Q93" s="374"/>
      <c r="R93" s="375"/>
      <c r="S93" s="374"/>
      <c r="T93" s="373"/>
      <c r="U93" s="525"/>
      <c r="V93" s="526"/>
      <c r="X93" s="359"/>
      <c r="Y93" s="359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59"/>
      <c r="AK93" s="359"/>
      <c r="AL93" s="359"/>
      <c r="AM93" s="358"/>
      <c r="AN93" s="357"/>
    </row>
    <row r="94" spans="1:40" ht="15.6" x14ac:dyDescent="0.3">
      <c r="A94" s="474"/>
      <c r="B94" s="382">
        <v>7</v>
      </c>
      <c r="C94" s="388"/>
      <c r="D94" s="387"/>
      <c r="E94" s="387"/>
      <c r="F94" s="387"/>
      <c r="G94" s="387"/>
      <c r="H94" s="387"/>
      <c r="I94" s="386"/>
      <c r="J94" s="385"/>
      <c r="K94" s="385"/>
      <c r="L94" s="385"/>
      <c r="M94" s="385"/>
      <c r="N94" s="376"/>
      <c r="O94" s="374"/>
      <c r="P94" s="375"/>
      <c r="Q94" s="374"/>
      <c r="R94" s="375"/>
      <c r="S94" s="374"/>
      <c r="T94" s="373"/>
      <c r="U94" s="525"/>
      <c r="V94" s="526"/>
      <c r="X94" s="407"/>
      <c r="Y94" s="407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59"/>
      <c r="AK94" s="359"/>
      <c r="AL94" s="359"/>
      <c r="AM94" s="358"/>
      <c r="AN94" s="357"/>
    </row>
    <row r="95" spans="1:40" ht="15.6" x14ac:dyDescent="0.3">
      <c r="A95" s="383"/>
      <c r="B95" s="384">
        <v>8</v>
      </c>
      <c r="C95" s="381"/>
      <c r="D95" s="380"/>
      <c r="E95" s="380"/>
      <c r="F95" s="380"/>
      <c r="G95" s="380"/>
      <c r="H95" s="380"/>
      <c r="I95" s="379"/>
      <c r="J95" s="377"/>
      <c r="K95" s="378"/>
      <c r="L95" s="378"/>
      <c r="M95" s="378"/>
      <c r="N95" s="376"/>
      <c r="O95" s="374"/>
      <c r="P95" s="375"/>
      <c r="Q95" s="374"/>
      <c r="R95" s="375"/>
      <c r="S95" s="374"/>
      <c r="T95" s="373"/>
      <c r="U95" s="525"/>
      <c r="V95" s="526"/>
      <c r="X95" s="363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</row>
    <row r="96" spans="1:40" ht="15.6" x14ac:dyDescent="0.3">
      <c r="A96" s="383"/>
      <c r="B96" s="382">
        <v>9</v>
      </c>
      <c r="C96" s="381"/>
      <c r="D96" s="380"/>
      <c r="E96" s="380"/>
      <c r="F96" s="380"/>
      <c r="G96" s="380"/>
      <c r="H96" s="380"/>
      <c r="I96" s="379"/>
      <c r="J96" s="378"/>
      <c r="K96" s="377"/>
      <c r="L96" s="378"/>
      <c r="M96" s="378"/>
      <c r="N96" s="376"/>
      <c r="O96" s="374"/>
      <c r="P96" s="375"/>
      <c r="Q96" s="374"/>
      <c r="R96" s="375"/>
      <c r="S96" s="374"/>
      <c r="T96" s="373"/>
      <c r="U96" s="525"/>
      <c r="V96" s="526"/>
      <c r="X96" s="359"/>
      <c r="AF96" s="359"/>
      <c r="AG96" s="359"/>
      <c r="AH96" s="359"/>
      <c r="AI96" s="359"/>
      <c r="AJ96" s="359"/>
      <c r="AK96" s="360"/>
      <c r="AL96" s="360"/>
      <c r="AM96" s="362"/>
      <c r="AN96" s="361"/>
    </row>
    <row r="97" spans="1:45" ht="15.6" x14ac:dyDescent="0.3">
      <c r="A97" s="383"/>
      <c r="B97" s="384">
        <v>10</v>
      </c>
      <c r="C97" s="381"/>
      <c r="D97" s="380"/>
      <c r="E97" s="380"/>
      <c r="F97" s="380"/>
      <c r="G97" s="380"/>
      <c r="H97" s="380"/>
      <c r="I97" s="379"/>
      <c r="J97" s="378"/>
      <c r="K97" s="378"/>
      <c r="L97" s="377"/>
      <c r="M97" s="378"/>
      <c r="N97" s="376"/>
      <c r="O97" s="374"/>
      <c r="P97" s="375"/>
      <c r="Q97" s="374"/>
      <c r="R97" s="375"/>
      <c r="S97" s="374"/>
      <c r="T97" s="373"/>
      <c r="U97" s="525"/>
      <c r="V97" s="526"/>
      <c r="X97" s="407"/>
      <c r="Y97" s="407"/>
      <c r="Z97" s="360"/>
      <c r="AA97" s="360"/>
      <c r="AB97" s="360"/>
      <c r="AC97" s="360"/>
      <c r="AD97" s="360"/>
      <c r="AE97" s="360"/>
      <c r="AF97" s="360"/>
      <c r="AG97" s="359"/>
      <c r="AH97" s="359"/>
      <c r="AI97" s="359"/>
      <c r="AJ97" s="359"/>
      <c r="AK97" s="359"/>
      <c r="AL97" s="360"/>
      <c r="AM97" s="362"/>
      <c r="AN97" s="361"/>
    </row>
    <row r="98" spans="1:45" ht="15.6" x14ac:dyDescent="0.3">
      <c r="A98" s="383"/>
      <c r="B98" s="382">
        <v>11</v>
      </c>
      <c r="C98" s="381"/>
      <c r="D98" s="380"/>
      <c r="E98" s="380"/>
      <c r="F98" s="380"/>
      <c r="G98" s="380"/>
      <c r="H98" s="380"/>
      <c r="I98" s="379"/>
      <c r="J98" s="378"/>
      <c r="K98" s="378"/>
      <c r="L98" s="378"/>
      <c r="M98" s="377"/>
      <c r="N98" s="376"/>
      <c r="O98" s="374"/>
      <c r="P98" s="375"/>
      <c r="Q98" s="374"/>
      <c r="R98" s="375"/>
      <c r="S98" s="374"/>
      <c r="T98" s="373"/>
      <c r="U98" s="525"/>
      <c r="V98" s="526"/>
      <c r="X98" s="363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</row>
    <row r="99" spans="1:45" ht="16.2" thickBot="1" x14ac:dyDescent="0.35">
      <c r="A99" s="372"/>
      <c r="B99" s="371">
        <v>12</v>
      </c>
      <c r="C99" s="370"/>
      <c r="D99" s="369"/>
      <c r="E99" s="369"/>
      <c r="F99" s="369"/>
      <c r="G99" s="369"/>
      <c r="H99" s="369"/>
      <c r="I99" s="369"/>
      <c r="J99" s="368"/>
      <c r="K99" s="368"/>
      <c r="L99" s="368"/>
      <c r="M99" s="368"/>
      <c r="N99" s="367"/>
      <c r="O99" s="365"/>
      <c r="P99" s="366"/>
      <c r="Q99" s="365"/>
      <c r="R99" s="366"/>
      <c r="S99" s="365"/>
      <c r="T99" s="364"/>
      <c r="U99" s="527"/>
      <c r="V99" s="528"/>
      <c r="X99" s="359"/>
      <c r="AI99" s="403"/>
      <c r="AJ99" s="403"/>
      <c r="AK99" s="403"/>
      <c r="AL99" s="403"/>
      <c r="AM99" s="523"/>
      <c r="AN99" s="406"/>
    </row>
    <row r="100" spans="1:45" ht="15.6" x14ac:dyDescent="0.3"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405"/>
      <c r="AN100" s="404"/>
    </row>
    <row r="101" spans="1:45" ht="15.6" x14ac:dyDescent="0.3">
      <c r="A101" s="359" t="s">
        <v>149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59"/>
      <c r="P101" s="358"/>
      <c r="Q101" s="357"/>
      <c r="X101" s="363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405"/>
      <c r="AN101" s="404"/>
    </row>
    <row r="102" spans="1:45" ht="15.6" x14ac:dyDescent="0.3">
      <c r="A102" s="363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X102" s="360"/>
      <c r="Y102" s="359"/>
      <c r="Z102" s="358"/>
      <c r="AA102" s="357"/>
      <c r="AM102" s="405"/>
      <c r="AN102" s="404"/>
    </row>
    <row r="103" spans="1:45" ht="15.6" x14ac:dyDescent="0.3">
      <c r="A103" s="359"/>
      <c r="I103" s="359"/>
      <c r="J103" s="359"/>
      <c r="K103" s="359"/>
      <c r="L103" s="359"/>
      <c r="M103" s="359"/>
      <c r="N103" s="360"/>
      <c r="O103" s="360"/>
      <c r="P103" s="362"/>
      <c r="Q103" s="361"/>
      <c r="X103" s="360"/>
      <c r="Y103" s="359"/>
      <c r="Z103" s="358"/>
      <c r="AA103" s="357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405"/>
      <c r="AN103" s="404"/>
    </row>
    <row r="104" spans="1:45" ht="15.6" x14ac:dyDescent="0.3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405"/>
      <c r="Q104" s="404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405"/>
      <c r="AN104" s="404"/>
    </row>
    <row r="105" spans="1:45" ht="15.6" x14ac:dyDescent="0.3">
      <c r="A105" s="363"/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59"/>
      <c r="P105" s="358"/>
      <c r="Q105" s="357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405"/>
      <c r="AN105" s="404"/>
    </row>
    <row r="106" spans="1:45" ht="15.6" x14ac:dyDescent="0.3">
      <c r="A106" s="409"/>
      <c r="B106" s="407"/>
      <c r="C106" s="360"/>
      <c r="D106" s="360"/>
      <c r="E106" s="360"/>
      <c r="F106" s="360"/>
      <c r="G106" s="360"/>
      <c r="H106" s="360"/>
      <c r="I106" s="360"/>
      <c r="J106" s="363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X106" s="359"/>
      <c r="Y106" s="358"/>
      <c r="Z106" s="357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405"/>
      <c r="AN106" s="404"/>
    </row>
    <row r="107" spans="1:45" ht="22.8" x14ac:dyDescent="0.4">
      <c r="A107" s="522"/>
      <c r="J107" s="409"/>
      <c r="K107" s="407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X107" s="363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</row>
    <row r="108" spans="1:45" ht="22.8" x14ac:dyDescent="0.4">
      <c r="A108" s="522"/>
      <c r="X108" s="359"/>
      <c r="AM108" s="405"/>
      <c r="AN108" s="404"/>
    </row>
    <row r="109" spans="1:45" ht="17.399999999999999" x14ac:dyDescent="0.3">
      <c r="A109" s="550" t="s">
        <v>53</v>
      </c>
      <c r="B109" s="550"/>
      <c r="C109" s="550"/>
      <c r="D109" s="550"/>
      <c r="E109" s="550"/>
      <c r="F109" s="416"/>
      <c r="G109" s="416"/>
      <c r="H109" s="416"/>
      <c r="I109" s="416"/>
      <c r="J109" s="416"/>
      <c r="K109" s="416"/>
      <c r="L109" s="416"/>
      <c r="M109" s="416"/>
      <c r="N109" s="416"/>
      <c r="O109" s="415"/>
      <c r="P109" s="415"/>
      <c r="Q109" s="415"/>
      <c r="R109" s="415"/>
      <c r="S109" s="415"/>
      <c r="T109" s="41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406"/>
    </row>
    <row r="110" spans="1:45" ht="16.2" thickBot="1" x14ac:dyDescent="0.35">
      <c r="A110" s="418"/>
      <c r="B110" s="417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5"/>
      <c r="P110" s="415"/>
      <c r="Q110" s="405"/>
      <c r="R110" s="405"/>
      <c r="S110" s="405"/>
      <c r="T110" s="405"/>
      <c r="U110" s="405"/>
      <c r="V110" s="405"/>
    </row>
    <row r="111" spans="1:45" ht="96" customHeight="1" thickBot="1" x14ac:dyDescent="0.55000000000000004">
      <c r="A111" s="529" t="str">
        <f>CONCATENATE("SABEL        ",AE6)</f>
        <v>SABEL        klein wapen</v>
      </c>
      <c r="B111" s="530"/>
      <c r="C111" s="531" t="str">
        <f>CONCATENATE(AC6,"                     ", AD6)</f>
        <v>LOPER 5                     elektrisch</v>
      </c>
      <c r="D111" s="532"/>
      <c r="E111" s="533"/>
      <c r="F111" s="533"/>
      <c r="G111" s="533"/>
      <c r="H111" s="533"/>
      <c r="I111" s="533"/>
      <c r="J111" s="533"/>
      <c r="K111" s="534"/>
      <c r="L111" s="535">
        <f>AA6</f>
        <v>1</v>
      </c>
      <c r="M111" s="536"/>
      <c r="N111" s="520" t="s">
        <v>69</v>
      </c>
      <c r="O111" s="537" t="s">
        <v>151</v>
      </c>
      <c r="P111" s="538"/>
      <c r="Q111" s="537" t="s">
        <v>150</v>
      </c>
      <c r="R111" s="538"/>
      <c r="S111" s="537" t="s">
        <v>73</v>
      </c>
      <c r="T111" s="538"/>
      <c r="U111" s="539" t="s">
        <v>95</v>
      </c>
      <c r="V111" s="540"/>
      <c r="W111" s="146" t="s">
        <v>145</v>
      </c>
    </row>
    <row r="112" spans="1:45" ht="16.2" thickBot="1" x14ac:dyDescent="0.35">
      <c r="A112" s="398" t="s">
        <v>100</v>
      </c>
      <c r="B112" s="402"/>
      <c r="C112" s="401">
        <v>1</v>
      </c>
      <c r="D112" s="400">
        <v>2</v>
      </c>
      <c r="E112" s="400">
        <v>3</v>
      </c>
      <c r="F112" s="400">
        <v>4</v>
      </c>
      <c r="G112" s="400">
        <v>5</v>
      </c>
      <c r="H112" s="400">
        <v>6</v>
      </c>
      <c r="I112" s="400">
        <v>7</v>
      </c>
      <c r="J112" s="400">
        <v>8</v>
      </c>
      <c r="K112" s="400">
        <v>9</v>
      </c>
      <c r="L112" s="399">
        <v>10</v>
      </c>
      <c r="M112" s="399">
        <v>11</v>
      </c>
      <c r="N112" s="396">
        <v>12</v>
      </c>
      <c r="O112" s="398" t="s">
        <v>99</v>
      </c>
      <c r="P112" s="397" t="s">
        <v>101</v>
      </c>
      <c r="Q112" s="395" t="s">
        <v>99</v>
      </c>
      <c r="R112" s="396" t="s">
        <v>101</v>
      </c>
      <c r="S112" s="395" t="s">
        <v>99</v>
      </c>
      <c r="T112" s="394" t="s">
        <v>101</v>
      </c>
      <c r="U112" s="541"/>
      <c r="V112" s="542"/>
      <c r="X112" s="363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</row>
    <row r="113" spans="1:45" ht="15.6" x14ac:dyDescent="0.3">
      <c r="A113" s="383"/>
      <c r="B113" s="382">
        <v>1</v>
      </c>
      <c r="C113" s="393"/>
      <c r="D113" s="392"/>
      <c r="E113" s="392"/>
      <c r="F113" s="392"/>
      <c r="G113" s="392"/>
      <c r="H113" s="392"/>
      <c r="I113" s="392"/>
      <c r="J113" s="391"/>
      <c r="K113" s="391"/>
      <c r="L113" s="391"/>
      <c r="M113" s="391"/>
      <c r="N113" s="389"/>
      <c r="O113" s="374"/>
      <c r="P113" s="375"/>
      <c r="Q113" s="374"/>
      <c r="R113" s="375"/>
      <c r="S113" s="374"/>
      <c r="T113" s="373"/>
      <c r="U113" s="525"/>
      <c r="V113" s="526"/>
      <c r="X113" s="359"/>
    </row>
    <row r="114" spans="1:45" ht="15.6" x14ac:dyDescent="0.3">
      <c r="A114" s="383"/>
      <c r="B114" s="384">
        <v>2</v>
      </c>
      <c r="C114" s="388"/>
      <c r="D114" s="386"/>
      <c r="E114" s="387"/>
      <c r="F114" s="387"/>
      <c r="G114" s="387"/>
      <c r="H114" s="387"/>
      <c r="I114" s="387"/>
      <c r="J114" s="390"/>
      <c r="K114" s="390"/>
      <c r="L114" s="390"/>
      <c r="M114" s="390"/>
      <c r="N114" s="389"/>
      <c r="O114" s="374"/>
      <c r="P114" s="375"/>
      <c r="Q114" s="374"/>
      <c r="R114" s="375"/>
      <c r="S114" s="374"/>
      <c r="T114" s="373"/>
      <c r="U114" s="525"/>
      <c r="V114" s="526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</row>
    <row r="115" spans="1:45" ht="15.6" x14ac:dyDescent="0.3">
      <c r="A115" s="383"/>
      <c r="B115" s="382">
        <v>3</v>
      </c>
      <c r="C115" s="388"/>
      <c r="D115" s="387"/>
      <c r="E115" s="386"/>
      <c r="F115" s="387"/>
      <c r="G115" s="387"/>
      <c r="H115" s="387"/>
      <c r="I115" s="387"/>
      <c r="J115" s="390"/>
      <c r="K115" s="390"/>
      <c r="L115" s="390"/>
      <c r="M115" s="390"/>
      <c r="N115" s="389"/>
      <c r="O115" s="374"/>
      <c r="P115" s="375"/>
      <c r="Q115" s="374"/>
      <c r="R115" s="375"/>
      <c r="S115" s="374"/>
      <c r="T115" s="373"/>
      <c r="U115" s="525"/>
      <c r="V115" s="526"/>
      <c r="X115" s="403"/>
      <c r="AE115" s="403"/>
      <c r="AF115" s="403"/>
      <c r="AG115" s="403"/>
      <c r="AH115" s="403"/>
      <c r="AI115" s="403"/>
      <c r="AJ115" s="403"/>
      <c r="AK115" s="403"/>
      <c r="AL115" s="403"/>
      <c r="AM115" s="523"/>
      <c r="AN115" s="406"/>
    </row>
    <row r="116" spans="1:45" ht="15.6" x14ac:dyDescent="0.3">
      <c r="A116" s="383"/>
      <c r="B116" s="384">
        <v>4</v>
      </c>
      <c r="C116" s="388"/>
      <c r="D116" s="387"/>
      <c r="E116" s="387"/>
      <c r="F116" s="386"/>
      <c r="G116" s="387"/>
      <c r="H116" s="387"/>
      <c r="I116" s="387"/>
      <c r="J116" s="390"/>
      <c r="K116" s="390"/>
      <c r="L116" s="390"/>
      <c r="M116" s="390"/>
      <c r="N116" s="389"/>
      <c r="O116" s="374"/>
      <c r="P116" s="375"/>
      <c r="Q116" s="374"/>
      <c r="R116" s="375"/>
      <c r="S116" s="374"/>
      <c r="T116" s="373"/>
      <c r="U116" s="525"/>
      <c r="V116" s="526"/>
      <c r="Y116" s="359"/>
      <c r="Z116" s="359"/>
      <c r="AA116" s="359"/>
      <c r="AM116" s="523"/>
      <c r="AN116" s="406"/>
    </row>
    <row r="117" spans="1:45" ht="15.6" x14ac:dyDescent="0.3">
      <c r="A117" s="383"/>
      <c r="B117" s="382">
        <v>5</v>
      </c>
      <c r="C117" s="388"/>
      <c r="D117" s="387"/>
      <c r="E117" s="387"/>
      <c r="F117" s="387"/>
      <c r="G117" s="386"/>
      <c r="H117" s="387"/>
      <c r="I117" s="387"/>
      <c r="J117" s="390"/>
      <c r="K117" s="390"/>
      <c r="L117" s="390"/>
      <c r="M117" s="390"/>
      <c r="N117" s="389"/>
      <c r="O117" s="374"/>
      <c r="P117" s="375"/>
      <c r="Q117" s="374"/>
      <c r="R117" s="375"/>
      <c r="S117" s="374"/>
      <c r="T117" s="373"/>
      <c r="U117" s="525"/>
      <c r="V117" s="526"/>
    </row>
    <row r="118" spans="1:45" ht="15.6" x14ac:dyDescent="0.3">
      <c r="A118" s="383"/>
      <c r="B118" s="384">
        <v>6</v>
      </c>
      <c r="C118" s="388"/>
      <c r="D118" s="387"/>
      <c r="E118" s="387"/>
      <c r="F118" s="387"/>
      <c r="G118" s="387"/>
      <c r="H118" s="386"/>
      <c r="I118" s="387"/>
      <c r="J118" s="390"/>
      <c r="K118" s="390"/>
      <c r="L118" s="390"/>
      <c r="M118" s="390"/>
      <c r="N118" s="389"/>
      <c r="O118" s="374"/>
      <c r="P118" s="375"/>
      <c r="Q118" s="374"/>
      <c r="R118" s="375"/>
      <c r="S118" s="374"/>
      <c r="T118" s="373"/>
      <c r="U118" s="525"/>
      <c r="V118" s="526"/>
    </row>
    <row r="119" spans="1:45" ht="15.6" x14ac:dyDescent="0.3">
      <c r="A119" s="383"/>
      <c r="B119" s="382">
        <v>7</v>
      </c>
      <c r="C119" s="388"/>
      <c r="D119" s="387"/>
      <c r="E119" s="387"/>
      <c r="F119" s="387"/>
      <c r="G119" s="387"/>
      <c r="H119" s="387"/>
      <c r="I119" s="386"/>
      <c r="J119" s="385"/>
      <c r="K119" s="385"/>
      <c r="L119" s="385"/>
      <c r="M119" s="385"/>
      <c r="N119" s="376"/>
      <c r="O119" s="374"/>
      <c r="P119" s="375"/>
      <c r="Q119" s="374"/>
      <c r="R119" s="375"/>
      <c r="S119" s="374"/>
      <c r="T119" s="373"/>
      <c r="U119" s="525"/>
      <c r="V119" s="526"/>
      <c r="X119" s="408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</row>
    <row r="120" spans="1:45" ht="15.6" x14ac:dyDescent="0.3">
      <c r="A120" s="383"/>
      <c r="B120" s="384">
        <v>8</v>
      </c>
      <c r="C120" s="381"/>
      <c r="D120" s="380"/>
      <c r="E120" s="380"/>
      <c r="F120" s="380"/>
      <c r="G120" s="380"/>
      <c r="H120" s="380"/>
      <c r="I120" s="379"/>
      <c r="J120" s="377"/>
      <c r="K120" s="378"/>
      <c r="L120" s="378"/>
      <c r="M120" s="378"/>
      <c r="N120" s="376"/>
      <c r="O120" s="374"/>
      <c r="P120" s="375"/>
      <c r="Q120" s="374"/>
      <c r="R120" s="375"/>
      <c r="S120" s="374"/>
      <c r="T120" s="373"/>
      <c r="U120" s="525"/>
      <c r="V120" s="526"/>
      <c r="X120" s="403"/>
      <c r="AM120" s="523"/>
      <c r="AN120" s="406"/>
    </row>
    <row r="121" spans="1:45" ht="15.6" x14ac:dyDescent="0.3">
      <c r="A121" s="383"/>
      <c r="B121" s="382">
        <v>9</v>
      </c>
      <c r="C121" s="381"/>
      <c r="D121" s="380"/>
      <c r="E121" s="380"/>
      <c r="F121" s="380"/>
      <c r="G121" s="380"/>
      <c r="H121" s="380"/>
      <c r="I121" s="379"/>
      <c r="J121" s="378"/>
      <c r="K121" s="377"/>
      <c r="L121" s="378"/>
      <c r="M121" s="378"/>
      <c r="N121" s="376"/>
      <c r="O121" s="374"/>
      <c r="P121" s="375"/>
      <c r="Q121" s="374"/>
      <c r="R121" s="375"/>
      <c r="S121" s="374"/>
      <c r="T121" s="373"/>
      <c r="U121" s="525"/>
      <c r="V121" s="526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</row>
    <row r="122" spans="1:45" ht="15.6" x14ac:dyDescent="0.3">
      <c r="A122" s="383"/>
      <c r="B122" s="384">
        <v>10</v>
      </c>
      <c r="C122" s="381"/>
      <c r="D122" s="380"/>
      <c r="E122" s="380"/>
      <c r="F122" s="380"/>
      <c r="G122" s="380"/>
      <c r="H122" s="380"/>
      <c r="I122" s="379"/>
      <c r="J122" s="378"/>
      <c r="K122" s="378"/>
      <c r="L122" s="377"/>
      <c r="M122" s="378"/>
      <c r="N122" s="376"/>
      <c r="O122" s="374"/>
      <c r="P122" s="375"/>
      <c r="Q122" s="374"/>
      <c r="R122" s="375"/>
      <c r="S122" s="374"/>
      <c r="T122" s="373"/>
      <c r="U122" s="525"/>
      <c r="V122" s="526"/>
    </row>
    <row r="123" spans="1:45" ht="15.6" x14ac:dyDescent="0.3">
      <c r="A123" s="383"/>
      <c r="B123" s="382">
        <v>11</v>
      </c>
      <c r="C123" s="381"/>
      <c r="D123" s="380"/>
      <c r="E123" s="380"/>
      <c r="F123" s="380"/>
      <c r="G123" s="380"/>
      <c r="H123" s="380"/>
      <c r="I123" s="379"/>
      <c r="J123" s="378"/>
      <c r="K123" s="378"/>
      <c r="L123" s="378"/>
      <c r="M123" s="377"/>
      <c r="N123" s="376"/>
      <c r="O123" s="374"/>
      <c r="P123" s="375"/>
      <c r="Q123" s="374"/>
      <c r="R123" s="375"/>
      <c r="S123" s="374"/>
      <c r="T123" s="373"/>
      <c r="U123" s="525"/>
      <c r="V123" s="526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</row>
    <row r="124" spans="1:45" ht="16.2" thickBot="1" x14ac:dyDescent="0.35">
      <c r="A124" s="372"/>
      <c r="B124" s="371">
        <v>12</v>
      </c>
      <c r="C124" s="370"/>
      <c r="D124" s="369"/>
      <c r="E124" s="369"/>
      <c r="F124" s="369"/>
      <c r="G124" s="369"/>
      <c r="H124" s="369"/>
      <c r="I124" s="369"/>
      <c r="J124" s="368"/>
      <c r="K124" s="368"/>
      <c r="L124" s="368"/>
      <c r="M124" s="368"/>
      <c r="N124" s="367"/>
      <c r="O124" s="365"/>
      <c r="P124" s="366"/>
      <c r="Q124" s="365"/>
      <c r="R124" s="366"/>
      <c r="S124" s="365"/>
      <c r="T124" s="364"/>
      <c r="U124" s="527"/>
      <c r="V124" s="528"/>
    </row>
    <row r="125" spans="1:45" ht="16.5" customHeight="1" x14ac:dyDescent="0.25"/>
    <row r="126" spans="1:45" ht="16.5" customHeight="1" x14ac:dyDescent="0.25">
      <c r="A126" s="359" t="s">
        <v>149</v>
      </c>
      <c r="B126" s="360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59"/>
      <c r="P126" s="358"/>
      <c r="Q126" s="357"/>
      <c r="X126" s="363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</row>
    <row r="127" spans="1:45" ht="16.5" customHeight="1" x14ac:dyDescent="0.25">
      <c r="A127" s="363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X127" s="359"/>
    </row>
    <row r="128" spans="1:45" ht="16.5" customHeight="1" x14ac:dyDescent="0.25">
      <c r="A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</row>
    <row r="129" spans="1:45" ht="16.5" customHeight="1" x14ac:dyDescent="0.25">
      <c r="A129" s="359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X129" s="403"/>
    </row>
    <row r="130" spans="1:45" ht="16.5" customHeight="1" x14ac:dyDescent="0.25">
      <c r="A130" s="403"/>
      <c r="H130" s="403"/>
      <c r="I130" s="403"/>
      <c r="J130" s="403"/>
      <c r="K130" s="403"/>
      <c r="L130" s="403"/>
      <c r="M130" s="403"/>
      <c r="N130" s="403"/>
      <c r="O130" s="403"/>
      <c r="P130" s="523"/>
      <c r="Q130" s="406"/>
      <c r="X130" s="403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</row>
    <row r="131" spans="1:45" ht="16.5" customHeight="1" x14ac:dyDescent="0.25">
      <c r="B131" s="359"/>
      <c r="C131" s="359"/>
      <c r="D131" s="359"/>
      <c r="P131" s="523"/>
      <c r="Q131" s="406"/>
    </row>
    <row r="132" spans="1:45" ht="16.5" customHeight="1" x14ac:dyDescent="0.25">
      <c r="Y132" s="359"/>
      <c r="Z132" s="359"/>
      <c r="AA132" s="359"/>
    </row>
    <row r="133" spans="1:45" ht="16.5" customHeight="1" x14ac:dyDescent="0.25"/>
    <row r="134" spans="1:45" ht="17.399999999999999" x14ac:dyDescent="0.3">
      <c r="A134" s="550" t="s">
        <v>53</v>
      </c>
      <c r="B134" s="550"/>
      <c r="C134" s="550"/>
      <c r="D134" s="550"/>
      <c r="E134" s="550"/>
      <c r="F134" s="416"/>
      <c r="G134" s="416"/>
      <c r="H134" s="416"/>
      <c r="I134" s="416"/>
      <c r="J134" s="416"/>
      <c r="K134" s="416"/>
      <c r="L134" s="416"/>
      <c r="M134" s="416"/>
      <c r="N134" s="416"/>
      <c r="O134" s="415"/>
      <c r="P134" s="415"/>
      <c r="Q134" s="415"/>
      <c r="R134" s="415"/>
      <c r="S134" s="415"/>
      <c r="T134" s="415"/>
    </row>
    <row r="135" spans="1:45" ht="16.2" thickBot="1" x14ac:dyDescent="0.35">
      <c r="A135" s="418"/>
      <c r="B135" s="417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5"/>
      <c r="P135" s="415"/>
      <c r="Q135" s="405"/>
      <c r="R135" s="405"/>
      <c r="S135" s="405"/>
      <c r="T135" s="405"/>
      <c r="U135" s="405"/>
      <c r="V135" s="405"/>
    </row>
    <row r="136" spans="1:45" ht="93" customHeight="1" thickBot="1" x14ac:dyDescent="0.55000000000000004">
      <c r="A136" s="529" t="str">
        <f>CONCATENATE("SABEL        ",AE7)</f>
        <v>SABEL        klein wapen</v>
      </c>
      <c r="B136" s="530"/>
      <c r="C136" s="531" t="str">
        <f>CONCATENATE(AC7,"                     ", AD7)</f>
        <v>LOPER 6                     elektrisch</v>
      </c>
      <c r="D136" s="532"/>
      <c r="E136" s="533"/>
      <c r="F136" s="533"/>
      <c r="G136" s="533"/>
      <c r="H136" s="533"/>
      <c r="I136" s="533"/>
      <c r="J136" s="533"/>
      <c r="K136" s="534"/>
      <c r="L136" s="535">
        <f>AA7</f>
        <v>1</v>
      </c>
      <c r="M136" s="536"/>
      <c r="N136" s="520" t="s">
        <v>69</v>
      </c>
      <c r="O136" s="537" t="s">
        <v>151</v>
      </c>
      <c r="P136" s="538"/>
      <c r="Q136" s="537" t="s">
        <v>150</v>
      </c>
      <c r="R136" s="538"/>
      <c r="S136" s="537" t="s">
        <v>73</v>
      </c>
      <c r="T136" s="538"/>
      <c r="U136" s="539" t="s">
        <v>95</v>
      </c>
      <c r="V136" s="540"/>
      <c r="W136" s="146" t="s">
        <v>146</v>
      </c>
    </row>
    <row r="137" spans="1:45" ht="16.2" thickBot="1" x14ac:dyDescent="0.35">
      <c r="A137" s="398" t="s">
        <v>100</v>
      </c>
      <c r="B137" s="402"/>
      <c r="C137" s="401">
        <v>1</v>
      </c>
      <c r="D137" s="400">
        <v>2</v>
      </c>
      <c r="E137" s="400">
        <v>3</v>
      </c>
      <c r="F137" s="400">
        <v>4</v>
      </c>
      <c r="G137" s="400">
        <v>5</v>
      </c>
      <c r="H137" s="400">
        <v>6</v>
      </c>
      <c r="I137" s="400">
        <v>7</v>
      </c>
      <c r="J137" s="400">
        <v>8</v>
      </c>
      <c r="K137" s="400">
        <v>9</v>
      </c>
      <c r="L137" s="399">
        <v>10</v>
      </c>
      <c r="M137" s="399">
        <v>11</v>
      </c>
      <c r="N137" s="396">
        <v>12</v>
      </c>
      <c r="O137" s="398" t="s">
        <v>99</v>
      </c>
      <c r="P137" s="397" t="s">
        <v>101</v>
      </c>
      <c r="Q137" s="395" t="s">
        <v>99</v>
      </c>
      <c r="R137" s="396" t="s">
        <v>101</v>
      </c>
      <c r="S137" s="395" t="s">
        <v>99</v>
      </c>
      <c r="T137" s="394" t="s">
        <v>101</v>
      </c>
      <c r="U137" s="541"/>
      <c r="V137" s="542"/>
    </row>
    <row r="138" spans="1:45" ht="15.6" x14ac:dyDescent="0.3">
      <c r="A138" s="383"/>
      <c r="B138" s="382">
        <v>1</v>
      </c>
      <c r="C138" s="393"/>
      <c r="D138" s="392"/>
      <c r="E138" s="392"/>
      <c r="F138" s="392"/>
      <c r="G138" s="392"/>
      <c r="H138" s="392"/>
      <c r="I138" s="392"/>
      <c r="J138" s="391"/>
      <c r="K138" s="391"/>
      <c r="L138" s="391"/>
      <c r="M138" s="391"/>
      <c r="N138" s="389"/>
      <c r="O138" s="374"/>
      <c r="P138" s="375"/>
      <c r="Q138" s="374"/>
      <c r="R138" s="375"/>
      <c r="S138" s="374"/>
      <c r="T138" s="373"/>
      <c r="U138" s="525"/>
      <c r="V138" s="526"/>
    </row>
    <row r="139" spans="1:45" ht="15.6" x14ac:dyDescent="0.3">
      <c r="A139" s="383"/>
      <c r="B139" s="384">
        <v>2</v>
      </c>
      <c r="C139" s="388"/>
      <c r="D139" s="386"/>
      <c r="E139" s="387"/>
      <c r="F139" s="387"/>
      <c r="G139" s="387"/>
      <c r="H139" s="387"/>
      <c r="I139" s="387"/>
      <c r="J139" s="390"/>
      <c r="K139" s="390"/>
      <c r="L139" s="390"/>
      <c r="M139" s="390"/>
      <c r="N139" s="389"/>
      <c r="O139" s="374"/>
      <c r="P139" s="375"/>
      <c r="Q139" s="374"/>
      <c r="R139" s="375"/>
      <c r="S139" s="374"/>
      <c r="T139" s="373"/>
      <c r="U139" s="525"/>
      <c r="V139" s="526"/>
    </row>
    <row r="140" spans="1:45" ht="15.6" x14ac:dyDescent="0.3">
      <c r="A140" s="383"/>
      <c r="B140" s="382">
        <v>3</v>
      </c>
      <c r="C140" s="388"/>
      <c r="D140" s="387"/>
      <c r="E140" s="386"/>
      <c r="F140" s="387"/>
      <c r="G140" s="387"/>
      <c r="H140" s="387"/>
      <c r="I140" s="387"/>
      <c r="J140" s="390"/>
      <c r="K140" s="390"/>
      <c r="L140" s="390"/>
      <c r="M140" s="390"/>
      <c r="N140" s="389"/>
      <c r="O140" s="374"/>
      <c r="P140" s="375"/>
      <c r="Q140" s="374"/>
      <c r="R140" s="375"/>
      <c r="S140" s="374"/>
      <c r="T140" s="373"/>
      <c r="U140" s="525"/>
      <c r="V140" s="526"/>
    </row>
    <row r="141" spans="1:45" ht="15.6" x14ac:dyDescent="0.3">
      <c r="A141" s="383"/>
      <c r="B141" s="384">
        <v>4</v>
      </c>
      <c r="C141" s="388"/>
      <c r="D141" s="387"/>
      <c r="E141" s="387"/>
      <c r="F141" s="386"/>
      <c r="G141" s="387"/>
      <c r="H141" s="387"/>
      <c r="I141" s="387"/>
      <c r="J141" s="390"/>
      <c r="K141" s="390"/>
      <c r="L141" s="390"/>
      <c r="M141" s="390"/>
      <c r="N141" s="389"/>
      <c r="O141" s="374"/>
      <c r="P141" s="375"/>
      <c r="Q141" s="374"/>
      <c r="R141" s="375"/>
      <c r="S141" s="374"/>
      <c r="T141" s="373"/>
      <c r="U141" s="525"/>
      <c r="V141" s="526"/>
    </row>
    <row r="142" spans="1:45" ht="15.6" x14ac:dyDescent="0.3">
      <c r="A142" s="383"/>
      <c r="B142" s="382">
        <v>5</v>
      </c>
      <c r="C142" s="388"/>
      <c r="D142" s="387"/>
      <c r="E142" s="387"/>
      <c r="F142" s="387"/>
      <c r="G142" s="386"/>
      <c r="H142" s="387"/>
      <c r="I142" s="387"/>
      <c r="J142" s="390"/>
      <c r="K142" s="390"/>
      <c r="L142" s="390"/>
      <c r="M142" s="390"/>
      <c r="N142" s="389"/>
      <c r="O142" s="374"/>
      <c r="P142" s="375"/>
      <c r="Q142" s="374"/>
      <c r="R142" s="375"/>
      <c r="S142" s="374"/>
      <c r="T142" s="373"/>
      <c r="U142" s="525"/>
      <c r="V142" s="526"/>
    </row>
    <row r="143" spans="1:45" ht="15.6" x14ac:dyDescent="0.3">
      <c r="A143" s="383"/>
      <c r="B143" s="384">
        <v>6</v>
      </c>
      <c r="C143" s="388"/>
      <c r="D143" s="387"/>
      <c r="E143" s="387"/>
      <c r="F143" s="387"/>
      <c r="G143" s="387"/>
      <c r="H143" s="386"/>
      <c r="I143" s="387"/>
      <c r="J143" s="390"/>
      <c r="K143" s="390"/>
      <c r="L143" s="390"/>
      <c r="M143" s="390"/>
      <c r="N143" s="389"/>
      <c r="O143" s="374"/>
      <c r="P143" s="375"/>
      <c r="Q143" s="374"/>
      <c r="R143" s="375"/>
      <c r="S143" s="374"/>
      <c r="T143" s="373"/>
      <c r="U143" s="525"/>
      <c r="V143" s="526"/>
    </row>
    <row r="144" spans="1:45" ht="15.6" x14ac:dyDescent="0.3">
      <c r="A144" s="383"/>
      <c r="B144" s="382">
        <v>7</v>
      </c>
      <c r="C144" s="388"/>
      <c r="D144" s="387"/>
      <c r="E144" s="387"/>
      <c r="F144" s="387"/>
      <c r="G144" s="387"/>
      <c r="H144" s="387"/>
      <c r="I144" s="386"/>
      <c r="J144" s="385"/>
      <c r="K144" s="385"/>
      <c r="L144" s="385"/>
      <c r="M144" s="385"/>
      <c r="N144" s="376"/>
      <c r="O144" s="374"/>
      <c r="P144" s="375"/>
      <c r="Q144" s="374"/>
      <c r="R144" s="375"/>
      <c r="S144" s="374"/>
      <c r="T144" s="373"/>
      <c r="U144" s="525"/>
      <c r="V144" s="526"/>
    </row>
    <row r="145" spans="1:45" ht="15.6" x14ac:dyDescent="0.3">
      <c r="A145" s="383"/>
      <c r="B145" s="384">
        <v>8</v>
      </c>
      <c r="C145" s="381"/>
      <c r="D145" s="380"/>
      <c r="E145" s="380"/>
      <c r="F145" s="380"/>
      <c r="G145" s="380"/>
      <c r="H145" s="380"/>
      <c r="I145" s="379"/>
      <c r="J145" s="377"/>
      <c r="K145" s="378"/>
      <c r="L145" s="378"/>
      <c r="M145" s="378"/>
      <c r="N145" s="376"/>
      <c r="O145" s="374"/>
      <c r="P145" s="375"/>
      <c r="Q145" s="374"/>
      <c r="R145" s="375"/>
      <c r="S145" s="374"/>
      <c r="T145" s="373"/>
      <c r="U145" s="525"/>
      <c r="V145" s="526"/>
    </row>
    <row r="146" spans="1:45" ht="15.6" x14ac:dyDescent="0.3">
      <c r="A146" s="383"/>
      <c r="B146" s="382">
        <v>9</v>
      </c>
      <c r="C146" s="381"/>
      <c r="D146" s="380"/>
      <c r="E146" s="380"/>
      <c r="F146" s="380"/>
      <c r="G146" s="380"/>
      <c r="H146" s="380"/>
      <c r="I146" s="379"/>
      <c r="J146" s="378"/>
      <c r="K146" s="377"/>
      <c r="L146" s="378"/>
      <c r="M146" s="378"/>
      <c r="N146" s="376"/>
      <c r="O146" s="374"/>
      <c r="P146" s="375"/>
      <c r="Q146" s="374"/>
      <c r="R146" s="375"/>
      <c r="S146" s="374"/>
      <c r="T146" s="373"/>
      <c r="U146" s="525"/>
      <c r="V146" s="526"/>
    </row>
    <row r="147" spans="1:45" ht="15.6" x14ac:dyDescent="0.3">
      <c r="A147" s="383"/>
      <c r="B147" s="384">
        <v>10</v>
      </c>
      <c r="C147" s="381"/>
      <c r="D147" s="380"/>
      <c r="E147" s="380"/>
      <c r="F147" s="380"/>
      <c r="G147" s="380"/>
      <c r="H147" s="380"/>
      <c r="I147" s="379"/>
      <c r="J147" s="378"/>
      <c r="K147" s="378"/>
      <c r="L147" s="377"/>
      <c r="M147" s="378"/>
      <c r="N147" s="376"/>
      <c r="O147" s="374"/>
      <c r="P147" s="375"/>
      <c r="Q147" s="374"/>
      <c r="R147" s="375"/>
      <c r="S147" s="374"/>
      <c r="T147" s="373"/>
      <c r="U147" s="525"/>
      <c r="V147" s="526"/>
      <c r="X147" s="363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59"/>
      <c r="AM147" s="358"/>
      <c r="AN147" s="357"/>
    </row>
    <row r="148" spans="1:45" ht="15.6" x14ac:dyDescent="0.3">
      <c r="A148" s="383"/>
      <c r="B148" s="382">
        <v>11</v>
      </c>
      <c r="C148" s="381"/>
      <c r="D148" s="380"/>
      <c r="E148" s="380"/>
      <c r="F148" s="380"/>
      <c r="G148" s="380"/>
      <c r="H148" s="380"/>
      <c r="I148" s="379"/>
      <c r="J148" s="378"/>
      <c r="K148" s="378"/>
      <c r="L148" s="378"/>
      <c r="M148" s="377"/>
      <c r="N148" s="376"/>
      <c r="O148" s="374"/>
      <c r="P148" s="375"/>
      <c r="Q148" s="374"/>
      <c r="R148" s="375"/>
      <c r="S148" s="374"/>
      <c r="T148" s="373"/>
      <c r="U148" s="525"/>
      <c r="V148" s="526"/>
      <c r="X148" s="409"/>
      <c r="Y148" s="407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59"/>
      <c r="AM148" s="358"/>
      <c r="AN148" s="357"/>
    </row>
    <row r="149" spans="1:45" ht="16.2" thickBot="1" x14ac:dyDescent="0.35">
      <c r="A149" s="372"/>
      <c r="B149" s="371">
        <v>12</v>
      </c>
      <c r="C149" s="370"/>
      <c r="D149" s="369"/>
      <c r="E149" s="369"/>
      <c r="F149" s="369"/>
      <c r="G149" s="369"/>
      <c r="H149" s="369"/>
      <c r="I149" s="369"/>
      <c r="J149" s="368"/>
      <c r="K149" s="368"/>
      <c r="L149" s="368"/>
      <c r="M149" s="368"/>
      <c r="N149" s="367"/>
      <c r="O149" s="365"/>
      <c r="P149" s="366"/>
      <c r="Q149" s="365"/>
      <c r="R149" s="366"/>
      <c r="S149" s="365"/>
      <c r="T149" s="364"/>
      <c r="U149" s="527"/>
      <c r="V149" s="528"/>
      <c r="X149" s="363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403"/>
      <c r="AJ149" s="359"/>
      <c r="AK149" s="359"/>
      <c r="AL149" s="359"/>
      <c r="AM149" s="358"/>
      <c r="AN149" s="357"/>
    </row>
    <row r="150" spans="1:45" ht="15" x14ac:dyDescent="0.25">
      <c r="X150" s="359"/>
      <c r="Y150" s="359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59"/>
      <c r="AK150" s="359"/>
      <c r="AL150" s="359"/>
      <c r="AM150" s="358"/>
      <c r="AN150" s="357"/>
    </row>
    <row r="151" spans="1:45" ht="15" x14ac:dyDescent="0.25">
      <c r="A151" s="359" t="s">
        <v>149</v>
      </c>
      <c r="X151" s="407"/>
      <c r="Y151" s="407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59"/>
      <c r="AK151" s="359"/>
      <c r="AL151" s="359"/>
      <c r="AM151" s="358"/>
      <c r="AN151" s="357"/>
    </row>
    <row r="152" spans="1:45" x14ac:dyDescent="0.25">
      <c r="A152" s="408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X152" s="363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</row>
    <row r="153" spans="1:45" ht="15" x14ac:dyDescent="0.25">
      <c r="A153" s="403"/>
      <c r="P153" s="523"/>
      <c r="Q153" s="406"/>
      <c r="X153" s="359"/>
      <c r="AF153" s="359"/>
      <c r="AG153" s="359"/>
      <c r="AH153" s="359"/>
      <c r="AI153" s="359"/>
      <c r="AJ153" s="359"/>
      <c r="AK153" s="360"/>
      <c r="AL153" s="360"/>
      <c r="AM153" s="362"/>
      <c r="AN153" s="361"/>
    </row>
    <row r="154" spans="1:45" ht="15" x14ac:dyDescent="0.25"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X154" s="407"/>
      <c r="Y154" s="407"/>
      <c r="Z154" s="360"/>
      <c r="AA154" s="360"/>
      <c r="AB154" s="360"/>
      <c r="AC154" s="360"/>
      <c r="AD154" s="360"/>
      <c r="AE154" s="360"/>
      <c r="AF154" s="360"/>
      <c r="AG154" s="359"/>
      <c r="AH154" s="359"/>
      <c r="AI154" s="359"/>
      <c r="AJ154" s="359"/>
      <c r="AK154" s="359"/>
      <c r="AL154" s="360"/>
      <c r="AM154" s="362"/>
      <c r="AN154" s="361"/>
    </row>
    <row r="155" spans="1:45" x14ac:dyDescent="0.25">
      <c r="X155" s="363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</row>
    <row r="156" spans="1:45" ht="15" x14ac:dyDescent="0.25"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X156" s="359"/>
      <c r="AI156" s="403"/>
      <c r="AJ156" s="403"/>
      <c r="AK156" s="403"/>
      <c r="AL156" s="403"/>
      <c r="AM156" s="523"/>
      <c r="AN156" s="406"/>
    </row>
    <row r="157" spans="1:45" ht="15.6" x14ac:dyDescent="0.3"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405"/>
      <c r="AN157" s="404"/>
    </row>
    <row r="158" spans="1:45" ht="15.6" x14ac:dyDescent="0.3">
      <c r="X158" s="363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405"/>
      <c r="AN158" s="404"/>
    </row>
    <row r="159" spans="1:45" ht="17.399999999999999" x14ac:dyDescent="0.3">
      <c r="A159" s="550" t="s">
        <v>53</v>
      </c>
      <c r="B159" s="550"/>
      <c r="C159" s="550"/>
      <c r="D159" s="550"/>
      <c r="E159" s="550"/>
      <c r="F159" s="416"/>
      <c r="G159" s="416"/>
      <c r="H159" s="416"/>
      <c r="I159" s="416"/>
      <c r="J159" s="416"/>
      <c r="K159" s="416"/>
      <c r="L159" s="416"/>
      <c r="M159" s="416"/>
      <c r="N159" s="416"/>
      <c r="O159" s="415"/>
      <c r="P159" s="415"/>
      <c r="Q159" s="415"/>
      <c r="R159" s="415"/>
      <c r="S159" s="415"/>
      <c r="T159" s="415"/>
      <c r="X159" s="359"/>
      <c r="AM159" s="405"/>
      <c r="AN159" s="404"/>
    </row>
    <row r="160" spans="1:45" ht="16.2" thickBot="1" x14ac:dyDescent="0.35">
      <c r="A160" s="418"/>
      <c r="B160" s="417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5"/>
      <c r="P160" s="415"/>
      <c r="Q160" s="405"/>
      <c r="R160" s="405"/>
      <c r="S160" s="405"/>
      <c r="T160" s="405"/>
      <c r="U160" s="405"/>
      <c r="V160" s="40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405"/>
      <c r="AN160" s="404"/>
    </row>
    <row r="161" spans="1:40" ht="105.75" customHeight="1" thickBot="1" x14ac:dyDescent="0.55000000000000004">
      <c r="A161" s="529" t="str">
        <f>CONCATENATE("SABEL        ",AE8)</f>
        <v>SABEL        klein wapen</v>
      </c>
      <c r="B161" s="530"/>
      <c r="C161" s="531" t="str">
        <f>CONCATENATE(AC8,"                     ", AD8)</f>
        <v>LOPER 7                     elektrisch</v>
      </c>
      <c r="D161" s="532"/>
      <c r="E161" s="533"/>
      <c r="F161" s="533"/>
      <c r="G161" s="533"/>
      <c r="H161" s="533"/>
      <c r="I161" s="533"/>
      <c r="J161" s="533"/>
      <c r="K161" s="534"/>
      <c r="L161" s="535">
        <f>AA8</f>
        <v>1</v>
      </c>
      <c r="M161" s="536"/>
      <c r="N161" s="520" t="s">
        <v>69</v>
      </c>
      <c r="O161" s="537" t="s">
        <v>151</v>
      </c>
      <c r="P161" s="538"/>
      <c r="Q161" s="537" t="s">
        <v>150</v>
      </c>
      <c r="R161" s="538"/>
      <c r="S161" s="537" t="s">
        <v>73</v>
      </c>
      <c r="T161" s="538"/>
      <c r="U161" s="539" t="s">
        <v>95</v>
      </c>
      <c r="V161" s="540"/>
      <c r="W161" s="146" t="s">
        <v>147</v>
      </c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405"/>
      <c r="AN161" s="404"/>
    </row>
    <row r="162" spans="1:40" ht="16.2" thickBot="1" x14ac:dyDescent="0.35">
      <c r="A162" s="398" t="s">
        <v>100</v>
      </c>
      <c r="B162" s="402"/>
      <c r="C162" s="401">
        <v>1</v>
      </c>
      <c r="D162" s="400">
        <v>2</v>
      </c>
      <c r="E162" s="400">
        <v>3</v>
      </c>
      <c r="F162" s="400">
        <v>4</v>
      </c>
      <c r="G162" s="400">
        <v>5</v>
      </c>
      <c r="H162" s="400">
        <v>6</v>
      </c>
      <c r="I162" s="400">
        <v>7</v>
      </c>
      <c r="J162" s="400">
        <v>8</v>
      </c>
      <c r="K162" s="400">
        <v>9</v>
      </c>
      <c r="L162" s="399">
        <v>10</v>
      </c>
      <c r="M162" s="399">
        <v>11</v>
      </c>
      <c r="N162" s="396">
        <v>12</v>
      </c>
      <c r="O162" s="398" t="s">
        <v>99</v>
      </c>
      <c r="P162" s="397" t="s">
        <v>101</v>
      </c>
      <c r="Q162" s="395" t="s">
        <v>99</v>
      </c>
      <c r="R162" s="396" t="s">
        <v>101</v>
      </c>
      <c r="S162" s="395" t="s">
        <v>99</v>
      </c>
      <c r="T162" s="394" t="s">
        <v>101</v>
      </c>
      <c r="U162" s="541"/>
      <c r="V162" s="542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405"/>
      <c r="AN162" s="404"/>
    </row>
    <row r="163" spans="1:40" ht="15.75" customHeight="1" x14ac:dyDescent="0.3">
      <c r="A163" s="383"/>
      <c r="B163" s="382">
        <v>1</v>
      </c>
      <c r="C163" s="393"/>
      <c r="D163" s="392"/>
      <c r="E163" s="392"/>
      <c r="F163" s="392"/>
      <c r="G163" s="392"/>
      <c r="H163" s="392"/>
      <c r="I163" s="392"/>
      <c r="J163" s="391"/>
      <c r="K163" s="391"/>
      <c r="L163" s="391"/>
      <c r="M163" s="391"/>
      <c r="N163" s="389"/>
      <c r="O163" s="374"/>
      <c r="P163" s="375"/>
      <c r="Q163" s="374"/>
      <c r="R163" s="375"/>
      <c r="S163" s="374"/>
      <c r="T163" s="373"/>
      <c r="U163" s="525"/>
      <c r="V163" s="526"/>
    </row>
    <row r="164" spans="1:40" ht="15.6" x14ac:dyDescent="0.3">
      <c r="A164" s="383"/>
      <c r="B164" s="384">
        <v>2</v>
      </c>
      <c r="C164" s="388"/>
      <c r="D164" s="386"/>
      <c r="E164" s="387"/>
      <c r="F164" s="387"/>
      <c r="G164" s="387"/>
      <c r="H164" s="387"/>
      <c r="I164" s="387"/>
      <c r="J164" s="390"/>
      <c r="K164" s="390"/>
      <c r="L164" s="390"/>
      <c r="M164" s="390"/>
      <c r="N164" s="389"/>
      <c r="O164" s="374"/>
      <c r="P164" s="375"/>
      <c r="Q164" s="374"/>
      <c r="R164" s="375"/>
      <c r="S164" s="374"/>
      <c r="T164" s="373"/>
      <c r="U164" s="525"/>
      <c r="V164" s="526"/>
    </row>
    <row r="165" spans="1:40" ht="15.6" x14ac:dyDescent="0.3">
      <c r="A165" s="383"/>
      <c r="B165" s="382">
        <v>3</v>
      </c>
      <c r="C165" s="388"/>
      <c r="D165" s="387"/>
      <c r="E165" s="386"/>
      <c r="F165" s="387"/>
      <c r="G165" s="387"/>
      <c r="H165" s="387"/>
      <c r="I165" s="387"/>
      <c r="J165" s="390"/>
      <c r="K165" s="390"/>
      <c r="L165" s="390"/>
      <c r="M165" s="390"/>
      <c r="N165" s="389"/>
      <c r="O165" s="374"/>
      <c r="P165" s="375"/>
      <c r="Q165" s="374"/>
      <c r="R165" s="375"/>
      <c r="S165" s="374"/>
      <c r="T165" s="373"/>
      <c r="U165" s="525"/>
      <c r="V165" s="526"/>
    </row>
    <row r="166" spans="1:40" ht="15.6" x14ac:dyDescent="0.3">
      <c r="A166" s="383"/>
      <c r="B166" s="384">
        <v>4</v>
      </c>
      <c r="C166" s="388"/>
      <c r="D166" s="387"/>
      <c r="E166" s="387"/>
      <c r="F166" s="386"/>
      <c r="G166" s="387"/>
      <c r="H166" s="387"/>
      <c r="I166" s="387"/>
      <c r="J166" s="390"/>
      <c r="K166" s="390"/>
      <c r="L166" s="390"/>
      <c r="M166" s="390"/>
      <c r="N166" s="389"/>
      <c r="O166" s="374"/>
      <c r="P166" s="375"/>
      <c r="Q166" s="374"/>
      <c r="R166" s="375"/>
      <c r="S166" s="374"/>
      <c r="T166" s="373"/>
      <c r="U166" s="525"/>
      <c r="V166" s="526"/>
    </row>
    <row r="167" spans="1:40" ht="15.6" x14ac:dyDescent="0.3">
      <c r="A167" s="383"/>
      <c r="B167" s="382">
        <v>5</v>
      </c>
      <c r="C167" s="388"/>
      <c r="D167" s="387"/>
      <c r="E167" s="387"/>
      <c r="F167" s="387"/>
      <c r="G167" s="386"/>
      <c r="H167" s="387"/>
      <c r="I167" s="387"/>
      <c r="J167" s="390"/>
      <c r="K167" s="390"/>
      <c r="L167" s="390"/>
      <c r="M167" s="390"/>
      <c r="N167" s="389"/>
      <c r="O167" s="374"/>
      <c r="P167" s="375"/>
      <c r="Q167" s="374"/>
      <c r="R167" s="375"/>
      <c r="S167" s="374"/>
      <c r="T167" s="373"/>
      <c r="U167" s="525"/>
      <c r="V167" s="526"/>
    </row>
    <row r="168" spans="1:40" ht="15.6" x14ac:dyDescent="0.3">
      <c r="A168" s="383"/>
      <c r="B168" s="384">
        <v>6</v>
      </c>
      <c r="C168" s="388"/>
      <c r="D168" s="387"/>
      <c r="E168" s="387"/>
      <c r="F168" s="387"/>
      <c r="G168" s="387"/>
      <c r="H168" s="386"/>
      <c r="I168" s="387"/>
      <c r="J168" s="390"/>
      <c r="K168" s="390"/>
      <c r="L168" s="390"/>
      <c r="M168" s="390"/>
      <c r="N168" s="389"/>
      <c r="O168" s="374"/>
      <c r="P168" s="375"/>
      <c r="Q168" s="374"/>
      <c r="R168" s="375"/>
      <c r="S168" s="374"/>
      <c r="T168" s="373"/>
      <c r="U168" s="525"/>
      <c r="V168" s="526"/>
    </row>
    <row r="169" spans="1:40" ht="15.6" x14ac:dyDescent="0.3">
      <c r="A169" s="383"/>
      <c r="B169" s="382">
        <v>7</v>
      </c>
      <c r="C169" s="388"/>
      <c r="D169" s="387"/>
      <c r="E169" s="387"/>
      <c r="F169" s="387"/>
      <c r="G169" s="387"/>
      <c r="H169" s="387"/>
      <c r="I169" s="386"/>
      <c r="J169" s="385"/>
      <c r="K169" s="385"/>
      <c r="L169" s="385"/>
      <c r="M169" s="385"/>
      <c r="N169" s="376"/>
      <c r="O169" s="374"/>
      <c r="P169" s="375"/>
      <c r="Q169" s="374"/>
      <c r="R169" s="375"/>
      <c r="S169" s="374"/>
      <c r="T169" s="373"/>
      <c r="U169" s="525"/>
      <c r="V169" s="526"/>
    </row>
    <row r="170" spans="1:40" ht="15.6" x14ac:dyDescent="0.3">
      <c r="A170" s="383"/>
      <c r="B170" s="384">
        <v>8</v>
      </c>
      <c r="C170" s="381"/>
      <c r="D170" s="380"/>
      <c r="E170" s="380"/>
      <c r="F170" s="380"/>
      <c r="G170" s="380"/>
      <c r="H170" s="380"/>
      <c r="I170" s="379"/>
      <c r="J170" s="377"/>
      <c r="K170" s="378"/>
      <c r="L170" s="378"/>
      <c r="M170" s="378"/>
      <c r="N170" s="376"/>
      <c r="O170" s="374"/>
      <c r="P170" s="375"/>
      <c r="Q170" s="374"/>
      <c r="R170" s="375"/>
      <c r="S170" s="374"/>
      <c r="T170" s="373"/>
      <c r="U170" s="525"/>
      <c r="V170" s="526"/>
    </row>
    <row r="171" spans="1:40" ht="15.6" x14ac:dyDescent="0.3">
      <c r="A171" s="383"/>
      <c r="B171" s="382">
        <v>9</v>
      </c>
      <c r="C171" s="381"/>
      <c r="D171" s="380"/>
      <c r="E171" s="380"/>
      <c r="F171" s="380"/>
      <c r="G171" s="380"/>
      <c r="H171" s="380"/>
      <c r="I171" s="379"/>
      <c r="J171" s="378"/>
      <c r="K171" s="377"/>
      <c r="L171" s="378"/>
      <c r="M171" s="378"/>
      <c r="N171" s="376"/>
      <c r="O171" s="374"/>
      <c r="P171" s="375"/>
      <c r="Q171" s="374"/>
      <c r="R171" s="375"/>
      <c r="S171" s="374"/>
      <c r="T171" s="373"/>
      <c r="U171" s="525"/>
      <c r="V171" s="526"/>
    </row>
    <row r="172" spans="1:40" ht="15.6" x14ac:dyDescent="0.3">
      <c r="A172" s="383"/>
      <c r="B172" s="384">
        <v>10</v>
      </c>
      <c r="C172" s="381"/>
      <c r="D172" s="380"/>
      <c r="E172" s="380"/>
      <c r="F172" s="380"/>
      <c r="G172" s="380"/>
      <c r="H172" s="380"/>
      <c r="I172" s="379"/>
      <c r="J172" s="378"/>
      <c r="K172" s="378"/>
      <c r="L172" s="377"/>
      <c r="M172" s="378"/>
      <c r="N172" s="376"/>
      <c r="O172" s="374"/>
      <c r="P172" s="375"/>
      <c r="Q172" s="374"/>
      <c r="R172" s="375"/>
      <c r="S172" s="374"/>
      <c r="T172" s="373"/>
      <c r="U172" s="525"/>
      <c r="V172" s="526"/>
    </row>
    <row r="173" spans="1:40" ht="15.6" x14ac:dyDescent="0.3">
      <c r="A173" s="383"/>
      <c r="B173" s="382">
        <v>11</v>
      </c>
      <c r="C173" s="381"/>
      <c r="D173" s="380"/>
      <c r="E173" s="380"/>
      <c r="F173" s="380"/>
      <c r="G173" s="380"/>
      <c r="H173" s="380"/>
      <c r="I173" s="379"/>
      <c r="J173" s="378"/>
      <c r="K173" s="378"/>
      <c r="L173" s="378"/>
      <c r="M173" s="377"/>
      <c r="N173" s="376"/>
      <c r="O173" s="374"/>
      <c r="P173" s="375"/>
      <c r="Q173" s="374"/>
      <c r="R173" s="375"/>
      <c r="S173" s="374"/>
      <c r="T173" s="373"/>
      <c r="U173" s="525"/>
      <c r="V173" s="526"/>
    </row>
    <row r="174" spans="1:40" ht="16.2" thickBot="1" x14ac:dyDescent="0.35">
      <c r="A174" s="372"/>
      <c r="B174" s="371">
        <v>12</v>
      </c>
      <c r="C174" s="370"/>
      <c r="D174" s="369"/>
      <c r="E174" s="369"/>
      <c r="F174" s="369"/>
      <c r="G174" s="369"/>
      <c r="H174" s="369"/>
      <c r="I174" s="369"/>
      <c r="J174" s="368"/>
      <c r="K174" s="368"/>
      <c r="L174" s="368"/>
      <c r="M174" s="368"/>
      <c r="N174" s="367"/>
      <c r="O174" s="365"/>
      <c r="P174" s="366"/>
      <c r="Q174" s="365"/>
      <c r="R174" s="366"/>
      <c r="S174" s="365"/>
      <c r="T174" s="364"/>
      <c r="U174" s="527"/>
      <c r="V174" s="528"/>
    </row>
    <row r="176" spans="1:40" x14ac:dyDescent="0.25">
      <c r="A176" s="359" t="s">
        <v>149</v>
      </c>
    </row>
    <row r="177" spans="1:23" x14ac:dyDescent="0.25">
      <c r="A177" s="363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</row>
    <row r="178" spans="1:23" x14ac:dyDescent="0.25">
      <c r="A178" s="359"/>
    </row>
    <row r="179" spans="1:23" x14ac:dyDescent="0.25"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</row>
    <row r="180" spans="1:23" x14ac:dyDescent="0.25">
      <c r="A180" s="403"/>
    </row>
    <row r="181" spans="1:23" x14ac:dyDescent="0.25">
      <c r="A181" s="403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</row>
    <row r="183" spans="1:23" x14ac:dyDescent="0.25">
      <c r="B183" s="359"/>
      <c r="C183" s="359"/>
      <c r="D183" s="359"/>
    </row>
    <row r="184" spans="1:23" ht="17.399999999999999" x14ac:dyDescent="0.3">
      <c r="A184" s="550" t="s">
        <v>53</v>
      </c>
      <c r="B184" s="550"/>
      <c r="C184" s="550"/>
      <c r="D184" s="550"/>
      <c r="E184" s="550"/>
      <c r="F184" s="416"/>
      <c r="G184" s="416"/>
      <c r="H184" s="416"/>
      <c r="I184" s="416"/>
      <c r="J184" s="416"/>
      <c r="K184" s="416"/>
      <c r="L184" s="416"/>
      <c r="M184" s="416"/>
      <c r="N184" s="416"/>
      <c r="O184" s="415"/>
      <c r="P184" s="415"/>
      <c r="Q184" s="415"/>
      <c r="R184" s="415"/>
      <c r="S184" s="415"/>
      <c r="T184" s="415"/>
    </row>
    <row r="185" spans="1:23" ht="16.2" thickBot="1" x14ac:dyDescent="0.35">
      <c r="A185" s="418"/>
      <c r="B185" s="417"/>
      <c r="C185" s="416"/>
      <c r="D185" s="416"/>
      <c r="E185" s="416"/>
      <c r="F185" s="416"/>
      <c r="G185" s="416"/>
      <c r="H185" s="416"/>
      <c r="I185" s="416"/>
      <c r="J185" s="416"/>
      <c r="K185" s="416"/>
      <c r="L185" s="416"/>
      <c r="M185" s="416"/>
      <c r="N185" s="416"/>
      <c r="O185" s="415"/>
      <c r="P185" s="415"/>
      <c r="Q185" s="405"/>
      <c r="R185" s="405"/>
      <c r="S185" s="405"/>
      <c r="T185" s="405"/>
      <c r="U185" s="405"/>
      <c r="V185" s="405"/>
    </row>
    <row r="186" spans="1:23" ht="99.75" customHeight="1" thickBot="1" x14ac:dyDescent="0.55000000000000004">
      <c r="A186" s="529" t="str">
        <f>CONCATENATE("SABEL        ",AE9)</f>
        <v>SABEL        klein wapen</v>
      </c>
      <c r="B186" s="530"/>
      <c r="C186" s="531" t="str">
        <f>CONCATENATE(AC9,"                     ", AD9)</f>
        <v>LOPER 8                     elektrisch</v>
      </c>
      <c r="D186" s="532"/>
      <c r="E186" s="533"/>
      <c r="F186" s="533"/>
      <c r="G186" s="533"/>
      <c r="H186" s="533"/>
      <c r="I186" s="533"/>
      <c r="J186" s="533"/>
      <c r="K186" s="534"/>
      <c r="L186" s="535">
        <f>AA9</f>
        <v>1</v>
      </c>
      <c r="M186" s="536"/>
      <c r="N186" s="520" t="s">
        <v>69</v>
      </c>
      <c r="O186" s="537" t="s">
        <v>151</v>
      </c>
      <c r="P186" s="538"/>
      <c r="Q186" s="537" t="s">
        <v>150</v>
      </c>
      <c r="R186" s="538"/>
      <c r="S186" s="537" t="s">
        <v>73</v>
      </c>
      <c r="T186" s="538"/>
      <c r="U186" s="539" t="s">
        <v>95</v>
      </c>
      <c r="V186" s="540"/>
      <c r="W186" s="146" t="s">
        <v>148</v>
      </c>
    </row>
    <row r="187" spans="1:23" ht="16.2" thickBot="1" x14ac:dyDescent="0.35">
      <c r="A187" s="398" t="s">
        <v>100</v>
      </c>
      <c r="B187" s="402"/>
      <c r="C187" s="401">
        <v>1</v>
      </c>
      <c r="D187" s="400">
        <v>2</v>
      </c>
      <c r="E187" s="400">
        <v>3</v>
      </c>
      <c r="F187" s="400">
        <v>4</v>
      </c>
      <c r="G187" s="400">
        <v>5</v>
      </c>
      <c r="H187" s="400">
        <v>6</v>
      </c>
      <c r="I187" s="400">
        <v>7</v>
      </c>
      <c r="J187" s="400">
        <v>8</v>
      </c>
      <c r="K187" s="400">
        <v>9</v>
      </c>
      <c r="L187" s="399">
        <v>10</v>
      </c>
      <c r="M187" s="399">
        <v>11</v>
      </c>
      <c r="N187" s="396">
        <v>12</v>
      </c>
      <c r="O187" s="398" t="s">
        <v>99</v>
      </c>
      <c r="P187" s="397" t="s">
        <v>101</v>
      </c>
      <c r="Q187" s="395" t="s">
        <v>99</v>
      </c>
      <c r="R187" s="396" t="s">
        <v>101</v>
      </c>
      <c r="S187" s="395" t="s">
        <v>99</v>
      </c>
      <c r="T187" s="394" t="s">
        <v>101</v>
      </c>
      <c r="U187" s="541"/>
      <c r="V187" s="542"/>
    </row>
    <row r="188" spans="1:23" ht="17.25" customHeight="1" x14ac:dyDescent="0.3">
      <c r="A188" s="383"/>
      <c r="B188" s="382">
        <v>1</v>
      </c>
      <c r="C188" s="393"/>
      <c r="D188" s="392"/>
      <c r="E188" s="392"/>
      <c r="F188" s="392"/>
      <c r="G188" s="392"/>
      <c r="H188" s="392"/>
      <c r="I188" s="392"/>
      <c r="J188" s="391"/>
      <c r="K188" s="391"/>
      <c r="L188" s="391"/>
      <c r="M188" s="391"/>
      <c r="N188" s="389"/>
      <c r="O188" s="374"/>
      <c r="P188" s="375"/>
      <c r="Q188" s="374"/>
      <c r="R188" s="375"/>
      <c r="S188" s="374"/>
      <c r="T188" s="373"/>
      <c r="U188" s="525"/>
      <c r="V188" s="526"/>
    </row>
    <row r="189" spans="1:23" ht="15.6" x14ac:dyDescent="0.3">
      <c r="A189" s="383"/>
      <c r="B189" s="384">
        <v>2</v>
      </c>
      <c r="C189" s="388"/>
      <c r="D189" s="386"/>
      <c r="E189" s="387"/>
      <c r="F189" s="387"/>
      <c r="G189" s="387"/>
      <c r="H189" s="387"/>
      <c r="I189" s="387"/>
      <c r="J189" s="390"/>
      <c r="K189" s="390"/>
      <c r="L189" s="390"/>
      <c r="M189" s="390"/>
      <c r="N189" s="389"/>
      <c r="O189" s="374"/>
      <c r="P189" s="375"/>
      <c r="Q189" s="374"/>
      <c r="R189" s="375"/>
      <c r="S189" s="374"/>
      <c r="T189" s="373"/>
      <c r="U189" s="525"/>
      <c r="V189" s="526"/>
    </row>
    <row r="190" spans="1:23" ht="15.6" x14ac:dyDescent="0.3">
      <c r="A190" s="383"/>
      <c r="B190" s="382">
        <v>3</v>
      </c>
      <c r="C190" s="388"/>
      <c r="D190" s="387"/>
      <c r="E190" s="386"/>
      <c r="F190" s="387"/>
      <c r="G190" s="387"/>
      <c r="H190" s="387"/>
      <c r="I190" s="387"/>
      <c r="J190" s="390"/>
      <c r="K190" s="390"/>
      <c r="L190" s="390"/>
      <c r="M190" s="390"/>
      <c r="N190" s="389"/>
      <c r="O190" s="374"/>
      <c r="P190" s="375"/>
      <c r="Q190" s="374"/>
      <c r="R190" s="375"/>
      <c r="S190" s="374"/>
      <c r="T190" s="373"/>
      <c r="U190" s="525"/>
      <c r="V190" s="526"/>
    </row>
    <row r="191" spans="1:23" ht="15.6" x14ac:dyDescent="0.3">
      <c r="A191" s="383"/>
      <c r="B191" s="384">
        <v>4</v>
      </c>
      <c r="C191" s="388"/>
      <c r="D191" s="387"/>
      <c r="E191" s="387"/>
      <c r="F191" s="386"/>
      <c r="G191" s="387"/>
      <c r="H191" s="387"/>
      <c r="I191" s="387"/>
      <c r="J191" s="390"/>
      <c r="K191" s="390"/>
      <c r="L191" s="390"/>
      <c r="M191" s="390"/>
      <c r="N191" s="389"/>
      <c r="O191" s="374"/>
      <c r="P191" s="375"/>
      <c r="Q191" s="374"/>
      <c r="R191" s="375"/>
      <c r="S191" s="374"/>
      <c r="T191" s="373"/>
      <c r="U191" s="525"/>
      <c r="V191" s="526"/>
    </row>
    <row r="192" spans="1:23" ht="15.6" x14ac:dyDescent="0.3">
      <c r="A192" s="383"/>
      <c r="B192" s="382">
        <v>5</v>
      </c>
      <c r="C192" s="388"/>
      <c r="D192" s="387"/>
      <c r="E192" s="387"/>
      <c r="F192" s="387"/>
      <c r="G192" s="386"/>
      <c r="H192" s="387"/>
      <c r="I192" s="387"/>
      <c r="J192" s="390"/>
      <c r="K192" s="390"/>
      <c r="L192" s="390"/>
      <c r="M192" s="390"/>
      <c r="N192" s="389"/>
      <c r="O192" s="374"/>
      <c r="P192" s="375"/>
      <c r="Q192" s="374"/>
      <c r="R192" s="375"/>
      <c r="S192" s="374"/>
      <c r="T192" s="373"/>
      <c r="U192" s="525"/>
      <c r="V192" s="526"/>
    </row>
    <row r="193" spans="1:23" ht="15.6" x14ac:dyDescent="0.3">
      <c r="A193" s="383"/>
      <c r="B193" s="384">
        <v>6</v>
      </c>
      <c r="C193" s="388"/>
      <c r="D193" s="387"/>
      <c r="E193" s="387"/>
      <c r="F193" s="387"/>
      <c r="G193" s="387"/>
      <c r="H193" s="386"/>
      <c r="I193" s="387"/>
      <c r="J193" s="390"/>
      <c r="K193" s="390"/>
      <c r="L193" s="390"/>
      <c r="M193" s="390"/>
      <c r="N193" s="389"/>
      <c r="O193" s="374"/>
      <c r="P193" s="375"/>
      <c r="Q193" s="374"/>
      <c r="R193" s="375"/>
      <c r="S193" s="374"/>
      <c r="T193" s="373"/>
      <c r="U193" s="525"/>
      <c r="V193" s="526"/>
    </row>
    <row r="194" spans="1:23" ht="15.6" x14ac:dyDescent="0.3">
      <c r="A194" s="383"/>
      <c r="B194" s="382">
        <v>7</v>
      </c>
      <c r="C194" s="388"/>
      <c r="D194" s="387"/>
      <c r="E194" s="387"/>
      <c r="F194" s="387"/>
      <c r="G194" s="387"/>
      <c r="H194" s="387"/>
      <c r="I194" s="386"/>
      <c r="J194" s="385"/>
      <c r="K194" s="385"/>
      <c r="L194" s="385"/>
      <c r="M194" s="385"/>
      <c r="N194" s="376"/>
      <c r="O194" s="374"/>
      <c r="P194" s="375"/>
      <c r="Q194" s="374"/>
      <c r="R194" s="375"/>
      <c r="S194" s="374"/>
      <c r="T194" s="373"/>
      <c r="U194" s="525"/>
      <c r="V194" s="526"/>
    </row>
    <row r="195" spans="1:23" ht="15.6" x14ac:dyDescent="0.3">
      <c r="A195" s="383"/>
      <c r="B195" s="384">
        <v>8</v>
      </c>
      <c r="C195" s="381"/>
      <c r="D195" s="380"/>
      <c r="E195" s="380"/>
      <c r="F195" s="380"/>
      <c r="G195" s="380"/>
      <c r="H195" s="380"/>
      <c r="I195" s="379"/>
      <c r="J195" s="377"/>
      <c r="K195" s="378"/>
      <c r="L195" s="378"/>
      <c r="M195" s="378"/>
      <c r="N195" s="376"/>
      <c r="O195" s="374"/>
      <c r="P195" s="375"/>
      <c r="Q195" s="374"/>
      <c r="R195" s="375"/>
      <c r="S195" s="374"/>
      <c r="T195" s="373"/>
      <c r="U195" s="525"/>
      <c r="V195" s="526"/>
    </row>
    <row r="196" spans="1:23" ht="15.6" x14ac:dyDescent="0.3">
      <c r="A196" s="383"/>
      <c r="B196" s="382">
        <v>9</v>
      </c>
      <c r="C196" s="381"/>
      <c r="D196" s="380"/>
      <c r="E196" s="380"/>
      <c r="F196" s="380"/>
      <c r="G196" s="380"/>
      <c r="H196" s="380"/>
      <c r="I196" s="379"/>
      <c r="J196" s="378"/>
      <c r="K196" s="377"/>
      <c r="L196" s="378"/>
      <c r="M196" s="378"/>
      <c r="N196" s="376"/>
      <c r="O196" s="374"/>
      <c r="P196" s="375"/>
      <c r="Q196" s="374"/>
      <c r="R196" s="375"/>
      <c r="S196" s="374"/>
      <c r="T196" s="373"/>
      <c r="U196" s="525"/>
      <c r="V196" s="526"/>
    </row>
    <row r="197" spans="1:23" ht="15.6" x14ac:dyDescent="0.3">
      <c r="A197" s="383"/>
      <c r="B197" s="384">
        <v>10</v>
      </c>
      <c r="C197" s="381"/>
      <c r="D197" s="380"/>
      <c r="E197" s="380"/>
      <c r="F197" s="380"/>
      <c r="G197" s="380"/>
      <c r="H197" s="380"/>
      <c r="I197" s="379"/>
      <c r="J197" s="378"/>
      <c r="K197" s="378"/>
      <c r="L197" s="377"/>
      <c r="M197" s="378"/>
      <c r="N197" s="376"/>
      <c r="O197" s="374"/>
      <c r="P197" s="375"/>
      <c r="Q197" s="374"/>
      <c r="R197" s="375"/>
      <c r="S197" s="374"/>
      <c r="T197" s="373"/>
      <c r="U197" s="525"/>
      <c r="V197" s="526"/>
    </row>
    <row r="198" spans="1:23" ht="15.6" x14ac:dyDescent="0.3">
      <c r="A198" s="383"/>
      <c r="B198" s="382">
        <v>11</v>
      </c>
      <c r="C198" s="381"/>
      <c r="D198" s="380"/>
      <c r="E198" s="380"/>
      <c r="F198" s="380"/>
      <c r="G198" s="380"/>
      <c r="H198" s="380"/>
      <c r="I198" s="379"/>
      <c r="J198" s="378"/>
      <c r="K198" s="378"/>
      <c r="L198" s="378"/>
      <c r="M198" s="377"/>
      <c r="N198" s="376"/>
      <c r="O198" s="374"/>
      <c r="P198" s="375"/>
      <c r="Q198" s="374"/>
      <c r="R198" s="375"/>
      <c r="S198" s="374"/>
      <c r="T198" s="373"/>
      <c r="U198" s="525"/>
      <c r="V198" s="526"/>
    </row>
    <row r="199" spans="1:23" ht="16.2" thickBot="1" x14ac:dyDescent="0.35">
      <c r="A199" s="372"/>
      <c r="B199" s="371">
        <v>12</v>
      </c>
      <c r="C199" s="370"/>
      <c r="D199" s="369"/>
      <c r="E199" s="369"/>
      <c r="F199" s="369"/>
      <c r="G199" s="369"/>
      <c r="H199" s="369"/>
      <c r="I199" s="369"/>
      <c r="J199" s="368"/>
      <c r="K199" s="368"/>
      <c r="L199" s="368"/>
      <c r="M199" s="368"/>
      <c r="N199" s="367"/>
      <c r="O199" s="365"/>
      <c r="P199" s="366"/>
      <c r="Q199" s="365"/>
      <c r="R199" s="366"/>
      <c r="S199" s="365"/>
      <c r="T199" s="364"/>
      <c r="U199" s="527"/>
      <c r="V199" s="528"/>
    </row>
    <row r="201" spans="1:23" x14ac:dyDescent="0.25">
      <c r="A201" s="359" t="s">
        <v>149</v>
      </c>
    </row>
    <row r="202" spans="1:23" ht="15.6" x14ac:dyDescent="0.3">
      <c r="A202" s="363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405"/>
      <c r="Q202" s="404"/>
    </row>
    <row r="203" spans="1:23" ht="15.6" x14ac:dyDescent="0.3">
      <c r="A203" s="359"/>
      <c r="P203" s="405"/>
      <c r="Q203" s="404"/>
      <c r="W203" s="156"/>
    </row>
    <row r="204" spans="1:23" ht="15.6" x14ac:dyDescent="0.3">
      <c r="A204" s="359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405"/>
      <c r="Q204" s="404"/>
      <c r="W204" s="156"/>
    </row>
    <row r="209" spans="1:22" ht="17.399999999999999" x14ac:dyDescent="0.3">
      <c r="A209" s="550" t="s">
        <v>53</v>
      </c>
      <c r="B209" s="550"/>
      <c r="C209" s="550"/>
      <c r="D209" s="550"/>
      <c r="E209" s="550"/>
      <c r="F209" s="416"/>
      <c r="G209" s="416"/>
      <c r="H209" s="416"/>
      <c r="I209" s="416"/>
      <c r="J209" s="416"/>
      <c r="K209" s="416"/>
      <c r="L209" s="416"/>
      <c r="M209" s="416"/>
      <c r="N209" s="416"/>
      <c r="O209" s="415"/>
      <c r="P209" s="415"/>
      <c r="Q209" s="415"/>
      <c r="R209" s="415"/>
      <c r="S209" s="415"/>
      <c r="T209" s="415"/>
    </row>
    <row r="210" spans="1:22" ht="15.6" x14ac:dyDescent="0.3">
      <c r="A210" s="418"/>
      <c r="B210" s="417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  <c r="M210" s="416"/>
      <c r="N210" s="416"/>
      <c r="O210" s="415"/>
      <c r="P210" s="415"/>
      <c r="Q210" s="405"/>
      <c r="R210" s="405"/>
      <c r="S210" s="405"/>
      <c r="T210" s="405"/>
      <c r="U210" s="405"/>
      <c r="V210" s="405"/>
    </row>
  </sheetData>
  <mergeCells count="162">
    <mergeCell ref="U198:V198"/>
    <mergeCell ref="U199:V199"/>
    <mergeCell ref="A209:E209"/>
    <mergeCell ref="U192:V192"/>
    <mergeCell ref="U193:V193"/>
    <mergeCell ref="U194:V194"/>
    <mergeCell ref="U195:V195"/>
    <mergeCell ref="U196:V196"/>
    <mergeCell ref="U197:V197"/>
    <mergeCell ref="S186:T186"/>
    <mergeCell ref="U186:V187"/>
    <mergeCell ref="U188:V188"/>
    <mergeCell ref="U189:V189"/>
    <mergeCell ref="U190:V190"/>
    <mergeCell ref="U191:V191"/>
    <mergeCell ref="A184:E184"/>
    <mergeCell ref="A186:B186"/>
    <mergeCell ref="C186:K186"/>
    <mergeCell ref="L186:M186"/>
    <mergeCell ref="O186:P186"/>
    <mergeCell ref="Q186:R186"/>
    <mergeCell ref="U169:V169"/>
    <mergeCell ref="U170:V170"/>
    <mergeCell ref="U171:V171"/>
    <mergeCell ref="U172:V172"/>
    <mergeCell ref="U173:V173"/>
    <mergeCell ref="U174:V174"/>
    <mergeCell ref="U163:V163"/>
    <mergeCell ref="U164:V164"/>
    <mergeCell ref="U165:V165"/>
    <mergeCell ref="U166:V166"/>
    <mergeCell ref="U167:V167"/>
    <mergeCell ref="U168:V168"/>
    <mergeCell ref="U148:V148"/>
    <mergeCell ref="U149:V149"/>
    <mergeCell ref="A159:E159"/>
    <mergeCell ref="A161:B161"/>
    <mergeCell ref="C161:K161"/>
    <mergeCell ref="L161:M161"/>
    <mergeCell ref="O161:P161"/>
    <mergeCell ref="Q161:R161"/>
    <mergeCell ref="S161:T161"/>
    <mergeCell ref="U161:V162"/>
    <mergeCell ref="U142:V142"/>
    <mergeCell ref="U143:V143"/>
    <mergeCell ref="U144:V144"/>
    <mergeCell ref="U145:V145"/>
    <mergeCell ref="U146:V146"/>
    <mergeCell ref="U147:V147"/>
    <mergeCell ref="S136:T136"/>
    <mergeCell ref="U136:V137"/>
    <mergeCell ref="U138:V138"/>
    <mergeCell ref="U139:V139"/>
    <mergeCell ref="U140:V140"/>
    <mergeCell ref="U141:V141"/>
    <mergeCell ref="A134:E134"/>
    <mergeCell ref="A136:B136"/>
    <mergeCell ref="C136:K136"/>
    <mergeCell ref="L136:M136"/>
    <mergeCell ref="O136:P136"/>
    <mergeCell ref="Q136:R136"/>
    <mergeCell ref="U119:V119"/>
    <mergeCell ref="U120:V120"/>
    <mergeCell ref="U121:V121"/>
    <mergeCell ref="U122:V122"/>
    <mergeCell ref="U123:V123"/>
    <mergeCell ref="U124:V124"/>
    <mergeCell ref="U113:V113"/>
    <mergeCell ref="U114:V114"/>
    <mergeCell ref="U115:V115"/>
    <mergeCell ref="U116:V116"/>
    <mergeCell ref="U117:V117"/>
    <mergeCell ref="U118:V118"/>
    <mergeCell ref="U99:V99"/>
    <mergeCell ref="A109:E109"/>
    <mergeCell ref="A111:B111"/>
    <mergeCell ref="C111:K111"/>
    <mergeCell ref="L111:M111"/>
    <mergeCell ref="O111:P111"/>
    <mergeCell ref="Q111:R111"/>
    <mergeCell ref="S111:T111"/>
    <mergeCell ref="U111:V112"/>
    <mergeCell ref="U93:V93"/>
    <mergeCell ref="U94:V94"/>
    <mergeCell ref="U95:V95"/>
    <mergeCell ref="U96:V96"/>
    <mergeCell ref="U97:V97"/>
    <mergeCell ref="U98:V98"/>
    <mergeCell ref="X87:AN87"/>
    <mergeCell ref="U88:V88"/>
    <mergeCell ref="U89:V89"/>
    <mergeCell ref="U90:V90"/>
    <mergeCell ref="U91:V91"/>
    <mergeCell ref="U92:V92"/>
    <mergeCell ref="U73:V73"/>
    <mergeCell ref="U74:V74"/>
    <mergeCell ref="A83:E83"/>
    <mergeCell ref="A86:B86"/>
    <mergeCell ref="C86:K86"/>
    <mergeCell ref="L86:M86"/>
    <mergeCell ref="O86:P86"/>
    <mergeCell ref="Q86:R86"/>
    <mergeCell ref="S86:T86"/>
    <mergeCell ref="U86:V87"/>
    <mergeCell ref="U67:V67"/>
    <mergeCell ref="U68:V68"/>
    <mergeCell ref="U69:V69"/>
    <mergeCell ref="U70:V70"/>
    <mergeCell ref="U71:V71"/>
    <mergeCell ref="U72:V72"/>
    <mergeCell ref="S61:T61"/>
    <mergeCell ref="U61:V62"/>
    <mergeCell ref="U63:V63"/>
    <mergeCell ref="U64:V64"/>
    <mergeCell ref="U65:V65"/>
    <mergeCell ref="U66:V66"/>
    <mergeCell ref="A60:E60"/>
    <mergeCell ref="A61:B61"/>
    <mergeCell ref="C61:K61"/>
    <mergeCell ref="L61:M61"/>
    <mergeCell ref="O61:P61"/>
    <mergeCell ref="Q61:R61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24:V24"/>
    <mergeCell ref="U25:V25"/>
    <mergeCell ref="A35:E35"/>
    <mergeCell ref="A37:B37"/>
    <mergeCell ref="C37:K37"/>
    <mergeCell ref="L37:M37"/>
    <mergeCell ref="O37:P37"/>
    <mergeCell ref="Q37:R37"/>
    <mergeCell ref="S37:T37"/>
    <mergeCell ref="U37:V38"/>
    <mergeCell ref="U18:V18"/>
    <mergeCell ref="U19:V19"/>
    <mergeCell ref="U20:V20"/>
    <mergeCell ref="U21:V21"/>
    <mergeCell ref="U22:V22"/>
    <mergeCell ref="U23:V23"/>
    <mergeCell ref="U12:V13"/>
    <mergeCell ref="X12:AN12"/>
    <mergeCell ref="U14:V14"/>
    <mergeCell ref="U15:V15"/>
    <mergeCell ref="U16:V16"/>
    <mergeCell ref="U17:V17"/>
    <mergeCell ref="A12:B12"/>
    <mergeCell ref="C12:K12"/>
    <mergeCell ref="L12:M12"/>
    <mergeCell ref="O12:P12"/>
    <mergeCell ref="Q12:R12"/>
    <mergeCell ref="S12:T12"/>
  </mergeCells>
  <dataValidations count="1">
    <dataValidation type="whole" allowBlank="1" showInputMessage="1" showErrorMessage="1" error="Poule mag tussen 1 en 5 keer geschermd worden" sqref="AA2:AA9" xr:uid="{BB4A6810-720E-490D-A79E-23C38A84E247}">
      <formula1>1</formula1>
      <formula2>5</formula2>
    </dataValidation>
  </dataValidations>
  <hyperlinks>
    <hyperlink ref="W2" location="'P sabel'!W12" display="&gt;&gt;" xr:uid="{43FA62DC-04DA-40B1-8C4C-D0E57F2DB87B}"/>
    <hyperlink ref="W3" location="'P sabel'!W37" display="&gt;&gt;" xr:uid="{716774D7-7F08-48AA-8E68-2A527A3C8A7D}"/>
    <hyperlink ref="W5" location="'P sabel'!W86" display="&gt;&gt;" xr:uid="{AB4C9C0B-C6DC-4FBA-BC57-32642AD3B23F}"/>
    <hyperlink ref="W6" location="'P sabel'!W111" display="&gt;&gt;" xr:uid="{42EE9EB1-D2D2-4880-9476-2FBE6B46D8D4}"/>
    <hyperlink ref="W7" location="'P sabel'!W136" display="&gt;&gt;" xr:uid="{9798611D-6617-4A3A-9FA8-A366AC3F5298}"/>
    <hyperlink ref="W8" location="'P sabel'!W161" display="&gt;&gt;" xr:uid="{4F7C284F-8345-4ECE-ABB1-747EE03F84A2}"/>
    <hyperlink ref="W9" location="'P sabel'!W186" display="&gt;&gt;" xr:uid="{F666ED9E-A3BF-430A-814E-E41A3D9D4C9D}"/>
    <hyperlink ref="W4" location="'P sabel'!W61" display="&gt;&gt;" xr:uid="{1C293CE5-FD1F-4781-85C7-8ECFB70E74F7}"/>
    <hyperlink ref="W12" location="'P sabel'!A1" display="A" xr:uid="{BAF47048-C8BD-4180-97FF-F6C4C9335CE2}"/>
    <hyperlink ref="W37" location="'P sabel'!A1" display="B" xr:uid="{0D3E0F3B-AED9-467E-91C0-3898587D2383}"/>
    <hyperlink ref="W61" location="'P sabel'!A1" display="C" xr:uid="{3C3F7E23-A70A-4E6E-AE24-CC8E8F50D2F8}"/>
    <hyperlink ref="W86" location="'P sabel'!A1" display="D" xr:uid="{0B12E832-47E3-4301-ABBA-5C5CEAC58C1C}"/>
    <hyperlink ref="W111" location="'P sabel'!A1" display="E" xr:uid="{2A720865-35B7-4A40-9BC8-BC425875366E}"/>
    <hyperlink ref="W136" location="'P sabel'!A1" display="F" xr:uid="{20CF2B66-F776-402C-BFCC-4D5101F52849}"/>
    <hyperlink ref="W186" location="'P sabel'!A1" display="H" xr:uid="{84FC9E98-3ED6-4D1F-A297-C8D91D5B59E0}"/>
    <hyperlink ref="W161" location="'P sabel'!A1" display="G" xr:uid="{2E11F105-EA82-4F91-A521-090B97F8A79E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28385" r:id="rId4" name="Button 1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</xdr:row>
                    <xdr:rowOff>45720</xdr:rowOff>
                  </from>
                  <to>
                    <xdr:col>1</xdr:col>
                    <xdr:colOff>182880</xdr:colOff>
                    <xdr:row>11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86" r:id="rId5" name="Button 2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36</xdr:row>
                    <xdr:rowOff>45720</xdr:rowOff>
                  </from>
                  <to>
                    <xdr:col>1</xdr:col>
                    <xdr:colOff>152400</xdr:colOff>
                    <xdr:row>36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87" r:id="rId6" name="Button 3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60</xdr:row>
                    <xdr:rowOff>45720</xdr:rowOff>
                  </from>
                  <to>
                    <xdr:col>1</xdr:col>
                    <xdr:colOff>190500</xdr:colOff>
                    <xdr:row>60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88" r:id="rId7" name="Button 4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85</xdr:row>
                    <xdr:rowOff>45720</xdr:rowOff>
                  </from>
                  <to>
                    <xdr:col>1</xdr:col>
                    <xdr:colOff>190500</xdr:colOff>
                    <xdr:row>85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89" r:id="rId8" name="Button 5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110</xdr:row>
                    <xdr:rowOff>45720</xdr:rowOff>
                  </from>
                  <to>
                    <xdr:col>1</xdr:col>
                    <xdr:colOff>190500</xdr:colOff>
                    <xdr:row>110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0" r:id="rId9" name="Button 6">
              <controlPr defaultSize="0" print="0" autoFill="0" autoPict="0">
                <anchor moveWithCells="1" sizeWithCells="1">
                  <from>
                    <xdr:col>0</xdr:col>
                    <xdr:colOff>45720</xdr:colOff>
                    <xdr:row>135</xdr:row>
                    <xdr:rowOff>83820</xdr:rowOff>
                  </from>
                  <to>
                    <xdr:col>1</xdr:col>
                    <xdr:colOff>175260</xdr:colOff>
                    <xdr:row>135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1" r:id="rId10" name="Button 7">
              <controlPr defaultSize="0" print="0" autoFill="0" autoPict="0">
                <anchor moveWithCells="1" sizeWithCells="1">
                  <from>
                    <xdr:col>0</xdr:col>
                    <xdr:colOff>99060</xdr:colOff>
                    <xdr:row>160</xdr:row>
                    <xdr:rowOff>45720</xdr:rowOff>
                  </from>
                  <to>
                    <xdr:col>1</xdr:col>
                    <xdr:colOff>220980</xdr:colOff>
                    <xdr:row>160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2" r:id="rId11" name="Button 8">
              <controlPr defaultSize="0" print="0" autoFill="0" autoPict="0">
                <anchor moveWithCells="1" sizeWithCells="1">
                  <from>
                    <xdr:col>0</xdr:col>
                    <xdr:colOff>99060</xdr:colOff>
                    <xdr:row>185</xdr:row>
                    <xdr:rowOff>45720</xdr:rowOff>
                  </from>
                  <to>
                    <xdr:col>1</xdr:col>
                    <xdr:colOff>220980</xdr:colOff>
                    <xdr:row>185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3" r:id="rId12" name="Button 9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34</xdr:row>
                    <xdr:rowOff>99060</xdr:rowOff>
                  </from>
                  <to>
                    <xdr:col>6</xdr:col>
                    <xdr:colOff>152400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4" r:id="rId13" name="Button 10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34</xdr:row>
                    <xdr:rowOff>99060</xdr:rowOff>
                  </from>
                  <to>
                    <xdr:col>8</xdr:col>
                    <xdr:colOff>228600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5" r:id="rId14" name="Button 11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34</xdr:row>
                    <xdr:rowOff>99060</xdr:rowOff>
                  </from>
                  <to>
                    <xdr:col>10</xdr:col>
                    <xdr:colOff>335280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6" r:id="rId15" name="Button 12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34</xdr:row>
                    <xdr:rowOff>99060</xdr:rowOff>
                  </from>
                  <to>
                    <xdr:col>13</xdr:col>
                    <xdr:colOff>45720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7" r:id="rId16" name="Button 13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34</xdr:row>
                    <xdr:rowOff>99060</xdr:rowOff>
                  </from>
                  <to>
                    <xdr:col>15</xdr:col>
                    <xdr:colOff>68580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8" r:id="rId17" name="Button 14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34</xdr:row>
                    <xdr:rowOff>99060</xdr:rowOff>
                  </from>
                  <to>
                    <xdr:col>16</xdr:col>
                    <xdr:colOff>426720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399" r:id="rId18" name="Button 15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34</xdr:row>
                    <xdr:rowOff>99060</xdr:rowOff>
                  </from>
                  <to>
                    <xdr:col>18</xdr:col>
                    <xdr:colOff>152400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0" r:id="rId19" name="Button 16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34</xdr:row>
                    <xdr:rowOff>99060</xdr:rowOff>
                  </from>
                  <to>
                    <xdr:col>19</xdr:col>
                    <xdr:colOff>419100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1" r:id="rId20" name="Button 17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34</xdr:row>
                    <xdr:rowOff>99060</xdr:rowOff>
                  </from>
                  <to>
                    <xdr:col>21</xdr:col>
                    <xdr:colOff>137160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2" r:id="rId21" name="Button 18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150</xdr:row>
                    <xdr:rowOff>0</xdr:rowOff>
                  </from>
                  <to>
                    <xdr:col>4</xdr:col>
                    <xdr:colOff>106680</xdr:colOff>
                    <xdr:row>150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3" r:id="rId22" name="Button 19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125</xdr:row>
                    <xdr:rowOff>0</xdr:rowOff>
                  </from>
                  <to>
                    <xdr:col>4</xdr:col>
                    <xdr:colOff>106680</xdr:colOff>
                    <xdr:row>125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4" r:id="rId23" name="Button 20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26</xdr:row>
                    <xdr:rowOff>0</xdr:rowOff>
                  </from>
                  <to>
                    <xdr:col>4</xdr:col>
                    <xdr:colOff>106680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5" r:id="rId24" name="Button 21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51</xdr:row>
                    <xdr:rowOff>0</xdr:rowOff>
                  </from>
                  <to>
                    <xdr:col>4</xdr:col>
                    <xdr:colOff>106680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6" r:id="rId25" name="Button 22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75</xdr:row>
                    <xdr:rowOff>0</xdr:rowOff>
                  </from>
                  <to>
                    <xdr:col>4</xdr:col>
                    <xdr:colOff>106680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7" r:id="rId26" name="Button 23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100</xdr:row>
                    <xdr:rowOff>0</xdr:rowOff>
                  </from>
                  <to>
                    <xdr:col>4</xdr:col>
                    <xdr:colOff>106680</xdr:colOff>
                    <xdr:row>100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8" r:id="rId27" name="Button 24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175</xdr:row>
                    <xdr:rowOff>0</xdr:rowOff>
                  </from>
                  <to>
                    <xdr:col>4</xdr:col>
                    <xdr:colOff>106680</xdr:colOff>
                    <xdr:row>176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09" r:id="rId28" name="Button 25">
              <controlPr defaultSize="0" print="0" autoFill="0" autoPict="0">
                <anchor moveWithCells="1" sizeWithCells="1">
                  <from>
                    <xdr:col>1</xdr:col>
                    <xdr:colOff>83820</xdr:colOff>
                    <xdr:row>200</xdr:row>
                    <xdr:rowOff>0</xdr:rowOff>
                  </from>
                  <to>
                    <xdr:col>4</xdr:col>
                    <xdr:colOff>106680</xdr:colOff>
                    <xdr:row>201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0" r:id="rId29" name="Button 26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26</xdr:row>
                    <xdr:rowOff>0</xdr:rowOff>
                  </from>
                  <to>
                    <xdr:col>21</xdr:col>
                    <xdr:colOff>236220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1" r:id="rId30" name="Button 27">
              <controlPr defaultSize="0" print="0" autoFill="0" autoPict="0">
                <anchor moveWithCells="1" sizeWithCells="1">
                  <from>
                    <xdr:col>5</xdr:col>
                    <xdr:colOff>137160</xdr:colOff>
                    <xdr:row>51</xdr:row>
                    <xdr:rowOff>0</xdr:rowOff>
                  </from>
                  <to>
                    <xdr:col>21</xdr:col>
                    <xdr:colOff>198120</xdr:colOff>
                    <xdr:row>51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2" r:id="rId31" name="Button 28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75</xdr:row>
                    <xdr:rowOff>0</xdr:rowOff>
                  </from>
                  <to>
                    <xdr:col>21</xdr:col>
                    <xdr:colOff>236220</xdr:colOff>
                    <xdr:row>75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3" r:id="rId32" name="Button 29">
              <controlPr defaultSize="0" print="0" autoFill="0" autoPict="0">
                <anchor moveWithCells="1" sizeWithCells="1">
                  <from>
                    <xdr:col>5</xdr:col>
                    <xdr:colOff>7620</xdr:colOff>
                    <xdr:row>100</xdr:row>
                    <xdr:rowOff>0</xdr:rowOff>
                  </from>
                  <to>
                    <xdr:col>21</xdr:col>
                    <xdr:colOff>83820</xdr:colOff>
                    <xdr:row>100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4" r:id="rId33" name="Button 30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125</xdr:row>
                    <xdr:rowOff>0</xdr:rowOff>
                  </from>
                  <to>
                    <xdr:col>21</xdr:col>
                    <xdr:colOff>236220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5" r:id="rId34" name="Button 31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150</xdr:row>
                    <xdr:rowOff>0</xdr:rowOff>
                  </from>
                  <to>
                    <xdr:col>21</xdr:col>
                    <xdr:colOff>236220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6" r:id="rId35" name="Button 32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175</xdr:row>
                    <xdr:rowOff>0</xdr:rowOff>
                  </from>
                  <to>
                    <xdr:col>21</xdr:col>
                    <xdr:colOff>236220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7" r:id="rId36" name="Button 33">
              <controlPr defaultSize="0" print="0" autoFill="0" autoPict="0">
                <anchor moveWithCells="1" sizeWithCells="1">
                  <from>
                    <xdr:col>5</xdr:col>
                    <xdr:colOff>175260</xdr:colOff>
                    <xdr:row>200</xdr:row>
                    <xdr:rowOff>0</xdr:rowOff>
                  </from>
                  <to>
                    <xdr:col>21</xdr:col>
                    <xdr:colOff>236220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8" r:id="rId37" name="Button 34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36</xdr:row>
                    <xdr:rowOff>45720</xdr:rowOff>
                  </from>
                  <to>
                    <xdr:col>1</xdr:col>
                    <xdr:colOff>182880</xdr:colOff>
                    <xdr:row>36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19" r:id="rId38" name="Button 35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60</xdr:row>
                    <xdr:rowOff>45720</xdr:rowOff>
                  </from>
                  <to>
                    <xdr:col>1</xdr:col>
                    <xdr:colOff>152400</xdr:colOff>
                    <xdr:row>60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0" r:id="rId39" name="Button 36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60</xdr:row>
                    <xdr:rowOff>45720</xdr:rowOff>
                  </from>
                  <to>
                    <xdr:col>1</xdr:col>
                    <xdr:colOff>182880</xdr:colOff>
                    <xdr:row>60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1" r:id="rId40" name="Button 37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85</xdr:row>
                    <xdr:rowOff>45720</xdr:rowOff>
                  </from>
                  <to>
                    <xdr:col>1</xdr:col>
                    <xdr:colOff>190500</xdr:colOff>
                    <xdr:row>85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2" r:id="rId41" name="Button 38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85</xdr:row>
                    <xdr:rowOff>45720</xdr:rowOff>
                  </from>
                  <to>
                    <xdr:col>1</xdr:col>
                    <xdr:colOff>152400</xdr:colOff>
                    <xdr:row>85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3" r:id="rId42" name="Button 39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85</xdr:row>
                    <xdr:rowOff>45720</xdr:rowOff>
                  </from>
                  <to>
                    <xdr:col>1</xdr:col>
                    <xdr:colOff>182880</xdr:colOff>
                    <xdr:row>85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4" r:id="rId43" name="Button 40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110</xdr:row>
                    <xdr:rowOff>45720</xdr:rowOff>
                  </from>
                  <to>
                    <xdr:col>1</xdr:col>
                    <xdr:colOff>190500</xdr:colOff>
                    <xdr:row>110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5" r:id="rId44" name="Button 41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110</xdr:row>
                    <xdr:rowOff>45720</xdr:rowOff>
                  </from>
                  <to>
                    <xdr:col>1</xdr:col>
                    <xdr:colOff>190500</xdr:colOff>
                    <xdr:row>110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6" r:id="rId45" name="Button 42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110</xdr:row>
                    <xdr:rowOff>45720</xdr:rowOff>
                  </from>
                  <to>
                    <xdr:col>1</xdr:col>
                    <xdr:colOff>152400</xdr:colOff>
                    <xdr:row>110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7" r:id="rId46" name="Button 43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110</xdr:row>
                    <xdr:rowOff>45720</xdr:rowOff>
                  </from>
                  <to>
                    <xdr:col>1</xdr:col>
                    <xdr:colOff>182880</xdr:colOff>
                    <xdr:row>110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8" r:id="rId47" name="Button 44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135</xdr:row>
                    <xdr:rowOff>45720</xdr:rowOff>
                  </from>
                  <to>
                    <xdr:col>1</xdr:col>
                    <xdr:colOff>190500</xdr:colOff>
                    <xdr:row>135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29" r:id="rId48" name="Button 45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135</xdr:row>
                    <xdr:rowOff>45720</xdr:rowOff>
                  </from>
                  <to>
                    <xdr:col>1</xdr:col>
                    <xdr:colOff>190500</xdr:colOff>
                    <xdr:row>135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0" r:id="rId49" name="Button 46">
              <controlPr defaultSize="0" print="0" autoFill="0" autoPict="0">
                <anchor moveWithCells="1" sizeWithCells="1">
                  <from>
                    <xdr:col>0</xdr:col>
                    <xdr:colOff>76200</xdr:colOff>
                    <xdr:row>135</xdr:row>
                    <xdr:rowOff>45720</xdr:rowOff>
                  </from>
                  <to>
                    <xdr:col>1</xdr:col>
                    <xdr:colOff>190500</xdr:colOff>
                    <xdr:row>135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1" r:id="rId50" name="Button 47">
              <controlPr defaultSize="0" print="0" autoFill="0" autoPict="0">
                <anchor moveWithCells="1" sizeWithCells="1">
                  <from>
                    <xdr:col>0</xdr:col>
                    <xdr:colOff>38100</xdr:colOff>
                    <xdr:row>135</xdr:row>
                    <xdr:rowOff>45720</xdr:rowOff>
                  </from>
                  <to>
                    <xdr:col>1</xdr:col>
                    <xdr:colOff>152400</xdr:colOff>
                    <xdr:row>135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2" r:id="rId51" name="Button 48">
              <controlPr defaultSize="0" print="0" autoFill="0" autoPict="0">
                <anchor moveWithCells="1" sizeWithCells="1">
                  <from>
                    <xdr:col>0</xdr:col>
                    <xdr:colOff>60960</xdr:colOff>
                    <xdr:row>135</xdr:row>
                    <xdr:rowOff>45720</xdr:rowOff>
                  </from>
                  <to>
                    <xdr:col>1</xdr:col>
                    <xdr:colOff>182880</xdr:colOff>
                    <xdr:row>135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3" r:id="rId52" name="Button 49">
              <controlPr defaultSize="0" print="0" autoFill="0" autoPict="0">
                <anchor moveWithCells="1" sizeWithCells="1">
                  <from>
                    <xdr:col>0</xdr:col>
                    <xdr:colOff>99060</xdr:colOff>
                    <xdr:row>185</xdr:row>
                    <xdr:rowOff>45720</xdr:rowOff>
                  </from>
                  <to>
                    <xdr:col>1</xdr:col>
                    <xdr:colOff>220980</xdr:colOff>
                    <xdr:row>185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4" r:id="rId53" name="Button 50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58</xdr:row>
                    <xdr:rowOff>22860</xdr:rowOff>
                  </from>
                  <to>
                    <xdr:col>6</xdr:col>
                    <xdr:colOff>152400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5" r:id="rId54" name="Button 51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58</xdr:row>
                    <xdr:rowOff>22860</xdr:rowOff>
                  </from>
                  <to>
                    <xdr:col>8</xdr:col>
                    <xdr:colOff>228600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6" r:id="rId55" name="Button 52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58</xdr:row>
                    <xdr:rowOff>22860</xdr:rowOff>
                  </from>
                  <to>
                    <xdr:col>10</xdr:col>
                    <xdr:colOff>297180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7" r:id="rId56" name="Button 53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58</xdr:row>
                    <xdr:rowOff>22860</xdr:rowOff>
                  </from>
                  <to>
                    <xdr:col>13</xdr:col>
                    <xdr:colOff>45720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8" r:id="rId57" name="Button 54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58</xdr:row>
                    <xdr:rowOff>22860</xdr:rowOff>
                  </from>
                  <to>
                    <xdr:col>15</xdr:col>
                    <xdr:colOff>68580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39" r:id="rId58" name="Button 55">
              <controlPr defaultSize="0" print="0" autoFill="0" autoPict="0">
                <anchor moveWithCells="1" sizeWithCells="1">
                  <from>
                    <xdr:col>16</xdr:col>
                    <xdr:colOff>0</xdr:colOff>
                    <xdr:row>58</xdr:row>
                    <xdr:rowOff>22860</xdr:rowOff>
                  </from>
                  <to>
                    <xdr:col>17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0" r:id="rId59" name="Button 56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58</xdr:row>
                    <xdr:rowOff>22860</xdr:rowOff>
                  </from>
                  <to>
                    <xdr:col>18</xdr:col>
                    <xdr:colOff>152400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1" r:id="rId60" name="Button 57">
              <controlPr defaultSize="0" print="0" autoFill="0" autoPict="0">
                <anchor moveWithCells="1" sizeWithCells="1">
                  <from>
                    <xdr:col>19</xdr:col>
                    <xdr:colOff>0</xdr:colOff>
                    <xdr:row>58</xdr:row>
                    <xdr:rowOff>22860</xdr:rowOff>
                  </from>
                  <to>
                    <xdr:col>20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2" r:id="rId61" name="Button 58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58</xdr:row>
                    <xdr:rowOff>22860</xdr:rowOff>
                  </from>
                  <to>
                    <xdr:col>21</xdr:col>
                    <xdr:colOff>137160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3" r:id="rId62" name="Button 59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82</xdr:row>
                    <xdr:rowOff>99060</xdr:rowOff>
                  </from>
                  <to>
                    <xdr:col>6</xdr:col>
                    <xdr:colOff>152400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4" r:id="rId63" name="Button 60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82</xdr:row>
                    <xdr:rowOff>99060</xdr:rowOff>
                  </from>
                  <to>
                    <xdr:col>8</xdr:col>
                    <xdr:colOff>228600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5" r:id="rId64" name="Button 61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82</xdr:row>
                    <xdr:rowOff>99060</xdr:rowOff>
                  </from>
                  <to>
                    <xdr:col>10</xdr:col>
                    <xdr:colOff>335280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6" r:id="rId65" name="Button 62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82</xdr:row>
                    <xdr:rowOff>99060</xdr:rowOff>
                  </from>
                  <to>
                    <xdr:col>13</xdr:col>
                    <xdr:colOff>45720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7" r:id="rId66" name="Button 63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82</xdr:row>
                    <xdr:rowOff>99060</xdr:rowOff>
                  </from>
                  <to>
                    <xdr:col>15</xdr:col>
                    <xdr:colOff>68580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8" r:id="rId67" name="Button 64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82</xdr:row>
                    <xdr:rowOff>99060</xdr:rowOff>
                  </from>
                  <to>
                    <xdr:col>16</xdr:col>
                    <xdr:colOff>426720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49" r:id="rId68" name="Button 65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82</xdr:row>
                    <xdr:rowOff>99060</xdr:rowOff>
                  </from>
                  <to>
                    <xdr:col>18</xdr:col>
                    <xdr:colOff>152400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0" r:id="rId69" name="Button 66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82</xdr:row>
                    <xdr:rowOff>99060</xdr:rowOff>
                  </from>
                  <to>
                    <xdr:col>19</xdr:col>
                    <xdr:colOff>419100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1" r:id="rId70" name="Button 67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82</xdr:row>
                    <xdr:rowOff>99060</xdr:rowOff>
                  </from>
                  <to>
                    <xdr:col>21</xdr:col>
                    <xdr:colOff>137160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2" r:id="rId71" name="Button 68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108</xdr:row>
                    <xdr:rowOff>99060</xdr:rowOff>
                  </from>
                  <to>
                    <xdr:col>6</xdr:col>
                    <xdr:colOff>152400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3" r:id="rId72" name="Button 69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108</xdr:row>
                    <xdr:rowOff>99060</xdr:rowOff>
                  </from>
                  <to>
                    <xdr:col>8</xdr:col>
                    <xdr:colOff>228600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4" r:id="rId73" name="Button 70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108</xdr:row>
                    <xdr:rowOff>99060</xdr:rowOff>
                  </from>
                  <to>
                    <xdr:col>10</xdr:col>
                    <xdr:colOff>335280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5" r:id="rId74" name="Button 71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108</xdr:row>
                    <xdr:rowOff>99060</xdr:rowOff>
                  </from>
                  <to>
                    <xdr:col>13</xdr:col>
                    <xdr:colOff>45720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6" r:id="rId75" name="Button 72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108</xdr:row>
                    <xdr:rowOff>99060</xdr:rowOff>
                  </from>
                  <to>
                    <xdr:col>15</xdr:col>
                    <xdr:colOff>68580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7" r:id="rId76" name="Button 73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108</xdr:row>
                    <xdr:rowOff>99060</xdr:rowOff>
                  </from>
                  <to>
                    <xdr:col>16</xdr:col>
                    <xdr:colOff>426720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8" r:id="rId77" name="Button 74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108</xdr:row>
                    <xdr:rowOff>99060</xdr:rowOff>
                  </from>
                  <to>
                    <xdr:col>18</xdr:col>
                    <xdr:colOff>152400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59" r:id="rId78" name="Button 75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108</xdr:row>
                    <xdr:rowOff>99060</xdr:rowOff>
                  </from>
                  <to>
                    <xdr:col>19</xdr:col>
                    <xdr:colOff>419100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0" r:id="rId79" name="Button 76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108</xdr:row>
                    <xdr:rowOff>99060</xdr:rowOff>
                  </from>
                  <to>
                    <xdr:col>21</xdr:col>
                    <xdr:colOff>137160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1" r:id="rId80" name="Button 77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133</xdr:row>
                    <xdr:rowOff>99060</xdr:rowOff>
                  </from>
                  <to>
                    <xdr:col>6</xdr:col>
                    <xdr:colOff>152400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2" r:id="rId81" name="Button 78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133</xdr:row>
                    <xdr:rowOff>99060</xdr:rowOff>
                  </from>
                  <to>
                    <xdr:col>8</xdr:col>
                    <xdr:colOff>228600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3" r:id="rId82" name="Button 79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133</xdr:row>
                    <xdr:rowOff>99060</xdr:rowOff>
                  </from>
                  <to>
                    <xdr:col>10</xdr:col>
                    <xdr:colOff>335280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4" r:id="rId83" name="Button 80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133</xdr:row>
                    <xdr:rowOff>99060</xdr:rowOff>
                  </from>
                  <to>
                    <xdr:col>13</xdr:col>
                    <xdr:colOff>45720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5" r:id="rId84" name="Button 81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133</xdr:row>
                    <xdr:rowOff>99060</xdr:rowOff>
                  </from>
                  <to>
                    <xdr:col>15</xdr:col>
                    <xdr:colOff>68580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6" r:id="rId85" name="Button 82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133</xdr:row>
                    <xdr:rowOff>99060</xdr:rowOff>
                  </from>
                  <to>
                    <xdr:col>16</xdr:col>
                    <xdr:colOff>426720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7" r:id="rId86" name="Button 83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133</xdr:row>
                    <xdr:rowOff>99060</xdr:rowOff>
                  </from>
                  <to>
                    <xdr:col>18</xdr:col>
                    <xdr:colOff>152400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8" r:id="rId87" name="Button 84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133</xdr:row>
                    <xdr:rowOff>99060</xdr:rowOff>
                  </from>
                  <to>
                    <xdr:col>19</xdr:col>
                    <xdr:colOff>419100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69" r:id="rId88" name="Button 85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133</xdr:row>
                    <xdr:rowOff>99060</xdr:rowOff>
                  </from>
                  <to>
                    <xdr:col>21</xdr:col>
                    <xdr:colOff>137160</xdr:colOff>
                    <xdr:row>134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0" r:id="rId89" name="Button 86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158</xdr:row>
                    <xdr:rowOff>99060</xdr:rowOff>
                  </from>
                  <to>
                    <xdr:col>6</xdr:col>
                    <xdr:colOff>152400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1" r:id="rId90" name="Button 87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158</xdr:row>
                    <xdr:rowOff>99060</xdr:rowOff>
                  </from>
                  <to>
                    <xdr:col>8</xdr:col>
                    <xdr:colOff>228600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2" r:id="rId91" name="Button 88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158</xdr:row>
                    <xdr:rowOff>99060</xdr:rowOff>
                  </from>
                  <to>
                    <xdr:col>10</xdr:col>
                    <xdr:colOff>335280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3" r:id="rId92" name="Button 89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158</xdr:row>
                    <xdr:rowOff>99060</xdr:rowOff>
                  </from>
                  <to>
                    <xdr:col>13</xdr:col>
                    <xdr:colOff>45720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4" r:id="rId93" name="Button 90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158</xdr:row>
                    <xdr:rowOff>99060</xdr:rowOff>
                  </from>
                  <to>
                    <xdr:col>15</xdr:col>
                    <xdr:colOff>68580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5" r:id="rId94" name="Button 91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158</xdr:row>
                    <xdr:rowOff>99060</xdr:rowOff>
                  </from>
                  <to>
                    <xdr:col>16</xdr:col>
                    <xdr:colOff>426720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6" r:id="rId95" name="Button 92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158</xdr:row>
                    <xdr:rowOff>99060</xdr:rowOff>
                  </from>
                  <to>
                    <xdr:col>18</xdr:col>
                    <xdr:colOff>152400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7" r:id="rId96" name="Button 93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158</xdr:row>
                    <xdr:rowOff>99060</xdr:rowOff>
                  </from>
                  <to>
                    <xdr:col>19</xdr:col>
                    <xdr:colOff>419100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8" r:id="rId97" name="Button 94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158</xdr:row>
                    <xdr:rowOff>99060</xdr:rowOff>
                  </from>
                  <to>
                    <xdr:col>21</xdr:col>
                    <xdr:colOff>137160</xdr:colOff>
                    <xdr:row>159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79" r:id="rId98" name="Button 95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183</xdr:row>
                    <xdr:rowOff>99060</xdr:rowOff>
                  </from>
                  <to>
                    <xdr:col>6</xdr:col>
                    <xdr:colOff>152400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0" r:id="rId99" name="Button 96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183</xdr:row>
                    <xdr:rowOff>99060</xdr:rowOff>
                  </from>
                  <to>
                    <xdr:col>8</xdr:col>
                    <xdr:colOff>228600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1" r:id="rId100" name="Button 97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183</xdr:row>
                    <xdr:rowOff>99060</xdr:rowOff>
                  </from>
                  <to>
                    <xdr:col>10</xdr:col>
                    <xdr:colOff>335280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2" r:id="rId101" name="Button 98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183</xdr:row>
                    <xdr:rowOff>99060</xdr:rowOff>
                  </from>
                  <to>
                    <xdr:col>13</xdr:col>
                    <xdr:colOff>45720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3" r:id="rId102" name="Button 99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183</xdr:row>
                    <xdr:rowOff>99060</xdr:rowOff>
                  </from>
                  <to>
                    <xdr:col>15</xdr:col>
                    <xdr:colOff>68580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4" r:id="rId103" name="Button 100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183</xdr:row>
                    <xdr:rowOff>99060</xdr:rowOff>
                  </from>
                  <to>
                    <xdr:col>16</xdr:col>
                    <xdr:colOff>426720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5" r:id="rId104" name="Button 101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183</xdr:row>
                    <xdr:rowOff>99060</xdr:rowOff>
                  </from>
                  <to>
                    <xdr:col>18</xdr:col>
                    <xdr:colOff>152400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6" r:id="rId105" name="Button 102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183</xdr:row>
                    <xdr:rowOff>99060</xdr:rowOff>
                  </from>
                  <to>
                    <xdr:col>19</xdr:col>
                    <xdr:colOff>419100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7" r:id="rId106" name="Button 103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183</xdr:row>
                    <xdr:rowOff>99060</xdr:rowOff>
                  </from>
                  <to>
                    <xdr:col>21</xdr:col>
                    <xdr:colOff>137160</xdr:colOff>
                    <xdr:row>184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8" r:id="rId107" name="Button 104">
              <controlPr defaultSize="0" print="0" autoFill="0" autoPict="0">
                <anchor moveWithCells="1" sizeWithCells="1">
                  <from>
                    <xdr:col>5</xdr:col>
                    <xdr:colOff>0</xdr:colOff>
                    <xdr:row>208</xdr:row>
                    <xdr:rowOff>99060</xdr:rowOff>
                  </from>
                  <to>
                    <xdr:col>6</xdr:col>
                    <xdr:colOff>152400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89" r:id="rId108" name="Button 105">
              <controlPr defaultSize="0" print="0" autoFill="0" autoPict="0">
                <anchor moveWithCells="1" sizeWithCells="1">
                  <from>
                    <xdr:col>7</xdr:col>
                    <xdr:colOff>83820</xdr:colOff>
                    <xdr:row>208</xdr:row>
                    <xdr:rowOff>99060</xdr:rowOff>
                  </from>
                  <to>
                    <xdr:col>8</xdr:col>
                    <xdr:colOff>228600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0" r:id="rId109" name="Button 106">
              <controlPr defaultSize="0" print="0" autoFill="0" autoPict="0">
                <anchor moveWithCells="1" sizeWithCells="1">
                  <from>
                    <xdr:col>9</xdr:col>
                    <xdr:colOff>182880</xdr:colOff>
                    <xdr:row>208</xdr:row>
                    <xdr:rowOff>99060</xdr:rowOff>
                  </from>
                  <to>
                    <xdr:col>10</xdr:col>
                    <xdr:colOff>335280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1" r:id="rId110" name="Button 107">
              <controlPr defaultSize="0" print="0" autoFill="0" autoPict="0">
                <anchor moveWithCells="1" sizeWithCells="1">
                  <from>
                    <xdr:col>11</xdr:col>
                    <xdr:colOff>259080</xdr:colOff>
                    <xdr:row>208</xdr:row>
                    <xdr:rowOff>99060</xdr:rowOff>
                  </from>
                  <to>
                    <xdr:col>13</xdr:col>
                    <xdr:colOff>45720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2" r:id="rId111" name="Button 108">
              <controlPr defaultSize="0" print="0" autoFill="0" autoPict="0">
                <anchor moveWithCells="1" sizeWithCells="1">
                  <from>
                    <xdr:col>14</xdr:col>
                    <xdr:colOff>76200</xdr:colOff>
                    <xdr:row>208</xdr:row>
                    <xdr:rowOff>99060</xdr:rowOff>
                  </from>
                  <to>
                    <xdr:col>15</xdr:col>
                    <xdr:colOff>68580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3" r:id="rId112" name="Button 109">
              <controlPr defaultSize="0" print="0" autoFill="0" autoPict="0">
                <anchor moveWithCells="1" sizeWithCells="1">
                  <from>
                    <xdr:col>15</xdr:col>
                    <xdr:colOff>441960</xdr:colOff>
                    <xdr:row>208</xdr:row>
                    <xdr:rowOff>99060</xdr:rowOff>
                  </from>
                  <to>
                    <xdr:col>16</xdr:col>
                    <xdr:colOff>426720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4" r:id="rId113" name="Button 110">
              <controlPr defaultSize="0" print="0" autoFill="0" autoPict="0">
                <anchor moveWithCells="1" sizeWithCells="1">
                  <from>
                    <xdr:col>17</xdr:col>
                    <xdr:colOff>160020</xdr:colOff>
                    <xdr:row>208</xdr:row>
                    <xdr:rowOff>99060</xdr:rowOff>
                  </from>
                  <to>
                    <xdr:col>18</xdr:col>
                    <xdr:colOff>152400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5" r:id="rId114" name="Button 111">
              <controlPr defaultSize="0" print="0" autoFill="0" autoPict="0">
                <anchor moveWithCells="1" sizeWithCells="1">
                  <from>
                    <xdr:col>18</xdr:col>
                    <xdr:colOff>419100</xdr:colOff>
                    <xdr:row>208</xdr:row>
                    <xdr:rowOff>99060</xdr:rowOff>
                  </from>
                  <to>
                    <xdr:col>19</xdr:col>
                    <xdr:colOff>419100</xdr:colOff>
                    <xdr:row>209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496" r:id="rId115" name="Button 112">
              <controlPr defaultSize="0" print="0" autoFill="0" autoPict="0">
                <anchor moveWithCells="1" sizeWithCells="1">
                  <from>
                    <xdr:col>20</xdr:col>
                    <xdr:colOff>137160</xdr:colOff>
                    <xdr:row>208</xdr:row>
                    <xdr:rowOff>99060</xdr:rowOff>
                  </from>
                  <to>
                    <xdr:col>21</xdr:col>
                    <xdr:colOff>137160</xdr:colOff>
                    <xdr:row>209</xdr:row>
                    <xdr:rowOff>60960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6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3C4D-01BE-43C1-B7F7-89E31E7C5AF2}">
  <sheetPr codeName="Blad11"/>
  <dimension ref="A1:AMM125"/>
  <sheetViews>
    <sheetView zoomScale="90" zoomScaleNormal="90" workbookViewId="0">
      <pane xSplit="10" ySplit="1" topLeftCell="AZ5" activePane="bottomRight" state="frozen"/>
      <selection activeCell="E4" sqref="E4"/>
      <selection pane="topRight" activeCell="E4" sqref="E4"/>
      <selection pane="bottomLeft" activeCell="E4" sqref="E4"/>
      <selection pane="bottomRight" activeCell="BL16" sqref="BL16"/>
    </sheetView>
  </sheetViews>
  <sheetFormatPr defaultColWidth="8.88671875" defaultRowHeight="14.4" x14ac:dyDescent="0.3"/>
  <cols>
    <col min="1" max="1" width="4.33203125" style="305" customWidth="1"/>
    <col min="2" max="2" width="6.44140625" style="305" customWidth="1"/>
    <col min="3" max="3" width="10" style="306" customWidth="1"/>
    <col min="4" max="4" width="25.6640625" style="293" customWidth="1"/>
    <col min="5" max="5" width="9.109375" style="305" customWidth="1"/>
    <col min="6" max="6" width="15" style="305" customWidth="1"/>
    <col min="7" max="7" width="9.33203125" style="293" customWidth="1"/>
    <col min="8" max="8" width="9.6640625" style="305" customWidth="1"/>
    <col min="9" max="9" width="9.6640625" style="305" hidden="1" customWidth="1"/>
    <col min="10" max="11" width="10.6640625" style="307" customWidth="1"/>
    <col min="12" max="12" width="9.6640625" style="308" customWidth="1"/>
    <col min="13" max="13" width="7.6640625" style="293" customWidth="1"/>
    <col min="14" max="16" width="4.6640625" style="293" customWidth="1"/>
    <col min="17" max="17" width="9" style="293" customWidth="1"/>
    <col min="18" max="19" width="4.6640625" style="293" customWidth="1"/>
    <col min="20" max="20" width="7" style="293" customWidth="1"/>
    <col min="21" max="21" width="7.109375" style="293" customWidth="1"/>
    <col min="22" max="23" width="4.6640625" style="293" customWidth="1"/>
    <col min="24" max="24" width="4.6640625" style="305" customWidth="1"/>
    <col min="25" max="25" width="6.88671875" style="293" customWidth="1"/>
    <col min="26" max="27" width="4.6640625" style="293" customWidth="1"/>
    <col min="28" max="28" width="4" style="305" customWidth="1"/>
    <col min="29" max="29" width="7.6640625" style="293" customWidth="1"/>
    <col min="30" max="32" width="4.6640625" style="293" customWidth="1"/>
    <col min="33" max="33" width="7.6640625" style="293" customWidth="1"/>
    <col min="34" max="36" width="4.6640625" style="293" customWidth="1"/>
    <col min="37" max="37" width="7.88671875" style="293" customWidth="1"/>
    <col min="38" max="39" width="4.6640625" style="293" customWidth="1"/>
    <col min="40" max="41" width="6.44140625" style="293" customWidth="1"/>
    <col min="42" max="44" width="4.6640625" style="293" customWidth="1"/>
    <col min="45" max="45" width="6.6640625" style="293" customWidth="1"/>
    <col min="46" max="48" width="4.6640625" style="293" customWidth="1"/>
    <col min="49" max="49" width="6.44140625" style="293" customWidth="1"/>
    <col min="50" max="52" width="4.6640625" style="293" customWidth="1"/>
    <col min="53" max="53" width="9.109375" style="292" bestFit="1" customWidth="1"/>
    <col min="54" max="54" width="12.33203125" style="311" customWidth="1"/>
    <col min="55" max="55" width="5.44140625" style="293" customWidth="1"/>
    <col min="56" max="56" width="29.6640625" style="293" customWidth="1"/>
    <col min="57" max="57" width="4.44140625" style="299" customWidth="1"/>
    <col min="58" max="258" width="8.6640625" style="293" customWidth="1"/>
    <col min="259" max="259" width="4.33203125" style="293" customWidth="1"/>
    <col min="260" max="260" width="6.44140625" style="293" customWidth="1"/>
    <col min="261" max="261" width="10" style="293" customWidth="1"/>
    <col min="262" max="262" width="25.6640625" style="293" customWidth="1"/>
    <col min="263" max="263" width="9.109375" style="293" customWidth="1"/>
    <col min="264" max="264" width="15" style="293" customWidth="1"/>
    <col min="265" max="265" width="9.33203125" style="293" customWidth="1"/>
    <col min="266" max="266" width="10" style="293" customWidth="1"/>
    <col min="267" max="304" width="8.6640625" style="293" customWidth="1"/>
    <col min="305" max="308" width="4.6640625" style="293" customWidth="1"/>
    <col min="309" max="309" width="7.44140625" style="293" customWidth="1"/>
    <col min="310" max="310" width="12.33203125" style="293" customWidth="1"/>
    <col min="311" max="311" width="5.44140625" style="293" customWidth="1"/>
    <col min="312" max="312" width="23" style="293" customWidth="1"/>
    <col min="313" max="313" width="4.44140625" style="293" customWidth="1"/>
    <col min="314" max="514" width="8.6640625" style="293" customWidth="1"/>
    <col min="515" max="515" width="4.33203125" style="293" customWidth="1"/>
    <col min="516" max="516" width="6.44140625" style="293" customWidth="1"/>
    <col min="517" max="517" width="10" style="293" customWidth="1"/>
    <col min="518" max="518" width="25.6640625" style="293" customWidth="1"/>
    <col min="519" max="519" width="9.109375" style="293" customWidth="1"/>
    <col min="520" max="520" width="15" style="293" customWidth="1"/>
    <col min="521" max="521" width="9.33203125" style="293" customWidth="1"/>
    <col min="522" max="522" width="10" style="293" customWidth="1"/>
    <col min="523" max="560" width="8.6640625" style="293" customWidth="1"/>
    <col min="561" max="564" width="4.6640625" style="293" customWidth="1"/>
    <col min="565" max="565" width="7.44140625" style="293" customWidth="1"/>
    <col min="566" max="566" width="12.33203125" style="293" customWidth="1"/>
    <col min="567" max="567" width="5.44140625" style="293" customWidth="1"/>
    <col min="568" max="568" width="23" style="293" customWidth="1"/>
    <col min="569" max="569" width="4.44140625" style="293" customWidth="1"/>
    <col min="570" max="770" width="8.6640625" style="293" customWidth="1"/>
    <col min="771" max="771" width="4.33203125" style="293" customWidth="1"/>
    <col min="772" max="772" width="6.44140625" style="293" customWidth="1"/>
    <col min="773" max="773" width="10" style="293" customWidth="1"/>
    <col min="774" max="774" width="25.6640625" style="293" customWidth="1"/>
    <col min="775" max="775" width="9.109375" style="293" customWidth="1"/>
    <col min="776" max="776" width="15" style="293" customWidth="1"/>
    <col min="777" max="777" width="9.33203125" style="293" customWidth="1"/>
    <col min="778" max="778" width="10" style="293" customWidth="1"/>
    <col min="779" max="816" width="8.6640625" style="293" customWidth="1"/>
    <col min="817" max="820" width="4.6640625" style="293" customWidth="1"/>
    <col min="821" max="821" width="7.44140625" style="293" customWidth="1"/>
    <col min="822" max="822" width="12.33203125" style="293" customWidth="1"/>
    <col min="823" max="823" width="5.44140625" style="293" customWidth="1"/>
    <col min="824" max="824" width="23" style="293" customWidth="1"/>
    <col min="825" max="825" width="4.44140625" style="293" customWidth="1"/>
    <col min="826" max="1027" width="8.6640625" style="293" customWidth="1"/>
    <col min="1028" max="16384" width="8.88671875" style="312"/>
  </cols>
  <sheetData>
    <row r="1" spans="1:62" ht="59.4" x14ac:dyDescent="0.6">
      <c r="A1" s="275" t="s">
        <v>207</v>
      </c>
      <c r="B1" s="276" t="s">
        <v>208</v>
      </c>
      <c r="C1" s="277">
        <f>SUM(C2:C124)</f>
        <v>0</v>
      </c>
      <c r="D1" s="278" t="s">
        <v>210</v>
      </c>
      <c r="E1" s="279" t="s">
        <v>211</v>
      </c>
      <c r="F1" s="278" t="s">
        <v>212</v>
      </c>
      <c r="G1" s="280" t="s">
        <v>275</v>
      </c>
      <c r="H1" s="278" t="s">
        <v>214</v>
      </c>
      <c r="I1" s="278" t="s">
        <v>688</v>
      </c>
      <c r="J1" s="281" t="s">
        <v>351</v>
      </c>
      <c r="K1" s="459" t="s">
        <v>570</v>
      </c>
      <c r="L1" s="460" t="s">
        <v>571</v>
      </c>
      <c r="M1" s="283" t="s">
        <v>216</v>
      </c>
      <c r="N1" s="283" t="s">
        <v>99</v>
      </c>
      <c r="O1" s="283" t="s">
        <v>217</v>
      </c>
      <c r="P1" s="284" t="s">
        <v>218</v>
      </c>
      <c r="Q1" s="283" t="s">
        <v>219</v>
      </c>
      <c r="R1" s="283" t="s">
        <v>99</v>
      </c>
      <c r="S1" s="285" t="s">
        <v>352</v>
      </c>
      <c r="T1" s="284" t="s">
        <v>221</v>
      </c>
      <c r="U1" s="283" t="s">
        <v>219</v>
      </c>
      <c r="V1" s="283" t="s">
        <v>99</v>
      </c>
      <c r="W1" s="285" t="s">
        <v>224</v>
      </c>
      <c r="X1" s="286" t="s">
        <v>222</v>
      </c>
      <c r="Y1" s="283" t="s">
        <v>219</v>
      </c>
      <c r="Z1" s="283" t="s">
        <v>99</v>
      </c>
      <c r="AA1" s="285" t="s">
        <v>224</v>
      </c>
      <c r="AB1" s="284" t="s">
        <v>223</v>
      </c>
      <c r="AC1" s="283" t="s">
        <v>219</v>
      </c>
      <c r="AD1" s="283" t="s">
        <v>99</v>
      </c>
      <c r="AE1" s="287" t="s">
        <v>224</v>
      </c>
      <c r="AF1" s="286" t="s">
        <v>225</v>
      </c>
      <c r="AG1" s="283" t="s">
        <v>219</v>
      </c>
      <c r="AH1" s="283" t="s">
        <v>99</v>
      </c>
      <c r="AI1" s="287" t="s">
        <v>224</v>
      </c>
      <c r="AJ1" s="286" t="s">
        <v>226</v>
      </c>
      <c r="AK1" s="283" t="s">
        <v>219</v>
      </c>
      <c r="AL1" s="283" t="s">
        <v>99</v>
      </c>
      <c r="AM1" s="287" t="s">
        <v>224</v>
      </c>
      <c r="AN1" s="286" t="s">
        <v>228</v>
      </c>
      <c r="AO1" s="283" t="s">
        <v>219</v>
      </c>
      <c r="AP1" s="283" t="s">
        <v>99</v>
      </c>
      <c r="AQ1" s="287" t="s">
        <v>224</v>
      </c>
      <c r="AR1" s="286" t="s">
        <v>229</v>
      </c>
      <c r="AS1" s="283" t="s">
        <v>219</v>
      </c>
      <c r="AT1" s="283" t="s">
        <v>99</v>
      </c>
      <c r="AU1" s="287" t="s">
        <v>224</v>
      </c>
      <c r="AV1" s="286" t="s">
        <v>230</v>
      </c>
      <c r="AW1" s="283" t="s">
        <v>219</v>
      </c>
      <c r="AX1" s="283" t="s">
        <v>99</v>
      </c>
      <c r="AY1" s="287" t="s">
        <v>224</v>
      </c>
      <c r="AZ1" s="286" t="s">
        <v>231</v>
      </c>
      <c r="BA1" s="288" t="s">
        <v>232</v>
      </c>
      <c r="BB1" s="289" t="s">
        <v>233</v>
      </c>
      <c r="BC1" s="288" t="s">
        <v>234</v>
      </c>
      <c r="BD1" s="290" t="s">
        <v>235</v>
      </c>
      <c r="BE1" s="290" t="s">
        <v>276</v>
      </c>
      <c r="BF1" s="291"/>
      <c r="BG1" s="292"/>
      <c r="BH1" s="551"/>
      <c r="BI1" s="551"/>
      <c r="BJ1" s="551"/>
    </row>
    <row r="2" spans="1:62" x14ac:dyDescent="0.3">
      <c r="A2" s="275">
        <v>1</v>
      </c>
      <c r="B2" s="275" t="str">
        <f>IF(A2=BE2,"v","x")</f>
        <v>v</v>
      </c>
      <c r="C2" s="478"/>
      <c r="D2" s="303" t="s">
        <v>353</v>
      </c>
      <c r="E2" s="294">
        <v>116326</v>
      </c>
      <c r="F2" s="294" t="s">
        <v>354</v>
      </c>
      <c r="G2" s="294">
        <f>SUM(L2+P2+T2+X2+AB2+AF2+AJ2+AN2+AR2+AV2+AZ2)</f>
        <v>2274.1428571428573</v>
      </c>
      <c r="H2" s="294">
        <v>2008</v>
      </c>
      <c r="I2" s="153">
        <f>Aantallen!$B$1</f>
        <v>2021</v>
      </c>
      <c r="J2" s="455">
        <f>I2-H2</f>
        <v>13</v>
      </c>
      <c r="K2" s="295">
        <f>G2-L2</f>
        <v>394.57142857142867</v>
      </c>
      <c r="L2" s="282">
        <v>1879.5714285714287</v>
      </c>
      <c r="M2" s="296">
        <v>12</v>
      </c>
      <c r="N2" s="296">
        <v>8</v>
      </c>
      <c r="O2" s="296">
        <v>54</v>
      </c>
      <c r="P2" s="297">
        <f>SUM(N2*10+O2)/M2*10</f>
        <v>111.66666666666666</v>
      </c>
      <c r="Q2" s="296">
        <v>1</v>
      </c>
      <c r="R2" s="296"/>
      <c r="S2" s="296"/>
      <c r="T2" s="297">
        <f>SUM(R2*10+S2)/Q2*10</f>
        <v>0</v>
      </c>
      <c r="U2" s="296">
        <v>1</v>
      </c>
      <c r="V2" s="296"/>
      <c r="W2" s="296"/>
      <c r="X2" s="297">
        <f>SUM(V2*10+W2)/U2*10</f>
        <v>0</v>
      </c>
      <c r="Y2" s="296">
        <v>12</v>
      </c>
      <c r="Z2" s="296">
        <v>6</v>
      </c>
      <c r="AA2" s="296">
        <v>46</v>
      </c>
      <c r="AB2" s="297">
        <f>SUM(Z2*10+AA2)/Y2*10</f>
        <v>88.333333333333343</v>
      </c>
      <c r="AC2" s="296">
        <v>1</v>
      </c>
      <c r="AD2" s="296"/>
      <c r="AE2" s="296"/>
      <c r="AF2" s="297">
        <f>SUM(AD2*10+AE2)/AC2*10</f>
        <v>0</v>
      </c>
      <c r="AG2" s="296">
        <v>10</v>
      </c>
      <c r="AH2" s="296">
        <v>1</v>
      </c>
      <c r="AI2" s="296">
        <v>16</v>
      </c>
      <c r="AJ2" s="297">
        <f>SUM(AH2*10+AI2)/AG2*10</f>
        <v>26</v>
      </c>
      <c r="AK2" s="296">
        <v>7</v>
      </c>
      <c r="AL2" s="296">
        <v>3</v>
      </c>
      <c r="AM2" s="296">
        <v>29</v>
      </c>
      <c r="AN2" s="297">
        <f>SUM(AL2*10+AM2)/AK2*10</f>
        <v>84.285714285714292</v>
      </c>
      <c r="AO2" s="296">
        <v>7</v>
      </c>
      <c r="AP2" s="296">
        <v>3</v>
      </c>
      <c r="AQ2" s="296">
        <v>29</v>
      </c>
      <c r="AR2" s="297">
        <f>SUM(AP2*10+AQ2)/AO2*10</f>
        <v>84.285714285714292</v>
      </c>
      <c r="AS2" s="296">
        <v>1</v>
      </c>
      <c r="AT2" s="296">
        <v>0</v>
      </c>
      <c r="AU2" s="296">
        <v>0</v>
      </c>
      <c r="AV2" s="297">
        <f>SUM(AT2*10+AU2)/AS2*10</f>
        <v>0</v>
      </c>
      <c r="AW2" s="296">
        <v>1</v>
      </c>
      <c r="AX2" s="296">
        <v>0</v>
      </c>
      <c r="AY2" s="296">
        <v>0</v>
      </c>
      <c r="AZ2" s="297">
        <f>SUM(AX2*10+AY2)/AW2*10</f>
        <v>0</v>
      </c>
      <c r="BA2" s="298">
        <f>IF(G2&lt;250,0,IF(G2&lt;500,250,IF(G2&lt;750,"500",IF(G2&lt;1000,750,IF(G2&lt;1500,1000,IF(G2&lt;2000,1500,IF(G2&lt;2500,2000,IF(G2&lt;3000,2500,3000))))))))</f>
        <v>2000</v>
      </c>
      <c r="BB2" s="181">
        <v>2000</v>
      </c>
      <c r="BC2" s="294">
        <f>BA2-BB2</f>
        <v>0</v>
      </c>
      <c r="BD2" s="298" t="str">
        <f>IF(BC2=0,"geen actie",CONCATENATE("diploma uitschrijven: ",BA2," punten"))</f>
        <v>geen actie</v>
      </c>
      <c r="BE2" s="275">
        <v>1</v>
      </c>
      <c r="BG2" s="299"/>
    </row>
    <row r="3" spans="1:62" ht="15.45" customHeight="1" x14ac:dyDescent="0.3">
      <c r="A3" s="275">
        <v>46</v>
      </c>
      <c r="B3" s="275" t="str">
        <f>IF(A3=BE3,"v","x")</f>
        <v>v</v>
      </c>
      <c r="C3" s="501"/>
      <c r="D3" s="301" t="s">
        <v>679</v>
      </c>
      <c r="E3" s="294">
        <v>119088</v>
      </c>
      <c r="F3" s="294" t="s">
        <v>367</v>
      </c>
      <c r="G3" s="294">
        <f>SUM(L3+P3+T3+X3+AB3+AF3+AJ3+AN3+AR3+AV3+AZ3)</f>
        <v>148.85714285714286</v>
      </c>
      <c r="H3" s="294">
        <v>2009</v>
      </c>
      <c r="I3" s="153">
        <f>Aantallen!$B$1</f>
        <v>2021</v>
      </c>
      <c r="J3" s="455">
        <f>I3-H3</f>
        <v>12</v>
      </c>
      <c r="K3" s="295">
        <f>G3-L3</f>
        <v>148.85714285714286</v>
      </c>
      <c r="L3" s="282">
        <v>0</v>
      </c>
      <c r="M3" s="296">
        <v>1</v>
      </c>
      <c r="N3" s="296"/>
      <c r="O3" s="296"/>
      <c r="P3" s="297">
        <f>SUM(N3*10+O3)/M3*10</f>
        <v>0</v>
      </c>
      <c r="Q3" s="296">
        <v>1</v>
      </c>
      <c r="R3" s="296"/>
      <c r="S3" s="296"/>
      <c r="T3" s="297">
        <f>SUM(R3*10+S3)/Q3*10</f>
        <v>0</v>
      </c>
      <c r="U3" s="296">
        <v>1</v>
      </c>
      <c r="V3" s="296"/>
      <c r="W3" s="296"/>
      <c r="X3" s="297">
        <f>SUM(V3*10+W3)/U3*10</f>
        <v>0</v>
      </c>
      <c r="Y3" s="296">
        <v>1</v>
      </c>
      <c r="Z3" s="296"/>
      <c r="AA3" s="296"/>
      <c r="AB3" s="297">
        <f>SUM(Z3*10+AA3)/Y3*10</f>
        <v>0</v>
      </c>
      <c r="AC3" s="296">
        <v>1</v>
      </c>
      <c r="AD3" s="296"/>
      <c r="AE3" s="296"/>
      <c r="AF3" s="297">
        <f>SUM(AD3*10+AE3)/AC3*10</f>
        <v>0</v>
      </c>
      <c r="AG3" s="296">
        <v>10</v>
      </c>
      <c r="AH3" s="296">
        <v>4</v>
      </c>
      <c r="AI3" s="296">
        <v>36</v>
      </c>
      <c r="AJ3" s="297">
        <f>SUM(AH3*10+AI3)/AG3*10</f>
        <v>76</v>
      </c>
      <c r="AK3" s="296">
        <v>1</v>
      </c>
      <c r="AL3" s="296"/>
      <c r="AM3" s="296"/>
      <c r="AN3" s="297">
        <f>SUM(AL3*10+AM3)/AK3*10</f>
        <v>0</v>
      </c>
      <c r="AO3" s="296">
        <v>7</v>
      </c>
      <c r="AP3" s="296">
        <v>3</v>
      </c>
      <c r="AQ3" s="296">
        <v>21</v>
      </c>
      <c r="AR3" s="297">
        <f>SUM(AP3*10+AQ3)/AO3*10</f>
        <v>72.857142857142861</v>
      </c>
      <c r="AS3" s="296">
        <v>1</v>
      </c>
      <c r="AT3" s="296">
        <v>0</v>
      </c>
      <c r="AU3" s="296">
        <v>0</v>
      </c>
      <c r="AV3" s="297">
        <f>SUM(AT3*10+AU3)/AS3*10</f>
        <v>0</v>
      </c>
      <c r="AW3" s="296">
        <v>1</v>
      </c>
      <c r="AX3" s="296">
        <v>0</v>
      </c>
      <c r="AY3" s="296">
        <v>0</v>
      </c>
      <c r="AZ3" s="297">
        <f>SUM(AX3*10+AY3)/AW3*10</f>
        <v>0</v>
      </c>
      <c r="BA3" s="298">
        <f>IF(G3&lt;250,0,IF(G3&lt;500,250,IF(G3&lt;750,"500",IF(G3&lt;1000,750,IF(G3&lt;1500,1000,IF(G3&lt;2000,1500,IF(G3&lt;2500,2000,IF(G3&lt;3000,2500,3000))))))))</f>
        <v>0</v>
      </c>
      <c r="BB3" s="302">
        <v>0</v>
      </c>
      <c r="BC3" s="294">
        <f>BA3-BB3</f>
        <v>0</v>
      </c>
      <c r="BD3" s="298" t="str">
        <f>IF(BC3=0,"geen actie",CONCATENATE("diploma uitschrijven: ",BA3," punten"))</f>
        <v>geen actie</v>
      </c>
      <c r="BE3" s="275">
        <v>46</v>
      </c>
      <c r="BG3" s="299"/>
    </row>
    <row r="4" spans="1:62" s="299" customFormat="1" x14ac:dyDescent="0.3">
      <c r="A4" s="275">
        <v>2</v>
      </c>
      <c r="B4" s="275" t="str">
        <f>IF(A4=BE4,"v","x")</f>
        <v>v</v>
      </c>
      <c r="C4" s="478"/>
      <c r="D4" s="301" t="s">
        <v>355</v>
      </c>
      <c r="E4" s="294">
        <v>116707</v>
      </c>
      <c r="F4" s="294" t="s">
        <v>356</v>
      </c>
      <c r="G4" s="294">
        <f>SUM(L4+P4+T4+X4+AB4+AF4+AJ4+AN4+AR4+AV4+AZ4)</f>
        <v>1215.2968697968697</v>
      </c>
      <c r="H4" s="294">
        <v>2007</v>
      </c>
      <c r="I4" s="153">
        <f>Aantallen!$B$1</f>
        <v>2021</v>
      </c>
      <c r="J4" s="455">
        <f>I4-H4</f>
        <v>14</v>
      </c>
      <c r="K4" s="295">
        <f>G4-L4</f>
        <v>294.86829836829827</v>
      </c>
      <c r="L4" s="282">
        <v>920.42857142857144</v>
      </c>
      <c r="M4" s="296">
        <v>10</v>
      </c>
      <c r="N4" s="296">
        <v>2</v>
      </c>
      <c r="O4" s="296">
        <v>26</v>
      </c>
      <c r="P4" s="297">
        <f>SUM(N4*10+O4)/M4*10</f>
        <v>46</v>
      </c>
      <c r="Q4" s="296">
        <v>11</v>
      </c>
      <c r="R4" s="296">
        <v>4</v>
      </c>
      <c r="S4" s="296">
        <v>29</v>
      </c>
      <c r="T4" s="297">
        <f>SUM(R4*10+S4)/Q4*10</f>
        <v>62.727272727272727</v>
      </c>
      <c r="U4" s="296">
        <v>12</v>
      </c>
      <c r="V4" s="296">
        <v>3</v>
      </c>
      <c r="W4" s="296">
        <v>31</v>
      </c>
      <c r="X4" s="297">
        <f>SUM(V4*10+W4)/U4*10</f>
        <v>50.833333333333329</v>
      </c>
      <c r="Y4" s="296">
        <v>1</v>
      </c>
      <c r="Z4" s="296"/>
      <c r="AA4" s="296"/>
      <c r="AB4" s="297">
        <f>SUM(Z4*10+AA4)/Y4*10</f>
        <v>0</v>
      </c>
      <c r="AC4" s="296">
        <v>1</v>
      </c>
      <c r="AD4" s="296"/>
      <c r="AE4" s="296"/>
      <c r="AF4" s="297">
        <f>SUM(AD4*10+AE4)/AC4*10</f>
        <v>0</v>
      </c>
      <c r="AG4" s="296">
        <v>10</v>
      </c>
      <c r="AH4" s="296">
        <v>1</v>
      </c>
      <c r="AI4" s="296">
        <v>13</v>
      </c>
      <c r="AJ4" s="297">
        <f>SUM(AH4*10+AI4)/AG4*10</f>
        <v>23</v>
      </c>
      <c r="AK4" s="296">
        <v>13</v>
      </c>
      <c r="AL4" s="296">
        <v>9</v>
      </c>
      <c r="AM4" s="296">
        <v>56</v>
      </c>
      <c r="AN4" s="297">
        <f>SUM(AL4*10+AM4)/AK4*10</f>
        <v>112.30769230769229</v>
      </c>
      <c r="AO4" s="296">
        <v>1</v>
      </c>
      <c r="AP4" s="296">
        <v>0</v>
      </c>
      <c r="AQ4" s="296">
        <v>0</v>
      </c>
      <c r="AR4" s="297">
        <f>SUM(AP4*10+AQ4)/AO4*10</f>
        <v>0</v>
      </c>
      <c r="AS4" s="296">
        <v>1</v>
      </c>
      <c r="AT4" s="296">
        <v>0</v>
      </c>
      <c r="AU4" s="296">
        <v>0</v>
      </c>
      <c r="AV4" s="297">
        <f>SUM(AT4*10+AU4)/AS4*10</f>
        <v>0</v>
      </c>
      <c r="AW4" s="296">
        <v>1</v>
      </c>
      <c r="AX4" s="296">
        <v>0</v>
      </c>
      <c r="AY4" s="296">
        <v>0</v>
      </c>
      <c r="AZ4" s="297">
        <f>SUM(AX4*10+AY4)/AW4*10</f>
        <v>0</v>
      </c>
      <c r="BA4" s="298">
        <f>IF(G4&lt;250,0,IF(G4&lt;500,250,IF(G4&lt;750,"500",IF(G4&lt;1000,750,IF(G4&lt;1500,1000,IF(G4&lt;2000,1500,IF(G4&lt;2500,2000,IF(G4&lt;3000,2500,3000))))))))</f>
        <v>1000</v>
      </c>
      <c r="BB4" s="181">
        <v>1000</v>
      </c>
      <c r="BC4" s="294">
        <f>BA4-BB4</f>
        <v>0</v>
      </c>
      <c r="BD4" s="298" t="str">
        <f>IF(BC4=0,"geen actie",CONCATENATE("diploma uitschrijven: ",BA4," punten"))</f>
        <v>geen actie</v>
      </c>
      <c r="BE4" s="275">
        <v>2</v>
      </c>
      <c r="BF4" s="293"/>
    </row>
    <row r="5" spans="1:62" s="299" customFormat="1" ht="16.2" customHeight="1" x14ac:dyDescent="0.3">
      <c r="A5" s="275">
        <v>30</v>
      </c>
      <c r="B5" s="275" t="str">
        <f>IF(A5=BE5,"v","x")</f>
        <v>v</v>
      </c>
      <c r="C5" s="501"/>
      <c r="D5" s="301" t="s">
        <v>619</v>
      </c>
      <c r="E5" s="294">
        <v>118453</v>
      </c>
      <c r="F5" s="294" t="s">
        <v>354</v>
      </c>
      <c r="G5" s="294">
        <f>SUM(L5+P5+T5+X5+AB5+AF5+AJ5+AN5+AR5+AV5+AZ5)</f>
        <v>320.66666666666663</v>
      </c>
      <c r="H5" s="294">
        <v>2006</v>
      </c>
      <c r="I5" s="153">
        <f>Aantallen!$B$1</f>
        <v>2021</v>
      </c>
      <c r="J5" s="455">
        <f>I5-H5</f>
        <v>15</v>
      </c>
      <c r="K5" s="295">
        <f>G5-L5</f>
        <v>320.66666666666663</v>
      </c>
      <c r="L5" s="282">
        <v>0</v>
      </c>
      <c r="M5" s="296">
        <v>10</v>
      </c>
      <c r="N5" s="296">
        <v>7</v>
      </c>
      <c r="O5" s="296">
        <v>47</v>
      </c>
      <c r="P5" s="297">
        <f>SUM(N5*10+O5)/M5*10</f>
        <v>117</v>
      </c>
      <c r="Q5" s="296">
        <v>12</v>
      </c>
      <c r="R5" s="296">
        <v>9</v>
      </c>
      <c r="S5" s="296">
        <v>50</v>
      </c>
      <c r="T5" s="297">
        <f>SUM(R5*10+S5)/Q5*10</f>
        <v>116.66666666666666</v>
      </c>
      <c r="U5" s="296">
        <v>1</v>
      </c>
      <c r="V5" s="296"/>
      <c r="W5" s="296"/>
      <c r="X5" s="297">
        <f>SUM(V5*10+W5)/U5*10</f>
        <v>0</v>
      </c>
      <c r="Y5" s="296">
        <v>1</v>
      </c>
      <c r="Z5" s="296"/>
      <c r="AA5" s="296"/>
      <c r="AB5" s="297">
        <f>SUM(Z5*10+AA5)/Y5*10</f>
        <v>0</v>
      </c>
      <c r="AC5" s="296">
        <v>1</v>
      </c>
      <c r="AD5" s="296"/>
      <c r="AE5" s="296"/>
      <c r="AF5" s="297">
        <f>SUM(AD5*10+AE5)/AC5*10</f>
        <v>0</v>
      </c>
      <c r="AG5" s="296">
        <v>10</v>
      </c>
      <c r="AH5" s="296">
        <v>5</v>
      </c>
      <c r="AI5" s="296">
        <v>37</v>
      </c>
      <c r="AJ5" s="297">
        <f>SUM(AH5*10+AI5)/AG5*10</f>
        <v>87</v>
      </c>
      <c r="AK5" s="296">
        <v>1</v>
      </c>
      <c r="AL5" s="296"/>
      <c r="AM5" s="296"/>
      <c r="AN5" s="297">
        <f>SUM(AL5*10+AM5)/AK5*10</f>
        <v>0</v>
      </c>
      <c r="AO5" s="296">
        <v>1</v>
      </c>
      <c r="AP5" s="296">
        <v>0</v>
      </c>
      <c r="AQ5" s="296">
        <v>0</v>
      </c>
      <c r="AR5" s="297">
        <f>SUM(AP5*10+AQ5)/AO5*10</f>
        <v>0</v>
      </c>
      <c r="AS5" s="296">
        <v>1</v>
      </c>
      <c r="AT5" s="296">
        <v>0</v>
      </c>
      <c r="AU5" s="296">
        <v>0</v>
      </c>
      <c r="AV5" s="297">
        <f>SUM(AT5*10+AU5)/AS5*10</f>
        <v>0</v>
      </c>
      <c r="AW5" s="296">
        <v>1</v>
      </c>
      <c r="AX5" s="296">
        <v>0</v>
      </c>
      <c r="AY5" s="296">
        <v>0</v>
      </c>
      <c r="AZ5" s="297">
        <f>SUM(AX5*10+AY5)/AW5*10</f>
        <v>0</v>
      </c>
      <c r="BA5" s="298">
        <f>IF(G5&lt;250,0,IF(G5&lt;500,250,IF(G5&lt;750,"500",IF(G5&lt;1000,750,IF(G5&lt;1500,1000,IF(G5&lt;2000,1500,IF(G5&lt;2500,2000,IF(G5&lt;3000,2500,3000))))))))</f>
        <v>250</v>
      </c>
      <c r="BB5" s="302">
        <v>250</v>
      </c>
      <c r="BC5" s="294">
        <f>BA5-BB5</f>
        <v>0</v>
      </c>
      <c r="BD5" s="298" t="str">
        <f>IF(BC5=0,"geen actie",CONCATENATE("diploma uitschrijven: ",BA5," punten"))</f>
        <v>geen actie</v>
      </c>
      <c r="BE5" s="275">
        <v>30</v>
      </c>
      <c r="BF5" s="293"/>
    </row>
    <row r="6" spans="1:62" s="299" customFormat="1" x14ac:dyDescent="0.3">
      <c r="A6" s="275">
        <v>29</v>
      </c>
      <c r="B6" s="275" t="str">
        <f>IF(A6=BE6,"v","x")</f>
        <v>v</v>
      </c>
      <c r="C6" s="501"/>
      <c r="D6" s="174" t="s">
        <v>280</v>
      </c>
      <c r="E6" s="193" t="s">
        <v>577</v>
      </c>
      <c r="F6" s="177" t="s">
        <v>239</v>
      </c>
      <c r="G6" s="294">
        <f>SUM(L6+P6+T6+X6+AB6+AF6+AJ6+AN6+AR6+AV6+AZ6)</f>
        <v>470.9358974358974</v>
      </c>
      <c r="H6" s="153">
        <v>2008</v>
      </c>
      <c r="I6" s="153">
        <f>Aantallen!$B$1</f>
        <v>2021</v>
      </c>
      <c r="J6" s="455">
        <f>I6-H6</f>
        <v>13</v>
      </c>
      <c r="K6" s="295">
        <f>G6-L6</f>
        <v>257.9358974358974</v>
      </c>
      <c r="L6" s="282">
        <v>213</v>
      </c>
      <c r="M6" s="296">
        <v>12</v>
      </c>
      <c r="N6" s="296">
        <v>6</v>
      </c>
      <c r="O6" s="296">
        <v>41</v>
      </c>
      <c r="P6" s="297">
        <f>SUM(N6*10+O6)/M6*10</f>
        <v>84.166666666666657</v>
      </c>
      <c r="Q6" s="296">
        <v>1</v>
      </c>
      <c r="R6" s="296"/>
      <c r="S6" s="296"/>
      <c r="T6" s="297">
        <f>SUM(R6*10+S6)/Q6*10</f>
        <v>0</v>
      </c>
      <c r="U6" s="296">
        <v>10</v>
      </c>
      <c r="V6" s="296">
        <v>5</v>
      </c>
      <c r="W6" s="296">
        <v>33</v>
      </c>
      <c r="X6" s="297">
        <f>SUM(V6*10+W6)/U6*10</f>
        <v>83</v>
      </c>
      <c r="Y6" s="296">
        <v>1</v>
      </c>
      <c r="Z6" s="296"/>
      <c r="AA6" s="296"/>
      <c r="AB6" s="297">
        <f>SUM(Z6*10+AA6)/Y6*10</f>
        <v>0</v>
      </c>
      <c r="AC6" s="296">
        <v>1</v>
      </c>
      <c r="AD6" s="296"/>
      <c r="AE6" s="296"/>
      <c r="AF6" s="297">
        <f>SUM(AD6*10+AE6)/AC6*10</f>
        <v>0</v>
      </c>
      <c r="AG6" s="296">
        <v>1</v>
      </c>
      <c r="AH6" s="296"/>
      <c r="AI6" s="296"/>
      <c r="AJ6" s="297">
        <f>SUM(AH6*10+AI6)/AG6*10</f>
        <v>0</v>
      </c>
      <c r="AK6" s="296">
        <v>13</v>
      </c>
      <c r="AL6" s="296">
        <v>7</v>
      </c>
      <c r="AM6" s="296">
        <v>48</v>
      </c>
      <c r="AN6" s="297">
        <f>SUM(AL6*10+AM6)/AK6*10</f>
        <v>90.769230769230774</v>
      </c>
      <c r="AO6" s="296">
        <v>1</v>
      </c>
      <c r="AP6" s="296">
        <v>0</v>
      </c>
      <c r="AQ6" s="296">
        <v>0</v>
      </c>
      <c r="AR6" s="297">
        <f>SUM(AP6*10+AQ6)/AO6*10</f>
        <v>0</v>
      </c>
      <c r="AS6" s="296">
        <v>1</v>
      </c>
      <c r="AT6" s="296">
        <v>0</v>
      </c>
      <c r="AU6" s="296">
        <v>0</v>
      </c>
      <c r="AV6" s="297">
        <f>SUM(AT6*10+AU6)/AS6*10</f>
        <v>0</v>
      </c>
      <c r="AW6" s="296">
        <v>1</v>
      </c>
      <c r="AX6" s="296">
        <v>0</v>
      </c>
      <c r="AY6" s="296">
        <v>0</v>
      </c>
      <c r="AZ6" s="297">
        <f>SUM(AX6*10+AY6)/AW6*10</f>
        <v>0</v>
      </c>
      <c r="BA6" s="298">
        <f>IF(G6&lt;250,0,IF(G6&lt;500,250,IF(G6&lt;750,"500",IF(G6&lt;1000,750,IF(G6&lt;1500,1000,IF(G6&lt;2000,1500,IF(G6&lt;2500,2000,IF(G6&lt;3000,2500,3000))))))))</f>
        <v>250</v>
      </c>
      <c r="BB6" s="302">
        <v>250</v>
      </c>
      <c r="BC6" s="294">
        <f>BA6-BB6</f>
        <v>0</v>
      </c>
      <c r="BD6" s="298" t="str">
        <f>IF(BC6=0,"geen actie",CONCATENATE("diploma uitschrijven: ",BA6," punten"))</f>
        <v>geen actie</v>
      </c>
      <c r="BE6" s="275">
        <v>29</v>
      </c>
      <c r="BF6" s="293"/>
      <c r="BG6" s="293"/>
    </row>
    <row r="7" spans="1:62" s="299" customFormat="1" x14ac:dyDescent="0.3">
      <c r="A7" s="275">
        <v>3</v>
      </c>
      <c r="B7" s="275" t="str">
        <f>IF(A7=BE7,"v","x")</f>
        <v>v</v>
      </c>
      <c r="C7" s="476"/>
      <c r="D7" s="174" t="s">
        <v>381</v>
      </c>
      <c r="E7" s="190">
        <v>117111</v>
      </c>
      <c r="F7" s="186" t="s">
        <v>245</v>
      </c>
      <c r="G7" s="294">
        <f>SUM(L7+P7+T7+X7+AB7+AF7+AJ7+AN7+AR7+AV7+AZ7)</f>
        <v>905</v>
      </c>
      <c r="H7" s="153">
        <v>2008</v>
      </c>
      <c r="I7" s="153">
        <f>Aantallen!$B$1</f>
        <v>2021</v>
      </c>
      <c r="J7" s="455">
        <f>I7-H7</f>
        <v>13</v>
      </c>
      <c r="K7" s="295">
        <f>G7-L7</f>
        <v>222</v>
      </c>
      <c r="L7" s="282">
        <v>683</v>
      </c>
      <c r="M7" s="296">
        <v>1</v>
      </c>
      <c r="N7" s="296"/>
      <c r="O7" s="296"/>
      <c r="P7" s="297">
        <f>SUM(N7*10+O7)/M7*10</f>
        <v>0</v>
      </c>
      <c r="Q7" s="296">
        <v>12</v>
      </c>
      <c r="R7" s="296">
        <v>7</v>
      </c>
      <c r="S7" s="296">
        <v>44</v>
      </c>
      <c r="T7" s="297">
        <f>SUM(R7*10+S7)/Q7*10</f>
        <v>95</v>
      </c>
      <c r="U7" s="296">
        <v>10</v>
      </c>
      <c r="V7" s="296">
        <v>8</v>
      </c>
      <c r="W7" s="296">
        <v>47</v>
      </c>
      <c r="X7" s="297">
        <f>SUM(V7*10+W7)/U7*10</f>
        <v>127</v>
      </c>
      <c r="Y7" s="296">
        <v>1</v>
      </c>
      <c r="Z7" s="296"/>
      <c r="AA7" s="296"/>
      <c r="AB7" s="297">
        <f>SUM(Z7*10+AA7)/Y7*10</f>
        <v>0</v>
      </c>
      <c r="AC7" s="296">
        <v>1</v>
      </c>
      <c r="AD7" s="296"/>
      <c r="AE7" s="296"/>
      <c r="AF7" s="297">
        <f>SUM(AD7*10+AE7)/AC7*10</f>
        <v>0</v>
      </c>
      <c r="AG7" s="296">
        <v>1</v>
      </c>
      <c r="AH7" s="296"/>
      <c r="AI7" s="296"/>
      <c r="AJ7" s="297">
        <f>SUM(AH7*10+AI7)/AG7*10</f>
        <v>0</v>
      </c>
      <c r="AK7" s="296">
        <v>1</v>
      </c>
      <c r="AL7" s="296"/>
      <c r="AM7" s="296"/>
      <c r="AN7" s="297">
        <f>SUM(AL7*10+AM7)/AK7*10</f>
        <v>0</v>
      </c>
      <c r="AO7" s="296">
        <v>1</v>
      </c>
      <c r="AP7" s="296">
        <v>0</v>
      </c>
      <c r="AQ7" s="296">
        <v>0</v>
      </c>
      <c r="AR7" s="297">
        <f>SUM(AP7*10+AQ7)/AO7*10</f>
        <v>0</v>
      </c>
      <c r="AS7" s="296">
        <v>1</v>
      </c>
      <c r="AT7" s="296">
        <v>0</v>
      </c>
      <c r="AU7" s="296">
        <v>0</v>
      </c>
      <c r="AV7" s="297">
        <f>SUM(AT7*10+AU7)/AS7*10</f>
        <v>0</v>
      </c>
      <c r="AW7" s="296">
        <v>1</v>
      </c>
      <c r="AX7" s="296">
        <v>0</v>
      </c>
      <c r="AY7" s="296">
        <v>0</v>
      </c>
      <c r="AZ7" s="297">
        <f>SUM(AX7*10+AY7)/AW7*10</f>
        <v>0</v>
      </c>
      <c r="BA7" s="298">
        <f>IF(G7&lt;250,0,IF(G7&lt;500,250,IF(G7&lt;750,"500",IF(G7&lt;1000,750,IF(G7&lt;1500,1000,IF(G7&lt;2000,1500,IF(G7&lt;2500,2000,IF(G7&lt;3000,2500,3000))))))))</f>
        <v>750</v>
      </c>
      <c r="BB7" s="302">
        <v>750</v>
      </c>
      <c r="BC7" s="294">
        <f>BA7-BB7</f>
        <v>0</v>
      </c>
      <c r="BD7" s="298" t="str">
        <f>IF(BC7=0,"geen actie",CONCATENATE("diploma uitschrijven: ",BA7," punten"))</f>
        <v>geen actie</v>
      </c>
      <c r="BE7" s="275">
        <v>3</v>
      </c>
      <c r="BF7" s="293"/>
    </row>
    <row r="8" spans="1:62" x14ac:dyDescent="0.3">
      <c r="A8" s="275">
        <v>38</v>
      </c>
      <c r="B8" s="275" t="str">
        <f>IF(A8=BE8,"v","x")</f>
        <v>v</v>
      </c>
      <c r="C8" s="487"/>
      <c r="D8" s="301" t="s">
        <v>593</v>
      </c>
      <c r="E8" s="294" t="s">
        <v>596</v>
      </c>
      <c r="F8" s="294" t="s">
        <v>592</v>
      </c>
      <c r="G8" s="294">
        <f>SUM(L8+P8+T8+X8+AB8+AF8+AJ8+AN8+AR8+AV8+AZ8)</f>
        <v>47</v>
      </c>
      <c r="H8" s="294">
        <v>2007</v>
      </c>
      <c r="I8" s="153">
        <f>Aantallen!$B$1</f>
        <v>2021</v>
      </c>
      <c r="J8" s="455">
        <f>I8-H8</f>
        <v>14</v>
      </c>
      <c r="K8" s="295">
        <f>G8-L8</f>
        <v>47</v>
      </c>
      <c r="L8" s="282">
        <v>0</v>
      </c>
      <c r="M8" s="296">
        <v>10</v>
      </c>
      <c r="N8" s="296">
        <v>2</v>
      </c>
      <c r="O8" s="296">
        <v>27</v>
      </c>
      <c r="P8" s="297">
        <f>SUM(N8*10+O8)/M8*10</f>
        <v>47</v>
      </c>
      <c r="Q8" s="296">
        <v>1</v>
      </c>
      <c r="R8" s="296"/>
      <c r="S8" s="296"/>
      <c r="T8" s="297">
        <f>SUM(R8*10+S8)/Q8*10</f>
        <v>0</v>
      </c>
      <c r="U8" s="296">
        <v>1</v>
      </c>
      <c r="V8" s="296"/>
      <c r="W8" s="296"/>
      <c r="X8" s="297">
        <f>SUM(V8*10+W8)/U8*10</f>
        <v>0</v>
      </c>
      <c r="Y8" s="296">
        <v>1</v>
      </c>
      <c r="Z8" s="296"/>
      <c r="AA8" s="296"/>
      <c r="AB8" s="297">
        <f>SUM(Z8*10+AA8)/Y8*10</f>
        <v>0</v>
      </c>
      <c r="AC8" s="296">
        <v>1</v>
      </c>
      <c r="AD8" s="296"/>
      <c r="AE8" s="296"/>
      <c r="AF8" s="297">
        <f>SUM(AD8*10+AE8)/AC8*10</f>
        <v>0</v>
      </c>
      <c r="AG8" s="296">
        <v>1</v>
      </c>
      <c r="AH8" s="296"/>
      <c r="AI8" s="296"/>
      <c r="AJ8" s="297">
        <f>SUM(AH8*10+AI8)/AG8*10</f>
        <v>0</v>
      </c>
      <c r="AK8" s="296">
        <v>1</v>
      </c>
      <c r="AL8" s="296"/>
      <c r="AM8" s="296"/>
      <c r="AN8" s="297">
        <f>SUM(AL8*10+AM8)/AK8*10</f>
        <v>0</v>
      </c>
      <c r="AO8" s="296">
        <v>1</v>
      </c>
      <c r="AP8" s="296">
        <v>0</v>
      </c>
      <c r="AQ8" s="296">
        <v>0</v>
      </c>
      <c r="AR8" s="297">
        <f>SUM(AP8*10+AQ8)/AO8*10</f>
        <v>0</v>
      </c>
      <c r="AS8" s="296">
        <v>1</v>
      </c>
      <c r="AT8" s="296">
        <v>0</v>
      </c>
      <c r="AU8" s="296">
        <v>0</v>
      </c>
      <c r="AV8" s="297">
        <f>SUM(AT8*10+AU8)/AS8*10</f>
        <v>0</v>
      </c>
      <c r="AW8" s="296">
        <v>1</v>
      </c>
      <c r="AX8" s="296">
        <v>0</v>
      </c>
      <c r="AY8" s="296">
        <v>0</v>
      </c>
      <c r="AZ8" s="297">
        <f>SUM(AX8*10+AY8)/AW8*10</f>
        <v>0</v>
      </c>
      <c r="BA8" s="298">
        <f>IF(G8&lt;250,0,IF(G8&lt;500,250,IF(G8&lt;750,"500",IF(G8&lt;1000,750,IF(G8&lt;1500,1000,IF(G8&lt;2000,1500,IF(G8&lt;2500,2000,IF(G8&lt;3000,2500,3000))))))))</f>
        <v>0</v>
      </c>
      <c r="BB8" s="302">
        <v>0</v>
      </c>
      <c r="BC8" s="294">
        <f>BA8-BB8</f>
        <v>0</v>
      </c>
      <c r="BD8" s="298" t="str">
        <f>IF(BC8=0,"geen actie",CONCATENATE("diploma uitschrijven: ",BA8," punten"))</f>
        <v>geen actie</v>
      </c>
      <c r="BE8" s="275">
        <v>38</v>
      </c>
      <c r="BG8" s="299"/>
    </row>
    <row r="9" spans="1:62" x14ac:dyDescent="0.3">
      <c r="A9" s="275">
        <v>32</v>
      </c>
      <c r="B9" s="275" t="str">
        <f>IF(A9=BE9,"v","x")</f>
        <v>v</v>
      </c>
      <c r="C9" s="487"/>
      <c r="D9" s="301" t="s">
        <v>607</v>
      </c>
      <c r="E9" s="294" t="s">
        <v>608</v>
      </c>
      <c r="F9" s="294" t="s">
        <v>592</v>
      </c>
      <c r="G9" s="294">
        <f>SUM(L9+P9+T9+X9+AB9+AF9+AJ9+AN9+AR9+AV9+AZ9)</f>
        <v>90</v>
      </c>
      <c r="H9" s="294">
        <v>2010</v>
      </c>
      <c r="I9" s="153">
        <f>Aantallen!$B$1</f>
        <v>2021</v>
      </c>
      <c r="J9" s="455">
        <f>I9-H9</f>
        <v>11</v>
      </c>
      <c r="K9" s="295">
        <f>G9-L9</f>
        <v>90</v>
      </c>
      <c r="L9" s="282">
        <v>0</v>
      </c>
      <c r="M9" s="296">
        <v>11</v>
      </c>
      <c r="N9" s="296">
        <v>6</v>
      </c>
      <c r="O9" s="296">
        <v>39</v>
      </c>
      <c r="P9" s="297">
        <f>SUM(N9*10+O9)/M9*10</f>
        <v>90</v>
      </c>
      <c r="Q9" s="296">
        <v>1</v>
      </c>
      <c r="R9" s="296"/>
      <c r="S9" s="296"/>
      <c r="T9" s="297">
        <f>SUM(R9*10+S9)/Q9*10</f>
        <v>0</v>
      </c>
      <c r="U9" s="296">
        <v>1</v>
      </c>
      <c r="V9" s="296"/>
      <c r="W9" s="296"/>
      <c r="X9" s="297">
        <f>SUM(V9*10+W9)/U9*10</f>
        <v>0</v>
      </c>
      <c r="Y9" s="296">
        <v>1</v>
      </c>
      <c r="Z9" s="296"/>
      <c r="AA9" s="296"/>
      <c r="AB9" s="297">
        <f>SUM(Z9*10+AA9)/Y9*10</f>
        <v>0</v>
      </c>
      <c r="AC9" s="296">
        <v>1</v>
      </c>
      <c r="AD9" s="296"/>
      <c r="AE9" s="296"/>
      <c r="AF9" s="297">
        <f>SUM(AD9*10+AE9)/AC9*10</f>
        <v>0</v>
      </c>
      <c r="AG9" s="296">
        <v>1</v>
      </c>
      <c r="AH9" s="296"/>
      <c r="AI9" s="296"/>
      <c r="AJ9" s="297">
        <f>SUM(AH9*10+AI9)/AG9*10</f>
        <v>0</v>
      </c>
      <c r="AK9" s="296">
        <v>1</v>
      </c>
      <c r="AL9" s="296"/>
      <c r="AM9" s="296"/>
      <c r="AN9" s="297">
        <f>SUM(AL9*10+AM9)/AK9*10</f>
        <v>0</v>
      </c>
      <c r="AO9" s="296">
        <v>1</v>
      </c>
      <c r="AP9" s="296">
        <v>0</v>
      </c>
      <c r="AQ9" s="296">
        <v>0</v>
      </c>
      <c r="AR9" s="297">
        <f>SUM(AP9*10+AQ9)/AO9*10</f>
        <v>0</v>
      </c>
      <c r="AS9" s="296">
        <v>1</v>
      </c>
      <c r="AT9" s="296">
        <v>0</v>
      </c>
      <c r="AU9" s="296">
        <v>0</v>
      </c>
      <c r="AV9" s="297">
        <f>SUM(AT9*10+AU9)/AS9*10</f>
        <v>0</v>
      </c>
      <c r="AW9" s="296">
        <v>1</v>
      </c>
      <c r="AX9" s="296">
        <v>0</v>
      </c>
      <c r="AY9" s="296">
        <v>0</v>
      </c>
      <c r="AZ9" s="297">
        <f>SUM(AX9*10+AY9)/AW9*10</f>
        <v>0</v>
      </c>
      <c r="BA9" s="298">
        <f>IF(G9&lt;250,0,IF(G9&lt;500,250,IF(G9&lt;750,"500",IF(G9&lt;1000,750,IF(G9&lt;1500,1000,IF(G9&lt;2000,1500,IF(G9&lt;2500,2000,IF(G9&lt;3000,2500,3000))))))))</f>
        <v>0</v>
      </c>
      <c r="BB9" s="302">
        <v>0</v>
      </c>
      <c r="BC9" s="294">
        <f>BA9-BB9</f>
        <v>0</v>
      </c>
      <c r="BD9" s="298" t="str">
        <f>IF(BC9=0,"geen actie",CONCATENATE("diploma uitschrijven: ",BA9," punten"))</f>
        <v>geen actie</v>
      </c>
      <c r="BE9" s="275">
        <v>32</v>
      </c>
    </row>
    <row r="10" spans="1:62" x14ac:dyDescent="0.3">
      <c r="A10" s="275">
        <v>4</v>
      </c>
      <c r="B10" s="275" t="str">
        <f>IF(A10=BE10,"v","x")</f>
        <v>v</v>
      </c>
      <c r="C10" s="476"/>
      <c r="D10" s="313" t="s">
        <v>382</v>
      </c>
      <c r="E10" s="153">
        <v>116408</v>
      </c>
      <c r="F10" s="153" t="s">
        <v>383</v>
      </c>
      <c r="G10" s="294">
        <f>SUM(L10+P10+T10+X10+AB10+AF10+AJ10+AN10+AR10+AV10+AZ10)</f>
        <v>958.36563436563438</v>
      </c>
      <c r="H10" s="153">
        <v>2008</v>
      </c>
      <c r="I10" s="153">
        <f>Aantallen!$B$1</f>
        <v>2021</v>
      </c>
      <c r="J10" s="455">
        <f>I10-H10</f>
        <v>13</v>
      </c>
      <c r="K10" s="295">
        <f>G10-L10</f>
        <v>492.36563436563438</v>
      </c>
      <c r="L10" s="282">
        <v>466</v>
      </c>
      <c r="M10" s="296">
        <v>11</v>
      </c>
      <c r="N10" s="296">
        <v>3</v>
      </c>
      <c r="O10" s="296">
        <v>24</v>
      </c>
      <c r="P10" s="297">
        <f>SUM(N10*10+O10)/M10*10</f>
        <v>49.090909090909093</v>
      </c>
      <c r="Q10" s="296">
        <v>12</v>
      </c>
      <c r="R10" s="296">
        <v>1</v>
      </c>
      <c r="S10" s="296">
        <v>24</v>
      </c>
      <c r="T10" s="297">
        <f>SUM(R10*10+S10)/Q10*10</f>
        <v>28.333333333333336</v>
      </c>
      <c r="U10" s="296">
        <v>1</v>
      </c>
      <c r="V10" s="296"/>
      <c r="W10" s="296"/>
      <c r="X10" s="297">
        <f>SUM(V10*10+W10)/U10*10</f>
        <v>0</v>
      </c>
      <c r="Y10" s="296">
        <v>12</v>
      </c>
      <c r="Z10" s="296">
        <v>6</v>
      </c>
      <c r="AA10" s="296">
        <v>38</v>
      </c>
      <c r="AB10" s="297">
        <f>SUM(Z10*10+AA10)/Y10*10</f>
        <v>81.666666666666657</v>
      </c>
      <c r="AC10" s="296">
        <v>1</v>
      </c>
      <c r="AD10" s="296"/>
      <c r="AE10" s="296"/>
      <c r="AF10" s="297">
        <f>SUM(AD10*10+AE10)/AC10*10</f>
        <v>0</v>
      </c>
      <c r="AG10" s="296">
        <v>10</v>
      </c>
      <c r="AH10" s="296">
        <v>7</v>
      </c>
      <c r="AI10" s="296">
        <v>38</v>
      </c>
      <c r="AJ10" s="297">
        <f>SUM(AH10*10+AI10)/AG10*10</f>
        <v>108</v>
      </c>
      <c r="AK10" s="296">
        <v>13</v>
      </c>
      <c r="AL10" s="296">
        <v>7</v>
      </c>
      <c r="AM10" s="296">
        <v>52</v>
      </c>
      <c r="AN10" s="297">
        <f>SUM(AL10*10+AM10)/AK10*10</f>
        <v>93.846153846153854</v>
      </c>
      <c r="AO10" s="296">
        <v>7</v>
      </c>
      <c r="AP10" s="296">
        <v>6</v>
      </c>
      <c r="AQ10" s="296">
        <v>32</v>
      </c>
      <c r="AR10" s="297">
        <f>SUM(AP10*10+AQ10)/AO10*10</f>
        <v>131.42857142857142</v>
      </c>
      <c r="AS10" s="296">
        <v>1</v>
      </c>
      <c r="AT10" s="296">
        <v>0</v>
      </c>
      <c r="AU10" s="296">
        <v>0</v>
      </c>
      <c r="AV10" s="297">
        <f>SUM(AT10*10+AU10)/AS10*10</f>
        <v>0</v>
      </c>
      <c r="AW10" s="296">
        <v>1</v>
      </c>
      <c r="AX10" s="296">
        <v>0</v>
      </c>
      <c r="AY10" s="296">
        <v>0</v>
      </c>
      <c r="AZ10" s="297">
        <f>SUM(AX10*10+AY10)/AW10*10</f>
        <v>0</v>
      </c>
      <c r="BA10" s="298">
        <f>IF(G10&lt;250,0,IF(G10&lt;500,250,IF(G10&lt;750,"500",IF(G10&lt;1000,750,IF(G10&lt;1500,1000,IF(G10&lt;2000,1500,IF(G10&lt;2500,2000,IF(G10&lt;3000,2500,3000))))))))</f>
        <v>750</v>
      </c>
      <c r="BB10" s="302">
        <v>750</v>
      </c>
      <c r="BC10" s="294">
        <f>BA10-BB10</f>
        <v>0</v>
      </c>
      <c r="BD10" s="298" t="str">
        <f>IF(BC10=0,"geen actie",CONCATENATE("diploma uitschrijven: ",BA10," punten"))</f>
        <v>geen actie</v>
      </c>
      <c r="BE10" s="275">
        <v>4</v>
      </c>
      <c r="BF10" s="299"/>
      <c r="BG10" s="299"/>
    </row>
    <row r="11" spans="1:62" x14ac:dyDescent="0.3">
      <c r="A11" s="275">
        <v>5</v>
      </c>
      <c r="B11" s="275" t="str">
        <f>IF(A11=BE11,"v","x")</f>
        <v>v</v>
      </c>
      <c r="C11" s="457"/>
      <c r="D11" s="301" t="s">
        <v>555</v>
      </c>
      <c r="E11" s="294">
        <v>119001</v>
      </c>
      <c r="F11" s="294" t="s">
        <v>241</v>
      </c>
      <c r="G11" s="294">
        <f>SUM(L11+P11+T11+X11+AB11+AF11+AJ11+AN11+AR11+AV11+AZ11)</f>
        <v>70</v>
      </c>
      <c r="H11" s="294">
        <v>2007</v>
      </c>
      <c r="I11" s="153">
        <f>Aantallen!$B$1</f>
        <v>2021</v>
      </c>
      <c r="J11" s="455">
        <f>I11-H11</f>
        <v>14</v>
      </c>
      <c r="K11" s="295">
        <f>G11-L11</f>
        <v>0</v>
      </c>
      <c r="L11" s="282">
        <v>70</v>
      </c>
      <c r="M11" s="296">
        <v>1</v>
      </c>
      <c r="N11" s="296"/>
      <c r="O11" s="296"/>
      <c r="P11" s="297">
        <f>SUM(N11*10+O11)/M11*10</f>
        <v>0</v>
      </c>
      <c r="Q11" s="296">
        <v>1</v>
      </c>
      <c r="R11" s="296"/>
      <c r="S11" s="296"/>
      <c r="T11" s="297">
        <f>SUM(R11*10+S11)/Q11*10</f>
        <v>0</v>
      </c>
      <c r="U11" s="296">
        <v>1</v>
      </c>
      <c r="V11" s="296"/>
      <c r="W11" s="296"/>
      <c r="X11" s="297">
        <f>SUM(V11*10+W11)/U11*10</f>
        <v>0</v>
      </c>
      <c r="Y11" s="296">
        <v>1</v>
      </c>
      <c r="Z11" s="296"/>
      <c r="AA11" s="296"/>
      <c r="AB11" s="297">
        <f>SUM(Z11*10+AA11)/Y11*10</f>
        <v>0</v>
      </c>
      <c r="AC11" s="296">
        <v>1</v>
      </c>
      <c r="AD11" s="296"/>
      <c r="AE11" s="296"/>
      <c r="AF11" s="297">
        <f>SUM(AD11*10+AE11)/AC11*10</f>
        <v>0</v>
      </c>
      <c r="AG11" s="296">
        <v>1</v>
      </c>
      <c r="AH11" s="296"/>
      <c r="AI11" s="296"/>
      <c r="AJ11" s="297">
        <f>SUM(AH11*10+AI11)/AG11*10</f>
        <v>0</v>
      </c>
      <c r="AK11" s="296">
        <v>1</v>
      </c>
      <c r="AL11" s="296"/>
      <c r="AM11" s="296"/>
      <c r="AN11" s="297">
        <f>SUM(AL11*10+AM11)/AK11*10</f>
        <v>0</v>
      </c>
      <c r="AO11" s="296">
        <v>1</v>
      </c>
      <c r="AP11" s="296">
        <v>0</v>
      </c>
      <c r="AQ11" s="296">
        <v>0</v>
      </c>
      <c r="AR11" s="297">
        <f>SUM(AP11*10+AQ11)/AO11*10</f>
        <v>0</v>
      </c>
      <c r="AS11" s="296">
        <v>1</v>
      </c>
      <c r="AT11" s="296">
        <v>0</v>
      </c>
      <c r="AU11" s="296">
        <v>0</v>
      </c>
      <c r="AV11" s="297">
        <f>SUM(AT11*10+AU11)/AS11*10</f>
        <v>0</v>
      </c>
      <c r="AW11" s="296">
        <v>1</v>
      </c>
      <c r="AX11" s="296">
        <v>0</v>
      </c>
      <c r="AY11" s="296">
        <v>0</v>
      </c>
      <c r="AZ11" s="297">
        <f>SUM(AX11*10+AY11)/AW11*10</f>
        <v>0</v>
      </c>
      <c r="BA11" s="298">
        <f>IF(G11&lt;250,0,IF(G11&lt;500,250,IF(G11&lt;750,"500",IF(G11&lt;1000,750,IF(G11&lt;1500,1000,IF(G11&lt;2000,1500,IF(G11&lt;2500,2000,IF(G11&lt;3000,2500,3000))))))))</f>
        <v>0</v>
      </c>
      <c r="BB11" s="302">
        <v>0</v>
      </c>
      <c r="BC11" s="294">
        <f>BA11-BB11</f>
        <v>0</v>
      </c>
      <c r="BD11" s="298" t="str">
        <f>IF(BC11=0,"geen actie",CONCATENATE("diploma uitschrijven: ",BA11," punten"))</f>
        <v>geen actie</v>
      </c>
      <c r="BE11" s="275">
        <v>5</v>
      </c>
      <c r="BF11" s="299"/>
      <c r="BG11" s="299"/>
    </row>
    <row r="12" spans="1:62" s="299" customFormat="1" x14ac:dyDescent="0.3">
      <c r="A12" s="275">
        <v>6</v>
      </c>
      <c r="B12" s="275" t="str">
        <f>IF(A12=BE12,"v","x")</f>
        <v>v</v>
      </c>
      <c r="C12" s="300"/>
      <c r="D12" s="303" t="s">
        <v>357</v>
      </c>
      <c r="E12" s="153">
        <v>117570</v>
      </c>
      <c r="F12" s="153" t="s">
        <v>358</v>
      </c>
      <c r="G12" s="294">
        <f>SUM(L12+P12+T12+X12+AB12+AF12+AJ12+AN12+AR12+AV12+AZ12)</f>
        <v>346</v>
      </c>
      <c r="H12" s="153">
        <v>2007</v>
      </c>
      <c r="I12" s="153">
        <f>Aantallen!$B$1</f>
        <v>2021</v>
      </c>
      <c r="J12" s="455">
        <f>I12-H12</f>
        <v>14</v>
      </c>
      <c r="K12" s="295">
        <f>G12-L12</f>
        <v>0</v>
      </c>
      <c r="L12" s="282">
        <v>346</v>
      </c>
      <c r="M12" s="296">
        <v>1</v>
      </c>
      <c r="N12" s="296"/>
      <c r="O12" s="296"/>
      <c r="P12" s="297">
        <f>SUM(N12*10+O12)/M12*10</f>
        <v>0</v>
      </c>
      <c r="Q12" s="296">
        <v>1</v>
      </c>
      <c r="R12" s="296"/>
      <c r="S12" s="296"/>
      <c r="T12" s="297">
        <f>SUM(R12*10+S12)/Q12*10</f>
        <v>0</v>
      </c>
      <c r="U12" s="296">
        <v>1</v>
      </c>
      <c r="V12" s="296"/>
      <c r="W12" s="296"/>
      <c r="X12" s="297">
        <f>SUM(V12*10+W12)/U12*10</f>
        <v>0</v>
      </c>
      <c r="Y12" s="296">
        <v>1</v>
      </c>
      <c r="Z12" s="296"/>
      <c r="AA12" s="296"/>
      <c r="AB12" s="297">
        <f>SUM(Z12*10+AA12)/Y12*10</f>
        <v>0</v>
      </c>
      <c r="AC12" s="296">
        <v>1</v>
      </c>
      <c r="AD12" s="296"/>
      <c r="AE12" s="296"/>
      <c r="AF12" s="297">
        <f>SUM(AD12*10+AE12)/AC12*10</f>
        <v>0</v>
      </c>
      <c r="AG12" s="296">
        <v>1</v>
      </c>
      <c r="AH12" s="296"/>
      <c r="AI12" s="296"/>
      <c r="AJ12" s="297">
        <f>SUM(AH12*10+AI12)/AG12*10</f>
        <v>0</v>
      </c>
      <c r="AK12" s="296">
        <v>1</v>
      </c>
      <c r="AL12" s="296"/>
      <c r="AM12" s="296"/>
      <c r="AN12" s="297">
        <f>SUM(AL12*10+AM12)/AK12*10</f>
        <v>0</v>
      </c>
      <c r="AO12" s="296">
        <v>1</v>
      </c>
      <c r="AP12" s="296">
        <v>0</v>
      </c>
      <c r="AQ12" s="296">
        <v>0</v>
      </c>
      <c r="AR12" s="297">
        <f>SUM(AP12*10+AQ12)/AO12*10</f>
        <v>0</v>
      </c>
      <c r="AS12" s="296">
        <v>1</v>
      </c>
      <c r="AT12" s="296">
        <v>0</v>
      </c>
      <c r="AU12" s="296">
        <v>0</v>
      </c>
      <c r="AV12" s="297">
        <f>SUM(AT12*10+AU12)/AS12*10</f>
        <v>0</v>
      </c>
      <c r="AW12" s="296">
        <v>1</v>
      </c>
      <c r="AX12" s="296">
        <v>0</v>
      </c>
      <c r="AY12" s="296">
        <v>0</v>
      </c>
      <c r="AZ12" s="297">
        <f>SUM(AX12*10+AY12)/AW12*10</f>
        <v>0</v>
      </c>
      <c r="BA12" s="298">
        <f>IF(G12&lt;250,0,IF(G12&lt;500,250,IF(G12&lt;750,"500",IF(G12&lt;1000,750,IF(G12&lt;1500,1000,IF(G12&lt;2000,1500,IF(G12&lt;2500,2000,IF(G12&lt;3000,2500,3000))))))))</f>
        <v>250</v>
      </c>
      <c r="BB12" s="302">
        <v>250</v>
      </c>
      <c r="BC12" s="294">
        <f>BA12-BB12</f>
        <v>0</v>
      </c>
      <c r="BD12" s="298" t="str">
        <f>IF(BC12=0,"geen actie",CONCATENATE("diploma uitschrijven: ",BA12," punten"))</f>
        <v>geen actie</v>
      </c>
      <c r="BE12" s="275">
        <v>6</v>
      </c>
    </row>
    <row r="13" spans="1:62" s="299" customFormat="1" x14ac:dyDescent="0.3">
      <c r="A13" s="275">
        <v>45</v>
      </c>
      <c r="B13" s="275" t="str">
        <f>IF(A13=BE13,"v","x")</f>
        <v>v</v>
      </c>
      <c r="C13" s="300"/>
      <c r="D13" s="301" t="s">
        <v>681</v>
      </c>
      <c r="E13" s="294"/>
      <c r="F13" s="294" t="s">
        <v>241</v>
      </c>
      <c r="G13" s="294">
        <f>SUM(L13+P13+T13+X13+AB13+AF13+AJ13+AN13+AR13+AV13+AZ13)</f>
        <v>0</v>
      </c>
      <c r="H13" s="294"/>
      <c r="I13" s="153">
        <f>Aantallen!$B$1</f>
        <v>2021</v>
      </c>
      <c r="J13" s="455">
        <f>I13-H13</f>
        <v>2021</v>
      </c>
      <c r="K13" s="295">
        <f>G13-L13</f>
        <v>0</v>
      </c>
      <c r="L13" s="282">
        <v>0</v>
      </c>
      <c r="M13" s="296">
        <v>1</v>
      </c>
      <c r="N13" s="296"/>
      <c r="O13" s="296"/>
      <c r="P13" s="297">
        <f>SUM(N13*10+O13)/M13*10</f>
        <v>0</v>
      </c>
      <c r="Q13" s="296">
        <v>1</v>
      </c>
      <c r="R13" s="296"/>
      <c r="S13" s="296"/>
      <c r="T13" s="297">
        <f>SUM(R13*10+S13)/Q13*10</f>
        <v>0</v>
      </c>
      <c r="U13" s="296">
        <v>1</v>
      </c>
      <c r="V13" s="296"/>
      <c r="W13" s="296"/>
      <c r="X13" s="297">
        <f>SUM(V13*10+W13)/U13*10</f>
        <v>0</v>
      </c>
      <c r="Y13" s="296">
        <v>1</v>
      </c>
      <c r="Z13" s="296"/>
      <c r="AA13" s="296"/>
      <c r="AB13" s="297">
        <f>SUM(Z13*10+AA13)/Y13*10</f>
        <v>0</v>
      </c>
      <c r="AC13" s="296">
        <v>1</v>
      </c>
      <c r="AD13" s="296"/>
      <c r="AE13" s="296"/>
      <c r="AF13" s="297">
        <f>SUM(AD13*10+AE13)/AC13*10</f>
        <v>0</v>
      </c>
      <c r="AG13" s="296">
        <v>1</v>
      </c>
      <c r="AH13" s="296"/>
      <c r="AI13" s="296"/>
      <c r="AJ13" s="297">
        <f>SUM(AH13*10+AI13)/AG13*10</f>
        <v>0</v>
      </c>
      <c r="AK13" s="296">
        <v>1</v>
      </c>
      <c r="AL13" s="296"/>
      <c r="AM13" s="296"/>
      <c r="AN13" s="297">
        <f>SUM(AL13*10+AM13)/AK13*10</f>
        <v>0</v>
      </c>
      <c r="AO13" s="296">
        <v>1</v>
      </c>
      <c r="AP13" s="296">
        <v>0</v>
      </c>
      <c r="AQ13" s="296">
        <v>0</v>
      </c>
      <c r="AR13" s="297">
        <f>SUM(AP13*10+AQ13)/AO13*10</f>
        <v>0</v>
      </c>
      <c r="AS13" s="296">
        <v>1</v>
      </c>
      <c r="AT13" s="296">
        <v>0</v>
      </c>
      <c r="AU13" s="296">
        <v>0</v>
      </c>
      <c r="AV13" s="297">
        <f>SUM(AT13*10+AU13)/AS13*10</f>
        <v>0</v>
      </c>
      <c r="AW13" s="296">
        <v>1</v>
      </c>
      <c r="AX13" s="296">
        <v>0</v>
      </c>
      <c r="AY13" s="296">
        <v>0</v>
      </c>
      <c r="AZ13" s="297">
        <f>SUM(AX13*10+AY13)/AW13*10</f>
        <v>0</v>
      </c>
      <c r="BA13" s="298">
        <f>IF(G13&lt;250,0,IF(G13&lt;500,250,IF(G13&lt;750,"500",IF(G13&lt;1000,750,IF(G13&lt;1500,1000,IF(G13&lt;2000,1500,IF(G13&lt;2500,2000,IF(G13&lt;3000,2500,3000))))))))</f>
        <v>0</v>
      </c>
      <c r="BB13" s="302">
        <v>0</v>
      </c>
      <c r="BC13" s="294">
        <f>BA13-BB13</f>
        <v>0</v>
      </c>
      <c r="BD13" s="298" t="str">
        <f>IF(BC13=0,"geen actie",CONCATENATE("diploma uitschrijven: ",BA13," punten"))</f>
        <v>geen actie</v>
      </c>
      <c r="BE13" s="275">
        <v>45</v>
      </c>
      <c r="BF13" s="293"/>
    </row>
    <row r="14" spans="1:62" s="299" customFormat="1" x14ac:dyDescent="0.3">
      <c r="A14" s="275">
        <v>7</v>
      </c>
      <c r="B14" s="275" t="str">
        <f>IF(A14=BE14,"v","x")</f>
        <v>v</v>
      </c>
      <c r="C14" s="457"/>
      <c r="D14" s="301" t="s">
        <v>575</v>
      </c>
      <c r="E14" s="294"/>
      <c r="F14" s="294" t="s">
        <v>320</v>
      </c>
      <c r="G14" s="294">
        <f>SUM(L14+P14+T14+X14+AB14+AF14+AJ14+AN14+AR14+AV14+AZ14)</f>
        <v>81</v>
      </c>
      <c r="H14" s="294">
        <v>2006</v>
      </c>
      <c r="I14" s="153">
        <f>Aantallen!$B$1</f>
        <v>2021</v>
      </c>
      <c r="J14" s="455">
        <f>I14-H14</f>
        <v>15</v>
      </c>
      <c r="K14" s="295">
        <f>G14-L14</f>
        <v>0</v>
      </c>
      <c r="L14" s="282">
        <v>81</v>
      </c>
      <c r="M14" s="296">
        <v>1</v>
      </c>
      <c r="N14" s="296"/>
      <c r="O14" s="296"/>
      <c r="P14" s="297">
        <f>SUM(N14*10+O14)/M14*10</f>
        <v>0</v>
      </c>
      <c r="Q14" s="296">
        <v>1</v>
      </c>
      <c r="R14" s="296"/>
      <c r="S14" s="296"/>
      <c r="T14" s="297">
        <f>SUM(R14*10+S14)/Q14*10</f>
        <v>0</v>
      </c>
      <c r="U14" s="296">
        <v>1</v>
      </c>
      <c r="V14" s="296"/>
      <c r="W14" s="296"/>
      <c r="X14" s="297">
        <f>SUM(V14*10+W14)/U14*10</f>
        <v>0</v>
      </c>
      <c r="Y14" s="296">
        <v>1</v>
      </c>
      <c r="Z14" s="296"/>
      <c r="AA14" s="296"/>
      <c r="AB14" s="297">
        <f>SUM(Z14*10+AA14)/Y14*10</f>
        <v>0</v>
      </c>
      <c r="AC14" s="296">
        <v>1</v>
      </c>
      <c r="AD14" s="296"/>
      <c r="AE14" s="296"/>
      <c r="AF14" s="297">
        <f>SUM(AD14*10+AE14)/AC14*10</f>
        <v>0</v>
      </c>
      <c r="AG14" s="296">
        <v>1</v>
      </c>
      <c r="AH14" s="296"/>
      <c r="AI14" s="296"/>
      <c r="AJ14" s="297">
        <f>SUM(AH14*10+AI14)/AG14*10</f>
        <v>0</v>
      </c>
      <c r="AK14" s="296">
        <v>1</v>
      </c>
      <c r="AL14" s="296"/>
      <c r="AM14" s="296"/>
      <c r="AN14" s="297">
        <f>SUM(AL14*10+AM14)/AK14*10</f>
        <v>0</v>
      </c>
      <c r="AO14" s="296">
        <v>1</v>
      </c>
      <c r="AP14" s="296">
        <v>0</v>
      </c>
      <c r="AQ14" s="296">
        <v>0</v>
      </c>
      <c r="AR14" s="297">
        <f>SUM(AP14*10+AQ14)/AO14*10</f>
        <v>0</v>
      </c>
      <c r="AS14" s="296">
        <v>1</v>
      </c>
      <c r="AT14" s="296">
        <v>0</v>
      </c>
      <c r="AU14" s="296">
        <v>0</v>
      </c>
      <c r="AV14" s="297">
        <f>SUM(AT14*10+AU14)/AS14*10</f>
        <v>0</v>
      </c>
      <c r="AW14" s="296">
        <v>1</v>
      </c>
      <c r="AX14" s="296">
        <v>0</v>
      </c>
      <c r="AY14" s="296">
        <v>0</v>
      </c>
      <c r="AZ14" s="297">
        <f>SUM(AX14*10+AY14)/AW14*10</f>
        <v>0</v>
      </c>
      <c r="BA14" s="298">
        <f>IF(G14&lt;250,0,IF(G14&lt;500,250,IF(G14&lt;750,"500",IF(G14&lt;1000,750,IF(G14&lt;1500,1000,IF(G14&lt;2000,1500,IF(G14&lt;2500,2000,IF(G14&lt;3000,2500,3000))))))))</f>
        <v>0</v>
      </c>
      <c r="BB14" s="302">
        <v>0</v>
      </c>
      <c r="BC14" s="294">
        <f>BA14-BB14</f>
        <v>0</v>
      </c>
      <c r="BD14" s="298" t="str">
        <f>IF(BC14=0,"geen actie",CONCATENATE("diploma uitschrijven: ",BA14," punten"))</f>
        <v>geen actie</v>
      </c>
      <c r="BE14" s="275">
        <v>7</v>
      </c>
      <c r="BF14" s="293"/>
    </row>
    <row r="15" spans="1:62" s="299" customFormat="1" x14ac:dyDescent="0.3">
      <c r="A15" s="275">
        <v>41</v>
      </c>
      <c r="B15" s="275" t="str">
        <f>IF(A15=BE15,"v","x")</f>
        <v>v</v>
      </c>
      <c r="C15" s="501"/>
      <c r="D15" s="174" t="s">
        <v>287</v>
      </c>
      <c r="E15" s="190">
        <v>117721</v>
      </c>
      <c r="F15" s="185" t="s">
        <v>241</v>
      </c>
      <c r="G15" s="294">
        <f>SUM(L15+P15+T15+X15+AB15+AF15+AJ15+AN15+AR15+AV15+AZ15)</f>
        <v>179.41758241758242</v>
      </c>
      <c r="H15" s="186">
        <v>2008</v>
      </c>
      <c r="I15" s="153">
        <f>Aantallen!$B$1</f>
        <v>2021</v>
      </c>
      <c r="J15" s="455">
        <f>I15-H15</f>
        <v>13</v>
      </c>
      <c r="K15" s="295">
        <f>G15-L15</f>
        <v>179.41758241758242</v>
      </c>
      <c r="L15" s="282">
        <v>0</v>
      </c>
      <c r="M15" s="296">
        <v>1</v>
      </c>
      <c r="N15" s="296"/>
      <c r="O15" s="296"/>
      <c r="P15" s="297">
        <f>SUM(N15*10+O15)/M15*10</f>
        <v>0</v>
      </c>
      <c r="Q15" s="296">
        <v>1</v>
      </c>
      <c r="R15" s="296"/>
      <c r="S15" s="296"/>
      <c r="T15" s="297">
        <f>SUM(R15*10+S15)/Q15*10</f>
        <v>0</v>
      </c>
      <c r="U15" s="296">
        <v>10</v>
      </c>
      <c r="V15" s="296">
        <v>2</v>
      </c>
      <c r="W15" s="296">
        <v>19</v>
      </c>
      <c r="X15" s="297">
        <f>SUM(V15*10+W15)/U15*10</f>
        <v>39</v>
      </c>
      <c r="Y15" s="296">
        <v>1</v>
      </c>
      <c r="Z15" s="296"/>
      <c r="AA15" s="296"/>
      <c r="AB15" s="297">
        <f>SUM(Z15*10+AA15)/Y15*10</f>
        <v>0</v>
      </c>
      <c r="AC15" s="296">
        <v>1</v>
      </c>
      <c r="AD15" s="296"/>
      <c r="AE15" s="296"/>
      <c r="AF15" s="297">
        <f>SUM(AD15*10+AE15)/AC15*10</f>
        <v>0</v>
      </c>
      <c r="AG15" s="296">
        <v>10</v>
      </c>
      <c r="AH15" s="296">
        <v>3</v>
      </c>
      <c r="AI15" s="296">
        <v>28</v>
      </c>
      <c r="AJ15" s="297">
        <f>SUM(AH15*10+AI15)/AG15*10</f>
        <v>58</v>
      </c>
      <c r="AK15" s="296">
        <v>13</v>
      </c>
      <c r="AL15" s="296">
        <v>2</v>
      </c>
      <c r="AM15" s="296">
        <v>37</v>
      </c>
      <c r="AN15" s="297">
        <f>SUM(AL15*10+AM15)/AK15*10</f>
        <v>43.846153846153854</v>
      </c>
      <c r="AO15" s="296">
        <v>7</v>
      </c>
      <c r="AP15" s="296">
        <v>1</v>
      </c>
      <c r="AQ15" s="296">
        <v>17</v>
      </c>
      <c r="AR15" s="297">
        <f>SUM(AP15*10+AQ15)/AO15*10</f>
        <v>38.571428571428569</v>
      </c>
      <c r="AS15" s="296">
        <v>1</v>
      </c>
      <c r="AT15" s="296">
        <v>0</v>
      </c>
      <c r="AU15" s="296">
        <v>0</v>
      </c>
      <c r="AV15" s="297">
        <f>SUM(AT15*10+AU15)/AS15*10</f>
        <v>0</v>
      </c>
      <c r="AW15" s="296">
        <v>1</v>
      </c>
      <c r="AX15" s="296">
        <v>0</v>
      </c>
      <c r="AY15" s="296">
        <v>0</v>
      </c>
      <c r="AZ15" s="297">
        <f>SUM(AX15*10+AY15)/AW15*10</f>
        <v>0</v>
      </c>
      <c r="BA15" s="298">
        <f>IF(G15&lt;250,0,IF(G15&lt;500,250,IF(G15&lt;750,"500",IF(G15&lt;1000,750,IF(G15&lt;1500,1000,IF(G15&lt;2000,1500,IF(G15&lt;2500,2000,IF(G15&lt;3000,2500,3000))))))))</f>
        <v>0</v>
      </c>
      <c r="BB15" s="302">
        <v>0</v>
      </c>
      <c r="BC15" s="294">
        <f>BA15-BB15</f>
        <v>0</v>
      </c>
      <c r="BD15" s="298" t="str">
        <f>IF(BC15=0,"geen actie",CONCATENATE("diploma uitschrijven: ",BA15," punten"))</f>
        <v>geen actie</v>
      </c>
      <c r="BE15" s="275">
        <v>41</v>
      </c>
      <c r="BF15" s="293"/>
    </row>
    <row r="16" spans="1:62" s="299" customFormat="1" x14ac:dyDescent="0.3">
      <c r="A16" s="275">
        <v>37</v>
      </c>
      <c r="B16" s="275" t="str">
        <f>IF(A16=BE16,"v","x")</f>
        <v>v</v>
      </c>
      <c r="C16" s="487"/>
      <c r="D16" s="301" t="s">
        <v>590</v>
      </c>
      <c r="E16" s="294" t="s">
        <v>591</v>
      </c>
      <c r="F16" s="294" t="s">
        <v>592</v>
      </c>
      <c r="G16" s="294">
        <f>SUM(L16+P16+T16+X16+AB16+AF16+AJ16+AN16+AR16+AV16+AZ16)</f>
        <v>137</v>
      </c>
      <c r="H16" s="294">
        <v>2007</v>
      </c>
      <c r="I16" s="153">
        <f>Aantallen!$B$1</f>
        <v>2021</v>
      </c>
      <c r="J16" s="455">
        <f>I16-H16</f>
        <v>14</v>
      </c>
      <c r="K16" s="295">
        <f>G16-L16</f>
        <v>137</v>
      </c>
      <c r="L16" s="282">
        <v>0</v>
      </c>
      <c r="M16" s="296">
        <v>10</v>
      </c>
      <c r="N16" s="296">
        <v>9</v>
      </c>
      <c r="O16" s="296">
        <v>47</v>
      </c>
      <c r="P16" s="297">
        <f>SUM(N16*10+O16)/M16*10</f>
        <v>137</v>
      </c>
      <c r="Q16" s="296">
        <v>1</v>
      </c>
      <c r="R16" s="296"/>
      <c r="S16" s="296"/>
      <c r="T16" s="297">
        <f>SUM(R16*10+S16)/Q16*10</f>
        <v>0</v>
      </c>
      <c r="U16" s="296">
        <v>1</v>
      </c>
      <c r="V16" s="296"/>
      <c r="W16" s="296"/>
      <c r="X16" s="297">
        <f>SUM(V16*10+W16)/U16*10</f>
        <v>0</v>
      </c>
      <c r="Y16" s="296">
        <v>1</v>
      </c>
      <c r="Z16" s="296"/>
      <c r="AA16" s="296"/>
      <c r="AB16" s="297">
        <f>SUM(Z16*10+AA16)/Y16*10</f>
        <v>0</v>
      </c>
      <c r="AC16" s="296">
        <v>1</v>
      </c>
      <c r="AD16" s="296"/>
      <c r="AE16" s="296"/>
      <c r="AF16" s="297">
        <f>SUM(AD16*10+AE16)/AC16*10</f>
        <v>0</v>
      </c>
      <c r="AG16" s="296">
        <v>1</v>
      </c>
      <c r="AH16" s="296"/>
      <c r="AI16" s="296"/>
      <c r="AJ16" s="297">
        <f>SUM(AH16*10+AI16)/AG16*10</f>
        <v>0</v>
      </c>
      <c r="AK16" s="296">
        <v>1</v>
      </c>
      <c r="AL16" s="296"/>
      <c r="AM16" s="296"/>
      <c r="AN16" s="297">
        <f>SUM(AL16*10+AM16)/AK16*10</f>
        <v>0</v>
      </c>
      <c r="AO16" s="296">
        <v>1</v>
      </c>
      <c r="AP16" s="296">
        <v>0</v>
      </c>
      <c r="AQ16" s="296">
        <v>0</v>
      </c>
      <c r="AR16" s="297">
        <f>SUM(AP16*10+AQ16)/AO16*10</f>
        <v>0</v>
      </c>
      <c r="AS16" s="296">
        <v>1</v>
      </c>
      <c r="AT16" s="296">
        <v>0</v>
      </c>
      <c r="AU16" s="296">
        <v>0</v>
      </c>
      <c r="AV16" s="297">
        <f>SUM(AT16*10+AU16)/AS16*10</f>
        <v>0</v>
      </c>
      <c r="AW16" s="296">
        <v>1</v>
      </c>
      <c r="AX16" s="296">
        <v>0</v>
      </c>
      <c r="AY16" s="296">
        <v>0</v>
      </c>
      <c r="AZ16" s="297">
        <f>SUM(AX16*10+AY16)/AW16*10</f>
        <v>0</v>
      </c>
      <c r="BA16" s="298">
        <f>IF(G16&lt;250,0,IF(G16&lt;500,250,IF(G16&lt;750,"500",IF(G16&lt;1000,750,IF(G16&lt;1500,1000,IF(G16&lt;2000,1500,IF(G16&lt;2500,2000,IF(G16&lt;3000,2500,3000))))))))</f>
        <v>0</v>
      </c>
      <c r="BB16" s="302">
        <v>0</v>
      </c>
      <c r="BC16" s="294">
        <f>BA16-BB16</f>
        <v>0</v>
      </c>
      <c r="BD16" s="298" t="str">
        <f>IF(BC16=0,"geen actie",CONCATENATE("diploma uitschrijven: ",BA16," punten"))</f>
        <v>geen actie</v>
      </c>
      <c r="BE16" s="275">
        <v>37</v>
      </c>
      <c r="BF16" s="293"/>
    </row>
    <row r="17" spans="1:59" x14ac:dyDescent="0.3">
      <c r="A17" s="275">
        <v>8</v>
      </c>
      <c r="B17" s="275" t="str">
        <f>IF(A17=BE17,"v","x")</f>
        <v>v</v>
      </c>
      <c r="C17" s="300"/>
      <c r="D17" s="303" t="s">
        <v>387</v>
      </c>
      <c r="E17" s="153">
        <v>118369</v>
      </c>
      <c r="F17" s="153" t="s">
        <v>361</v>
      </c>
      <c r="G17" s="294">
        <f>SUM(L17+P17+T17+X17+AB17+AF17+AJ17+AN17+AR17+AV17+AZ17)</f>
        <v>75</v>
      </c>
      <c r="H17" s="153">
        <v>2008</v>
      </c>
      <c r="I17" s="153">
        <f>Aantallen!$B$1</f>
        <v>2021</v>
      </c>
      <c r="J17" s="455">
        <f>I17-H17</f>
        <v>13</v>
      </c>
      <c r="K17" s="295">
        <f>G17-L17</f>
        <v>0</v>
      </c>
      <c r="L17" s="282">
        <v>75</v>
      </c>
      <c r="M17" s="296">
        <v>1</v>
      </c>
      <c r="N17" s="296"/>
      <c r="O17" s="296"/>
      <c r="P17" s="297">
        <f>SUM(N17*10+O17)/M17*10</f>
        <v>0</v>
      </c>
      <c r="Q17" s="296">
        <v>1</v>
      </c>
      <c r="R17" s="296"/>
      <c r="S17" s="296"/>
      <c r="T17" s="297">
        <f>SUM(R17*10+S17)/Q17*10</f>
        <v>0</v>
      </c>
      <c r="U17" s="296">
        <v>1</v>
      </c>
      <c r="V17" s="296"/>
      <c r="W17" s="296"/>
      <c r="X17" s="297">
        <f>SUM(V17*10+W17)/U17*10</f>
        <v>0</v>
      </c>
      <c r="Y17" s="296">
        <v>1</v>
      </c>
      <c r="Z17" s="296"/>
      <c r="AA17" s="296"/>
      <c r="AB17" s="297">
        <f>SUM(Z17*10+AA17)/Y17*10</f>
        <v>0</v>
      </c>
      <c r="AC17" s="296">
        <v>1</v>
      </c>
      <c r="AD17" s="296"/>
      <c r="AE17" s="296"/>
      <c r="AF17" s="297">
        <f>SUM(AD17*10+AE17)/AC17*10</f>
        <v>0</v>
      </c>
      <c r="AG17" s="296">
        <v>1</v>
      </c>
      <c r="AH17" s="296"/>
      <c r="AI17" s="296"/>
      <c r="AJ17" s="297">
        <f>SUM(AH17*10+AI17)/AG17*10</f>
        <v>0</v>
      </c>
      <c r="AK17" s="296">
        <v>1</v>
      </c>
      <c r="AL17" s="296"/>
      <c r="AM17" s="296"/>
      <c r="AN17" s="297">
        <f>SUM(AL17*10+AM17)/AK17*10</f>
        <v>0</v>
      </c>
      <c r="AO17" s="296">
        <v>1</v>
      </c>
      <c r="AP17" s="296">
        <v>0</v>
      </c>
      <c r="AQ17" s="296">
        <v>0</v>
      </c>
      <c r="AR17" s="297">
        <f>SUM(AP17*10+AQ17)/AO17*10</f>
        <v>0</v>
      </c>
      <c r="AS17" s="296">
        <v>1</v>
      </c>
      <c r="AT17" s="296">
        <v>0</v>
      </c>
      <c r="AU17" s="296">
        <v>0</v>
      </c>
      <c r="AV17" s="297">
        <f>SUM(AT17*10+AU17)/AS17*10</f>
        <v>0</v>
      </c>
      <c r="AW17" s="296">
        <v>1</v>
      </c>
      <c r="AX17" s="296">
        <v>0</v>
      </c>
      <c r="AY17" s="296">
        <v>0</v>
      </c>
      <c r="AZ17" s="297">
        <f>SUM(AX17*10+AY17)/AW17*10</f>
        <v>0</v>
      </c>
      <c r="BA17" s="298">
        <f>IF(G17&lt;250,0,IF(G17&lt;500,250,IF(G17&lt;750,"500",IF(G17&lt;1000,750,IF(G17&lt;1500,1000,IF(G17&lt;2000,1500,IF(G17&lt;2500,2000,IF(G17&lt;3000,2500,3000))))))))</f>
        <v>0</v>
      </c>
      <c r="BB17" s="302">
        <v>0</v>
      </c>
      <c r="BC17" s="294">
        <f>BA17-BB17</f>
        <v>0</v>
      </c>
      <c r="BD17" s="298" t="str">
        <f>IF(BC17=0,"geen actie",CONCATENATE("diploma uitschrijven: ",BA17," punten"))</f>
        <v>geen actie</v>
      </c>
      <c r="BE17" s="275">
        <v>8</v>
      </c>
    </row>
    <row r="18" spans="1:59" x14ac:dyDescent="0.3">
      <c r="A18" s="275">
        <v>9</v>
      </c>
      <c r="B18" s="275" t="str">
        <f>IF(A18=BE18,"v","x")</f>
        <v>v</v>
      </c>
      <c r="C18" s="300"/>
      <c r="D18" s="303" t="s">
        <v>360</v>
      </c>
      <c r="E18" s="153">
        <v>118368</v>
      </c>
      <c r="F18" s="153" t="s">
        <v>361</v>
      </c>
      <c r="G18" s="294">
        <f>SUM(L18+P18+T18+X18+AB18+AF18+AJ18+AN18+AR18+AV18+AZ18)</f>
        <v>116</v>
      </c>
      <c r="H18" s="153">
        <v>2007</v>
      </c>
      <c r="I18" s="153">
        <f>Aantallen!$B$1</f>
        <v>2021</v>
      </c>
      <c r="J18" s="455">
        <f>I18-H18</f>
        <v>14</v>
      </c>
      <c r="K18" s="295">
        <f>G18-L18</f>
        <v>0</v>
      </c>
      <c r="L18" s="282">
        <v>116</v>
      </c>
      <c r="M18" s="296">
        <v>1</v>
      </c>
      <c r="N18" s="296"/>
      <c r="O18" s="296"/>
      <c r="P18" s="297">
        <f>SUM(N18*10+O18)/M18*10</f>
        <v>0</v>
      </c>
      <c r="Q18" s="296">
        <v>1</v>
      </c>
      <c r="R18" s="296"/>
      <c r="S18" s="296"/>
      <c r="T18" s="297">
        <f>SUM(R18*10+S18)/Q18*10</f>
        <v>0</v>
      </c>
      <c r="U18" s="296">
        <v>1</v>
      </c>
      <c r="V18" s="296"/>
      <c r="W18" s="296"/>
      <c r="X18" s="297">
        <f>SUM(V18*10+W18)/U18*10</f>
        <v>0</v>
      </c>
      <c r="Y18" s="296">
        <v>1</v>
      </c>
      <c r="Z18" s="296"/>
      <c r="AA18" s="296"/>
      <c r="AB18" s="297">
        <f>SUM(Z18*10+AA18)/Y18*10</f>
        <v>0</v>
      </c>
      <c r="AC18" s="296">
        <v>1</v>
      </c>
      <c r="AD18" s="296"/>
      <c r="AE18" s="296"/>
      <c r="AF18" s="297">
        <f>SUM(AD18*10+AE18)/AC18*10</f>
        <v>0</v>
      </c>
      <c r="AG18" s="296">
        <v>1</v>
      </c>
      <c r="AH18" s="296"/>
      <c r="AI18" s="296"/>
      <c r="AJ18" s="297">
        <f>SUM(AH18*10+AI18)/AG18*10</f>
        <v>0</v>
      </c>
      <c r="AK18" s="296">
        <v>1</v>
      </c>
      <c r="AL18" s="296"/>
      <c r="AM18" s="296"/>
      <c r="AN18" s="297">
        <f>SUM(AL18*10+AM18)/AK18*10</f>
        <v>0</v>
      </c>
      <c r="AO18" s="296">
        <v>1</v>
      </c>
      <c r="AP18" s="296">
        <v>0</v>
      </c>
      <c r="AQ18" s="296">
        <v>0</v>
      </c>
      <c r="AR18" s="297">
        <f>SUM(AP18*10+AQ18)/AO18*10</f>
        <v>0</v>
      </c>
      <c r="AS18" s="296">
        <v>1</v>
      </c>
      <c r="AT18" s="296">
        <v>0</v>
      </c>
      <c r="AU18" s="296">
        <v>0</v>
      </c>
      <c r="AV18" s="297">
        <f>SUM(AT18*10+AU18)/AS18*10</f>
        <v>0</v>
      </c>
      <c r="AW18" s="296">
        <v>1</v>
      </c>
      <c r="AX18" s="296">
        <v>0</v>
      </c>
      <c r="AY18" s="296">
        <v>0</v>
      </c>
      <c r="AZ18" s="297">
        <f>SUM(AX18*10+AY18)/AW18*10</f>
        <v>0</v>
      </c>
      <c r="BA18" s="298">
        <f>IF(G18&lt;250,0,IF(G18&lt;500,250,IF(G18&lt;750,"500",IF(G18&lt;1000,750,IF(G18&lt;1500,1000,IF(G18&lt;2000,1500,IF(G18&lt;2500,2000,IF(G18&lt;3000,2500,3000))))))))</f>
        <v>0</v>
      </c>
      <c r="BB18" s="302">
        <v>0</v>
      </c>
      <c r="BC18" s="294">
        <f>BA18-BB18</f>
        <v>0</v>
      </c>
      <c r="BD18" s="298" t="str">
        <f>IF(BC18=0,"geen actie",CONCATENATE("diploma uitschrijven: ",BA18," punten"))</f>
        <v>geen actie</v>
      </c>
      <c r="BE18" s="275">
        <v>9</v>
      </c>
      <c r="BG18" s="299"/>
    </row>
    <row r="19" spans="1:59" s="299" customFormat="1" x14ac:dyDescent="0.3">
      <c r="A19" s="275">
        <v>43</v>
      </c>
      <c r="B19" s="275" t="str">
        <f>IF(A19=BE19,"v","x")</f>
        <v>v</v>
      </c>
      <c r="C19" s="501"/>
      <c r="D19" s="174" t="s">
        <v>708</v>
      </c>
      <c r="E19" s="294"/>
      <c r="F19" s="275" t="s">
        <v>377</v>
      </c>
      <c r="G19" s="294">
        <f>SUM(L19+P19+T19+X19+AB19+AF19+AJ19+AN19+AR19+AV19+AZ19)</f>
        <v>162.51098901098902</v>
      </c>
      <c r="H19" s="294">
        <v>2008</v>
      </c>
      <c r="I19" s="153">
        <f>Aantallen!$B$1</f>
        <v>2021</v>
      </c>
      <c r="J19" s="455">
        <f>I19-H19</f>
        <v>13</v>
      </c>
      <c r="K19" s="295">
        <f>G19-L19</f>
        <v>162.51098901098902</v>
      </c>
      <c r="L19" s="282">
        <v>0</v>
      </c>
      <c r="M19" s="296">
        <v>1</v>
      </c>
      <c r="N19" s="296"/>
      <c r="O19" s="296"/>
      <c r="P19" s="297">
        <f>SUM(N19*10+O19)/M19*10</f>
        <v>0</v>
      </c>
      <c r="Q19" s="296">
        <v>1</v>
      </c>
      <c r="R19" s="296"/>
      <c r="S19" s="296"/>
      <c r="T19" s="297">
        <f>SUM(R19*10+S19)/Q19*10</f>
        <v>0</v>
      </c>
      <c r="U19" s="296">
        <v>10</v>
      </c>
      <c r="V19" s="296">
        <v>1</v>
      </c>
      <c r="W19" s="296">
        <v>25</v>
      </c>
      <c r="X19" s="297">
        <f>SUM(V19*10+W19)/U19*10</f>
        <v>35</v>
      </c>
      <c r="Y19" s="296">
        <v>12</v>
      </c>
      <c r="Z19" s="296">
        <v>0</v>
      </c>
      <c r="AA19" s="296">
        <v>27</v>
      </c>
      <c r="AB19" s="297">
        <f>SUM(Z19*10+AA19)/Y19*10</f>
        <v>22.5</v>
      </c>
      <c r="AC19" s="296">
        <v>1</v>
      </c>
      <c r="AD19" s="296"/>
      <c r="AE19" s="296"/>
      <c r="AF19" s="297">
        <f>SUM(AD19*10+AE19)/AC19*10</f>
        <v>0</v>
      </c>
      <c r="AG19" s="296">
        <v>10</v>
      </c>
      <c r="AH19" s="296">
        <v>1</v>
      </c>
      <c r="AI19" s="296">
        <v>16</v>
      </c>
      <c r="AJ19" s="297">
        <f>SUM(AH19*10+AI19)/AG19*10</f>
        <v>26</v>
      </c>
      <c r="AK19" s="296">
        <v>13</v>
      </c>
      <c r="AL19" s="296">
        <v>2</v>
      </c>
      <c r="AM19" s="296">
        <v>27</v>
      </c>
      <c r="AN19" s="297">
        <f>SUM(AL19*10+AM19)/AK19*10</f>
        <v>36.153846153846153</v>
      </c>
      <c r="AO19" s="296">
        <v>7</v>
      </c>
      <c r="AP19" s="296">
        <v>1</v>
      </c>
      <c r="AQ19" s="296">
        <v>20</v>
      </c>
      <c r="AR19" s="297">
        <f>SUM(AP19*10+AQ19)/AO19*10</f>
        <v>42.857142857142854</v>
      </c>
      <c r="AS19" s="296">
        <v>1</v>
      </c>
      <c r="AT19" s="296">
        <v>0</v>
      </c>
      <c r="AU19" s="296">
        <v>0</v>
      </c>
      <c r="AV19" s="297">
        <f>SUM(AT19*10+AU19)/AS19*10</f>
        <v>0</v>
      </c>
      <c r="AW19" s="296">
        <v>1</v>
      </c>
      <c r="AX19" s="296">
        <v>0</v>
      </c>
      <c r="AY19" s="296">
        <v>0</v>
      </c>
      <c r="AZ19" s="297">
        <f>SUM(AX19*10+AY19)/AW19*10</f>
        <v>0</v>
      </c>
      <c r="BA19" s="298">
        <f>IF(G19&lt;250,0,IF(G19&lt;500,250,IF(G19&lt;750,"500",IF(G19&lt;1000,750,IF(G19&lt;1500,1000,IF(G19&lt;2000,1500,IF(G19&lt;2500,2000,IF(G19&lt;3000,2500,3000))))))))</f>
        <v>0</v>
      </c>
      <c r="BB19" s="302">
        <v>0</v>
      </c>
      <c r="BC19" s="294">
        <f>BA19-BB19</f>
        <v>0</v>
      </c>
      <c r="BD19" s="298" t="str">
        <f>IF(BC19=0,"geen actie",CONCATENATE("diploma uitschrijven: ",BA19," punten"))</f>
        <v>geen actie</v>
      </c>
      <c r="BE19" s="275">
        <v>43</v>
      </c>
    </row>
    <row r="20" spans="1:59" s="299" customFormat="1" x14ac:dyDescent="0.3">
      <c r="A20" s="275">
        <v>10</v>
      </c>
      <c r="B20" s="275" t="str">
        <f>IF(A20=BE20,"v","x")</f>
        <v>v</v>
      </c>
      <c r="C20" s="300"/>
      <c r="D20" s="301" t="s">
        <v>362</v>
      </c>
      <c r="E20" s="294">
        <v>116976</v>
      </c>
      <c r="F20" s="294" t="s">
        <v>320</v>
      </c>
      <c r="G20" s="294">
        <f>SUM(L20+P20+T20+X20+AB20+AF20+AJ20+AN20+AR20+AV20+AZ20)</f>
        <v>795.3581973581978</v>
      </c>
      <c r="H20" s="294">
        <v>2005</v>
      </c>
      <c r="I20" s="153">
        <f>Aantallen!$B$1</f>
        <v>2021</v>
      </c>
      <c r="J20" s="455">
        <f>I20-H20</f>
        <v>16</v>
      </c>
      <c r="K20" s="295">
        <f>G20-L20</f>
        <v>0</v>
      </c>
      <c r="L20" s="282">
        <v>795.3581973581978</v>
      </c>
      <c r="M20" s="296">
        <v>1</v>
      </c>
      <c r="N20" s="296"/>
      <c r="O20" s="296"/>
      <c r="P20" s="297">
        <f>SUM(N20*10+O20)/M20*10</f>
        <v>0</v>
      </c>
      <c r="Q20" s="296">
        <v>1</v>
      </c>
      <c r="R20" s="296"/>
      <c r="S20" s="296"/>
      <c r="T20" s="297">
        <f>SUM(R20*10+S20)/Q20*10</f>
        <v>0</v>
      </c>
      <c r="U20" s="296">
        <v>1</v>
      </c>
      <c r="V20" s="296"/>
      <c r="W20" s="296"/>
      <c r="X20" s="297">
        <f>SUM(V20*10+W20)/U20*10</f>
        <v>0</v>
      </c>
      <c r="Y20" s="296">
        <v>1</v>
      </c>
      <c r="Z20" s="296"/>
      <c r="AA20" s="296"/>
      <c r="AB20" s="297">
        <f>SUM(Z20*10+AA20)/Y20*10</f>
        <v>0</v>
      </c>
      <c r="AC20" s="296">
        <v>1</v>
      </c>
      <c r="AD20" s="296"/>
      <c r="AE20" s="296"/>
      <c r="AF20" s="297">
        <f>SUM(AD20*10+AE20)/AC20*10</f>
        <v>0</v>
      </c>
      <c r="AG20" s="296">
        <v>1</v>
      </c>
      <c r="AH20" s="296"/>
      <c r="AI20" s="296"/>
      <c r="AJ20" s="297">
        <f>SUM(AH20*10+AI20)/AG20*10</f>
        <v>0</v>
      </c>
      <c r="AK20" s="296">
        <v>1</v>
      </c>
      <c r="AL20" s="296"/>
      <c r="AM20" s="296"/>
      <c r="AN20" s="297">
        <f>SUM(AL20*10+AM20)/AK20*10</f>
        <v>0</v>
      </c>
      <c r="AO20" s="296">
        <v>1</v>
      </c>
      <c r="AP20" s="296">
        <v>0</v>
      </c>
      <c r="AQ20" s="296">
        <v>0</v>
      </c>
      <c r="AR20" s="297">
        <f>SUM(AP20*10+AQ20)/AO20*10</f>
        <v>0</v>
      </c>
      <c r="AS20" s="296">
        <v>1</v>
      </c>
      <c r="AT20" s="296">
        <v>0</v>
      </c>
      <c r="AU20" s="296">
        <v>0</v>
      </c>
      <c r="AV20" s="297">
        <f>SUM(AT20*10+AU20)/AS20*10</f>
        <v>0</v>
      </c>
      <c r="AW20" s="296">
        <v>1</v>
      </c>
      <c r="AX20" s="296">
        <v>0</v>
      </c>
      <c r="AY20" s="296">
        <v>0</v>
      </c>
      <c r="AZ20" s="297">
        <f>SUM(AX20*10+AY20)/AW20*10</f>
        <v>0</v>
      </c>
      <c r="BA20" s="298">
        <f>IF(G20&lt;250,0,IF(G20&lt;500,250,IF(G20&lt;750,"500",IF(G20&lt;1000,750,IF(G20&lt;1500,1000,IF(G20&lt;2000,1500,IF(G20&lt;2500,2000,IF(G20&lt;3000,2500,3000))))))))</f>
        <v>750</v>
      </c>
      <c r="BB20" s="302">
        <v>750</v>
      </c>
      <c r="BC20" s="294">
        <f>BA20-BB20</f>
        <v>0</v>
      </c>
      <c r="BD20" s="298" t="str">
        <f>IF(BC20=0,"geen actie",CONCATENATE("diploma uitschrijven: ",BA20," punten"))</f>
        <v>geen actie</v>
      </c>
      <c r="BE20" s="275">
        <v>10</v>
      </c>
      <c r="BF20" s="293"/>
    </row>
    <row r="21" spans="1:59" s="299" customFormat="1" ht="15.45" customHeight="1" x14ac:dyDescent="0.3">
      <c r="A21" s="275">
        <v>11</v>
      </c>
      <c r="B21" s="275" t="str">
        <f>IF(A21=BE21,"v","x")</f>
        <v>v</v>
      </c>
      <c r="C21" s="457"/>
      <c r="D21" s="301" t="s">
        <v>363</v>
      </c>
      <c r="E21" s="294">
        <v>117325</v>
      </c>
      <c r="F21" s="294" t="s">
        <v>320</v>
      </c>
      <c r="G21" s="294">
        <f>SUM(L21+P21+T21+X21+AB21+AF21+AJ21+AN21+AR21+AV21+AZ21)</f>
        <v>1441.9610389610389</v>
      </c>
      <c r="H21" s="294">
        <v>2007</v>
      </c>
      <c r="I21" s="153">
        <f>Aantallen!$B$1</f>
        <v>2021</v>
      </c>
      <c r="J21" s="455">
        <f>I21-H21</f>
        <v>14</v>
      </c>
      <c r="K21" s="295">
        <f>G21-L21</f>
        <v>0</v>
      </c>
      <c r="L21" s="282">
        <v>1441.9610389610389</v>
      </c>
      <c r="M21" s="296">
        <v>1</v>
      </c>
      <c r="N21" s="296"/>
      <c r="O21" s="296"/>
      <c r="P21" s="297">
        <f>SUM(N21*10+O21)/M21*10</f>
        <v>0</v>
      </c>
      <c r="Q21" s="296">
        <v>1</v>
      </c>
      <c r="R21" s="296"/>
      <c r="S21" s="296"/>
      <c r="T21" s="297">
        <f>SUM(R21*10+S21)/Q21*10</f>
        <v>0</v>
      </c>
      <c r="U21" s="296">
        <v>1</v>
      </c>
      <c r="V21" s="296"/>
      <c r="W21" s="296"/>
      <c r="X21" s="297">
        <f>SUM(V21*10+W21)/U21*10</f>
        <v>0</v>
      </c>
      <c r="Y21" s="296">
        <v>1</v>
      </c>
      <c r="Z21" s="296"/>
      <c r="AA21" s="296"/>
      <c r="AB21" s="297">
        <f>SUM(Z21*10+AA21)/Y21*10</f>
        <v>0</v>
      </c>
      <c r="AC21" s="296">
        <v>1</v>
      </c>
      <c r="AD21" s="296"/>
      <c r="AE21" s="296"/>
      <c r="AF21" s="297">
        <f>SUM(AD21*10+AE21)/AC21*10</f>
        <v>0</v>
      </c>
      <c r="AG21" s="296">
        <v>1</v>
      </c>
      <c r="AH21" s="296"/>
      <c r="AI21" s="296"/>
      <c r="AJ21" s="297">
        <f>SUM(AH21*10+AI21)/AG21*10</f>
        <v>0</v>
      </c>
      <c r="AK21" s="296">
        <v>1</v>
      </c>
      <c r="AL21" s="296"/>
      <c r="AM21" s="296"/>
      <c r="AN21" s="297">
        <f>SUM(AL21*10+AM21)/AK21*10</f>
        <v>0</v>
      </c>
      <c r="AO21" s="296">
        <v>1</v>
      </c>
      <c r="AP21" s="296">
        <v>0</v>
      </c>
      <c r="AQ21" s="296">
        <v>0</v>
      </c>
      <c r="AR21" s="297">
        <f>SUM(AP21*10+AQ21)/AO21*10</f>
        <v>0</v>
      </c>
      <c r="AS21" s="296">
        <v>1</v>
      </c>
      <c r="AT21" s="296">
        <v>0</v>
      </c>
      <c r="AU21" s="296">
        <v>0</v>
      </c>
      <c r="AV21" s="297">
        <f>SUM(AT21*10+AU21)/AS21*10</f>
        <v>0</v>
      </c>
      <c r="AW21" s="296">
        <v>1</v>
      </c>
      <c r="AX21" s="296">
        <v>0</v>
      </c>
      <c r="AY21" s="296">
        <v>0</v>
      </c>
      <c r="AZ21" s="297">
        <f>SUM(AX21*10+AY21)/AW21*10</f>
        <v>0</v>
      </c>
      <c r="BA21" s="298">
        <f>IF(G21&lt;250,0,IF(G21&lt;500,250,IF(G21&lt;750,"500",IF(G21&lt;1000,750,IF(G21&lt;1500,1000,IF(G21&lt;2000,1500,IF(G21&lt;2500,2000,IF(G21&lt;3000,2500,3000))))))))</f>
        <v>1000</v>
      </c>
      <c r="BB21" s="302">
        <v>1000</v>
      </c>
      <c r="BC21" s="294">
        <f>BA21-BB21</f>
        <v>0</v>
      </c>
      <c r="BD21" s="298" t="str">
        <f>IF(BC21=0,"geen actie",CONCATENATE("diploma uitschrijven: ",BA21," punten"))</f>
        <v>geen actie</v>
      </c>
      <c r="BE21" s="275">
        <v>11</v>
      </c>
      <c r="BG21" s="293"/>
    </row>
    <row r="22" spans="1:59" s="299" customFormat="1" ht="19.95" customHeight="1" x14ac:dyDescent="0.3">
      <c r="A22" s="275">
        <v>12</v>
      </c>
      <c r="B22" s="275" t="str">
        <f>IF(A22=BE22,"v","x")</f>
        <v>v</v>
      </c>
      <c r="C22" s="468"/>
      <c r="D22" s="174" t="s">
        <v>364</v>
      </c>
      <c r="E22" s="149">
        <v>117418</v>
      </c>
      <c r="F22" s="185" t="s">
        <v>266</v>
      </c>
      <c r="G22" s="294">
        <f>SUM(L22+P22+T22+X22+AB22+AF22+AJ22+AN22+AR22+AV22+AZ22)</f>
        <v>997</v>
      </c>
      <c r="H22" s="195">
        <v>2004</v>
      </c>
      <c r="I22" s="153">
        <f>Aantallen!$B$1</f>
        <v>2021</v>
      </c>
      <c r="J22" s="455">
        <f>I22-H22</f>
        <v>17</v>
      </c>
      <c r="K22" s="295">
        <f>G22-L22</f>
        <v>91</v>
      </c>
      <c r="L22" s="282">
        <v>906</v>
      </c>
      <c r="M22" s="296">
        <v>10</v>
      </c>
      <c r="N22" s="296">
        <v>5</v>
      </c>
      <c r="O22" s="296">
        <v>41</v>
      </c>
      <c r="P22" s="297">
        <f>SUM(N22*10+O22)/M22*10</f>
        <v>91</v>
      </c>
      <c r="Q22" s="296">
        <v>1</v>
      </c>
      <c r="R22" s="296"/>
      <c r="S22" s="296"/>
      <c r="T22" s="297">
        <f>SUM(R22*10+S22)/Q22*10</f>
        <v>0</v>
      </c>
      <c r="U22" s="296">
        <v>1</v>
      </c>
      <c r="V22" s="296"/>
      <c r="W22" s="296"/>
      <c r="X22" s="297">
        <f>SUM(V22*10+W22)/U22*10</f>
        <v>0</v>
      </c>
      <c r="Y22" s="296">
        <v>1</v>
      </c>
      <c r="Z22" s="296"/>
      <c r="AA22" s="296"/>
      <c r="AB22" s="297">
        <f>SUM(Z22*10+AA22)/Y22*10</f>
        <v>0</v>
      </c>
      <c r="AC22" s="296">
        <v>1</v>
      </c>
      <c r="AD22" s="296"/>
      <c r="AE22" s="296"/>
      <c r="AF22" s="297">
        <f>SUM(AD22*10+AE22)/AC22*10</f>
        <v>0</v>
      </c>
      <c r="AG22" s="296">
        <v>1</v>
      </c>
      <c r="AH22" s="296"/>
      <c r="AI22" s="296"/>
      <c r="AJ22" s="297">
        <f>SUM(AH22*10+AI22)/AG22*10</f>
        <v>0</v>
      </c>
      <c r="AK22" s="296">
        <v>1</v>
      </c>
      <c r="AL22" s="296"/>
      <c r="AM22" s="296"/>
      <c r="AN22" s="297">
        <f>SUM(AL22*10+AM22)/AK22*10</f>
        <v>0</v>
      </c>
      <c r="AO22" s="296">
        <v>1</v>
      </c>
      <c r="AP22" s="296">
        <v>0</v>
      </c>
      <c r="AQ22" s="296">
        <v>0</v>
      </c>
      <c r="AR22" s="297">
        <f>SUM(AP22*10+AQ22)/AO22*10</f>
        <v>0</v>
      </c>
      <c r="AS22" s="296">
        <v>1</v>
      </c>
      <c r="AT22" s="296">
        <v>0</v>
      </c>
      <c r="AU22" s="296">
        <v>0</v>
      </c>
      <c r="AV22" s="297">
        <f>SUM(AT22*10+AU22)/AS22*10</f>
        <v>0</v>
      </c>
      <c r="AW22" s="296">
        <v>1</v>
      </c>
      <c r="AX22" s="296">
        <v>0</v>
      </c>
      <c r="AY22" s="296">
        <v>0</v>
      </c>
      <c r="AZ22" s="297">
        <f>SUM(AX22*10+AY22)/AW22*10</f>
        <v>0</v>
      </c>
      <c r="BA22" s="298">
        <f>IF(G22&lt;250,0,IF(G22&lt;500,250,IF(G22&lt;750,"500",IF(G22&lt;1000,750,IF(G22&lt;1500,1000,IF(G22&lt;2000,1500,IF(G22&lt;2500,2000,IF(G22&lt;3000,2500,3000))))))))</f>
        <v>750</v>
      </c>
      <c r="BB22" s="302">
        <v>750</v>
      </c>
      <c r="BC22" s="294">
        <f>BA22-BB22</f>
        <v>0</v>
      </c>
      <c r="BD22" s="298" t="str">
        <f>IF(BC22=0,"geen actie",CONCATENATE("diploma uitschrijven: ",BA22," punten"))</f>
        <v>geen actie</v>
      </c>
      <c r="BE22" s="275">
        <v>12</v>
      </c>
      <c r="BF22" s="293"/>
    </row>
    <row r="23" spans="1:59" ht="16.2" customHeight="1" x14ac:dyDescent="0.3">
      <c r="A23" s="275">
        <v>13</v>
      </c>
      <c r="B23" s="275" t="str">
        <f>IF(A23=BE23,"v","x")</f>
        <v>v</v>
      </c>
      <c r="C23" s="457"/>
      <c r="D23" s="301" t="s">
        <v>559</v>
      </c>
      <c r="E23" s="294">
        <v>118687</v>
      </c>
      <c r="F23" s="294" t="s">
        <v>266</v>
      </c>
      <c r="G23" s="294">
        <f>SUM(L23+P23+T23+X23+AB23+AF23+AJ23+AN23+AR23+AV23+AZ23)</f>
        <v>35</v>
      </c>
      <c r="H23" s="294">
        <v>2006</v>
      </c>
      <c r="I23" s="153">
        <f>Aantallen!$B$1</f>
        <v>2021</v>
      </c>
      <c r="J23" s="455">
        <f>I23-H23</f>
        <v>15</v>
      </c>
      <c r="K23" s="295">
        <f>G23-L23</f>
        <v>0</v>
      </c>
      <c r="L23" s="282">
        <v>35</v>
      </c>
      <c r="M23" s="296">
        <v>1</v>
      </c>
      <c r="N23" s="296"/>
      <c r="O23" s="296"/>
      <c r="P23" s="297">
        <f>SUM(N23*10+O23)/M23*10</f>
        <v>0</v>
      </c>
      <c r="Q23" s="296">
        <v>1</v>
      </c>
      <c r="R23" s="296"/>
      <c r="S23" s="296"/>
      <c r="T23" s="297">
        <f>SUM(R23*10+S23)/Q23*10</f>
        <v>0</v>
      </c>
      <c r="U23" s="296">
        <v>1</v>
      </c>
      <c r="V23" s="296"/>
      <c r="W23" s="296"/>
      <c r="X23" s="297">
        <f>SUM(V23*10+W23)/U23*10</f>
        <v>0</v>
      </c>
      <c r="Y23" s="296">
        <v>1</v>
      </c>
      <c r="Z23" s="296"/>
      <c r="AA23" s="296"/>
      <c r="AB23" s="297">
        <f>SUM(Z23*10+AA23)/Y23*10</f>
        <v>0</v>
      </c>
      <c r="AC23" s="296">
        <v>1</v>
      </c>
      <c r="AD23" s="296"/>
      <c r="AE23" s="296"/>
      <c r="AF23" s="297">
        <f>SUM(AD23*10+AE23)/AC23*10</f>
        <v>0</v>
      </c>
      <c r="AG23" s="296">
        <v>1</v>
      </c>
      <c r="AH23" s="296"/>
      <c r="AI23" s="296"/>
      <c r="AJ23" s="297">
        <f>SUM(AH23*10+AI23)/AG23*10</f>
        <v>0</v>
      </c>
      <c r="AK23" s="296">
        <v>1</v>
      </c>
      <c r="AL23" s="296"/>
      <c r="AM23" s="296"/>
      <c r="AN23" s="297">
        <f>SUM(AL23*10+AM23)/AK23*10</f>
        <v>0</v>
      </c>
      <c r="AO23" s="296">
        <v>1</v>
      </c>
      <c r="AP23" s="296">
        <v>0</v>
      </c>
      <c r="AQ23" s="296">
        <v>0</v>
      </c>
      <c r="AR23" s="297">
        <f>SUM(AP23*10+AQ23)/AO23*10</f>
        <v>0</v>
      </c>
      <c r="AS23" s="296">
        <v>1</v>
      </c>
      <c r="AT23" s="296">
        <v>0</v>
      </c>
      <c r="AU23" s="296">
        <v>0</v>
      </c>
      <c r="AV23" s="297">
        <f>SUM(AT23*10+AU23)/AS23*10</f>
        <v>0</v>
      </c>
      <c r="AW23" s="296">
        <v>1</v>
      </c>
      <c r="AX23" s="296">
        <v>0</v>
      </c>
      <c r="AY23" s="296">
        <v>0</v>
      </c>
      <c r="AZ23" s="297">
        <f>SUM(AX23*10+AY23)/AW23*10</f>
        <v>0</v>
      </c>
      <c r="BA23" s="298">
        <f>IF(G23&lt;250,0,IF(G23&lt;500,250,IF(G23&lt;750,"500",IF(G23&lt;1000,750,IF(G23&lt;1500,1000,IF(G23&lt;2000,1500,IF(G23&lt;2500,2000,IF(G23&lt;3000,2500,3000))))))))</f>
        <v>0</v>
      </c>
      <c r="BB23" s="302">
        <v>0</v>
      </c>
      <c r="BC23" s="294">
        <f>BA23-BB23</f>
        <v>0</v>
      </c>
      <c r="BD23" s="298" t="str">
        <f>IF(BC23=0,"geen actie",CONCATENATE("diploma uitschrijven: ",BA23," punten"))</f>
        <v>geen actie</v>
      </c>
      <c r="BE23" s="275">
        <v>13</v>
      </c>
    </row>
    <row r="24" spans="1:59" x14ac:dyDescent="0.3">
      <c r="A24" s="275">
        <v>14</v>
      </c>
      <c r="B24" s="275" t="str">
        <f>IF(A24=BE24,"v","x")</f>
        <v>v</v>
      </c>
      <c r="C24" s="275"/>
      <c r="D24" s="174" t="s">
        <v>365</v>
      </c>
      <c r="E24" s="190">
        <v>117370</v>
      </c>
      <c r="F24" s="186" t="s">
        <v>241</v>
      </c>
      <c r="G24" s="294">
        <f>SUM(L24+P24+T24+X24+AB24+AF24+AJ24+AN24+AR24+AV24+AZ24)</f>
        <v>507.03968253968259</v>
      </c>
      <c r="H24" s="197">
        <v>2007</v>
      </c>
      <c r="I24" s="153">
        <f>Aantallen!$B$1</f>
        <v>2021</v>
      </c>
      <c r="J24" s="455">
        <f>I24-H24</f>
        <v>14</v>
      </c>
      <c r="K24" s="295">
        <f>G24-L24</f>
        <v>30.833333333333314</v>
      </c>
      <c r="L24" s="282">
        <v>476.20634920634927</v>
      </c>
      <c r="M24" s="296">
        <v>1</v>
      </c>
      <c r="N24" s="296"/>
      <c r="O24" s="296"/>
      <c r="P24" s="297">
        <f>SUM(N24*10+O24)/M24*10</f>
        <v>0</v>
      </c>
      <c r="Q24" s="296">
        <v>1</v>
      </c>
      <c r="R24" s="296"/>
      <c r="S24" s="296"/>
      <c r="T24" s="297">
        <f>SUM(R24*10+S24)/Q24*10</f>
        <v>0</v>
      </c>
      <c r="U24" s="296">
        <v>12</v>
      </c>
      <c r="V24" s="296">
        <v>1</v>
      </c>
      <c r="W24" s="296">
        <v>27</v>
      </c>
      <c r="X24" s="297">
        <f>SUM(V24*10+W24)/U24*10</f>
        <v>30.833333333333336</v>
      </c>
      <c r="Y24" s="296">
        <v>1</v>
      </c>
      <c r="Z24" s="296"/>
      <c r="AA24" s="296"/>
      <c r="AB24" s="297">
        <f>SUM(Z24*10+AA24)/Y24*10</f>
        <v>0</v>
      </c>
      <c r="AC24" s="296">
        <v>1</v>
      </c>
      <c r="AD24" s="296"/>
      <c r="AE24" s="296"/>
      <c r="AF24" s="297">
        <f>SUM(AD24*10+AE24)/AC24*10</f>
        <v>0</v>
      </c>
      <c r="AG24" s="296">
        <v>1</v>
      </c>
      <c r="AH24" s="296"/>
      <c r="AI24" s="296"/>
      <c r="AJ24" s="297">
        <f>SUM(AH24*10+AI24)/AG24*10</f>
        <v>0</v>
      </c>
      <c r="AK24" s="296">
        <v>1</v>
      </c>
      <c r="AL24" s="296"/>
      <c r="AM24" s="296"/>
      <c r="AN24" s="297">
        <f>SUM(AL24*10+AM24)/AK24*10</f>
        <v>0</v>
      </c>
      <c r="AO24" s="296">
        <v>1</v>
      </c>
      <c r="AP24" s="296">
        <v>0</v>
      </c>
      <c r="AQ24" s="296">
        <v>0</v>
      </c>
      <c r="AR24" s="297">
        <f>SUM(AP24*10+AQ24)/AO24*10</f>
        <v>0</v>
      </c>
      <c r="AS24" s="296">
        <v>1</v>
      </c>
      <c r="AT24" s="296">
        <v>0</v>
      </c>
      <c r="AU24" s="296">
        <v>0</v>
      </c>
      <c r="AV24" s="297">
        <f>SUM(AT24*10+AU24)/AS24*10</f>
        <v>0</v>
      </c>
      <c r="AW24" s="296">
        <v>1</v>
      </c>
      <c r="AX24" s="296">
        <v>0</v>
      </c>
      <c r="AY24" s="296">
        <v>0</v>
      </c>
      <c r="AZ24" s="297">
        <f>SUM(AX24*10+AY24)/AW24*10</f>
        <v>0</v>
      </c>
      <c r="BA24" s="298" t="str">
        <f>IF(G24&lt;250,0,IF(G24&lt;500,250,IF(G24&lt;750,"500",IF(G24&lt;1000,750,IF(G24&lt;1500,1000,IF(G24&lt;2000,1500,IF(G24&lt;2500,2000,IF(G24&lt;3000,2500,3000))))))))</f>
        <v>500</v>
      </c>
      <c r="BB24" s="302">
        <v>500</v>
      </c>
      <c r="BC24" s="294">
        <f>BA24-BB24</f>
        <v>0</v>
      </c>
      <c r="BD24" s="298" t="str">
        <f>IF(BC24=0,"geen actie",CONCATENATE("diploma uitschrijven: ",BA24," punten"))</f>
        <v>geen actie</v>
      </c>
      <c r="BE24" s="275">
        <v>14</v>
      </c>
      <c r="BF24" s="299"/>
    </row>
    <row r="25" spans="1:59" x14ac:dyDescent="0.3">
      <c r="A25" s="275">
        <v>47</v>
      </c>
      <c r="B25" s="275" t="str">
        <f>IF(A25=BE25,"v","x")</f>
        <v>v</v>
      </c>
      <c r="C25" s="300"/>
      <c r="D25" s="301" t="s">
        <v>709</v>
      </c>
      <c r="E25" s="294">
        <v>120015</v>
      </c>
      <c r="F25" s="294" t="s">
        <v>356</v>
      </c>
      <c r="G25" s="294">
        <f>SUM(L25+P25+T25+X25+AB25+AF25+AJ25+AN25+AR25+AV25+AZ25)</f>
        <v>77.142857142857139</v>
      </c>
      <c r="H25" s="294">
        <v>2008</v>
      </c>
      <c r="I25" s="153">
        <f>Aantallen!$B$1</f>
        <v>2021</v>
      </c>
      <c r="J25" s="455">
        <f>I25-H25</f>
        <v>13</v>
      </c>
      <c r="K25" s="295">
        <f>G25-L25</f>
        <v>77.142857142857139</v>
      </c>
      <c r="L25" s="282">
        <v>0</v>
      </c>
      <c r="M25" s="296">
        <v>1</v>
      </c>
      <c r="N25" s="296"/>
      <c r="O25" s="296"/>
      <c r="P25" s="297">
        <f>SUM(N25*10+O25)/M25*10</f>
        <v>0</v>
      </c>
      <c r="Q25" s="296">
        <v>1</v>
      </c>
      <c r="R25" s="296"/>
      <c r="S25" s="296"/>
      <c r="T25" s="297">
        <f>SUM(R25*10+S25)/Q25*10</f>
        <v>0</v>
      </c>
      <c r="U25" s="296">
        <v>1</v>
      </c>
      <c r="V25" s="296"/>
      <c r="W25" s="296"/>
      <c r="X25" s="297">
        <f>SUM(V25*10+W25)/U25*10</f>
        <v>0</v>
      </c>
      <c r="Y25" s="296">
        <v>1</v>
      </c>
      <c r="Z25" s="296"/>
      <c r="AA25" s="296"/>
      <c r="AB25" s="297">
        <f>SUM(Z25*10+AA25)/Y25*10</f>
        <v>0</v>
      </c>
      <c r="AC25" s="296">
        <v>1</v>
      </c>
      <c r="AD25" s="296"/>
      <c r="AE25" s="296"/>
      <c r="AF25" s="297">
        <f>SUM(AD25*10+AE25)/AC25*10</f>
        <v>0</v>
      </c>
      <c r="AG25" s="296">
        <v>1</v>
      </c>
      <c r="AH25" s="296"/>
      <c r="AI25" s="296"/>
      <c r="AJ25" s="297">
        <f>SUM(AH25*10+AI25)/AG25*10</f>
        <v>0</v>
      </c>
      <c r="AK25" s="296">
        <v>1</v>
      </c>
      <c r="AL25" s="296"/>
      <c r="AM25" s="296"/>
      <c r="AN25" s="297">
        <f>SUM(AL25*10+AM25)/AK25*10</f>
        <v>0</v>
      </c>
      <c r="AO25" s="296">
        <v>7</v>
      </c>
      <c r="AP25" s="296">
        <v>3</v>
      </c>
      <c r="AQ25" s="296">
        <v>24</v>
      </c>
      <c r="AR25" s="297">
        <f>SUM(AP25*10+AQ25)/AO25*10</f>
        <v>77.142857142857139</v>
      </c>
      <c r="AS25" s="296">
        <v>1</v>
      </c>
      <c r="AT25" s="296">
        <v>0</v>
      </c>
      <c r="AU25" s="296">
        <v>0</v>
      </c>
      <c r="AV25" s="297">
        <f>SUM(AT25*10+AU25)/AS25*10</f>
        <v>0</v>
      </c>
      <c r="AW25" s="296">
        <v>1</v>
      </c>
      <c r="AX25" s="296">
        <v>0</v>
      </c>
      <c r="AY25" s="296">
        <v>0</v>
      </c>
      <c r="AZ25" s="297">
        <f>SUM(AX25*10+AY25)/AW25*10</f>
        <v>0</v>
      </c>
      <c r="BA25" s="298">
        <f>IF(G25&lt;250,0,IF(G25&lt;500,250,IF(G25&lt;750,"500",IF(G25&lt;1000,750,IF(G25&lt;1500,1000,IF(G25&lt;2000,1500,IF(G25&lt;2500,2000,IF(G25&lt;3000,2500,3000))))))))</f>
        <v>0</v>
      </c>
      <c r="BB25" s="302">
        <v>0</v>
      </c>
      <c r="BC25" s="294">
        <f>BA25-BB25</f>
        <v>0</v>
      </c>
      <c r="BD25" s="298" t="str">
        <f>IF(BC25=0,"geen actie",CONCATENATE("diploma uitschrijven: ",BA25," punten"))</f>
        <v>geen actie</v>
      </c>
      <c r="BE25" s="275">
        <v>47</v>
      </c>
    </row>
    <row r="26" spans="1:59" x14ac:dyDescent="0.3">
      <c r="A26" s="275">
        <v>33</v>
      </c>
      <c r="B26" s="275" t="str">
        <f>IF(A26=BE26,"v","x")</f>
        <v>v</v>
      </c>
      <c r="C26" s="487"/>
      <c r="D26" s="174" t="s">
        <v>599</v>
      </c>
      <c r="E26" s="294" t="s">
        <v>600</v>
      </c>
      <c r="F26" s="294" t="s">
        <v>592</v>
      </c>
      <c r="G26" s="294">
        <f>SUM(L26+P26+T26+X26+AB26+AF26+AJ26+AN26+AR26+AV26+AZ26)</f>
        <v>17.272727272727273</v>
      </c>
      <c r="H26" s="186">
        <v>2009</v>
      </c>
      <c r="I26" s="153">
        <f>Aantallen!$B$1</f>
        <v>2021</v>
      </c>
      <c r="J26" s="455">
        <f>I26-H26</f>
        <v>12</v>
      </c>
      <c r="K26" s="295">
        <f>G26-L26</f>
        <v>17.272727272727273</v>
      </c>
      <c r="L26" s="282">
        <v>0</v>
      </c>
      <c r="M26" s="296">
        <v>11</v>
      </c>
      <c r="N26" s="296">
        <v>0</v>
      </c>
      <c r="O26" s="296">
        <v>19</v>
      </c>
      <c r="P26" s="297">
        <f>SUM(N26*10+O26)/M26*10</f>
        <v>17.272727272727273</v>
      </c>
      <c r="Q26" s="296">
        <v>1</v>
      </c>
      <c r="R26" s="296"/>
      <c r="S26" s="296"/>
      <c r="T26" s="297">
        <f>SUM(R26*10+S26)/Q26*10</f>
        <v>0</v>
      </c>
      <c r="U26" s="296">
        <v>1</v>
      </c>
      <c r="V26" s="296"/>
      <c r="W26" s="296"/>
      <c r="X26" s="297">
        <f>SUM(V26*10+W26)/U26*10</f>
        <v>0</v>
      </c>
      <c r="Y26" s="296">
        <v>1</v>
      </c>
      <c r="Z26" s="296"/>
      <c r="AA26" s="296"/>
      <c r="AB26" s="297">
        <f>SUM(Z26*10+AA26)/Y26*10</f>
        <v>0</v>
      </c>
      <c r="AC26" s="296">
        <v>1</v>
      </c>
      <c r="AD26" s="296"/>
      <c r="AE26" s="296"/>
      <c r="AF26" s="297">
        <f>SUM(AD26*10+AE26)/AC26*10</f>
        <v>0</v>
      </c>
      <c r="AG26" s="296">
        <v>1</v>
      </c>
      <c r="AH26" s="296"/>
      <c r="AI26" s="296"/>
      <c r="AJ26" s="297">
        <f>SUM(AH26*10+AI26)/AG26*10</f>
        <v>0</v>
      </c>
      <c r="AK26" s="296">
        <v>1</v>
      </c>
      <c r="AL26" s="296"/>
      <c r="AM26" s="296"/>
      <c r="AN26" s="297">
        <f>SUM(AL26*10+AM26)/AK26*10</f>
        <v>0</v>
      </c>
      <c r="AO26" s="296">
        <v>1</v>
      </c>
      <c r="AP26" s="296">
        <v>0</v>
      </c>
      <c r="AQ26" s="296">
        <v>0</v>
      </c>
      <c r="AR26" s="297">
        <f>SUM(AP26*10+AQ26)/AO26*10</f>
        <v>0</v>
      </c>
      <c r="AS26" s="296">
        <v>1</v>
      </c>
      <c r="AT26" s="296">
        <v>0</v>
      </c>
      <c r="AU26" s="296">
        <v>0</v>
      </c>
      <c r="AV26" s="297">
        <f>SUM(AT26*10+AU26)/AS26*10</f>
        <v>0</v>
      </c>
      <c r="AW26" s="296">
        <v>1</v>
      </c>
      <c r="AX26" s="296">
        <v>0</v>
      </c>
      <c r="AY26" s="296">
        <v>0</v>
      </c>
      <c r="AZ26" s="297">
        <f>SUM(AX26*10+AY26)/AW26*10</f>
        <v>0</v>
      </c>
      <c r="BA26" s="298">
        <f>IF(G26&lt;250,0,IF(G26&lt;500,250,IF(G26&lt;750,"500",IF(G26&lt;1000,750,IF(G26&lt;1500,1000,IF(G26&lt;2000,1500,IF(G26&lt;2500,2000,IF(G26&lt;3000,2500,3000))))))))</f>
        <v>0</v>
      </c>
      <c r="BB26" s="302">
        <v>0</v>
      </c>
      <c r="BC26" s="294">
        <f>BA26-BB26</f>
        <v>0</v>
      </c>
      <c r="BD26" s="298" t="str">
        <f>IF(BC26=0,"geen actie",CONCATENATE("diploma uitschrijven: ",BA26," punten"))</f>
        <v>geen actie</v>
      </c>
      <c r="BE26" s="275">
        <v>33</v>
      </c>
    </row>
    <row r="27" spans="1:59" x14ac:dyDescent="0.3">
      <c r="A27" s="275">
        <v>27</v>
      </c>
      <c r="B27" s="275" t="str">
        <f>IF(A27=BE27,"v","x")</f>
        <v>v</v>
      </c>
      <c r="C27" s="300"/>
      <c r="D27" s="464" t="s">
        <v>560</v>
      </c>
      <c r="E27" s="190">
        <v>118721</v>
      </c>
      <c r="F27" s="185" t="s">
        <v>367</v>
      </c>
      <c r="G27" s="294">
        <f>SUM(L27+P27+T27+X27+AB27+AF27+AJ27+AN27+AR27+AV27+AZ27)</f>
        <v>63.333333333333329</v>
      </c>
      <c r="H27" s="186">
        <v>2009</v>
      </c>
      <c r="I27" s="153">
        <f>Aantallen!$B$1</f>
        <v>2021</v>
      </c>
      <c r="J27" s="455">
        <f>I27-H27</f>
        <v>12</v>
      </c>
      <c r="K27" s="186">
        <v>0</v>
      </c>
      <c r="L27" s="164">
        <v>63.333333333333329</v>
      </c>
      <c r="M27" s="296">
        <v>1</v>
      </c>
      <c r="N27" s="296"/>
      <c r="O27" s="296"/>
      <c r="P27" s="297">
        <f>SUM(N27*10+O27)/M27*10</f>
        <v>0</v>
      </c>
      <c r="Q27" s="296">
        <v>1</v>
      </c>
      <c r="R27" s="296"/>
      <c r="S27" s="296"/>
      <c r="T27" s="297">
        <f>SUM(R27*10+S27)/Q27*10</f>
        <v>0</v>
      </c>
      <c r="U27" s="296">
        <v>1</v>
      </c>
      <c r="V27" s="296"/>
      <c r="W27" s="296"/>
      <c r="X27" s="297">
        <f>SUM(V27*10+W27)/U27*10</f>
        <v>0</v>
      </c>
      <c r="Y27" s="296">
        <v>1</v>
      </c>
      <c r="Z27" s="296"/>
      <c r="AA27" s="296"/>
      <c r="AB27" s="297">
        <f>SUM(Z27*10+AA27)/Y27*10</f>
        <v>0</v>
      </c>
      <c r="AC27" s="296">
        <v>1</v>
      </c>
      <c r="AD27" s="296"/>
      <c r="AE27" s="296"/>
      <c r="AF27" s="297">
        <f>SUM(AD27*10+AE27)/AC27*10</f>
        <v>0</v>
      </c>
      <c r="AG27" s="296">
        <v>1</v>
      </c>
      <c r="AH27" s="296"/>
      <c r="AI27" s="296"/>
      <c r="AJ27" s="297">
        <f>SUM(AH27*10+AI27)/AG27*10</f>
        <v>0</v>
      </c>
      <c r="AK27" s="296">
        <v>1</v>
      </c>
      <c r="AL27" s="296"/>
      <c r="AM27" s="296"/>
      <c r="AN27" s="297">
        <f>SUM(AL27*10+AM27)/AK27*10</f>
        <v>0</v>
      </c>
      <c r="AO27" s="296">
        <v>1</v>
      </c>
      <c r="AP27" s="296">
        <v>0</v>
      </c>
      <c r="AQ27" s="296">
        <v>0</v>
      </c>
      <c r="AR27" s="297">
        <f>SUM(AP27*10+AQ27)/AO27*10</f>
        <v>0</v>
      </c>
      <c r="AS27" s="296">
        <v>1</v>
      </c>
      <c r="AT27" s="296">
        <v>0</v>
      </c>
      <c r="AU27" s="296">
        <v>0</v>
      </c>
      <c r="AV27" s="297">
        <f>SUM(AT27*10+AU27)/AS27*10</f>
        <v>0</v>
      </c>
      <c r="AW27" s="296">
        <v>1</v>
      </c>
      <c r="AX27" s="296">
        <v>0</v>
      </c>
      <c r="AY27" s="296">
        <v>0</v>
      </c>
      <c r="AZ27" s="297">
        <f>SUM(AX27*10+AY27)/AW27*10</f>
        <v>0</v>
      </c>
      <c r="BA27" s="298">
        <f>IF(G27&lt;250,0,IF(G27&lt;500,250,IF(G27&lt;750,"500",IF(G27&lt;1000,750,IF(G27&lt;1500,1000,IF(G27&lt;2000,1500,IF(G27&lt;2500,2000,IF(G27&lt;3000,2500,3000))))))))</f>
        <v>0</v>
      </c>
      <c r="BB27" s="302">
        <v>0</v>
      </c>
      <c r="BC27" s="294">
        <f>BA27-BB27</f>
        <v>0</v>
      </c>
      <c r="BD27" s="298" t="str">
        <f>IF(BC27=0,"geen actie",CONCATENATE("diploma uitschrijven: ",BA27," punten"))</f>
        <v>geen actie</v>
      </c>
      <c r="BE27" s="275">
        <v>27</v>
      </c>
    </row>
    <row r="28" spans="1:59" x14ac:dyDescent="0.3">
      <c r="A28" s="275">
        <v>15</v>
      </c>
      <c r="B28" s="275" t="str">
        <f>IF(A28=BE28,"v","x")</f>
        <v>v</v>
      </c>
      <c r="C28" s="478"/>
      <c r="D28" s="301" t="s">
        <v>366</v>
      </c>
      <c r="E28" s="294">
        <v>116978</v>
      </c>
      <c r="F28" s="294" t="s">
        <v>367</v>
      </c>
      <c r="G28" s="294">
        <f>SUM(L28+P28+T28+X28+AB28+AF28+AJ28+AN28+AR28+AV28+AZ28)</f>
        <v>3471.079365079368</v>
      </c>
      <c r="H28" s="294">
        <v>2007</v>
      </c>
      <c r="I28" s="153">
        <f>Aantallen!$B$1</f>
        <v>2021</v>
      </c>
      <c r="J28" s="455">
        <f>I28-H28</f>
        <v>14</v>
      </c>
      <c r="K28" s="295">
        <f>G28-L28</f>
        <v>537.33333333333348</v>
      </c>
      <c r="L28" s="282">
        <v>2933.7460317460345</v>
      </c>
      <c r="M28" s="296">
        <v>1</v>
      </c>
      <c r="N28" s="296"/>
      <c r="O28" s="296"/>
      <c r="P28" s="297">
        <f>SUM(N28*10+O28)/M28*10</f>
        <v>0</v>
      </c>
      <c r="Q28" s="296">
        <v>12</v>
      </c>
      <c r="R28" s="296">
        <v>10</v>
      </c>
      <c r="S28" s="296">
        <v>50</v>
      </c>
      <c r="T28" s="297">
        <f>SUM(R28*10+S28)/Q28*10</f>
        <v>125</v>
      </c>
      <c r="U28" s="296">
        <v>12</v>
      </c>
      <c r="V28" s="296">
        <v>12</v>
      </c>
      <c r="W28" s="296">
        <v>58</v>
      </c>
      <c r="X28" s="297">
        <f>SUM(V28*10+W28)/U28*10</f>
        <v>148.33333333333334</v>
      </c>
      <c r="Y28" s="296">
        <v>12</v>
      </c>
      <c r="Z28" s="296">
        <v>12</v>
      </c>
      <c r="AA28" s="296">
        <v>60</v>
      </c>
      <c r="AB28" s="297">
        <f>SUM(Z28*10+AA28)/Y28*10</f>
        <v>150</v>
      </c>
      <c r="AC28" s="296">
        <v>1</v>
      </c>
      <c r="AD28" s="296"/>
      <c r="AE28" s="296"/>
      <c r="AF28" s="297">
        <f>SUM(AD28*10+AE28)/AC28*10</f>
        <v>0</v>
      </c>
      <c r="AG28" s="296">
        <v>10</v>
      </c>
      <c r="AH28" s="296">
        <v>7</v>
      </c>
      <c r="AI28" s="296">
        <v>44</v>
      </c>
      <c r="AJ28" s="297">
        <f>SUM(AH28*10+AI28)/AG28*10</f>
        <v>114</v>
      </c>
      <c r="AK28" s="296">
        <v>1</v>
      </c>
      <c r="AL28" s="296"/>
      <c r="AM28" s="296"/>
      <c r="AN28" s="297">
        <f>SUM(AL28*10+AM28)/AK28*10</f>
        <v>0</v>
      </c>
      <c r="AO28" s="296">
        <v>1</v>
      </c>
      <c r="AP28" s="296">
        <v>0</v>
      </c>
      <c r="AQ28" s="296">
        <v>0</v>
      </c>
      <c r="AR28" s="297">
        <f>SUM(AP28*10+AQ28)/AO28*10</f>
        <v>0</v>
      </c>
      <c r="AS28" s="296">
        <v>1</v>
      </c>
      <c r="AT28" s="296">
        <v>0</v>
      </c>
      <c r="AU28" s="296">
        <v>0</v>
      </c>
      <c r="AV28" s="297">
        <f>SUM(AT28*10+AU28)/AS28*10</f>
        <v>0</v>
      </c>
      <c r="AW28" s="296">
        <v>1</v>
      </c>
      <c r="AX28" s="296">
        <v>0</v>
      </c>
      <c r="AY28" s="296">
        <v>0</v>
      </c>
      <c r="AZ28" s="297">
        <f>SUM(AX28*10+AY28)/AW28*10</f>
        <v>0</v>
      </c>
      <c r="BA28" s="298">
        <f>IF(G28&lt;250,0,IF(G28&lt;500,250,IF(G28&lt;750,"500",IF(G28&lt;1000,750,IF(G28&lt;1500,1000,IF(G28&lt;2000,1500,IF(G28&lt;2500,2000,IF(G28&lt;3000,2500,3000))))))))</f>
        <v>3000</v>
      </c>
      <c r="BB28" s="181">
        <v>3000</v>
      </c>
      <c r="BC28" s="294">
        <f>BA28-BB28</f>
        <v>0</v>
      </c>
      <c r="BD28" s="298" t="str">
        <f>IF(BC28=0,"geen actie",CONCATENATE("diploma uitschrijven: ",BA28," punten"))</f>
        <v>geen actie</v>
      </c>
      <c r="BE28" s="275">
        <v>15</v>
      </c>
    </row>
    <row r="29" spans="1:59" x14ac:dyDescent="0.3">
      <c r="A29" s="275">
        <v>16</v>
      </c>
      <c r="B29" s="275" t="str">
        <f>IF(A29=BE29,"v","x")</f>
        <v>v</v>
      </c>
      <c r="C29" s="478"/>
      <c r="D29" s="301" t="s">
        <v>368</v>
      </c>
      <c r="E29" s="472">
        <v>118499</v>
      </c>
      <c r="F29" s="472" t="s">
        <v>369</v>
      </c>
      <c r="G29" s="294">
        <f>SUM(L29+P29+T29+X29+AB29+AF29+AJ29+AN29+AR29+AV29+AZ29)</f>
        <v>1058.0227272727273</v>
      </c>
      <c r="H29" s="472">
        <v>2005</v>
      </c>
      <c r="I29" s="153">
        <f>Aantallen!$B$1</f>
        <v>2021</v>
      </c>
      <c r="J29" s="455">
        <f>I29-H29</f>
        <v>16</v>
      </c>
      <c r="K29" s="295">
        <f>G29-L29</f>
        <v>570.27272727272725</v>
      </c>
      <c r="L29" s="282">
        <v>487.75</v>
      </c>
      <c r="M29" s="296">
        <v>10</v>
      </c>
      <c r="N29" s="296">
        <v>5</v>
      </c>
      <c r="O29" s="296">
        <v>39</v>
      </c>
      <c r="P29" s="297">
        <f>SUM(N29*10+O29)/M29*10</f>
        <v>89</v>
      </c>
      <c r="Q29" s="296">
        <v>11</v>
      </c>
      <c r="R29" s="296">
        <v>9</v>
      </c>
      <c r="S29" s="296">
        <v>50</v>
      </c>
      <c r="T29" s="297">
        <f>SUM(R29*10+S29)/Q29*10</f>
        <v>127.27272727272727</v>
      </c>
      <c r="U29" s="296">
        <v>12</v>
      </c>
      <c r="V29" s="296">
        <v>10</v>
      </c>
      <c r="W29" s="296">
        <v>55</v>
      </c>
      <c r="X29" s="297">
        <f>SUM(V29*10+W29)/U29*10</f>
        <v>129.16666666666666</v>
      </c>
      <c r="Y29" s="296">
        <v>12</v>
      </c>
      <c r="Z29" s="296">
        <v>8</v>
      </c>
      <c r="AA29" s="296">
        <v>53</v>
      </c>
      <c r="AB29" s="297">
        <f>SUM(Z29*10+AA29)/Y29*10</f>
        <v>110.83333333333334</v>
      </c>
      <c r="AC29" s="296">
        <v>1</v>
      </c>
      <c r="AD29" s="296"/>
      <c r="AE29" s="296"/>
      <c r="AF29" s="297">
        <f>SUM(AD29*10+AE29)/AC29*10</f>
        <v>0</v>
      </c>
      <c r="AG29" s="296">
        <v>10</v>
      </c>
      <c r="AH29" s="296">
        <v>7</v>
      </c>
      <c r="AI29" s="296">
        <v>44</v>
      </c>
      <c r="AJ29" s="297">
        <f>SUM(AH29*10+AI29)/AG29*10</f>
        <v>114</v>
      </c>
      <c r="AK29" s="296">
        <v>1</v>
      </c>
      <c r="AL29" s="296"/>
      <c r="AM29" s="296"/>
      <c r="AN29" s="297">
        <f>SUM(AL29*10+AM29)/AK29*10</f>
        <v>0</v>
      </c>
      <c r="AO29" s="296">
        <v>1</v>
      </c>
      <c r="AP29" s="296">
        <v>0</v>
      </c>
      <c r="AQ29" s="296">
        <v>0</v>
      </c>
      <c r="AR29" s="297">
        <f>SUM(AP29*10+AQ29)/AO29*10</f>
        <v>0</v>
      </c>
      <c r="AS29" s="296">
        <v>1</v>
      </c>
      <c r="AT29" s="296">
        <v>0</v>
      </c>
      <c r="AU29" s="296">
        <v>0</v>
      </c>
      <c r="AV29" s="297">
        <f>SUM(AT29*10+AU29)/AS29*10</f>
        <v>0</v>
      </c>
      <c r="AW29" s="296">
        <v>1</v>
      </c>
      <c r="AX29" s="296">
        <v>0</v>
      </c>
      <c r="AY29" s="296">
        <v>0</v>
      </c>
      <c r="AZ29" s="297">
        <f>SUM(AX29*10+AY29)/AW29*10</f>
        <v>0</v>
      </c>
      <c r="BA29" s="298">
        <f>IF(G29&lt;250,0,IF(G29&lt;500,250,IF(G29&lt;750,"500",IF(G29&lt;1000,750,IF(G29&lt;1500,1000,IF(G29&lt;2000,1500,IF(G29&lt;2500,2000,IF(G29&lt;3000,2500,3000))))))))</f>
        <v>1000</v>
      </c>
      <c r="BB29" s="302">
        <v>1000</v>
      </c>
      <c r="BC29" s="294">
        <f>BA29-BB29</f>
        <v>0</v>
      </c>
      <c r="BD29" s="298" t="str">
        <f>IF(BC29=0,"geen actie",CONCATENATE("diploma uitschrijven: ",BA29," punten"))</f>
        <v>geen actie</v>
      </c>
      <c r="BE29" s="275">
        <v>16</v>
      </c>
    </row>
    <row r="30" spans="1:59" x14ac:dyDescent="0.3">
      <c r="A30" s="275">
        <v>40</v>
      </c>
      <c r="B30" s="275" t="str">
        <f>IF(A30=BE30,"v","x")</f>
        <v>v</v>
      </c>
      <c r="C30" s="476"/>
      <c r="D30" s="480" t="s">
        <v>624</v>
      </c>
      <c r="E30" s="153">
        <v>119503</v>
      </c>
      <c r="F30" s="275" t="s">
        <v>245</v>
      </c>
      <c r="G30" s="294">
        <f>SUM(L30+P30+T30+X30+AB30+AF30+AJ30+AN30+AR30+AV30+AZ30)</f>
        <v>105.83333333333334</v>
      </c>
      <c r="H30" s="294">
        <v>2003</v>
      </c>
      <c r="I30" s="153">
        <f>Aantallen!$B$1</f>
        <v>2021</v>
      </c>
      <c r="J30" s="455">
        <f>I30-H30</f>
        <v>18</v>
      </c>
      <c r="K30" s="295">
        <f>G30-L30</f>
        <v>105.83333333333334</v>
      </c>
      <c r="L30" s="282">
        <v>0</v>
      </c>
      <c r="M30" s="296">
        <v>1</v>
      </c>
      <c r="N30" s="296"/>
      <c r="O30" s="296"/>
      <c r="P30" s="297">
        <f>SUM(N30*10+O30)/M30*10</f>
        <v>0</v>
      </c>
      <c r="Q30" s="296">
        <v>12</v>
      </c>
      <c r="R30" s="296">
        <v>3</v>
      </c>
      <c r="S30" s="296">
        <v>32</v>
      </c>
      <c r="T30" s="297">
        <f>SUM(R30*10+S30)/Q30*10</f>
        <v>51.666666666666671</v>
      </c>
      <c r="U30" s="296">
        <v>12</v>
      </c>
      <c r="V30" s="296">
        <v>3</v>
      </c>
      <c r="W30" s="296">
        <v>35</v>
      </c>
      <c r="X30" s="297">
        <f>SUM(V30*10+W30)/U30*10</f>
        <v>54.166666666666671</v>
      </c>
      <c r="Y30" s="296">
        <v>1</v>
      </c>
      <c r="Z30" s="296"/>
      <c r="AA30" s="296"/>
      <c r="AB30" s="297">
        <f>SUM(Z30*10+AA30)/Y30*10</f>
        <v>0</v>
      </c>
      <c r="AC30" s="296">
        <v>1</v>
      </c>
      <c r="AD30" s="296"/>
      <c r="AE30" s="296"/>
      <c r="AF30" s="297">
        <f>SUM(AD30*10+AE30)/AC30*10</f>
        <v>0</v>
      </c>
      <c r="AG30" s="296">
        <v>1</v>
      </c>
      <c r="AH30" s="296"/>
      <c r="AI30" s="296"/>
      <c r="AJ30" s="297">
        <f>SUM(AH30*10+AI30)/AG30*10</f>
        <v>0</v>
      </c>
      <c r="AK30" s="296">
        <v>1</v>
      </c>
      <c r="AL30" s="296"/>
      <c r="AM30" s="296"/>
      <c r="AN30" s="297">
        <f>SUM(AL30*10+AM30)/AK30*10</f>
        <v>0</v>
      </c>
      <c r="AO30" s="296">
        <v>1</v>
      </c>
      <c r="AP30" s="296">
        <v>0</v>
      </c>
      <c r="AQ30" s="296">
        <v>0</v>
      </c>
      <c r="AR30" s="297">
        <f>SUM(AP30*10+AQ30)/AO30*10</f>
        <v>0</v>
      </c>
      <c r="AS30" s="296">
        <v>1</v>
      </c>
      <c r="AT30" s="296">
        <v>0</v>
      </c>
      <c r="AU30" s="296">
        <v>0</v>
      </c>
      <c r="AV30" s="297">
        <f>SUM(AT30*10+AU30)/AS30*10</f>
        <v>0</v>
      </c>
      <c r="AW30" s="296">
        <v>1</v>
      </c>
      <c r="AX30" s="296">
        <v>0</v>
      </c>
      <c r="AY30" s="296">
        <v>0</v>
      </c>
      <c r="AZ30" s="297">
        <f>SUM(AX30*10+AY30)/AW30*10</f>
        <v>0</v>
      </c>
      <c r="BA30" s="298">
        <f>IF(G30&lt;250,0,IF(G30&lt;500,250,IF(G30&lt;750,"500",IF(G30&lt;1000,750,IF(G30&lt;1500,1000,IF(G30&lt;2000,1500,IF(G30&lt;2500,2000,IF(G30&lt;3000,2500,3000))))))))</f>
        <v>0</v>
      </c>
      <c r="BB30" s="302">
        <v>0</v>
      </c>
      <c r="BC30" s="294">
        <f>BA30-BB30</f>
        <v>0</v>
      </c>
      <c r="BD30" s="298" t="str">
        <f>IF(BC30=0,"geen actie",CONCATENATE("diploma uitschrijven: ",BA30," punten"))</f>
        <v>geen actie</v>
      </c>
      <c r="BE30" s="275">
        <v>40</v>
      </c>
    </row>
    <row r="31" spans="1:59" x14ac:dyDescent="0.3">
      <c r="A31" s="275">
        <v>17</v>
      </c>
      <c r="B31" s="275" t="str">
        <f>IF(A31=BE31,"v","x")</f>
        <v>v</v>
      </c>
      <c r="C31" s="300"/>
      <c r="D31" s="313" t="s">
        <v>389</v>
      </c>
      <c r="E31" s="153">
        <v>117969</v>
      </c>
      <c r="F31" s="153" t="s">
        <v>369</v>
      </c>
      <c r="G31" s="294">
        <f>SUM(L31+P31+T31+X31+AB31+AF31+AJ31+AN31+AR31+AV31+AZ31)</f>
        <v>345</v>
      </c>
      <c r="H31" s="153">
        <v>2008</v>
      </c>
      <c r="I31" s="153">
        <f>Aantallen!$B$1</f>
        <v>2021</v>
      </c>
      <c r="J31" s="455">
        <f>I31-H31</f>
        <v>13</v>
      </c>
      <c r="K31" s="295">
        <f>G31-L31</f>
        <v>0</v>
      </c>
      <c r="L31" s="282">
        <v>345</v>
      </c>
      <c r="M31" s="296">
        <v>1</v>
      </c>
      <c r="N31" s="296"/>
      <c r="O31" s="296"/>
      <c r="P31" s="297">
        <f>SUM(N31*10+O31)/M31*10</f>
        <v>0</v>
      </c>
      <c r="Q31" s="296">
        <v>1</v>
      </c>
      <c r="R31" s="296"/>
      <c r="S31" s="296"/>
      <c r="T31" s="297">
        <f>SUM(R31*10+S31)/Q31*10</f>
        <v>0</v>
      </c>
      <c r="U31" s="296">
        <v>1</v>
      </c>
      <c r="V31" s="296"/>
      <c r="W31" s="296"/>
      <c r="X31" s="297">
        <f>SUM(V31*10+W31)/U31*10</f>
        <v>0</v>
      </c>
      <c r="Y31" s="296">
        <v>1</v>
      </c>
      <c r="Z31" s="296"/>
      <c r="AA31" s="296"/>
      <c r="AB31" s="297">
        <f>SUM(Z31*10+AA31)/Y31*10</f>
        <v>0</v>
      </c>
      <c r="AC31" s="296">
        <v>1</v>
      </c>
      <c r="AD31" s="296"/>
      <c r="AE31" s="296"/>
      <c r="AF31" s="297">
        <f>SUM(AD31*10+AE31)/AC31*10</f>
        <v>0</v>
      </c>
      <c r="AG31" s="296">
        <v>1</v>
      </c>
      <c r="AH31" s="296"/>
      <c r="AI31" s="296"/>
      <c r="AJ31" s="297">
        <f>SUM(AH31*10+AI31)/AG31*10</f>
        <v>0</v>
      </c>
      <c r="AK31" s="296">
        <v>1</v>
      </c>
      <c r="AL31" s="296"/>
      <c r="AM31" s="296"/>
      <c r="AN31" s="297">
        <f>SUM(AL31*10+AM31)/AK31*10</f>
        <v>0</v>
      </c>
      <c r="AO31" s="296">
        <v>1</v>
      </c>
      <c r="AP31" s="296">
        <v>0</v>
      </c>
      <c r="AQ31" s="296">
        <v>0</v>
      </c>
      <c r="AR31" s="297">
        <f>SUM(AP31*10+AQ31)/AO31*10</f>
        <v>0</v>
      </c>
      <c r="AS31" s="296">
        <v>1</v>
      </c>
      <c r="AT31" s="296">
        <v>0</v>
      </c>
      <c r="AU31" s="296">
        <v>0</v>
      </c>
      <c r="AV31" s="297">
        <f>SUM(AT31*10+AU31)/AS31*10</f>
        <v>0</v>
      </c>
      <c r="AW31" s="296">
        <v>1</v>
      </c>
      <c r="AX31" s="296">
        <v>0</v>
      </c>
      <c r="AY31" s="296">
        <v>0</v>
      </c>
      <c r="AZ31" s="297">
        <f>SUM(AX31*10+AY31)/AW31*10</f>
        <v>0</v>
      </c>
      <c r="BA31" s="298">
        <f>IF(G31&lt;250,0,IF(G31&lt;500,250,IF(G31&lt;750,"500",IF(G31&lt;1000,750,IF(G31&lt;1500,1000,IF(G31&lt;2000,1500,IF(G31&lt;2500,2000,IF(G31&lt;3000,2500,3000))))))))</f>
        <v>250</v>
      </c>
      <c r="BB31" s="302">
        <v>250</v>
      </c>
      <c r="BC31" s="294">
        <f>BA31-BB31</f>
        <v>0</v>
      </c>
      <c r="BD31" s="298" t="str">
        <f>IF(BC31=0,"geen actie",CONCATENATE("diploma uitschrijven: ",BA31," punten"))</f>
        <v>geen actie</v>
      </c>
      <c r="BE31" s="275">
        <v>17</v>
      </c>
    </row>
    <row r="32" spans="1:59" ht="16.2" customHeight="1" x14ac:dyDescent="0.3">
      <c r="A32" s="275">
        <v>18</v>
      </c>
      <c r="B32" s="275" t="str">
        <f>IF(A32=BE32,"v","x")</f>
        <v>v</v>
      </c>
      <c r="C32" s="457"/>
      <c r="D32" s="174" t="s">
        <v>370</v>
      </c>
      <c r="E32" s="294">
        <v>118017</v>
      </c>
      <c r="F32" s="294" t="s">
        <v>369</v>
      </c>
      <c r="G32" s="294">
        <f>SUM(L32+P32+T32+X32+AB32+AF32+AJ32+AN32+AR32+AV32+AZ32)</f>
        <v>611.30952380952374</v>
      </c>
      <c r="H32" s="294">
        <v>2007</v>
      </c>
      <c r="I32" s="153">
        <f>Aantallen!$B$1</f>
        <v>2021</v>
      </c>
      <c r="J32" s="455">
        <f>I32-H32</f>
        <v>14</v>
      </c>
      <c r="K32" s="295">
        <f>G32-L32</f>
        <v>0</v>
      </c>
      <c r="L32" s="282">
        <v>611.30952380952374</v>
      </c>
      <c r="M32" s="296">
        <v>1</v>
      </c>
      <c r="N32" s="296"/>
      <c r="O32" s="296"/>
      <c r="P32" s="297">
        <f>SUM(N32*10+O32)/M32*10</f>
        <v>0</v>
      </c>
      <c r="Q32" s="296">
        <v>1</v>
      </c>
      <c r="R32" s="296"/>
      <c r="S32" s="296"/>
      <c r="T32" s="297">
        <f>SUM(R32*10+S32)/Q32*10</f>
        <v>0</v>
      </c>
      <c r="U32" s="296">
        <v>1</v>
      </c>
      <c r="V32" s="296"/>
      <c r="W32" s="296"/>
      <c r="X32" s="297">
        <f>SUM(V32*10+W32)/U32*10</f>
        <v>0</v>
      </c>
      <c r="Y32" s="296">
        <v>1</v>
      </c>
      <c r="Z32" s="296"/>
      <c r="AA32" s="296"/>
      <c r="AB32" s="297">
        <f>SUM(Z32*10+AA32)/Y32*10</f>
        <v>0</v>
      </c>
      <c r="AC32" s="296">
        <v>1</v>
      </c>
      <c r="AD32" s="296"/>
      <c r="AE32" s="296"/>
      <c r="AF32" s="297">
        <f>SUM(AD32*10+AE32)/AC32*10</f>
        <v>0</v>
      </c>
      <c r="AG32" s="296">
        <v>1</v>
      </c>
      <c r="AH32" s="296"/>
      <c r="AI32" s="296"/>
      <c r="AJ32" s="297">
        <f>SUM(AH32*10+AI32)/AG32*10</f>
        <v>0</v>
      </c>
      <c r="AK32" s="296">
        <v>1</v>
      </c>
      <c r="AL32" s="296"/>
      <c r="AM32" s="296"/>
      <c r="AN32" s="297">
        <f>SUM(AL32*10+AM32)/AK32*10</f>
        <v>0</v>
      </c>
      <c r="AO32" s="296">
        <v>1</v>
      </c>
      <c r="AP32" s="296">
        <v>0</v>
      </c>
      <c r="AQ32" s="296">
        <v>0</v>
      </c>
      <c r="AR32" s="297">
        <f>SUM(AP32*10+AQ32)/AO32*10</f>
        <v>0</v>
      </c>
      <c r="AS32" s="296">
        <v>1</v>
      </c>
      <c r="AT32" s="296">
        <v>0</v>
      </c>
      <c r="AU32" s="296">
        <v>0</v>
      </c>
      <c r="AV32" s="297">
        <f>SUM(AT32*10+AU32)/AS32*10</f>
        <v>0</v>
      </c>
      <c r="AW32" s="296">
        <v>1</v>
      </c>
      <c r="AX32" s="296">
        <v>0</v>
      </c>
      <c r="AY32" s="296">
        <v>0</v>
      </c>
      <c r="AZ32" s="297">
        <f>SUM(AX32*10+AY32)/AW32*10</f>
        <v>0</v>
      </c>
      <c r="BA32" s="298" t="str">
        <f>IF(G32&lt;250,0,IF(G32&lt;500,250,IF(G32&lt;750,"500",IF(G32&lt;1000,750,IF(G32&lt;1500,1000,IF(G32&lt;2000,1500,IF(G32&lt;2500,2000,IF(G32&lt;3000,2500,3000))))))))</f>
        <v>500</v>
      </c>
      <c r="BB32" s="181">
        <v>500</v>
      </c>
      <c r="BC32" s="294">
        <f>BA32-BB32</f>
        <v>0</v>
      </c>
      <c r="BD32" s="298" t="str">
        <f>IF(BC32=0,"geen actie",CONCATENATE("diploma uitschrijven: ",BA32," punten"))</f>
        <v>geen actie</v>
      </c>
      <c r="BE32" s="275">
        <v>18</v>
      </c>
      <c r="BF32" s="299"/>
    </row>
    <row r="33" spans="1:58" x14ac:dyDescent="0.3">
      <c r="A33" s="275">
        <v>19</v>
      </c>
      <c r="B33" s="275" t="str">
        <f>IF(A33=BE33,"v","x")</f>
        <v>v</v>
      </c>
      <c r="C33" s="275"/>
      <c r="D33" s="581" t="s">
        <v>371</v>
      </c>
      <c r="E33" s="294">
        <v>117063</v>
      </c>
      <c r="F33" s="473" t="s">
        <v>241</v>
      </c>
      <c r="G33" s="294">
        <f>SUM(L33+P33+T33+X33+AB33+AF33+AJ33+AN33+AR33+AV33+AZ33)</f>
        <v>2339.8263403263404</v>
      </c>
      <c r="H33" s="294">
        <v>2007</v>
      </c>
      <c r="I33" s="153">
        <f>Aantallen!$B$1</f>
        <v>2021</v>
      </c>
      <c r="J33" s="455">
        <f>I33-H33</f>
        <v>14</v>
      </c>
      <c r="K33" s="295">
        <f>G33-L33</f>
        <v>671.37179487179492</v>
      </c>
      <c r="L33" s="282">
        <v>1668.4545454545455</v>
      </c>
      <c r="M33" s="296">
        <v>1</v>
      </c>
      <c r="N33" s="296"/>
      <c r="O33" s="296"/>
      <c r="P33" s="297">
        <f>SUM(N33*10+O33)/M33*10</f>
        <v>0</v>
      </c>
      <c r="Q33" s="296">
        <v>12</v>
      </c>
      <c r="R33" s="296">
        <v>4</v>
      </c>
      <c r="S33" s="296">
        <v>41</v>
      </c>
      <c r="T33" s="297">
        <f>SUM(R33*10+S33)/Q33*10</f>
        <v>67.5</v>
      </c>
      <c r="U33" s="296">
        <v>12</v>
      </c>
      <c r="V33" s="296">
        <v>6</v>
      </c>
      <c r="W33" s="296">
        <v>42</v>
      </c>
      <c r="X33" s="297">
        <f>SUM(V33*10+W33)/U33*10</f>
        <v>85</v>
      </c>
      <c r="Y33" s="296">
        <v>12</v>
      </c>
      <c r="Z33" s="296">
        <v>7</v>
      </c>
      <c r="AA33" s="296">
        <v>48</v>
      </c>
      <c r="AB33" s="297">
        <f>SUM(Z33*10+AA33)/Y33*10</f>
        <v>98.333333333333343</v>
      </c>
      <c r="AC33" s="296">
        <v>1</v>
      </c>
      <c r="AD33" s="296"/>
      <c r="AE33" s="296"/>
      <c r="AF33" s="297">
        <f>SUM(AD33*10+AE33)/AC33*10</f>
        <v>0</v>
      </c>
      <c r="AG33" s="296">
        <v>10</v>
      </c>
      <c r="AH33" s="296">
        <v>9</v>
      </c>
      <c r="AI33" s="296">
        <v>49</v>
      </c>
      <c r="AJ33" s="297">
        <f>SUM(AH33*10+AI33)/AG33*10</f>
        <v>139</v>
      </c>
      <c r="AK33" s="296">
        <v>13</v>
      </c>
      <c r="AL33" s="296">
        <v>11</v>
      </c>
      <c r="AM33" s="296">
        <v>61</v>
      </c>
      <c r="AN33" s="297">
        <f>SUM(AL33*10+AM33)/AK33*10</f>
        <v>131.53846153846155</v>
      </c>
      <c r="AO33" s="296">
        <v>7</v>
      </c>
      <c r="AP33" s="296">
        <v>7</v>
      </c>
      <c r="AQ33" s="296">
        <v>35</v>
      </c>
      <c r="AR33" s="297">
        <f>SUM(AP33*10+AQ33)/AO33*10</f>
        <v>150</v>
      </c>
      <c r="AS33" s="296">
        <v>1</v>
      </c>
      <c r="AT33" s="296">
        <v>0</v>
      </c>
      <c r="AU33" s="296">
        <v>0</v>
      </c>
      <c r="AV33" s="297">
        <f>SUM(AT33*10+AU33)/AS33*10</f>
        <v>0</v>
      </c>
      <c r="AW33" s="296">
        <v>1</v>
      </c>
      <c r="AX33" s="296">
        <v>0</v>
      </c>
      <c r="AY33" s="296">
        <v>0</v>
      </c>
      <c r="AZ33" s="297">
        <f>SUM(AX33*10+AY33)/AW33*10</f>
        <v>0</v>
      </c>
      <c r="BA33" s="298">
        <f>IF(G33&lt;250,0,IF(G33&lt;500,250,IF(G33&lt;750,"500",IF(G33&lt;1000,750,IF(G33&lt;1500,1000,IF(G33&lt;2000,1500,IF(G33&lt;2500,2000,IF(G33&lt;3000,2500,3000))))))))</f>
        <v>2000</v>
      </c>
      <c r="BB33" s="181">
        <v>2000</v>
      </c>
      <c r="BC33" s="294">
        <f>BA33-BB33</f>
        <v>0</v>
      </c>
      <c r="BD33" s="298" t="str">
        <f>IF(BC33=0,"geen actie",CONCATENATE("diploma uitschrijven: ",BA33," punten"))</f>
        <v>geen actie</v>
      </c>
      <c r="BE33" s="275">
        <v>19</v>
      </c>
      <c r="BF33" s="299"/>
    </row>
    <row r="34" spans="1:58" x14ac:dyDescent="0.3">
      <c r="A34" s="275">
        <v>20</v>
      </c>
      <c r="B34" s="275" t="str">
        <f>IF(A34=BE34,"v","x")</f>
        <v>v</v>
      </c>
      <c r="C34" s="457"/>
      <c r="D34" s="303" t="s">
        <v>372</v>
      </c>
      <c r="E34" s="153">
        <v>117166</v>
      </c>
      <c r="F34" s="153" t="s">
        <v>373</v>
      </c>
      <c r="G34" s="294">
        <f>SUM(L34+P34+T34+X34+AB34+AF34+AJ34+AN34+AR34+AV34+AZ34)</f>
        <v>45.714285714285715</v>
      </c>
      <c r="H34" s="294">
        <v>2006</v>
      </c>
      <c r="I34" s="153">
        <f>Aantallen!$B$1</f>
        <v>2021</v>
      </c>
      <c r="J34" s="455">
        <f>I34-H34</f>
        <v>15</v>
      </c>
      <c r="K34" s="295">
        <f>G34-L34</f>
        <v>0</v>
      </c>
      <c r="L34" s="282">
        <v>45.714285714285715</v>
      </c>
      <c r="M34" s="296">
        <v>1</v>
      </c>
      <c r="N34" s="296"/>
      <c r="O34" s="296"/>
      <c r="P34" s="297">
        <f>SUM(N34*10+O34)/M34*10</f>
        <v>0</v>
      </c>
      <c r="Q34" s="296">
        <v>1</v>
      </c>
      <c r="R34" s="296"/>
      <c r="S34" s="296"/>
      <c r="T34" s="297">
        <f>SUM(R34*10+S34)/Q34*10</f>
        <v>0</v>
      </c>
      <c r="U34" s="296">
        <v>1</v>
      </c>
      <c r="V34" s="296"/>
      <c r="W34" s="296"/>
      <c r="X34" s="297">
        <f>SUM(V34*10+W34)/U34*10</f>
        <v>0</v>
      </c>
      <c r="Y34" s="296">
        <v>1</v>
      </c>
      <c r="Z34" s="296"/>
      <c r="AA34" s="296"/>
      <c r="AB34" s="297">
        <f>SUM(Z34*10+AA34)/Y34*10</f>
        <v>0</v>
      </c>
      <c r="AC34" s="296">
        <v>1</v>
      </c>
      <c r="AD34" s="296"/>
      <c r="AE34" s="296"/>
      <c r="AF34" s="297">
        <f>SUM(AD34*10+AE34)/AC34*10</f>
        <v>0</v>
      </c>
      <c r="AG34" s="296">
        <v>1</v>
      </c>
      <c r="AH34" s="296"/>
      <c r="AI34" s="296"/>
      <c r="AJ34" s="297">
        <f>SUM(AH34*10+AI34)/AG34*10</f>
        <v>0</v>
      </c>
      <c r="AK34" s="296">
        <v>1</v>
      </c>
      <c r="AL34" s="296"/>
      <c r="AM34" s="296"/>
      <c r="AN34" s="297">
        <f>SUM(AL34*10+AM34)/AK34*10</f>
        <v>0</v>
      </c>
      <c r="AO34" s="296">
        <v>1</v>
      </c>
      <c r="AP34" s="296">
        <v>0</v>
      </c>
      <c r="AQ34" s="296">
        <v>0</v>
      </c>
      <c r="AR34" s="297">
        <f>SUM(AP34*10+AQ34)/AO34*10</f>
        <v>0</v>
      </c>
      <c r="AS34" s="296">
        <v>1</v>
      </c>
      <c r="AT34" s="296">
        <v>0</v>
      </c>
      <c r="AU34" s="296">
        <v>0</v>
      </c>
      <c r="AV34" s="297">
        <f>SUM(AT34*10+AU34)/AS34*10</f>
        <v>0</v>
      </c>
      <c r="AW34" s="296">
        <v>1</v>
      </c>
      <c r="AX34" s="296">
        <v>0</v>
      </c>
      <c r="AY34" s="296">
        <v>0</v>
      </c>
      <c r="AZ34" s="297">
        <f>SUM(AX34*10+AY34)/AW34*10</f>
        <v>0</v>
      </c>
      <c r="BA34" s="298">
        <f>IF(G34&lt;250,0,IF(G34&lt;500,250,IF(G34&lt;750,"500",IF(G34&lt;1000,750,IF(G34&lt;1500,1000,IF(G34&lt;2000,1500,IF(G34&lt;2500,2000,IF(G34&lt;3000,2500,3000))))))))</f>
        <v>0</v>
      </c>
      <c r="BB34" s="302">
        <v>0</v>
      </c>
      <c r="BC34" s="294">
        <f>BA34-BB34</f>
        <v>0</v>
      </c>
      <c r="BD34" s="298" t="str">
        <f>IF(BC34=0,"geen actie",CONCATENATE("diploma uitschrijven: ",BA34," punten"))</f>
        <v>geen actie</v>
      </c>
      <c r="BE34" s="275">
        <v>20</v>
      </c>
    </row>
    <row r="35" spans="1:58" x14ac:dyDescent="0.3">
      <c r="A35" s="275">
        <v>21</v>
      </c>
      <c r="B35" s="275" t="str">
        <f>IF(A35=BE35,"v","x")</f>
        <v>v</v>
      </c>
      <c r="C35" s="457"/>
      <c r="D35" s="301" t="s">
        <v>374</v>
      </c>
      <c r="E35" s="294"/>
      <c r="F35" s="294" t="s">
        <v>320</v>
      </c>
      <c r="G35" s="294">
        <f>SUM(L35+P35+T35+X35+AB35+AF35+AJ35+AN35+AR35+AV35+AZ35)</f>
        <v>72.857142857142861</v>
      </c>
      <c r="H35" s="294">
        <v>2007</v>
      </c>
      <c r="I35" s="153">
        <f>Aantallen!$B$1</f>
        <v>2021</v>
      </c>
      <c r="J35" s="455">
        <f>I35-H35</f>
        <v>14</v>
      </c>
      <c r="K35" s="295">
        <f>G35-L35</f>
        <v>0</v>
      </c>
      <c r="L35" s="282">
        <v>72.857142857142861</v>
      </c>
      <c r="M35" s="296">
        <v>1</v>
      </c>
      <c r="N35" s="296"/>
      <c r="O35" s="296"/>
      <c r="P35" s="297">
        <f>SUM(N35*10+O35)/M35*10</f>
        <v>0</v>
      </c>
      <c r="Q35" s="296">
        <v>1</v>
      </c>
      <c r="R35" s="296"/>
      <c r="S35" s="296"/>
      <c r="T35" s="297">
        <f>SUM(R35*10+S35)/Q35*10</f>
        <v>0</v>
      </c>
      <c r="U35" s="296">
        <v>1</v>
      </c>
      <c r="V35" s="296"/>
      <c r="W35" s="296"/>
      <c r="X35" s="297">
        <f>SUM(V35*10+W35)/U35*10</f>
        <v>0</v>
      </c>
      <c r="Y35" s="296">
        <v>1</v>
      </c>
      <c r="Z35" s="296"/>
      <c r="AA35" s="296"/>
      <c r="AB35" s="297">
        <f>SUM(Z35*10+AA35)/Y35*10</f>
        <v>0</v>
      </c>
      <c r="AC35" s="296">
        <v>1</v>
      </c>
      <c r="AD35" s="296"/>
      <c r="AE35" s="296"/>
      <c r="AF35" s="297">
        <f>SUM(AD35*10+AE35)/AC35*10</f>
        <v>0</v>
      </c>
      <c r="AG35" s="296">
        <v>1</v>
      </c>
      <c r="AH35" s="296"/>
      <c r="AI35" s="296"/>
      <c r="AJ35" s="297">
        <f>SUM(AH35*10+AI35)/AG35*10</f>
        <v>0</v>
      </c>
      <c r="AK35" s="296">
        <v>1</v>
      </c>
      <c r="AL35" s="296"/>
      <c r="AM35" s="296"/>
      <c r="AN35" s="297">
        <f>SUM(AL35*10+AM35)/AK35*10</f>
        <v>0</v>
      </c>
      <c r="AO35" s="296">
        <v>1</v>
      </c>
      <c r="AP35" s="296">
        <v>0</v>
      </c>
      <c r="AQ35" s="296">
        <v>0</v>
      </c>
      <c r="AR35" s="297">
        <f>SUM(AP35*10+AQ35)/AO35*10</f>
        <v>0</v>
      </c>
      <c r="AS35" s="296">
        <v>1</v>
      </c>
      <c r="AT35" s="296">
        <v>0</v>
      </c>
      <c r="AU35" s="296">
        <v>0</v>
      </c>
      <c r="AV35" s="297">
        <f>SUM(AT35*10+AU35)/AS35*10</f>
        <v>0</v>
      </c>
      <c r="AW35" s="296">
        <v>1</v>
      </c>
      <c r="AX35" s="296">
        <v>0</v>
      </c>
      <c r="AY35" s="296">
        <v>0</v>
      </c>
      <c r="AZ35" s="297">
        <f>SUM(AX35*10+AY35)/AW35*10</f>
        <v>0</v>
      </c>
      <c r="BA35" s="298">
        <f>IF(G35&lt;250,0,IF(G35&lt;500,250,IF(G35&lt;750,"500",IF(G35&lt;1000,750,IF(G35&lt;1500,1000,IF(G35&lt;2000,1500,IF(G35&lt;2500,2000,IF(G35&lt;3000,2500,3000))))))))</f>
        <v>0</v>
      </c>
      <c r="BB35" s="302">
        <v>0</v>
      </c>
      <c r="BC35" s="294">
        <f>BA35-BB35</f>
        <v>0</v>
      </c>
      <c r="BD35" s="298" t="str">
        <f>IF(BC35=0,"geen actie",CONCATENATE("diploma uitschrijven: ",BA35," punten"))</f>
        <v>geen actie</v>
      </c>
      <c r="BE35" s="275">
        <v>21</v>
      </c>
    </row>
    <row r="36" spans="1:58" x14ac:dyDescent="0.3">
      <c r="A36" s="275">
        <v>22</v>
      </c>
      <c r="B36" s="275" t="str">
        <f>IF(A36=BE36,"v","x")</f>
        <v>v</v>
      </c>
      <c r="C36" s="457"/>
      <c r="D36" s="301" t="s">
        <v>375</v>
      </c>
      <c r="E36" s="294">
        <v>116742</v>
      </c>
      <c r="F36" s="294" t="s">
        <v>266</v>
      </c>
      <c r="G36" s="294">
        <f>SUM(L36+P36+T36+X36+AB36+AF36+AJ36+AN36+AR36+AV36+AZ36)</f>
        <v>2164.3322510822509</v>
      </c>
      <c r="H36" s="294">
        <v>2005</v>
      </c>
      <c r="I36" s="153">
        <f>Aantallen!$B$1</f>
        <v>2021</v>
      </c>
      <c r="J36" s="455">
        <f>I36-H36</f>
        <v>16</v>
      </c>
      <c r="K36" s="295">
        <f>G36-L36</f>
        <v>0</v>
      </c>
      <c r="L36" s="282">
        <v>2164.3322510822509</v>
      </c>
      <c r="M36" s="296">
        <v>1</v>
      </c>
      <c r="N36" s="296"/>
      <c r="O36" s="296"/>
      <c r="P36" s="297">
        <f>SUM(N36*10+O36)/M36*10</f>
        <v>0</v>
      </c>
      <c r="Q36" s="296">
        <v>1</v>
      </c>
      <c r="R36" s="296"/>
      <c r="S36" s="296"/>
      <c r="T36" s="297">
        <f>SUM(R36*10+S36)/Q36*10</f>
        <v>0</v>
      </c>
      <c r="U36" s="296">
        <v>1</v>
      </c>
      <c r="V36" s="296"/>
      <c r="W36" s="296"/>
      <c r="X36" s="297">
        <f>SUM(V36*10+W36)/U36*10</f>
        <v>0</v>
      </c>
      <c r="Y36" s="296">
        <v>1</v>
      </c>
      <c r="Z36" s="296"/>
      <c r="AA36" s="296"/>
      <c r="AB36" s="297">
        <f>SUM(Z36*10+AA36)/Y36*10</f>
        <v>0</v>
      </c>
      <c r="AC36" s="296">
        <v>1</v>
      </c>
      <c r="AD36" s="296"/>
      <c r="AE36" s="296"/>
      <c r="AF36" s="297">
        <f>SUM(AD36*10+AE36)/AC36*10</f>
        <v>0</v>
      </c>
      <c r="AG36" s="296">
        <v>1</v>
      </c>
      <c r="AH36" s="296"/>
      <c r="AI36" s="296"/>
      <c r="AJ36" s="297">
        <f>SUM(AH36*10+AI36)/AG36*10</f>
        <v>0</v>
      </c>
      <c r="AK36" s="296">
        <v>1</v>
      </c>
      <c r="AL36" s="296"/>
      <c r="AM36" s="296"/>
      <c r="AN36" s="297">
        <f>SUM(AL36*10+AM36)/AK36*10</f>
        <v>0</v>
      </c>
      <c r="AO36" s="296">
        <v>1</v>
      </c>
      <c r="AP36" s="296">
        <v>0</v>
      </c>
      <c r="AQ36" s="296">
        <v>0</v>
      </c>
      <c r="AR36" s="297">
        <f>SUM(AP36*10+AQ36)/AO36*10</f>
        <v>0</v>
      </c>
      <c r="AS36" s="296">
        <v>1</v>
      </c>
      <c r="AT36" s="296">
        <v>0</v>
      </c>
      <c r="AU36" s="296">
        <v>0</v>
      </c>
      <c r="AV36" s="297">
        <f>SUM(AT36*10+AU36)/AS36*10</f>
        <v>0</v>
      </c>
      <c r="AW36" s="296">
        <v>1</v>
      </c>
      <c r="AX36" s="296">
        <v>0</v>
      </c>
      <c r="AY36" s="296">
        <v>0</v>
      </c>
      <c r="AZ36" s="297">
        <f>SUM(AX36*10+AY36)/AW36*10</f>
        <v>0</v>
      </c>
      <c r="BA36" s="298">
        <f>IF(G36&lt;250,0,IF(G36&lt;500,250,IF(G36&lt;750,"500",IF(G36&lt;1000,750,IF(G36&lt;1500,1000,IF(G36&lt;2000,1500,IF(G36&lt;2500,2000,IF(G36&lt;3000,2500,3000))))))))</f>
        <v>2000</v>
      </c>
      <c r="BB36" s="304">
        <v>2000</v>
      </c>
      <c r="BC36" s="294">
        <f>BA36-BB36</f>
        <v>0</v>
      </c>
      <c r="BD36" s="298" t="str">
        <f>IF(BC36=0,"geen actie",CONCATENATE("diploma uitschrijven: ",BA36," punten"))</f>
        <v>geen actie</v>
      </c>
      <c r="BE36" s="275">
        <v>22</v>
      </c>
    </row>
    <row r="37" spans="1:58" x14ac:dyDescent="0.3">
      <c r="A37" s="275">
        <v>23</v>
      </c>
      <c r="B37" s="275" t="str">
        <f>IF(A37=BE37,"v","x")</f>
        <v>v</v>
      </c>
      <c r="C37" s="457"/>
      <c r="D37" s="301" t="s">
        <v>574</v>
      </c>
      <c r="E37" s="294">
        <v>118693</v>
      </c>
      <c r="F37" s="294" t="s">
        <v>266</v>
      </c>
      <c r="G37" s="294">
        <f>SUM(L37+P37+T37+X37+AB37+AF37+AJ37+AN37+AR37+AV37+AZ37)</f>
        <v>67.777777777777771</v>
      </c>
      <c r="H37" s="294">
        <v>2007</v>
      </c>
      <c r="I37" s="153">
        <f>Aantallen!$B$1</f>
        <v>2021</v>
      </c>
      <c r="J37" s="455">
        <f>I37-H37</f>
        <v>14</v>
      </c>
      <c r="K37" s="295">
        <f>G37-L37</f>
        <v>0</v>
      </c>
      <c r="L37" s="282">
        <v>67.777777777777771</v>
      </c>
      <c r="M37" s="296">
        <v>1</v>
      </c>
      <c r="N37" s="296"/>
      <c r="O37" s="296"/>
      <c r="P37" s="297">
        <f>SUM(N37*10+O37)/M37*10</f>
        <v>0</v>
      </c>
      <c r="Q37" s="296">
        <v>1</v>
      </c>
      <c r="R37" s="296"/>
      <c r="S37" s="296"/>
      <c r="T37" s="297">
        <f>SUM(R37*10+S37)/Q37*10</f>
        <v>0</v>
      </c>
      <c r="U37" s="296">
        <v>1</v>
      </c>
      <c r="V37" s="296"/>
      <c r="W37" s="296"/>
      <c r="X37" s="297">
        <f>SUM(V37*10+W37)/U37*10</f>
        <v>0</v>
      </c>
      <c r="Y37" s="296">
        <v>1</v>
      </c>
      <c r="Z37" s="296"/>
      <c r="AA37" s="296"/>
      <c r="AB37" s="297">
        <f>SUM(Z37*10+AA37)/Y37*10</f>
        <v>0</v>
      </c>
      <c r="AC37" s="296">
        <v>1</v>
      </c>
      <c r="AD37" s="296"/>
      <c r="AE37" s="296"/>
      <c r="AF37" s="297">
        <f>SUM(AD37*10+AE37)/AC37*10</f>
        <v>0</v>
      </c>
      <c r="AG37" s="296">
        <v>1</v>
      </c>
      <c r="AH37" s="296"/>
      <c r="AI37" s="296"/>
      <c r="AJ37" s="297">
        <f>SUM(AH37*10+AI37)/AG37*10</f>
        <v>0</v>
      </c>
      <c r="AK37" s="296">
        <v>1</v>
      </c>
      <c r="AL37" s="296"/>
      <c r="AM37" s="296"/>
      <c r="AN37" s="297">
        <f>SUM(AL37*10+AM37)/AK37*10</f>
        <v>0</v>
      </c>
      <c r="AO37" s="296">
        <v>1</v>
      </c>
      <c r="AP37" s="296">
        <v>0</v>
      </c>
      <c r="AQ37" s="296">
        <v>0</v>
      </c>
      <c r="AR37" s="297">
        <f>SUM(AP37*10+AQ37)/AO37*10</f>
        <v>0</v>
      </c>
      <c r="AS37" s="296">
        <v>1</v>
      </c>
      <c r="AT37" s="296">
        <v>0</v>
      </c>
      <c r="AU37" s="296">
        <v>0</v>
      </c>
      <c r="AV37" s="297">
        <f>SUM(AT37*10+AU37)/AS37*10</f>
        <v>0</v>
      </c>
      <c r="AW37" s="296">
        <v>1</v>
      </c>
      <c r="AX37" s="296">
        <v>0</v>
      </c>
      <c r="AY37" s="296">
        <v>0</v>
      </c>
      <c r="AZ37" s="297">
        <f>SUM(AX37*10+AY37)/AW37*10</f>
        <v>0</v>
      </c>
      <c r="BA37" s="298">
        <f>IF(G37&lt;250,0,IF(G37&lt;500,250,IF(G37&lt;750,"500",IF(G37&lt;1000,750,IF(G37&lt;1500,1000,IF(G37&lt;2000,1500,IF(G37&lt;2500,2000,IF(G37&lt;3000,2500,3000))))))))</f>
        <v>0</v>
      </c>
      <c r="BB37" s="302">
        <v>0</v>
      </c>
      <c r="BC37" s="294">
        <f>BA37-BB37</f>
        <v>0</v>
      </c>
      <c r="BD37" s="298" t="str">
        <f>IF(BC37=0,"geen actie",CONCATENATE("diploma uitschrijven: ",BA37," punten"))</f>
        <v>geen actie</v>
      </c>
      <c r="BE37" s="275">
        <v>23</v>
      </c>
    </row>
    <row r="38" spans="1:58" x14ac:dyDescent="0.3">
      <c r="A38" s="275">
        <v>28</v>
      </c>
      <c r="B38" s="275" t="str">
        <f>IF(A38=BE38,"v","x")</f>
        <v>v</v>
      </c>
      <c r="C38" s="300"/>
      <c r="D38" s="303" t="s">
        <v>390</v>
      </c>
      <c r="E38" s="153">
        <v>117406</v>
      </c>
      <c r="F38" s="153" t="s">
        <v>361</v>
      </c>
      <c r="G38" s="294">
        <f>SUM(L38+P38+T38+X38+AB38+AF38+AJ38+AN38+AR38+AV38+AZ38)</f>
        <v>617.44444444444434</v>
      </c>
      <c r="H38" s="153">
        <v>2009</v>
      </c>
      <c r="I38" s="153">
        <f>Aantallen!$B$1</f>
        <v>2021</v>
      </c>
      <c r="J38" s="455">
        <f>I38-H38</f>
        <v>12</v>
      </c>
      <c r="K38" s="186">
        <v>0</v>
      </c>
      <c r="L38" s="164">
        <v>617.44444444444434</v>
      </c>
      <c r="M38" s="296">
        <v>1</v>
      </c>
      <c r="N38" s="296"/>
      <c r="O38" s="296"/>
      <c r="P38" s="297">
        <f>SUM(N38*10+O38)/M38*10</f>
        <v>0</v>
      </c>
      <c r="Q38" s="296">
        <v>1</v>
      </c>
      <c r="R38" s="296"/>
      <c r="S38" s="296"/>
      <c r="T38" s="297">
        <f>SUM(R38*10+S38)/Q38*10</f>
        <v>0</v>
      </c>
      <c r="U38" s="296">
        <v>1</v>
      </c>
      <c r="V38" s="296"/>
      <c r="W38" s="296"/>
      <c r="X38" s="297">
        <f>SUM(V38*10+W38)/U38*10</f>
        <v>0</v>
      </c>
      <c r="Y38" s="296">
        <v>1</v>
      </c>
      <c r="Z38" s="296"/>
      <c r="AA38" s="296"/>
      <c r="AB38" s="297">
        <f>SUM(Z38*10+AA38)/Y38*10</f>
        <v>0</v>
      </c>
      <c r="AC38" s="296">
        <v>1</v>
      </c>
      <c r="AD38" s="296"/>
      <c r="AE38" s="296"/>
      <c r="AF38" s="297">
        <f>SUM(AD38*10+AE38)/AC38*10</f>
        <v>0</v>
      </c>
      <c r="AG38" s="296">
        <v>1</v>
      </c>
      <c r="AH38" s="296"/>
      <c r="AI38" s="296"/>
      <c r="AJ38" s="297">
        <f>SUM(AH38*10+AI38)/AG38*10</f>
        <v>0</v>
      </c>
      <c r="AK38" s="296">
        <v>1</v>
      </c>
      <c r="AL38" s="296"/>
      <c r="AM38" s="296"/>
      <c r="AN38" s="297">
        <f>SUM(AL38*10+AM38)/AK38*10</f>
        <v>0</v>
      </c>
      <c r="AO38" s="296">
        <v>1</v>
      </c>
      <c r="AP38" s="296">
        <v>0</v>
      </c>
      <c r="AQ38" s="296">
        <v>0</v>
      </c>
      <c r="AR38" s="297">
        <f>SUM(AP38*10+AQ38)/AO38*10</f>
        <v>0</v>
      </c>
      <c r="AS38" s="296">
        <v>1</v>
      </c>
      <c r="AT38" s="296">
        <v>0</v>
      </c>
      <c r="AU38" s="296">
        <v>0</v>
      </c>
      <c r="AV38" s="297">
        <f>SUM(AT38*10+AU38)/AS38*10</f>
        <v>0</v>
      </c>
      <c r="AW38" s="296">
        <v>1</v>
      </c>
      <c r="AX38" s="296">
        <v>0</v>
      </c>
      <c r="AY38" s="296">
        <v>0</v>
      </c>
      <c r="AZ38" s="297">
        <f>SUM(AX38*10+AY38)/AW38*10</f>
        <v>0</v>
      </c>
      <c r="BA38" s="298" t="str">
        <f>IF(G38&lt;250,0,IF(G38&lt;500,250,IF(G38&lt;750,"500",IF(G38&lt;1000,750,IF(G38&lt;1500,1000,IF(G38&lt;2000,1500,IF(G38&lt;2500,2000,IF(G38&lt;3000,2500,3000))))))))</f>
        <v>500</v>
      </c>
      <c r="BB38" s="302">
        <v>500</v>
      </c>
      <c r="BC38" s="294">
        <f>BA38-BB38</f>
        <v>0</v>
      </c>
      <c r="BD38" s="298" t="str">
        <f>IF(BC38=0,"geen actie",CONCATENATE("diploma uitschrijven: ",BA38," punten"))</f>
        <v>geen actie</v>
      </c>
      <c r="BE38" s="275">
        <v>28</v>
      </c>
      <c r="BF38" s="299"/>
    </row>
    <row r="39" spans="1:58" x14ac:dyDescent="0.3">
      <c r="A39" s="275">
        <v>24</v>
      </c>
      <c r="B39" s="275" t="str">
        <f>IF(A39=BE39,"v","x")</f>
        <v>v</v>
      </c>
      <c r="C39" s="475"/>
      <c r="D39" s="301" t="s">
        <v>376</v>
      </c>
      <c r="E39" s="294">
        <v>117408</v>
      </c>
      <c r="F39" s="294" t="s">
        <v>377</v>
      </c>
      <c r="G39" s="294">
        <f>SUM(L39+P39+T39+X39+AB39+AF39+AJ39+AN39+AR39+AV39+AZ39)</f>
        <v>1398.7680375180375</v>
      </c>
      <c r="H39" s="294">
        <v>2005</v>
      </c>
      <c r="I39" s="153">
        <f>Aantallen!$B$1</f>
        <v>2021</v>
      </c>
      <c r="J39" s="455">
        <f>I39-H39</f>
        <v>16</v>
      </c>
      <c r="K39" s="295">
        <f>G39-L39</f>
        <v>100</v>
      </c>
      <c r="L39" s="282">
        <v>1298.7680375180375</v>
      </c>
      <c r="M39" s="296">
        <v>1</v>
      </c>
      <c r="N39" s="296"/>
      <c r="O39" s="296"/>
      <c r="P39" s="297">
        <f>SUM(N39*10+O39)/M39*10</f>
        <v>0</v>
      </c>
      <c r="Q39" s="296">
        <v>1</v>
      </c>
      <c r="R39" s="296"/>
      <c r="S39" s="296"/>
      <c r="T39" s="297">
        <f>SUM(R39*10+S39)/Q39*10</f>
        <v>0</v>
      </c>
      <c r="U39" s="296">
        <v>12</v>
      </c>
      <c r="V39" s="296">
        <v>7</v>
      </c>
      <c r="W39" s="296">
        <v>50</v>
      </c>
      <c r="X39" s="297">
        <f>SUM(V39*10+W39)/U39*10</f>
        <v>100</v>
      </c>
      <c r="Y39" s="296">
        <v>1</v>
      </c>
      <c r="Z39" s="296"/>
      <c r="AA39" s="296"/>
      <c r="AB39" s="297">
        <f>SUM(Z39*10+AA39)/Y39*10</f>
        <v>0</v>
      </c>
      <c r="AC39" s="296">
        <v>1</v>
      </c>
      <c r="AD39" s="296"/>
      <c r="AE39" s="296"/>
      <c r="AF39" s="297">
        <f>SUM(AD39*10+AE39)/AC39*10</f>
        <v>0</v>
      </c>
      <c r="AG39" s="296">
        <v>1</v>
      </c>
      <c r="AH39" s="296"/>
      <c r="AI39" s="296"/>
      <c r="AJ39" s="297">
        <f>SUM(AH39*10+AI39)/AG39*10</f>
        <v>0</v>
      </c>
      <c r="AK39" s="296">
        <v>1</v>
      </c>
      <c r="AL39" s="296"/>
      <c r="AM39" s="296"/>
      <c r="AN39" s="297">
        <f>SUM(AL39*10+AM39)/AK39*10</f>
        <v>0</v>
      </c>
      <c r="AO39" s="296">
        <v>1</v>
      </c>
      <c r="AP39" s="296">
        <v>0</v>
      </c>
      <c r="AQ39" s="296">
        <v>0</v>
      </c>
      <c r="AR39" s="297">
        <f>SUM(AP39*10+AQ39)/AO39*10</f>
        <v>0</v>
      </c>
      <c r="AS39" s="296">
        <v>1</v>
      </c>
      <c r="AT39" s="296">
        <v>0</v>
      </c>
      <c r="AU39" s="296">
        <v>0</v>
      </c>
      <c r="AV39" s="297">
        <f>SUM(AT39*10+AU39)/AS39*10</f>
        <v>0</v>
      </c>
      <c r="AW39" s="296">
        <v>1</v>
      </c>
      <c r="AX39" s="296">
        <v>0</v>
      </c>
      <c r="AY39" s="296">
        <v>0</v>
      </c>
      <c r="AZ39" s="297">
        <f>SUM(AX39*10+AY39)/AW39*10</f>
        <v>0</v>
      </c>
      <c r="BA39" s="298">
        <f>IF(G39&lt;250,0,IF(G39&lt;500,250,IF(G39&lt;750,"500",IF(G39&lt;1000,750,IF(G39&lt;1500,1000,IF(G39&lt;2000,1500,IF(G39&lt;2500,2000,IF(G39&lt;3000,2500,3000))))))))</f>
        <v>1000</v>
      </c>
      <c r="BB39" s="302">
        <v>1000</v>
      </c>
      <c r="BC39" s="294">
        <f>BA39-BB39</f>
        <v>0</v>
      </c>
      <c r="BD39" s="298" t="str">
        <f>IF(BC39=0,"geen actie",CONCATENATE("diploma uitschrijven: ",BA39," punten"))</f>
        <v>geen actie</v>
      </c>
      <c r="BE39" s="275">
        <v>24</v>
      </c>
    </row>
    <row r="40" spans="1:58" x14ac:dyDescent="0.3">
      <c r="A40" s="275">
        <v>34</v>
      </c>
      <c r="B40" s="275" t="str">
        <f>IF(A40=BE40,"v","x")</f>
        <v>v</v>
      </c>
      <c r="C40" s="487"/>
      <c r="D40" s="301" t="s">
        <v>601</v>
      </c>
      <c r="E40" s="294" t="s">
        <v>602</v>
      </c>
      <c r="F40" s="294" t="s">
        <v>592</v>
      </c>
      <c r="G40" s="294">
        <f>SUM(L40+P40+T40+X40+AB40+AF40+AJ40+AN40+AR40+AV40+AZ40)</f>
        <v>35</v>
      </c>
      <c r="H40" s="294">
        <v>2009</v>
      </c>
      <c r="I40" s="153">
        <f>Aantallen!$B$1</f>
        <v>2021</v>
      </c>
      <c r="J40" s="455">
        <f>I40-H40</f>
        <v>12</v>
      </c>
      <c r="K40" s="295">
        <f>G40-L40</f>
        <v>35</v>
      </c>
      <c r="L40" s="282">
        <v>0</v>
      </c>
      <c r="M40" s="296">
        <v>12</v>
      </c>
      <c r="N40" s="296">
        <v>2</v>
      </c>
      <c r="O40" s="296">
        <v>22</v>
      </c>
      <c r="P40" s="297">
        <f>SUM(N40*10+O40)/M40*10</f>
        <v>35</v>
      </c>
      <c r="Q40" s="296">
        <v>1</v>
      </c>
      <c r="R40" s="296"/>
      <c r="S40" s="296"/>
      <c r="T40" s="297">
        <f>SUM(R40*10+S40)/Q40*10</f>
        <v>0</v>
      </c>
      <c r="U40" s="296">
        <v>1</v>
      </c>
      <c r="V40" s="296"/>
      <c r="W40" s="296"/>
      <c r="X40" s="297">
        <f>SUM(V40*10+W40)/U40*10</f>
        <v>0</v>
      </c>
      <c r="Y40" s="296">
        <v>1</v>
      </c>
      <c r="Z40" s="296"/>
      <c r="AA40" s="296"/>
      <c r="AB40" s="297">
        <f>SUM(Z40*10+AA40)/Y40*10</f>
        <v>0</v>
      </c>
      <c r="AC40" s="296">
        <v>1</v>
      </c>
      <c r="AD40" s="296"/>
      <c r="AE40" s="296"/>
      <c r="AF40" s="297">
        <f>SUM(AD40*10+AE40)/AC40*10</f>
        <v>0</v>
      </c>
      <c r="AG40" s="296">
        <v>1</v>
      </c>
      <c r="AH40" s="296"/>
      <c r="AI40" s="296"/>
      <c r="AJ40" s="297">
        <f>SUM(AH40*10+AI40)/AG40*10</f>
        <v>0</v>
      </c>
      <c r="AK40" s="296">
        <v>1</v>
      </c>
      <c r="AL40" s="296"/>
      <c r="AM40" s="296"/>
      <c r="AN40" s="297">
        <f>SUM(AL40*10+AM40)/AK40*10</f>
        <v>0</v>
      </c>
      <c r="AO40" s="296">
        <v>1</v>
      </c>
      <c r="AP40" s="296">
        <v>0</v>
      </c>
      <c r="AQ40" s="296">
        <v>0</v>
      </c>
      <c r="AR40" s="297">
        <f>SUM(AP40*10+AQ40)/AO40*10</f>
        <v>0</v>
      </c>
      <c r="AS40" s="296">
        <v>1</v>
      </c>
      <c r="AT40" s="296">
        <v>0</v>
      </c>
      <c r="AU40" s="296">
        <v>0</v>
      </c>
      <c r="AV40" s="297">
        <f>SUM(AT40*10+AU40)/AS40*10</f>
        <v>0</v>
      </c>
      <c r="AW40" s="296">
        <v>1</v>
      </c>
      <c r="AX40" s="296">
        <v>0</v>
      </c>
      <c r="AY40" s="296">
        <v>0</v>
      </c>
      <c r="AZ40" s="297">
        <f>SUM(AX40*10+AY40)/AW40*10</f>
        <v>0</v>
      </c>
      <c r="BA40" s="298">
        <f>IF(G40&lt;250,0,IF(G40&lt;500,250,IF(G40&lt;750,"500",IF(G40&lt;1000,750,IF(G40&lt;1500,1000,IF(G40&lt;2000,1500,IF(G40&lt;2500,2000,IF(G40&lt;3000,2500,3000))))))))</f>
        <v>0</v>
      </c>
      <c r="BB40" s="302">
        <v>0</v>
      </c>
      <c r="BC40" s="294">
        <f>BA40-BB40</f>
        <v>0</v>
      </c>
      <c r="BD40" s="298" t="str">
        <f>IF(BC40=0,"geen actie",CONCATENATE("diploma uitschrijven: ",BA40," punten"))</f>
        <v>geen actie</v>
      </c>
      <c r="BE40" s="275">
        <v>34</v>
      </c>
    </row>
    <row r="41" spans="1:58" x14ac:dyDescent="0.3">
      <c r="A41" s="275">
        <v>36</v>
      </c>
      <c r="B41" s="275" t="str">
        <f>IF(A41=BE41,"v","x")</f>
        <v>v</v>
      </c>
      <c r="C41" s="487"/>
      <c r="D41" s="580" t="s">
        <v>605</v>
      </c>
      <c r="E41" s="294" t="s">
        <v>606</v>
      </c>
      <c r="F41" s="473" t="s">
        <v>592</v>
      </c>
      <c r="G41" s="294">
        <f>SUM(L41+P41+T41+X41+AB41+AF41+AJ41+AN41+AR41+AV41+AZ41)</f>
        <v>150</v>
      </c>
      <c r="H41" s="294">
        <v>2009</v>
      </c>
      <c r="I41" s="153">
        <f>Aantallen!$B$1</f>
        <v>2021</v>
      </c>
      <c r="J41" s="455">
        <f>I41-H41</f>
        <v>12</v>
      </c>
      <c r="K41" s="295">
        <f>G41-L41</f>
        <v>150</v>
      </c>
      <c r="L41" s="282">
        <v>0</v>
      </c>
      <c r="M41" s="296">
        <v>12</v>
      </c>
      <c r="N41" s="296">
        <v>12</v>
      </c>
      <c r="O41" s="296">
        <v>60</v>
      </c>
      <c r="P41" s="297">
        <f>SUM(N41*10+O41)/M41*10</f>
        <v>150</v>
      </c>
      <c r="Q41" s="296">
        <v>1</v>
      </c>
      <c r="R41" s="296"/>
      <c r="S41" s="296"/>
      <c r="T41" s="297">
        <f>SUM(R41*10+S41)/Q41*10</f>
        <v>0</v>
      </c>
      <c r="U41" s="296">
        <v>1</v>
      </c>
      <c r="V41" s="296"/>
      <c r="W41" s="296"/>
      <c r="X41" s="297">
        <f>SUM(V41*10+W41)/U41*10</f>
        <v>0</v>
      </c>
      <c r="Y41" s="296">
        <v>1</v>
      </c>
      <c r="Z41" s="296"/>
      <c r="AA41" s="296"/>
      <c r="AB41" s="297">
        <f>SUM(Z41*10+AA41)/Y41*10</f>
        <v>0</v>
      </c>
      <c r="AC41" s="296">
        <v>1</v>
      </c>
      <c r="AD41" s="296"/>
      <c r="AE41" s="296"/>
      <c r="AF41" s="297">
        <f>SUM(AD41*10+AE41)/AC41*10</f>
        <v>0</v>
      </c>
      <c r="AG41" s="296">
        <v>1</v>
      </c>
      <c r="AH41" s="296"/>
      <c r="AI41" s="296"/>
      <c r="AJ41" s="297">
        <f>SUM(AH41*10+AI41)/AG41*10</f>
        <v>0</v>
      </c>
      <c r="AK41" s="296">
        <v>1</v>
      </c>
      <c r="AL41" s="296"/>
      <c r="AM41" s="296"/>
      <c r="AN41" s="297">
        <f>SUM(AL41*10+AM41)/AK41*10</f>
        <v>0</v>
      </c>
      <c r="AO41" s="296">
        <v>1</v>
      </c>
      <c r="AP41" s="296">
        <v>0</v>
      </c>
      <c r="AQ41" s="296">
        <v>0</v>
      </c>
      <c r="AR41" s="297">
        <f>SUM(AP41*10+AQ41)/AO41*10</f>
        <v>0</v>
      </c>
      <c r="AS41" s="296">
        <v>1</v>
      </c>
      <c r="AT41" s="296">
        <v>0</v>
      </c>
      <c r="AU41" s="296">
        <v>0</v>
      </c>
      <c r="AV41" s="297">
        <f>SUM(AT41*10+AU41)/AS41*10</f>
        <v>0</v>
      </c>
      <c r="AW41" s="296">
        <v>1</v>
      </c>
      <c r="AX41" s="296">
        <v>0</v>
      </c>
      <c r="AY41" s="296">
        <v>0</v>
      </c>
      <c r="AZ41" s="297">
        <f>SUM(AX41*10+AY41)/AW41*10</f>
        <v>0</v>
      </c>
      <c r="BA41" s="298">
        <f>IF(G41&lt;250,0,IF(G41&lt;500,250,IF(G41&lt;750,"500",IF(G41&lt;1000,750,IF(G41&lt;1500,1000,IF(G41&lt;2000,1500,IF(G41&lt;2500,2000,IF(G41&lt;3000,2500,3000))))))))</f>
        <v>0</v>
      </c>
      <c r="BB41" s="302">
        <v>0</v>
      </c>
      <c r="BC41" s="294">
        <f>BA41-BB41</f>
        <v>0</v>
      </c>
      <c r="BD41" s="298" t="str">
        <f>IF(BC41=0,"geen actie",CONCATENATE("diploma uitschrijven: ",BA41," punten"))</f>
        <v>geen actie</v>
      </c>
      <c r="BE41" s="275">
        <v>36</v>
      </c>
      <c r="BF41" s="299"/>
    </row>
    <row r="42" spans="1:58" x14ac:dyDescent="0.3">
      <c r="A42" s="275">
        <v>42</v>
      </c>
      <c r="B42" s="275" t="str">
        <f>IF(A42=BE42,"v","x")</f>
        <v>v</v>
      </c>
      <c r="C42" s="476"/>
      <c r="D42" s="301" t="s">
        <v>690</v>
      </c>
      <c r="E42" s="294">
        <v>117576</v>
      </c>
      <c r="F42" s="294" t="s">
        <v>356</v>
      </c>
      <c r="G42" s="294">
        <f>SUM(L42+P42+T42+X42+AB42+AF42+AJ42+AN42+AR42+AV42+AZ42)</f>
        <v>649.01098901098908</v>
      </c>
      <c r="H42" s="294">
        <v>2009</v>
      </c>
      <c r="I42" s="153">
        <f>Aantallen!$B$1</f>
        <v>2021</v>
      </c>
      <c r="J42" s="455">
        <f>I42-H42</f>
        <v>12</v>
      </c>
      <c r="K42" s="295">
        <f>G42-L42</f>
        <v>424.01098901098908</v>
      </c>
      <c r="L42" s="282">
        <v>225</v>
      </c>
      <c r="M42" s="296">
        <v>1</v>
      </c>
      <c r="N42" s="296"/>
      <c r="O42" s="296"/>
      <c r="P42" s="297">
        <f>SUM(N42*10+O42)/M42*10</f>
        <v>0</v>
      </c>
      <c r="Q42" s="296">
        <v>1</v>
      </c>
      <c r="R42" s="296"/>
      <c r="S42" s="296"/>
      <c r="T42" s="297">
        <f>SUM(R42*10+S42)/Q42*10</f>
        <v>0</v>
      </c>
      <c r="U42" s="296">
        <v>10</v>
      </c>
      <c r="V42" s="296">
        <v>4</v>
      </c>
      <c r="W42" s="296">
        <v>36</v>
      </c>
      <c r="X42" s="297">
        <f>SUM(V42*10+W42)/U42*10</f>
        <v>76</v>
      </c>
      <c r="Y42" s="296">
        <v>12</v>
      </c>
      <c r="Z42" s="296">
        <v>3</v>
      </c>
      <c r="AA42" s="296">
        <v>30</v>
      </c>
      <c r="AB42" s="297">
        <f>SUM(Z42*10+AA42)/Y42*10</f>
        <v>50</v>
      </c>
      <c r="AC42" s="296">
        <v>1</v>
      </c>
      <c r="AD42" s="296"/>
      <c r="AE42" s="296"/>
      <c r="AF42" s="297">
        <f>SUM(AD42*10+AE42)/AC42*10</f>
        <v>0</v>
      </c>
      <c r="AG42" s="296">
        <v>10</v>
      </c>
      <c r="AH42" s="296">
        <v>6</v>
      </c>
      <c r="AI42" s="296">
        <v>39</v>
      </c>
      <c r="AJ42" s="297">
        <f>SUM(AH42*10+AI42)/AG42*10</f>
        <v>99</v>
      </c>
      <c r="AK42" s="296">
        <v>13</v>
      </c>
      <c r="AL42" s="296">
        <v>8</v>
      </c>
      <c r="AM42" s="296">
        <v>58</v>
      </c>
      <c r="AN42" s="297">
        <f>SUM(AL42*10+AM42)/AK42*10</f>
        <v>106.15384615384615</v>
      </c>
      <c r="AO42" s="296">
        <v>7</v>
      </c>
      <c r="AP42" s="296">
        <v>4</v>
      </c>
      <c r="AQ42" s="296">
        <v>25</v>
      </c>
      <c r="AR42" s="297">
        <f>SUM(AP42*10+AQ42)/AO42*10</f>
        <v>92.857142857142861</v>
      </c>
      <c r="AS42" s="296">
        <v>1</v>
      </c>
      <c r="AT42" s="296">
        <v>0</v>
      </c>
      <c r="AU42" s="296">
        <v>0</v>
      </c>
      <c r="AV42" s="297">
        <f>SUM(AT42*10+AU42)/AS42*10</f>
        <v>0</v>
      </c>
      <c r="AW42" s="296">
        <v>1</v>
      </c>
      <c r="AX42" s="296">
        <v>0</v>
      </c>
      <c r="AY42" s="296">
        <v>0</v>
      </c>
      <c r="AZ42" s="297">
        <f>SUM(AX42*10+AY42)/AW42*10</f>
        <v>0</v>
      </c>
      <c r="BA42" s="298" t="str">
        <f>IF(G42&lt;250,0,IF(G42&lt;500,250,IF(G42&lt;750,"500",IF(G42&lt;1000,750,IF(G42&lt;1500,1000,IF(G42&lt;2000,1500,IF(G42&lt;2500,2000,IF(G42&lt;3000,2500,3000))))))))</f>
        <v>500</v>
      </c>
      <c r="BB42" s="302">
        <v>500</v>
      </c>
      <c r="BC42" s="294">
        <f>BA42-BB42</f>
        <v>0</v>
      </c>
      <c r="BD42" s="298" t="str">
        <f>IF(BC42=0,"geen actie",CONCATENATE("diploma uitschrijven: ",BA42," punten"))</f>
        <v>geen actie</v>
      </c>
      <c r="BE42" s="275">
        <v>42</v>
      </c>
      <c r="BF42" s="299"/>
    </row>
    <row r="43" spans="1:58" x14ac:dyDescent="0.3">
      <c r="A43" s="275">
        <v>25</v>
      </c>
      <c r="B43" s="275" t="str">
        <f>IF(A43=BE43,"v","x")</f>
        <v>v</v>
      </c>
      <c r="C43" s="457"/>
      <c r="D43" s="301" t="s">
        <v>271</v>
      </c>
      <c r="E43" s="184">
        <v>118642</v>
      </c>
      <c r="F43" s="185" t="s">
        <v>266</v>
      </c>
      <c r="G43" s="294">
        <f>SUM(L43+P43+T43+X43+AB43+AF43+AJ43+AN43+AR43+AV43+AZ43)</f>
        <v>692.87121212121212</v>
      </c>
      <c r="H43" s="186">
        <v>2005</v>
      </c>
      <c r="I43" s="153">
        <f>Aantallen!$B$1</f>
        <v>2021</v>
      </c>
      <c r="J43" s="455">
        <f>I43-H43</f>
        <v>16</v>
      </c>
      <c r="K43" s="295">
        <f>G43-L43</f>
        <v>0</v>
      </c>
      <c r="L43" s="282">
        <v>692.87121212121212</v>
      </c>
      <c r="M43" s="296">
        <v>1</v>
      </c>
      <c r="N43" s="296"/>
      <c r="O43" s="296"/>
      <c r="P43" s="297">
        <f>SUM(N43*10+O43)/M43*10</f>
        <v>0</v>
      </c>
      <c r="Q43" s="296">
        <v>1</v>
      </c>
      <c r="R43" s="296"/>
      <c r="S43" s="296"/>
      <c r="T43" s="297">
        <f>SUM(R43*10+S43)/Q43*10</f>
        <v>0</v>
      </c>
      <c r="U43" s="296">
        <v>1</v>
      </c>
      <c r="V43" s="296"/>
      <c r="W43" s="296"/>
      <c r="X43" s="297">
        <f>SUM(V43*10+W43)/U43*10</f>
        <v>0</v>
      </c>
      <c r="Y43" s="296">
        <v>1</v>
      </c>
      <c r="Z43" s="296"/>
      <c r="AA43" s="296"/>
      <c r="AB43" s="297">
        <f>SUM(Z43*10+AA43)/Y43*10</f>
        <v>0</v>
      </c>
      <c r="AC43" s="296">
        <v>1</v>
      </c>
      <c r="AD43" s="296"/>
      <c r="AE43" s="296"/>
      <c r="AF43" s="297">
        <f>SUM(AD43*10+AE43)/AC43*10</f>
        <v>0</v>
      </c>
      <c r="AG43" s="296">
        <v>1</v>
      </c>
      <c r="AH43" s="296"/>
      <c r="AI43" s="296"/>
      <c r="AJ43" s="297">
        <f>SUM(AH43*10+AI43)/AG43*10</f>
        <v>0</v>
      </c>
      <c r="AK43" s="296">
        <v>1</v>
      </c>
      <c r="AL43" s="296"/>
      <c r="AM43" s="296"/>
      <c r="AN43" s="297">
        <f>SUM(AL43*10+AM43)/AK43*10</f>
        <v>0</v>
      </c>
      <c r="AO43" s="296">
        <v>1</v>
      </c>
      <c r="AP43" s="296">
        <v>0</v>
      </c>
      <c r="AQ43" s="296">
        <v>0</v>
      </c>
      <c r="AR43" s="297">
        <f>SUM(AP43*10+AQ43)/AO43*10</f>
        <v>0</v>
      </c>
      <c r="AS43" s="296">
        <v>1</v>
      </c>
      <c r="AT43" s="296">
        <v>0</v>
      </c>
      <c r="AU43" s="296">
        <v>0</v>
      </c>
      <c r="AV43" s="297">
        <f>SUM(AT43*10+AU43)/AS43*10</f>
        <v>0</v>
      </c>
      <c r="AW43" s="296">
        <v>1</v>
      </c>
      <c r="AX43" s="296">
        <v>0</v>
      </c>
      <c r="AY43" s="296">
        <v>0</v>
      </c>
      <c r="AZ43" s="297">
        <f>SUM(AX43*10+AY43)/AW43*10</f>
        <v>0</v>
      </c>
      <c r="BA43" s="298" t="str">
        <f>IF(G43&lt;250,0,IF(G43&lt;500,250,IF(G43&lt;750,"500",IF(G43&lt;1000,750,IF(G43&lt;1500,1000,IF(G43&lt;2000,1500,IF(G43&lt;2500,2000,IF(G43&lt;3000,2500,3000))))))))</f>
        <v>500</v>
      </c>
      <c r="BB43" s="302">
        <v>500</v>
      </c>
      <c r="BC43" s="294">
        <f>BA43-BB43</f>
        <v>0</v>
      </c>
      <c r="BD43" s="298" t="str">
        <f>IF(BC43=0,"geen actie",CONCATENATE("diploma uitschrijven: ",BA43," punten"))</f>
        <v>geen actie</v>
      </c>
      <c r="BE43" s="275">
        <v>25</v>
      </c>
    </row>
    <row r="44" spans="1:58" x14ac:dyDescent="0.3">
      <c r="A44" s="275">
        <v>26</v>
      </c>
      <c r="B44" s="275" t="str">
        <f>IF(A44=BE44,"v","x")</f>
        <v>v</v>
      </c>
      <c r="C44" s="457"/>
      <c r="D44" s="301" t="s">
        <v>378</v>
      </c>
      <c r="E44" s="153">
        <v>116758</v>
      </c>
      <c r="F44" s="185" t="s">
        <v>266</v>
      </c>
      <c r="G44" s="294">
        <f>SUM(L44+P44+T44+X44+AB44+AF44+AJ44+AN44+AR44+AV44+AZ44)</f>
        <v>2565.181818181818</v>
      </c>
      <c r="H44" s="177">
        <v>2007</v>
      </c>
      <c r="I44" s="153">
        <f>Aantallen!$B$1</f>
        <v>2021</v>
      </c>
      <c r="J44" s="455">
        <f>I44-H44</f>
        <v>14</v>
      </c>
      <c r="K44" s="295">
        <f>G44-L44</f>
        <v>288.18181818181802</v>
      </c>
      <c r="L44" s="282">
        <v>2277</v>
      </c>
      <c r="M44" s="296">
        <v>11</v>
      </c>
      <c r="N44" s="296">
        <v>10</v>
      </c>
      <c r="O44" s="296">
        <v>52</v>
      </c>
      <c r="P44" s="297">
        <f>SUM(N44*10+O44)/M44*10</f>
        <v>138.18181818181819</v>
      </c>
      <c r="Q44" s="296">
        <v>1</v>
      </c>
      <c r="R44" s="296"/>
      <c r="S44" s="296"/>
      <c r="T44" s="297">
        <f>SUM(R44*10+S44)/Q44*10</f>
        <v>0</v>
      </c>
      <c r="U44" s="296">
        <v>10</v>
      </c>
      <c r="V44" s="296">
        <v>10</v>
      </c>
      <c r="W44" s="296">
        <v>50</v>
      </c>
      <c r="X44" s="297">
        <f>SUM(V44*10+W44)/U44*10</f>
        <v>150</v>
      </c>
      <c r="Y44" s="296">
        <v>1</v>
      </c>
      <c r="Z44" s="296"/>
      <c r="AA44" s="296"/>
      <c r="AB44" s="297">
        <f>SUM(Z44*10+AA44)/Y44*10</f>
        <v>0</v>
      </c>
      <c r="AC44" s="296">
        <v>1</v>
      </c>
      <c r="AD44" s="296"/>
      <c r="AE44" s="296"/>
      <c r="AF44" s="297">
        <f>SUM(AD44*10+AE44)/AC44*10</f>
        <v>0</v>
      </c>
      <c r="AG44" s="296">
        <v>1</v>
      </c>
      <c r="AH44" s="296"/>
      <c r="AI44" s="296"/>
      <c r="AJ44" s="297">
        <f>SUM(AH44*10+AI44)/AG44*10</f>
        <v>0</v>
      </c>
      <c r="AK44" s="296">
        <v>1</v>
      </c>
      <c r="AL44" s="296"/>
      <c r="AM44" s="296"/>
      <c r="AN44" s="297">
        <f>SUM(AL44*10+AM44)/AK44*10</f>
        <v>0</v>
      </c>
      <c r="AO44" s="296">
        <v>1</v>
      </c>
      <c r="AP44" s="296">
        <v>0</v>
      </c>
      <c r="AQ44" s="296">
        <v>0</v>
      </c>
      <c r="AR44" s="297">
        <f>SUM(AP44*10+AQ44)/AO44*10</f>
        <v>0</v>
      </c>
      <c r="AS44" s="296">
        <v>1</v>
      </c>
      <c r="AT44" s="296">
        <v>0</v>
      </c>
      <c r="AU44" s="296">
        <v>0</v>
      </c>
      <c r="AV44" s="297">
        <f>SUM(AT44*10+AU44)/AS44*10</f>
        <v>0</v>
      </c>
      <c r="AW44" s="296">
        <v>1</v>
      </c>
      <c r="AX44" s="296">
        <v>0</v>
      </c>
      <c r="AY44" s="296">
        <v>0</v>
      </c>
      <c r="AZ44" s="297">
        <f>SUM(AX44*10+AY44)/AW44*10</f>
        <v>0</v>
      </c>
      <c r="BA44" s="298">
        <f>IF(G44&lt;250,0,IF(G44&lt;500,250,IF(G44&lt;750,"500",IF(G44&lt;1000,750,IF(G44&lt;1500,1000,IF(G44&lt;2000,1500,IF(G44&lt;2500,2000,IF(G44&lt;3000,2500,3000))))))))</f>
        <v>2500</v>
      </c>
      <c r="BB44" s="302">
        <v>2500</v>
      </c>
      <c r="BC44" s="294">
        <f>BA44-BB44</f>
        <v>0</v>
      </c>
      <c r="BD44" s="298" t="str">
        <f>IF(BC44=0,"geen actie",CONCATENATE("diploma uitschrijven: ",BA44," punten"))</f>
        <v>geen actie</v>
      </c>
      <c r="BE44" s="275">
        <v>26</v>
      </c>
    </row>
    <row r="45" spans="1:58" x14ac:dyDescent="0.3">
      <c r="A45" s="275">
        <v>39</v>
      </c>
      <c r="B45" s="275" t="str">
        <f>IF(A45=BE45,"v","x")</f>
        <v>v</v>
      </c>
      <c r="C45" s="300"/>
      <c r="D45" s="303" t="s">
        <v>594</v>
      </c>
      <c r="E45" s="294" t="s">
        <v>595</v>
      </c>
      <c r="F45" s="294" t="s">
        <v>592</v>
      </c>
      <c r="G45" s="294">
        <f>SUM(L45+P45+T45+X45+AB45+AF45+AJ45+AN45+AR45+AV45+AZ45)</f>
        <v>135.45454545454544</v>
      </c>
      <c r="H45" s="294">
        <v>2008</v>
      </c>
      <c r="I45" s="153">
        <f>Aantallen!$B$1</f>
        <v>2021</v>
      </c>
      <c r="J45" s="455">
        <f>I45-H45</f>
        <v>13</v>
      </c>
      <c r="K45" s="295">
        <f>G45-L45</f>
        <v>135.45454545454544</v>
      </c>
      <c r="L45" s="282">
        <v>0</v>
      </c>
      <c r="M45" s="296">
        <v>11</v>
      </c>
      <c r="N45" s="296">
        <v>10</v>
      </c>
      <c r="O45" s="296">
        <v>49</v>
      </c>
      <c r="P45" s="297">
        <f>SUM(N45*10+O45)/M45*10</f>
        <v>135.45454545454544</v>
      </c>
      <c r="Q45" s="296">
        <v>1</v>
      </c>
      <c r="R45" s="296"/>
      <c r="S45" s="296"/>
      <c r="T45" s="297">
        <f>SUM(R45*10+S45)/Q45*10</f>
        <v>0</v>
      </c>
      <c r="U45" s="296">
        <v>1</v>
      </c>
      <c r="V45" s="296"/>
      <c r="W45" s="296"/>
      <c r="X45" s="297">
        <f>SUM(V45*10+W45)/U45*10</f>
        <v>0</v>
      </c>
      <c r="Y45" s="296">
        <v>1</v>
      </c>
      <c r="Z45" s="296"/>
      <c r="AA45" s="296"/>
      <c r="AB45" s="297">
        <f>SUM(Z45*10+AA45)/Y45*10</f>
        <v>0</v>
      </c>
      <c r="AC45" s="296">
        <v>1</v>
      </c>
      <c r="AD45" s="296"/>
      <c r="AE45" s="296"/>
      <c r="AF45" s="297">
        <f>SUM(AD45*10+AE45)/AC45*10</f>
        <v>0</v>
      </c>
      <c r="AG45" s="296">
        <v>1</v>
      </c>
      <c r="AH45" s="296"/>
      <c r="AI45" s="296"/>
      <c r="AJ45" s="297">
        <f>SUM(AH45*10+AI45)/AG45*10</f>
        <v>0</v>
      </c>
      <c r="AK45" s="296">
        <v>1</v>
      </c>
      <c r="AL45" s="296"/>
      <c r="AM45" s="296"/>
      <c r="AN45" s="297">
        <f>SUM(AL45*10+AM45)/AK45*10</f>
        <v>0</v>
      </c>
      <c r="AO45" s="296">
        <v>1</v>
      </c>
      <c r="AP45" s="296">
        <v>0</v>
      </c>
      <c r="AQ45" s="296">
        <v>0</v>
      </c>
      <c r="AR45" s="297">
        <f>SUM(AP45*10+AQ45)/AO45*10</f>
        <v>0</v>
      </c>
      <c r="AS45" s="296">
        <v>1</v>
      </c>
      <c r="AT45" s="296">
        <v>0</v>
      </c>
      <c r="AU45" s="296">
        <v>0</v>
      </c>
      <c r="AV45" s="297">
        <f>SUM(AT45*10+AU45)/AS45*10</f>
        <v>0</v>
      </c>
      <c r="AW45" s="296">
        <v>1</v>
      </c>
      <c r="AX45" s="296">
        <v>0</v>
      </c>
      <c r="AY45" s="296">
        <v>0</v>
      </c>
      <c r="AZ45" s="297">
        <f>SUM(AX45*10+AY45)/AW45*10</f>
        <v>0</v>
      </c>
      <c r="BA45" s="298">
        <f>IF(G45&lt;250,0,IF(G45&lt;500,250,IF(G45&lt;750,"500",IF(G45&lt;1000,750,IF(G45&lt;1500,1000,IF(G45&lt;2000,1500,IF(G45&lt;2500,2000,IF(G45&lt;3000,2500,3000))))))))</f>
        <v>0</v>
      </c>
      <c r="BB45" s="302">
        <v>0</v>
      </c>
      <c r="BC45" s="294">
        <f>BA45-BB45</f>
        <v>0</v>
      </c>
      <c r="BD45" s="298" t="str">
        <f>IF(BC45=0,"geen actie",CONCATENATE("diploma uitschrijven: ",BA45," punten"))</f>
        <v>geen actie</v>
      </c>
      <c r="BE45" s="275">
        <v>39</v>
      </c>
    </row>
    <row r="46" spans="1:58" x14ac:dyDescent="0.3">
      <c r="A46" s="275">
        <v>44</v>
      </c>
      <c r="B46" s="275" t="str">
        <f>IF(A46=BE46,"v","x")</f>
        <v>v</v>
      </c>
      <c r="C46" s="487"/>
      <c r="D46" s="301" t="s">
        <v>680</v>
      </c>
      <c r="E46" s="294">
        <v>116964</v>
      </c>
      <c r="F46" s="294" t="s">
        <v>354</v>
      </c>
      <c r="G46" s="294">
        <f>SUM(L46+P46+T46+X46+AB46+AF46+AJ46+AN46+AR46+AV46+AZ46)</f>
        <v>136</v>
      </c>
      <c r="H46" s="294">
        <v>2006</v>
      </c>
      <c r="I46" s="153">
        <f>Aantallen!$B$1</f>
        <v>2021</v>
      </c>
      <c r="J46" s="455">
        <f>I46-H46</f>
        <v>15</v>
      </c>
      <c r="K46" s="295">
        <f>G46-L46</f>
        <v>136</v>
      </c>
      <c r="L46" s="282">
        <v>0</v>
      </c>
      <c r="M46" s="296">
        <v>1</v>
      </c>
      <c r="N46" s="296"/>
      <c r="O46" s="296"/>
      <c r="P46" s="297">
        <f>SUM(N46*10+O46)/M46*10</f>
        <v>0</v>
      </c>
      <c r="Q46" s="296">
        <v>1</v>
      </c>
      <c r="R46" s="296"/>
      <c r="S46" s="296"/>
      <c r="T46" s="297">
        <f>SUM(R46*10+S46)/Q46*10</f>
        <v>0</v>
      </c>
      <c r="U46" s="296">
        <v>1</v>
      </c>
      <c r="V46" s="296"/>
      <c r="W46" s="296"/>
      <c r="X46" s="297">
        <f>SUM(V46*10+W46)/U46*10</f>
        <v>0</v>
      </c>
      <c r="Y46" s="296">
        <v>1</v>
      </c>
      <c r="Z46" s="296"/>
      <c r="AA46" s="296"/>
      <c r="AB46" s="297">
        <f>SUM(Z46*10+AA46)/Y46*10</f>
        <v>0</v>
      </c>
      <c r="AC46" s="296">
        <v>1</v>
      </c>
      <c r="AD46" s="296"/>
      <c r="AE46" s="296"/>
      <c r="AF46" s="297">
        <f>SUM(AD46*10+AE46)/AC46*10</f>
        <v>0</v>
      </c>
      <c r="AG46" s="296">
        <v>10</v>
      </c>
      <c r="AH46" s="296">
        <v>9</v>
      </c>
      <c r="AI46" s="296">
        <v>46</v>
      </c>
      <c r="AJ46" s="297">
        <f>SUM(AH46*10+AI46)/AG46*10</f>
        <v>136</v>
      </c>
      <c r="AK46" s="296">
        <v>1</v>
      </c>
      <c r="AL46" s="296"/>
      <c r="AM46" s="296"/>
      <c r="AN46" s="297">
        <f>SUM(AL46*10+AM46)/AK46*10</f>
        <v>0</v>
      </c>
      <c r="AO46" s="296">
        <v>1</v>
      </c>
      <c r="AP46" s="296">
        <v>0</v>
      </c>
      <c r="AQ46" s="296">
        <v>0</v>
      </c>
      <c r="AR46" s="297">
        <f>SUM(AP46*10+AQ46)/AO46*10</f>
        <v>0</v>
      </c>
      <c r="AS46" s="296">
        <v>1</v>
      </c>
      <c r="AT46" s="296">
        <v>0</v>
      </c>
      <c r="AU46" s="296">
        <v>0</v>
      </c>
      <c r="AV46" s="297">
        <f>SUM(AT46*10+AU46)/AS46*10</f>
        <v>0</v>
      </c>
      <c r="AW46" s="296">
        <v>1</v>
      </c>
      <c r="AX46" s="296">
        <v>0</v>
      </c>
      <c r="AY46" s="296">
        <v>0</v>
      </c>
      <c r="AZ46" s="297">
        <f>SUM(AX46*10+AY46)/AW46*10</f>
        <v>0</v>
      </c>
      <c r="BA46" s="298">
        <f>IF(G46&lt;250,0,IF(G46&lt;500,250,IF(G46&lt;750,"500",IF(G46&lt;1000,750,IF(G46&lt;1500,1000,IF(G46&lt;2000,1500,IF(G46&lt;2500,2000,IF(G46&lt;3000,2500,3000))))))))</f>
        <v>0</v>
      </c>
      <c r="BB46" s="302">
        <v>0</v>
      </c>
      <c r="BC46" s="294">
        <f>BA46-BB46</f>
        <v>0</v>
      </c>
      <c r="BD46" s="298" t="str">
        <f>IF(BC46=0,"geen actie",CONCATENATE("diploma uitschrijven: ",BA46," punten"))</f>
        <v>geen actie</v>
      </c>
      <c r="BE46" s="275">
        <v>44</v>
      </c>
    </row>
    <row r="47" spans="1:58" ht="16.2" customHeight="1" x14ac:dyDescent="0.3">
      <c r="A47" s="275">
        <v>35</v>
      </c>
      <c r="B47" s="275" t="str">
        <f>IF(A47=BE47,"v","x")</f>
        <v>v</v>
      </c>
      <c r="C47" s="487"/>
      <c r="D47" s="301" t="s">
        <v>603</v>
      </c>
      <c r="E47" s="294" t="s">
        <v>604</v>
      </c>
      <c r="F47" s="294" t="s">
        <v>592</v>
      </c>
      <c r="G47" s="294">
        <f>SUM(L47+P47+T47+X47+AB47+AF47+AJ47+AN47+AR47+AV47+AZ47)</f>
        <v>64.545454545454547</v>
      </c>
      <c r="H47" s="294">
        <v>2009</v>
      </c>
      <c r="I47" s="153">
        <f>Aantallen!$B$1</f>
        <v>2021</v>
      </c>
      <c r="J47" s="455">
        <f>I47-H47</f>
        <v>12</v>
      </c>
      <c r="K47" s="295">
        <f>G47-L47</f>
        <v>64.545454545454547</v>
      </c>
      <c r="L47" s="282">
        <v>0</v>
      </c>
      <c r="M47" s="296">
        <v>11</v>
      </c>
      <c r="N47" s="296">
        <v>4</v>
      </c>
      <c r="O47" s="296">
        <v>31</v>
      </c>
      <c r="P47" s="297">
        <f>SUM(N47*10+O47)/M47*10</f>
        <v>64.545454545454547</v>
      </c>
      <c r="Q47" s="296">
        <v>1</v>
      </c>
      <c r="R47" s="296"/>
      <c r="S47" s="296"/>
      <c r="T47" s="297">
        <f>SUM(R47*10+S47)/Q47*10</f>
        <v>0</v>
      </c>
      <c r="U47" s="296">
        <v>1</v>
      </c>
      <c r="V47" s="296"/>
      <c r="W47" s="296"/>
      <c r="X47" s="297">
        <f>SUM(V47*10+W47)/U47*10</f>
        <v>0</v>
      </c>
      <c r="Y47" s="296">
        <v>1</v>
      </c>
      <c r="Z47" s="296"/>
      <c r="AA47" s="296"/>
      <c r="AB47" s="297">
        <f>SUM(Z47*10+AA47)/Y47*10</f>
        <v>0</v>
      </c>
      <c r="AC47" s="296">
        <v>1</v>
      </c>
      <c r="AD47" s="296"/>
      <c r="AE47" s="296"/>
      <c r="AF47" s="297">
        <f>SUM(AD47*10+AE47)/AC47*10</f>
        <v>0</v>
      </c>
      <c r="AG47" s="296">
        <v>1</v>
      </c>
      <c r="AH47" s="296"/>
      <c r="AI47" s="296"/>
      <c r="AJ47" s="297">
        <f>SUM(AH47*10+AI47)/AG47*10</f>
        <v>0</v>
      </c>
      <c r="AK47" s="296">
        <v>1</v>
      </c>
      <c r="AL47" s="296"/>
      <c r="AM47" s="296"/>
      <c r="AN47" s="297">
        <f>SUM(AL47*10+AM47)/AK47*10</f>
        <v>0</v>
      </c>
      <c r="AO47" s="296">
        <v>1</v>
      </c>
      <c r="AP47" s="296">
        <v>0</v>
      </c>
      <c r="AQ47" s="296">
        <v>0</v>
      </c>
      <c r="AR47" s="297">
        <f>SUM(AP47*10+AQ47)/AO47*10</f>
        <v>0</v>
      </c>
      <c r="AS47" s="296">
        <v>1</v>
      </c>
      <c r="AT47" s="296">
        <v>0</v>
      </c>
      <c r="AU47" s="296">
        <v>0</v>
      </c>
      <c r="AV47" s="297">
        <f>SUM(AT47*10+AU47)/AS47*10</f>
        <v>0</v>
      </c>
      <c r="AW47" s="296">
        <v>1</v>
      </c>
      <c r="AX47" s="296">
        <v>0</v>
      </c>
      <c r="AY47" s="296">
        <v>0</v>
      </c>
      <c r="AZ47" s="297">
        <f>SUM(AX47*10+AY47)/AW47*10</f>
        <v>0</v>
      </c>
      <c r="BA47" s="298">
        <f>IF(G47&lt;250,0,IF(G47&lt;500,250,IF(G47&lt;750,"500",IF(G47&lt;1000,750,IF(G47&lt;1500,1000,IF(G47&lt;2000,1500,IF(G47&lt;2500,2000,IF(G47&lt;3000,2500,3000))))))))</f>
        <v>0</v>
      </c>
      <c r="BB47" s="302">
        <v>0</v>
      </c>
      <c r="BC47" s="294">
        <f>BA47-BB47</f>
        <v>0</v>
      </c>
      <c r="BD47" s="298" t="str">
        <f>IF(BC47=0,"geen actie",CONCATENATE("diploma uitschrijven: ",BA47," punten"))</f>
        <v>geen actie</v>
      </c>
      <c r="BE47" s="275">
        <v>35</v>
      </c>
    </row>
    <row r="48" spans="1:58" ht="15.45" customHeight="1" x14ac:dyDescent="0.3">
      <c r="A48" s="275">
        <v>31</v>
      </c>
      <c r="B48" s="275" t="str">
        <f>IF(A48=BE48,"v","x")</f>
        <v>v</v>
      </c>
      <c r="C48" s="487"/>
      <c r="D48" s="301" t="s">
        <v>597</v>
      </c>
      <c r="E48" s="294" t="s">
        <v>598</v>
      </c>
      <c r="F48" s="294" t="s">
        <v>592</v>
      </c>
      <c r="G48" s="294">
        <f>SUM(L48+P48+T48+X48+AB48+AF48+AJ48+AN48+AR48+AV48+AZ48)</f>
        <v>42.5</v>
      </c>
      <c r="H48" s="294">
        <v>2009</v>
      </c>
      <c r="I48" s="153">
        <f>Aantallen!$B$1</f>
        <v>2021</v>
      </c>
      <c r="J48" s="455">
        <f>I48-H48</f>
        <v>12</v>
      </c>
      <c r="K48" s="295">
        <f>G48-L48</f>
        <v>42.5</v>
      </c>
      <c r="L48" s="282">
        <v>0</v>
      </c>
      <c r="M48" s="296">
        <v>12</v>
      </c>
      <c r="N48" s="296">
        <v>2</v>
      </c>
      <c r="O48" s="296">
        <v>31</v>
      </c>
      <c r="P48" s="297">
        <f>SUM(N48*10+O48)/M48*10</f>
        <v>42.5</v>
      </c>
      <c r="Q48" s="296">
        <v>1</v>
      </c>
      <c r="R48" s="296"/>
      <c r="S48" s="296"/>
      <c r="T48" s="297">
        <f>SUM(R48*10+S48)/Q48*10</f>
        <v>0</v>
      </c>
      <c r="U48" s="296">
        <v>1</v>
      </c>
      <c r="V48" s="296"/>
      <c r="W48" s="296"/>
      <c r="X48" s="297">
        <f>SUM(V48*10+W48)/U48*10</f>
        <v>0</v>
      </c>
      <c r="Y48" s="296">
        <v>1</v>
      </c>
      <c r="Z48" s="296"/>
      <c r="AA48" s="296"/>
      <c r="AB48" s="297">
        <f>SUM(Z48*10+AA48)/Y48*10</f>
        <v>0</v>
      </c>
      <c r="AC48" s="296">
        <v>1</v>
      </c>
      <c r="AD48" s="296"/>
      <c r="AE48" s="296"/>
      <c r="AF48" s="297">
        <f>SUM(AD48*10+AE48)/AC48*10</f>
        <v>0</v>
      </c>
      <c r="AG48" s="296">
        <v>1</v>
      </c>
      <c r="AH48" s="296"/>
      <c r="AI48" s="296"/>
      <c r="AJ48" s="297">
        <f>SUM(AH48*10+AI48)/AG48*10</f>
        <v>0</v>
      </c>
      <c r="AK48" s="296">
        <v>1</v>
      </c>
      <c r="AL48" s="296"/>
      <c r="AM48" s="296"/>
      <c r="AN48" s="297">
        <f>SUM(AL48*10+AM48)/AK48*10</f>
        <v>0</v>
      </c>
      <c r="AO48" s="296">
        <v>1</v>
      </c>
      <c r="AP48" s="296">
        <v>0</v>
      </c>
      <c r="AQ48" s="296">
        <v>0</v>
      </c>
      <c r="AR48" s="297">
        <f>SUM(AP48*10+AQ48)/AO48*10</f>
        <v>0</v>
      </c>
      <c r="AS48" s="296">
        <v>1</v>
      </c>
      <c r="AT48" s="296">
        <v>0</v>
      </c>
      <c r="AU48" s="296">
        <v>0</v>
      </c>
      <c r="AV48" s="297">
        <f>SUM(AT48*10+AU48)/AS48*10</f>
        <v>0</v>
      </c>
      <c r="AW48" s="296">
        <v>1</v>
      </c>
      <c r="AX48" s="296">
        <v>0</v>
      </c>
      <c r="AY48" s="296">
        <v>0</v>
      </c>
      <c r="AZ48" s="297">
        <f>SUM(AX48*10+AY48)/AW48*10</f>
        <v>0</v>
      </c>
      <c r="BA48" s="298">
        <f>IF(G48&lt;250,0,IF(G48&lt;500,250,IF(G48&lt;750,"500",IF(G48&lt;1000,750,IF(G48&lt;1500,1000,IF(G48&lt;2000,1500,IF(G48&lt;2500,2000,IF(G48&lt;3000,2500,3000))))))))</f>
        <v>0</v>
      </c>
      <c r="BB48" s="302">
        <v>0</v>
      </c>
      <c r="BC48" s="294">
        <f>BA48-BB48</f>
        <v>0</v>
      </c>
      <c r="BD48" s="298" t="str">
        <f>IF(BC48=0,"geen actie",CONCATENATE("diploma uitschrijven: ",BA48," punten"))</f>
        <v>geen actie</v>
      </c>
      <c r="BE48" s="275">
        <v>31</v>
      </c>
    </row>
    <row r="49" spans="1:58" x14ac:dyDescent="0.3">
      <c r="A49" s="275">
        <v>48</v>
      </c>
      <c r="B49" s="275" t="str">
        <f>IF(A49=BE49,"v","x")</f>
        <v>v</v>
      </c>
      <c r="C49" s="300"/>
      <c r="D49" s="301"/>
      <c r="E49" s="294"/>
      <c r="F49" s="294"/>
      <c r="G49" s="294">
        <f>SUM(L49+P49+T49+X49+AB49+AF49+AJ49+AN49+AR49+AV49+AZ49)</f>
        <v>0</v>
      </c>
      <c r="H49" s="294"/>
      <c r="I49" s="153">
        <f>Aantallen!$B$1</f>
        <v>2021</v>
      </c>
      <c r="J49" s="455">
        <f>I49-H49</f>
        <v>2021</v>
      </c>
      <c r="K49" s="295">
        <f>G49-L49</f>
        <v>0</v>
      </c>
      <c r="L49" s="282">
        <v>0</v>
      </c>
      <c r="M49" s="296">
        <v>1</v>
      </c>
      <c r="N49" s="296"/>
      <c r="O49" s="296"/>
      <c r="P49" s="297">
        <f>SUM(N49*10+O49)/M49*10</f>
        <v>0</v>
      </c>
      <c r="Q49" s="296">
        <v>1</v>
      </c>
      <c r="R49" s="296"/>
      <c r="S49" s="296"/>
      <c r="T49" s="297">
        <f>SUM(R49*10+S49)/Q49*10</f>
        <v>0</v>
      </c>
      <c r="U49" s="296">
        <v>1</v>
      </c>
      <c r="V49" s="296"/>
      <c r="W49" s="296"/>
      <c r="X49" s="297">
        <f>SUM(V49*10+W49)/U49*10</f>
        <v>0</v>
      </c>
      <c r="Y49" s="296">
        <v>1</v>
      </c>
      <c r="Z49" s="296"/>
      <c r="AA49" s="296"/>
      <c r="AB49" s="297">
        <f>SUM(Z49*10+AA49)/Y49*10</f>
        <v>0</v>
      </c>
      <c r="AC49" s="296">
        <v>1</v>
      </c>
      <c r="AD49" s="296"/>
      <c r="AE49" s="296"/>
      <c r="AF49" s="297">
        <f>SUM(AD49*10+AE49)/AC49*10</f>
        <v>0</v>
      </c>
      <c r="AG49" s="296">
        <v>1</v>
      </c>
      <c r="AH49" s="296"/>
      <c r="AI49" s="296"/>
      <c r="AJ49" s="297">
        <f>SUM(AH49*10+AI49)/AG49*10</f>
        <v>0</v>
      </c>
      <c r="AK49" s="296">
        <v>1</v>
      </c>
      <c r="AL49" s="296"/>
      <c r="AM49" s="296"/>
      <c r="AN49" s="297">
        <f>SUM(AL49*10+AM49)/AK49*10</f>
        <v>0</v>
      </c>
      <c r="AO49" s="296">
        <v>1</v>
      </c>
      <c r="AP49" s="296">
        <v>0</v>
      </c>
      <c r="AQ49" s="296">
        <v>0</v>
      </c>
      <c r="AR49" s="297">
        <f>SUM(AP49*10+AQ49)/AO49*10</f>
        <v>0</v>
      </c>
      <c r="AS49" s="296">
        <v>1</v>
      </c>
      <c r="AT49" s="296">
        <v>0</v>
      </c>
      <c r="AU49" s="296">
        <v>0</v>
      </c>
      <c r="AV49" s="297">
        <f>SUM(AT49*10+AU49)/AS49*10</f>
        <v>0</v>
      </c>
      <c r="AW49" s="296">
        <v>1</v>
      </c>
      <c r="AX49" s="296">
        <v>0</v>
      </c>
      <c r="AY49" s="296">
        <v>0</v>
      </c>
      <c r="AZ49" s="297">
        <f>SUM(AX49*10+AY49)/AW49*10</f>
        <v>0</v>
      </c>
      <c r="BA49" s="298">
        <f>IF(G49&lt;250,0,IF(G49&lt;500,250,IF(G49&lt;750,"500",IF(G49&lt;1000,750,IF(G49&lt;1500,1000,IF(G49&lt;2000,1500,IF(G49&lt;2500,2000,IF(G49&lt;3000,2500,3000))))))))</f>
        <v>0</v>
      </c>
      <c r="BB49" s="302">
        <v>0</v>
      </c>
      <c r="BC49" s="294">
        <f>BA49-BB49</f>
        <v>0</v>
      </c>
      <c r="BD49" s="298" t="str">
        <f>IF(BC49=0,"geen actie",CONCATENATE("diploma uitschrijven: ",BA49," punten"))</f>
        <v>geen actie</v>
      </c>
      <c r="BE49" s="275">
        <v>48</v>
      </c>
    </row>
    <row r="50" spans="1:58" x14ac:dyDescent="0.3">
      <c r="A50" s="275">
        <v>49</v>
      </c>
      <c r="B50" s="275" t="str">
        <f>IF(A50=BE50,"v","x")</f>
        <v>v</v>
      </c>
      <c r="C50" s="300"/>
      <c r="D50" s="301"/>
      <c r="E50" s="294"/>
      <c r="F50" s="294"/>
      <c r="G50" s="294">
        <f>SUM(L50+P50+T50+X50+AB50+AF50+AJ50+AN50+AR50+AV50+AZ50)</f>
        <v>0</v>
      </c>
      <c r="H50" s="294"/>
      <c r="I50" s="153">
        <f>Aantallen!$B$1</f>
        <v>2021</v>
      </c>
      <c r="J50" s="455">
        <f>I50-H50</f>
        <v>2021</v>
      </c>
      <c r="K50" s="295">
        <f>G50-L50</f>
        <v>0</v>
      </c>
      <c r="L50" s="282">
        <v>0</v>
      </c>
      <c r="M50" s="296">
        <v>1</v>
      </c>
      <c r="N50" s="296"/>
      <c r="O50" s="296"/>
      <c r="P50" s="297">
        <f>SUM(N50*10+O50)/M50*10</f>
        <v>0</v>
      </c>
      <c r="Q50" s="296">
        <v>1</v>
      </c>
      <c r="R50" s="296"/>
      <c r="S50" s="296"/>
      <c r="T50" s="297">
        <f>SUM(R50*10+S50)/Q50*10</f>
        <v>0</v>
      </c>
      <c r="U50" s="296">
        <v>1</v>
      </c>
      <c r="V50" s="296"/>
      <c r="W50" s="296"/>
      <c r="X50" s="297">
        <f>SUM(V50*10+W50)/U50*10</f>
        <v>0</v>
      </c>
      <c r="Y50" s="296">
        <v>1</v>
      </c>
      <c r="Z50" s="296"/>
      <c r="AA50" s="296"/>
      <c r="AB50" s="297">
        <f>SUM(Z50*10+AA50)/Y50*10</f>
        <v>0</v>
      </c>
      <c r="AC50" s="296">
        <v>1</v>
      </c>
      <c r="AD50" s="296"/>
      <c r="AE50" s="296"/>
      <c r="AF50" s="297">
        <f>SUM(AD50*10+AE50)/AC50*10</f>
        <v>0</v>
      </c>
      <c r="AG50" s="296">
        <v>1</v>
      </c>
      <c r="AH50" s="296"/>
      <c r="AI50" s="296"/>
      <c r="AJ50" s="297">
        <f>SUM(AH50*10+AI50)/AG50*10</f>
        <v>0</v>
      </c>
      <c r="AK50" s="296">
        <v>1</v>
      </c>
      <c r="AL50" s="296">
        <v>0</v>
      </c>
      <c r="AM50" s="296">
        <v>0</v>
      </c>
      <c r="AN50" s="297">
        <f>SUM(AL50*10+AM50)/AK50*10</f>
        <v>0</v>
      </c>
      <c r="AO50" s="296">
        <v>1</v>
      </c>
      <c r="AP50" s="296">
        <v>0</v>
      </c>
      <c r="AQ50" s="296">
        <v>0</v>
      </c>
      <c r="AR50" s="297">
        <f>SUM(AP50*10+AQ50)/AO50*10</f>
        <v>0</v>
      </c>
      <c r="AS50" s="296">
        <v>1</v>
      </c>
      <c r="AT50" s="296">
        <v>0</v>
      </c>
      <c r="AU50" s="296">
        <v>0</v>
      </c>
      <c r="AV50" s="297">
        <f>SUM(AT50*10+AU50)/AS50*10</f>
        <v>0</v>
      </c>
      <c r="AW50" s="296">
        <v>1</v>
      </c>
      <c r="AX50" s="296">
        <v>0</v>
      </c>
      <c r="AY50" s="296">
        <v>0</v>
      </c>
      <c r="AZ50" s="297">
        <f>SUM(AX50*10+AY50)/AW50*10</f>
        <v>0</v>
      </c>
      <c r="BA50" s="298">
        <f>IF(G50&lt;250,0,IF(G50&lt;500,250,IF(G50&lt;750,"500",IF(G50&lt;1000,750,IF(G50&lt;1500,1000,IF(G50&lt;2000,1500,IF(G50&lt;2500,2000,IF(G50&lt;3000,2500,3000))))))))</f>
        <v>0</v>
      </c>
      <c r="BB50" s="302">
        <v>0</v>
      </c>
      <c r="BC50" s="294">
        <f>BA50-BB50</f>
        <v>0</v>
      </c>
      <c r="BD50" s="298" t="str">
        <f>IF(BC50=0,"geen actie",CONCATENATE("diploma uitschrijven: ",BA50," punten"))</f>
        <v>geen actie</v>
      </c>
      <c r="BE50" s="275">
        <v>49</v>
      </c>
    </row>
    <row r="51" spans="1:58" x14ac:dyDescent="0.3">
      <c r="A51" s="275">
        <v>50</v>
      </c>
      <c r="B51" s="275" t="str">
        <f>IF(A51=BE51,"v","x")</f>
        <v>v</v>
      </c>
      <c r="C51" s="300"/>
      <c r="D51" s="301"/>
      <c r="E51" s="294"/>
      <c r="F51" s="294"/>
      <c r="G51" s="294">
        <f>SUM(L51+P51+T51+X51+AB51+AF51+AJ51+AN51+AR51+AV51+AZ51)</f>
        <v>0</v>
      </c>
      <c r="H51" s="294"/>
      <c r="I51" s="153">
        <f>Aantallen!$B$1</f>
        <v>2021</v>
      </c>
      <c r="J51" s="455">
        <f>I51-H51</f>
        <v>2021</v>
      </c>
      <c r="K51" s="295">
        <f>G51-L51</f>
        <v>0</v>
      </c>
      <c r="L51" s="282">
        <v>0</v>
      </c>
      <c r="M51" s="296">
        <v>1</v>
      </c>
      <c r="N51" s="296"/>
      <c r="O51" s="296"/>
      <c r="P51" s="297">
        <f>SUM(N51*10+O51)/M51*10</f>
        <v>0</v>
      </c>
      <c r="Q51" s="296">
        <v>1</v>
      </c>
      <c r="R51" s="296"/>
      <c r="S51" s="296"/>
      <c r="T51" s="297">
        <f>SUM(R51*10+S51)/Q51*10</f>
        <v>0</v>
      </c>
      <c r="U51" s="296">
        <v>1</v>
      </c>
      <c r="V51" s="296"/>
      <c r="W51" s="296"/>
      <c r="X51" s="297">
        <f>SUM(V51*10+W51)/U51*10</f>
        <v>0</v>
      </c>
      <c r="Y51" s="296">
        <v>1</v>
      </c>
      <c r="Z51" s="296"/>
      <c r="AA51" s="296"/>
      <c r="AB51" s="297">
        <f>SUM(Z51*10+AA51)/Y51*10</f>
        <v>0</v>
      </c>
      <c r="AC51" s="296">
        <v>1</v>
      </c>
      <c r="AD51" s="296"/>
      <c r="AE51" s="296"/>
      <c r="AF51" s="297">
        <f>SUM(AD51*10+AE51)/AC51*10</f>
        <v>0</v>
      </c>
      <c r="AG51" s="296">
        <v>1</v>
      </c>
      <c r="AH51" s="296"/>
      <c r="AI51" s="296"/>
      <c r="AJ51" s="297">
        <f>SUM(AH51*10+AI51)/AG51*10</f>
        <v>0</v>
      </c>
      <c r="AK51" s="296">
        <v>1</v>
      </c>
      <c r="AL51" s="296">
        <v>0</v>
      </c>
      <c r="AM51" s="296">
        <v>0</v>
      </c>
      <c r="AN51" s="297">
        <f>SUM(AL51*10+AM51)/AK51*10</f>
        <v>0</v>
      </c>
      <c r="AO51" s="296">
        <v>1</v>
      </c>
      <c r="AP51" s="296">
        <v>0</v>
      </c>
      <c r="AQ51" s="296">
        <v>0</v>
      </c>
      <c r="AR51" s="297">
        <f>SUM(AP51*10+AQ51)/AO51*10</f>
        <v>0</v>
      </c>
      <c r="AS51" s="296">
        <v>1</v>
      </c>
      <c r="AT51" s="296">
        <v>0</v>
      </c>
      <c r="AU51" s="296">
        <v>0</v>
      </c>
      <c r="AV51" s="297">
        <f>SUM(AT51*10+AU51)/AS51*10</f>
        <v>0</v>
      </c>
      <c r="AW51" s="296">
        <v>1</v>
      </c>
      <c r="AX51" s="296">
        <v>0</v>
      </c>
      <c r="AY51" s="296">
        <v>0</v>
      </c>
      <c r="AZ51" s="297">
        <f>SUM(AX51*10+AY51)/AW51*10</f>
        <v>0</v>
      </c>
      <c r="BA51" s="298">
        <f>IF(G51&lt;250,0,IF(G51&lt;500,250,IF(G51&lt;750,"500",IF(G51&lt;1000,750,IF(G51&lt;1500,1000,IF(G51&lt;2000,1500,IF(G51&lt;2500,2000,IF(G51&lt;3000,2500,3000))))))))</f>
        <v>0</v>
      </c>
      <c r="BB51" s="302">
        <v>0</v>
      </c>
      <c r="BC51" s="294">
        <f>BA51-BB51</f>
        <v>0</v>
      </c>
      <c r="BD51" s="298" t="str">
        <f>IF(BC51=0,"geen actie",CONCATENATE("diploma uitschrijven: ",BA51," punten"))</f>
        <v>geen actie</v>
      </c>
      <c r="BE51" s="275">
        <v>50</v>
      </c>
    </row>
    <row r="52" spans="1:58" x14ac:dyDescent="0.3">
      <c r="A52" s="275">
        <v>51</v>
      </c>
      <c r="B52" s="275" t="str">
        <f>IF(A52=BE52,"v","x")</f>
        <v>v</v>
      </c>
      <c r="C52" s="300"/>
      <c r="D52" s="301"/>
      <c r="E52" s="294"/>
      <c r="F52" s="294"/>
      <c r="G52" s="294">
        <f>SUM(L52+P52+T52+X52+AB52+AF52+AJ52+AN52+AR52+AV52+AZ52)</f>
        <v>0</v>
      </c>
      <c r="H52" s="294"/>
      <c r="I52" s="153">
        <f>Aantallen!$B$1</f>
        <v>2021</v>
      </c>
      <c r="J52" s="455">
        <f>I52-H52</f>
        <v>2021</v>
      </c>
      <c r="K52" s="295">
        <f>G52-L52</f>
        <v>0</v>
      </c>
      <c r="L52" s="282">
        <v>0</v>
      </c>
      <c r="M52" s="296">
        <v>1</v>
      </c>
      <c r="N52" s="296"/>
      <c r="O52" s="296"/>
      <c r="P52" s="297">
        <f>SUM(N52*10+O52)/M52*10</f>
        <v>0</v>
      </c>
      <c r="Q52" s="296">
        <v>1</v>
      </c>
      <c r="R52" s="296"/>
      <c r="S52" s="296"/>
      <c r="T52" s="297">
        <f>SUM(R52*10+S52)/Q52*10</f>
        <v>0</v>
      </c>
      <c r="U52" s="296">
        <v>1</v>
      </c>
      <c r="V52" s="296"/>
      <c r="W52" s="296"/>
      <c r="X52" s="297">
        <f>SUM(V52*10+W52)/U52*10</f>
        <v>0</v>
      </c>
      <c r="Y52" s="296">
        <v>1</v>
      </c>
      <c r="Z52" s="296"/>
      <c r="AA52" s="296"/>
      <c r="AB52" s="297">
        <f>SUM(Z52*10+AA52)/Y52*10</f>
        <v>0</v>
      </c>
      <c r="AC52" s="296">
        <v>1</v>
      </c>
      <c r="AD52" s="296"/>
      <c r="AE52" s="296"/>
      <c r="AF52" s="297">
        <f>SUM(AD52*10+AE52)/AC52*10</f>
        <v>0</v>
      </c>
      <c r="AG52" s="296">
        <v>1</v>
      </c>
      <c r="AH52" s="296"/>
      <c r="AI52" s="296"/>
      <c r="AJ52" s="297">
        <f>SUM(AH52*10+AI52)/AG52*10</f>
        <v>0</v>
      </c>
      <c r="AK52" s="296">
        <v>1</v>
      </c>
      <c r="AL52" s="296">
        <v>0</v>
      </c>
      <c r="AM52" s="296">
        <v>0</v>
      </c>
      <c r="AN52" s="297">
        <f>SUM(AL52*10+AM52)/AK52*10</f>
        <v>0</v>
      </c>
      <c r="AO52" s="296">
        <v>1</v>
      </c>
      <c r="AP52" s="296">
        <v>0</v>
      </c>
      <c r="AQ52" s="296">
        <v>0</v>
      </c>
      <c r="AR52" s="297">
        <f>SUM(AP52*10+AQ52)/AO52*10</f>
        <v>0</v>
      </c>
      <c r="AS52" s="296">
        <v>1</v>
      </c>
      <c r="AT52" s="296">
        <v>0</v>
      </c>
      <c r="AU52" s="296">
        <v>0</v>
      </c>
      <c r="AV52" s="297">
        <f>SUM(AT52*10+AU52)/AS52*10</f>
        <v>0</v>
      </c>
      <c r="AW52" s="296">
        <v>1</v>
      </c>
      <c r="AX52" s="296">
        <v>0</v>
      </c>
      <c r="AY52" s="296">
        <v>0</v>
      </c>
      <c r="AZ52" s="297">
        <f>SUM(AX52*10+AY52)/AW52*10</f>
        <v>0</v>
      </c>
      <c r="BA52" s="298">
        <f>IF(G52&lt;250,0,IF(G52&lt;500,250,IF(G52&lt;750,"500",IF(G52&lt;1000,750,IF(G52&lt;1500,1000,IF(G52&lt;2000,1500,IF(G52&lt;2500,2000,IF(G52&lt;3000,2500,3000))))))))</f>
        <v>0</v>
      </c>
      <c r="BB52" s="302">
        <v>0</v>
      </c>
      <c r="BC52" s="294">
        <f>BA52-BB52</f>
        <v>0</v>
      </c>
      <c r="BD52" s="298" t="str">
        <f>IF(BC52=0,"geen actie",CONCATENATE("diploma uitschrijven: ",BA52," punten"))</f>
        <v>geen actie</v>
      </c>
      <c r="BE52" s="275">
        <v>51</v>
      </c>
      <c r="BF52" s="299"/>
    </row>
    <row r="53" spans="1:58" x14ac:dyDescent="0.3">
      <c r="A53" s="275">
        <v>52</v>
      </c>
      <c r="B53" s="275" t="str">
        <f>IF(A53=BE53,"v","x")</f>
        <v>v</v>
      </c>
      <c r="C53" s="300"/>
      <c r="D53" s="301"/>
      <c r="E53" s="294"/>
      <c r="F53" s="294"/>
      <c r="G53" s="294">
        <f>SUM(L53+P53+T53+X53+AB53+AF53+AJ53+AN53+AR53+AV53+AZ53)</f>
        <v>0</v>
      </c>
      <c r="H53" s="294"/>
      <c r="I53" s="153">
        <f>Aantallen!$B$1</f>
        <v>2021</v>
      </c>
      <c r="J53" s="455">
        <f>I53-H53</f>
        <v>2021</v>
      </c>
      <c r="K53" s="295">
        <f>G53-L53</f>
        <v>0</v>
      </c>
      <c r="L53" s="282">
        <v>0</v>
      </c>
      <c r="M53" s="296">
        <v>1</v>
      </c>
      <c r="N53" s="296"/>
      <c r="O53" s="296"/>
      <c r="P53" s="297">
        <f>SUM(N53*10+O53)/M53*10</f>
        <v>0</v>
      </c>
      <c r="Q53" s="296">
        <v>1</v>
      </c>
      <c r="R53" s="296"/>
      <c r="S53" s="296"/>
      <c r="T53" s="297">
        <f>SUM(R53*10+S53)/Q53*10</f>
        <v>0</v>
      </c>
      <c r="U53" s="296">
        <v>1</v>
      </c>
      <c r="V53" s="296"/>
      <c r="W53" s="296"/>
      <c r="X53" s="297">
        <f>SUM(V53*10+W53)/U53*10</f>
        <v>0</v>
      </c>
      <c r="Y53" s="296">
        <v>1</v>
      </c>
      <c r="Z53" s="296"/>
      <c r="AA53" s="296"/>
      <c r="AB53" s="297">
        <f>SUM(Z53*10+AA53)/Y53*10</f>
        <v>0</v>
      </c>
      <c r="AC53" s="296">
        <v>1</v>
      </c>
      <c r="AD53" s="296"/>
      <c r="AE53" s="296"/>
      <c r="AF53" s="297">
        <f>SUM(AD53*10+AE53)/AC53*10</f>
        <v>0</v>
      </c>
      <c r="AG53" s="296">
        <v>1</v>
      </c>
      <c r="AH53" s="296"/>
      <c r="AI53" s="296"/>
      <c r="AJ53" s="297">
        <f>SUM(AH53*10+AI53)/AG53*10</f>
        <v>0</v>
      </c>
      <c r="AK53" s="296">
        <v>1</v>
      </c>
      <c r="AL53" s="296">
        <v>0</v>
      </c>
      <c r="AM53" s="296">
        <v>0</v>
      </c>
      <c r="AN53" s="297">
        <f>SUM(AL53*10+AM53)/AK53*10</f>
        <v>0</v>
      </c>
      <c r="AO53" s="296">
        <v>1</v>
      </c>
      <c r="AP53" s="296">
        <v>0</v>
      </c>
      <c r="AQ53" s="296">
        <v>0</v>
      </c>
      <c r="AR53" s="297">
        <f>SUM(AP53*10+AQ53)/AO53*10</f>
        <v>0</v>
      </c>
      <c r="AS53" s="296">
        <v>1</v>
      </c>
      <c r="AT53" s="296">
        <v>0</v>
      </c>
      <c r="AU53" s="296">
        <v>0</v>
      </c>
      <c r="AV53" s="297">
        <f>SUM(AT53*10+AU53)/AS53*10</f>
        <v>0</v>
      </c>
      <c r="AW53" s="296">
        <v>1</v>
      </c>
      <c r="AX53" s="296">
        <v>0</v>
      </c>
      <c r="AY53" s="296">
        <v>0</v>
      </c>
      <c r="AZ53" s="297">
        <f>SUM(AX53*10+AY53)/AW53*10</f>
        <v>0</v>
      </c>
      <c r="BA53" s="298">
        <f>IF(G53&lt;250,0,IF(G53&lt;500,250,IF(G53&lt;750,"500",IF(G53&lt;1000,750,IF(G53&lt;1500,1000,IF(G53&lt;2000,1500,IF(G53&lt;2500,2000,IF(G53&lt;3000,2500,3000))))))))</f>
        <v>0</v>
      </c>
      <c r="BB53" s="302">
        <v>0</v>
      </c>
      <c r="BC53" s="294">
        <f>BA53-BB53</f>
        <v>0</v>
      </c>
      <c r="BD53" s="298" t="str">
        <f>IF(BC53=0,"geen actie",CONCATENATE("diploma uitschrijven: ",BA53," punten"))</f>
        <v>geen actie</v>
      </c>
      <c r="BE53" s="275">
        <v>52</v>
      </c>
    </row>
    <row r="54" spans="1:58" x14ac:dyDescent="0.3">
      <c r="A54" s="275">
        <v>53</v>
      </c>
      <c r="B54" s="275" t="str">
        <f>IF(A54=BE54,"v","x")</f>
        <v>v</v>
      </c>
      <c r="C54" s="300"/>
      <c r="D54" s="301"/>
      <c r="E54" s="294"/>
      <c r="F54" s="294"/>
      <c r="G54" s="294">
        <f>SUM(L54+P54+T54+X54+AB54+AF54+AJ54+AN54+AR54+AV54+AZ54)</f>
        <v>0</v>
      </c>
      <c r="H54" s="294"/>
      <c r="I54" s="153">
        <f>Aantallen!$B$1</f>
        <v>2021</v>
      </c>
      <c r="J54" s="455">
        <f>I54-H54</f>
        <v>2021</v>
      </c>
      <c r="K54" s="295">
        <f>G54-L54</f>
        <v>0</v>
      </c>
      <c r="L54" s="282">
        <v>0</v>
      </c>
      <c r="M54" s="296">
        <v>1</v>
      </c>
      <c r="N54" s="296"/>
      <c r="O54" s="296"/>
      <c r="P54" s="297">
        <f>SUM(N54*10+O54)/M54*10</f>
        <v>0</v>
      </c>
      <c r="Q54" s="296">
        <v>1</v>
      </c>
      <c r="R54" s="296"/>
      <c r="S54" s="296"/>
      <c r="T54" s="297">
        <f>SUM(R54*10+S54)/Q54*10</f>
        <v>0</v>
      </c>
      <c r="U54" s="296">
        <v>1</v>
      </c>
      <c r="V54" s="296"/>
      <c r="W54" s="296"/>
      <c r="X54" s="297">
        <f>SUM(V54*10+W54)/U54*10</f>
        <v>0</v>
      </c>
      <c r="Y54" s="296">
        <v>1</v>
      </c>
      <c r="Z54" s="296"/>
      <c r="AA54" s="296"/>
      <c r="AB54" s="297">
        <f>SUM(Z54*10+AA54)/Y54*10</f>
        <v>0</v>
      </c>
      <c r="AC54" s="296">
        <v>1</v>
      </c>
      <c r="AD54" s="296"/>
      <c r="AE54" s="296"/>
      <c r="AF54" s="297">
        <f>SUM(AD54*10+AE54)/AC54*10</f>
        <v>0</v>
      </c>
      <c r="AG54" s="296">
        <v>1</v>
      </c>
      <c r="AH54" s="296"/>
      <c r="AI54" s="296"/>
      <c r="AJ54" s="297">
        <f>SUM(AH54*10+AI54)/AG54*10</f>
        <v>0</v>
      </c>
      <c r="AK54" s="296">
        <v>1</v>
      </c>
      <c r="AL54" s="296">
        <v>0</v>
      </c>
      <c r="AM54" s="296">
        <v>0</v>
      </c>
      <c r="AN54" s="297">
        <f>SUM(AL54*10+AM54)/AK54*10</f>
        <v>0</v>
      </c>
      <c r="AO54" s="296">
        <v>1</v>
      </c>
      <c r="AP54" s="296">
        <v>0</v>
      </c>
      <c r="AQ54" s="296">
        <v>0</v>
      </c>
      <c r="AR54" s="297">
        <f>SUM(AP54*10+AQ54)/AO54*10</f>
        <v>0</v>
      </c>
      <c r="AS54" s="296">
        <v>1</v>
      </c>
      <c r="AT54" s="296">
        <v>0</v>
      </c>
      <c r="AU54" s="296">
        <v>0</v>
      </c>
      <c r="AV54" s="297">
        <f>SUM(AT54*10+AU54)/AS54*10</f>
        <v>0</v>
      </c>
      <c r="AW54" s="296">
        <v>1</v>
      </c>
      <c r="AX54" s="296">
        <v>0</v>
      </c>
      <c r="AY54" s="296">
        <v>0</v>
      </c>
      <c r="AZ54" s="297">
        <f>SUM(AX54*10+AY54)/AW54*10</f>
        <v>0</v>
      </c>
      <c r="BA54" s="298">
        <f>IF(G54&lt;250,0,IF(G54&lt;500,250,IF(G54&lt;750,"500",IF(G54&lt;1000,750,IF(G54&lt;1500,1000,IF(G54&lt;2000,1500,IF(G54&lt;2500,2000,IF(G54&lt;3000,2500,3000))))))))</f>
        <v>0</v>
      </c>
      <c r="BB54" s="302">
        <v>0</v>
      </c>
      <c r="BC54" s="294">
        <f>BA54-BB54</f>
        <v>0</v>
      </c>
      <c r="BD54" s="298" t="str">
        <f>IF(BC54=0,"geen actie",CONCATENATE("diploma uitschrijven: ",BA54," punten"))</f>
        <v>geen actie</v>
      </c>
      <c r="BE54" s="275">
        <v>53</v>
      </c>
    </row>
    <row r="55" spans="1:58" x14ac:dyDescent="0.3">
      <c r="A55" s="275">
        <v>54</v>
      </c>
      <c r="B55" s="275" t="str">
        <f>IF(A55=BE55,"v","x")</f>
        <v>v</v>
      </c>
      <c r="C55" s="300"/>
      <c r="D55" s="301"/>
      <c r="E55" s="294"/>
      <c r="F55" s="294"/>
      <c r="G55" s="294">
        <f>SUM(L55+P55+T55+X55+AB55+AF55+AJ55+AN55+AR55+AV55+AZ55)</f>
        <v>0</v>
      </c>
      <c r="H55" s="294"/>
      <c r="I55" s="153">
        <f>Aantallen!$B$1</f>
        <v>2021</v>
      </c>
      <c r="J55" s="455">
        <f>I55-H55</f>
        <v>2021</v>
      </c>
      <c r="K55" s="295">
        <f>G55-L55</f>
        <v>0</v>
      </c>
      <c r="L55" s="282">
        <v>0</v>
      </c>
      <c r="M55" s="296">
        <v>1</v>
      </c>
      <c r="N55" s="296"/>
      <c r="O55" s="296"/>
      <c r="P55" s="297">
        <f>SUM(N55*10+O55)/M55*10</f>
        <v>0</v>
      </c>
      <c r="Q55" s="296">
        <v>1</v>
      </c>
      <c r="R55" s="296"/>
      <c r="S55" s="296"/>
      <c r="T55" s="297">
        <f>SUM(R55*10+S55)/Q55*10</f>
        <v>0</v>
      </c>
      <c r="U55" s="296">
        <v>1</v>
      </c>
      <c r="V55" s="296"/>
      <c r="W55" s="296"/>
      <c r="X55" s="297">
        <f>SUM(V55*10+W55)/U55*10</f>
        <v>0</v>
      </c>
      <c r="Y55" s="296">
        <v>1</v>
      </c>
      <c r="Z55" s="296"/>
      <c r="AA55" s="296"/>
      <c r="AB55" s="297">
        <f>SUM(Z55*10+AA55)/Y55*10</f>
        <v>0</v>
      </c>
      <c r="AC55" s="296">
        <v>1</v>
      </c>
      <c r="AD55" s="296"/>
      <c r="AE55" s="296"/>
      <c r="AF55" s="297">
        <f>SUM(AD55*10+AE55)/AC55*10</f>
        <v>0</v>
      </c>
      <c r="AG55" s="296">
        <v>1</v>
      </c>
      <c r="AH55" s="296"/>
      <c r="AI55" s="296"/>
      <c r="AJ55" s="297">
        <f>SUM(AH55*10+AI55)/AG55*10</f>
        <v>0</v>
      </c>
      <c r="AK55" s="296">
        <v>1</v>
      </c>
      <c r="AL55" s="296">
        <v>0</v>
      </c>
      <c r="AM55" s="296">
        <v>0</v>
      </c>
      <c r="AN55" s="297">
        <f>SUM(AL55*10+AM55)/AK55*10</f>
        <v>0</v>
      </c>
      <c r="AO55" s="296">
        <v>1</v>
      </c>
      <c r="AP55" s="296">
        <v>0</v>
      </c>
      <c r="AQ55" s="296">
        <v>0</v>
      </c>
      <c r="AR55" s="297">
        <f>SUM(AP55*10+AQ55)/AO55*10</f>
        <v>0</v>
      </c>
      <c r="AS55" s="296">
        <v>1</v>
      </c>
      <c r="AT55" s="296">
        <v>0</v>
      </c>
      <c r="AU55" s="296">
        <v>0</v>
      </c>
      <c r="AV55" s="297">
        <f>SUM(AT55*10+AU55)/AS55*10</f>
        <v>0</v>
      </c>
      <c r="AW55" s="296">
        <v>1</v>
      </c>
      <c r="AX55" s="296">
        <v>0</v>
      </c>
      <c r="AY55" s="296">
        <v>0</v>
      </c>
      <c r="AZ55" s="297">
        <f>SUM(AX55*10+AY55)/AW55*10</f>
        <v>0</v>
      </c>
      <c r="BA55" s="298">
        <f>IF(G55&lt;250,0,IF(G55&lt;500,250,IF(G55&lt;750,"500",IF(G55&lt;1000,750,IF(G55&lt;1500,1000,IF(G55&lt;2000,1500,IF(G55&lt;2500,2000,IF(G55&lt;3000,2500,3000))))))))</f>
        <v>0</v>
      </c>
      <c r="BB55" s="302">
        <v>0</v>
      </c>
      <c r="BC55" s="294">
        <f>BA55-BB55</f>
        <v>0</v>
      </c>
      <c r="BD55" s="298" t="str">
        <f>IF(BC55=0,"geen actie",CONCATENATE("diploma uitschrijven: ",BA55," punten"))</f>
        <v>geen actie</v>
      </c>
      <c r="BE55" s="275">
        <v>54</v>
      </c>
    </row>
    <row r="56" spans="1:58" x14ac:dyDescent="0.3">
      <c r="A56" s="275">
        <v>55</v>
      </c>
      <c r="B56" s="275" t="str">
        <f>IF(A56=BE56,"v","x")</f>
        <v>v</v>
      </c>
      <c r="C56" s="300"/>
      <c r="D56" s="301"/>
      <c r="E56" s="294"/>
      <c r="F56" s="294"/>
      <c r="G56" s="294">
        <f>SUM(L56+P56+T56+X56+AB56+AF56+AJ56+AN56+AR56+AV56+AZ56)</f>
        <v>0</v>
      </c>
      <c r="H56" s="294"/>
      <c r="I56" s="153">
        <f>Aantallen!$B$1</f>
        <v>2021</v>
      </c>
      <c r="J56" s="455">
        <f>I56-H56</f>
        <v>2021</v>
      </c>
      <c r="K56" s="295">
        <f>G56-L56</f>
        <v>0</v>
      </c>
      <c r="L56" s="282">
        <v>0</v>
      </c>
      <c r="M56" s="296">
        <v>1</v>
      </c>
      <c r="N56" s="296"/>
      <c r="O56" s="296"/>
      <c r="P56" s="297">
        <f>SUM(N56*10+O56)/M56*10</f>
        <v>0</v>
      </c>
      <c r="Q56" s="296">
        <v>1</v>
      </c>
      <c r="R56" s="296"/>
      <c r="S56" s="296"/>
      <c r="T56" s="297">
        <f>SUM(R56*10+S56)/Q56*10</f>
        <v>0</v>
      </c>
      <c r="U56" s="296">
        <v>1</v>
      </c>
      <c r="V56" s="296"/>
      <c r="W56" s="296"/>
      <c r="X56" s="297">
        <f>SUM(V56*10+W56)/U56*10</f>
        <v>0</v>
      </c>
      <c r="Y56" s="296">
        <v>1</v>
      </c>
      <c r="Z56" s="296"/>
      <c r="AA56" s="296"/>
      <c r="AB56" s="297">
        <f>SUM(Z56*10+AA56)/Y56*10</f>
        <v>0</v>
      </c>
      <c r="AC56" s="296">
        <v>1</v>
      </c>
      <c r="AD56" s="296"/>
      <c r="AE56" s="296"/>
      <c r="AF56" s="297">
        <f>SUM(AD56*10+AE56)/AC56*10</f>
        <v>0</v>
      </c>
      <c r="AG56" s="296">
        <v>1</v>
      </c>
      <c r="AH56" s="296"/>
      <c r="AI56" s="296"/>
      <c r="AJ56" s="297">
        <f>SUM(AH56*10+AI56)/AG56*10</f>
        <v>0</v>
      </c>
      <c r="AK56" s="296">
        <v>1</v>
      </c>
      <c r="AL56" s="296">
        <v>0</v>
      </c>
      <c r="AM56" s="296">
        <v>0</v>
      </c>
      <c r="AN56" s="297">
        <f>SUM(AL56*10+AM56)/AK56*10</f>
        <v>0</v>
      </c>
      <c r="AO56" s="296">
        <v>1</v>
      </c>
      <c r="AP56" s="296">
        <v>0</v>
      </c>
      <c r="AQ56" s="296">
        <v>0</v>
      </c>
      <c r="AR56" s="297">
        <f>SUM(AP56*10+AQ56)/AO56*10</f>
        <v>0</v>
      </c>
      <c r="AS56" s="296">
        <v>1</v>
      </c>
      <c r="AT56" s="296">
        <v>0</v>
      </c>
      <c r="AU56" s="296">
        <v>0</v>
      </c>
      <c r="AV56" s="297">
        <f>SUM(AT56*10+AU56)/AS56*10</f>
        <v>0</v>
      </c>
      <c r="AW56" s="296">
        <v>1</v>
      </c>
      <c r="AX56" s="296">
        <v>0</v>
      </c>
      <c r="AY56" s="296">
        <v>0</v>
      </c>
      <c r="AZ56" s="297">
        <f>SUM(AX56*10+AY56)/AW56*10</f>
        <v>0</v>
      </c>
      <c r="BA56" s="298">
        <f>IF(G56&lt;250,0,IF(G56&lt;500,250,IF(G56&lt;750,"500",IF(G56&lt;1000,750,IF(G56&lt;1500,1000,IF(G56&lt;2000,1500,IF(G56&lt;2500,2000,IF(G56&lt;3000,2500,3000))))))))</f>
        <v>0</v>
      </c>
      <c r="BB56" s="302">
        <v>0</v>
      </c>
      <c r="BC56" s="294">
        <f>BA56-BB56</f>
        <v>0</v>
      </c>
      <c r="BD56" s="298" t="str">
        <f>IF(BC56=0,"geen actie",CONCATENATE("diploma uitschrijven: ",BA56," punten"))</f>
        <v>geen actie</v>
      </c>
      <c r="BE56" s="275">
        <v>55</v>
      </c>
      <c r="BF56" s="299"/>
    </row>
    <row r="57" spans="1:58" x14ac:dyDescent="0.3">
      <c r="A57" s="275">
        <v>56</v>
      </c>
      <c r="B57" s="275" t="str">
        <f>IF(A57=BE57,"v","x")</f>
        <v>v</v>
      </c>
      <c r="C57" s="300"/>
      <c r="D57" s="301"/>
      <c r="E57" s="294"/>
      <c r="F57" s="294"/>
      <c r="G57" s="294">
        <f>SUM(L57+P57+T57+X57+AB57+AF57+AJ57+AN57+AR57+AV57+AZ57)</f>
        <v>0</v>
      </c>
      <c r="H57" s="294"/>
      <c r="I57" s="153">
        <f>Aantallen!$B$1</f>
        <v>2021</v>
      </c>
      <c r="J57" s="455">
        <f>I57-H57</f>
        <v>2021</v>
      </c>
      <c r="K57" s="295">
        <f>G57-L57</f>
        <v>0</v>
      </c>
      <c r="L57" s="282">
        <v>0</v>
      </c>
      <c r="M57" s="296">
        <v>1</v>
      </c>
      <c r="N57" s="296"/>
      <c r="O57" s="296"/>
      <c r="P57" s="297">
        <f>SUM(N57*10+O57)/M57*10</f>
        <v>0</v>
      </c>
      <c r="Q57" s="296">
        <v>1</v>
      </c>
      <c r="R57" s="296"/>
      <c r="S57" s="296"/>
      <c r="T57" s="297">
        <f>SUM(R57*10+S57)/Q57*10</f>
        <v>0</v>
      </c>
      <c r="U57" s="296">
        <v>1</v>
      </c>
      <c r="V57" s="296"/>
      <c r="W57" s="296"/>
      <c r="X57" s="297">
        <f>SUM(V57*10+W57)/U57*10</f>
        <v>0</v>
      </c>
      <c r="Y57" s="296">
        <v>1</v>
      </c>
      <c r="Z57" s="296"/>
      <c r="AA57" s="296"/>
      <c r="AB57" s="297">
        <f>SUM(Z57*10+AA57)/Y57*10</f>
        <v>0</v>
      </c>
      <c r="AC57" s="296">
        <v>1</v>
      </c>
      <c r="AD57" s="296"/>
      <c r="AE57" s="296"/>
      <c r="AF57" s="297">
        <f>SUM(AD57*10+AE57)/AC57*10</f>
        <v>0</v>
      </c>
      <c r="AG57" s="296">
        <v>1</v>
      </c>
      <c r="AH57" s="296"/>
      <c r="AI57" s="296"/>
      <c r="AJ57" s="297">
        <f>SUM(AH57*10+AI57)/AG57*10</f>
        <v>0</v>
      </c>
      <c r="AK57" s="296">
        <v>1</v>
      </c>
      <c r="AL57" s="296">
        <v>0</v>
      </c>
      <c r="AM57" s="296">
        <v>0</v>
      </c>
      <c r="AN57" s="297">
        <f>SUM(AL57*10+AM57)/AK57*10</f>
        <v>0</v>
      </c>
      <c r="AO57" s="296">
        <v>1</v>
      </c>
      <c r="AP57" s="296">
        <v>0</v>
      </c>
      <c r="AQ57" s="296">
        <v>0</v>
      </c>
      <c r="AR57" s="297">
        <f>SUM(AP57*10+AQ57)/AO57*10</f>
        <v>0</v>
      </c>
      <c r="AS57" s="296">
        <v>1</v>
      </c>
      <c r="AT57" s="296">
        <v>0</v>
      </c>
      <c r="AU57" s="296">
        <v>0</v>
      </c>
      <c r="AV57" s="297">
        <f>SUM(AT57*10+AU57)/AS57*10</f>
        <v>0</v>
      </c>
      <c r="AW57" s="296">
        <v>1</v>
      </c>
      <c r="AX57" s="296">
        <v>0</v>
      </c>
      <c r="AY57" s="296">
        <v>0</v>
      </c>
      <c r="AZ57" s="297">
        <f>SUM(AX57*10+AY57)/AW57*10</f>
        <v>0</v>
      </c>
      <c r="BA57" s="298">
        <f>IF(G57&lt;250,0,IF(G57&lt;500,250,IF(G57&lt;750,"500",IF(G57&lt;1000,750,IF(G57&lt;1500,1000,IF(G57&lt;2000,1500,IF(G57&lt;2500,2000,IF(G57&lt;3000,2500,3000))))))))</f>
        <v>0</v>
      </c>
      <c r="BB57" s="302">
        <v>0</v>
      </c>
      <c r="BC57" s="294">
        <f>BA57-BB57</f>
        <v>0</v>
      </c>
      <c r="BD57" s="298" t="str">
        <f>IF(BC57=0,"geen actie",CONCATENATE("diploma uitschrijven: ",BA57," punten"))</f>
        <v>geen actie</v>
      </c>
      <c r="BE57" s="275">
        <v>56</v>
      </c>
    </row>
    <row r="58" spans="1:58" x14ac:dyDescent="0.3">
      <c r="A58" s="275">
        <v>57</v>
      </c>
      <c r="B58" s="275" t="str">
        <f>IF(A58=BE58,"v","x")</f>
        <v>v</v>
      </c>
      <c r="C58" s="300"/>
      <c r="D58" s="301"/>
      <c r="E58" s="294"/>
      <c r="F58" s="294"/>
      <c r="G58" s="294">
        <f>SUM(L58+P58+T58+X58+AB58+AF58+AJ58+AN58+AR58+AV58+AZ58)</f>
        <v>0</v>
      </c>
      <c r="H58" s="294"/>
      <c r="I58" s="153">
        <f>Aantallen!$B$1</f>
        <v>2021</v>
      </c>
      <c r="J58" s="455">
        <f>I58-H58</f>
        <v>2021</v>
      </c>
      <c r="K58" s="295">
        <f>G58-L58</f>
        <v>0</v>
      </c>
      <c r="L58" s="282">
        <v>0</v>
      </c>
      <c r="M58" s="296">
        <v>1</v>
      </c>
      <c r="N58" s="296"/>
      <c r="O58" s="296"/>
      <c r="P58" s="297">
        <f>SUM(N58*10+O58)/M58*10</f>
        <v>0</v>
      </c>
      <c r="Q58" s="296">
        <v>1</v>
      </c>
      <c r="R58" s="296"/>
      <c r="S58" s="296"/>
      <c r="T58" s="297">
        <f>SUM(R58*10+S58)/Q58*10</f>
        <v>0</v>
      </c>
      <c r="U58" s="296">
        <v>1</v>
      </c>
      <c r="V58" s="296"/>
      <c r="W58" s="296"/>
      <c r="X58" s="297">
        <f>SUM(V58*10+W58)/U58*10</f>
        <v>0</v>
      </c>
      <c r="Y58" s="296">
        <v>1</v>
      </c>
      <c r="Z58" s="296"/>
      <c r="AA58" s="296"/>
      <c r="AB58" s="297">
        <f>SUM(Z58*10+AA58)/Y58*10</f>
        <v>0</v>
      </c>
      <c r="AC58" s="296">
        <v>1</v>
      </c>
      <c r="AD58" s="296"/>
      <c r="AE58" s="296"/>
      <c r="AF58" s="297">
        <f>SUM(AD58*10+AE58)/AC58*10</f>
        <v>0</v>
      </c>
      <c r="AG58" s="296">
        <v>1</v>
      </c>
      <c r="AH58" s="296"/>
      <c r="AI58" s="296"/>
      <c r="AJ58" s="297">
        <f>SUM(AH58*10+AI58)/AG58*10</f>
        <v>0</v>
      </c>
      <c r="AK58" s="296">
        <v>1</v>
      </c>
      <c r="AL58" s="296">
        <v>0</v>
      </c>
      <c r="AM58" s="296">
        <v>0</v>
      </c>
      <c r="AN58" s="297">
        <f>SUM(AL58*10+AM58)/AK58*10</f>
        <v>0</v>
      </c>
      <c r="AO58" s="296">
        <v>1</v>
      </c>
      <c r="AP58" s="296">
        <v>0</v>
      </c>
      <c r="AQ58" s="296">
        <v>0</v>
      </c>
      <c r="AR58" s="297">
        <f>SUM(AP58*10+AQ58)/AO58*10</f>
        <v>0</v>
      </c>
      <c r="AS58" s="296">
        <v>1</v>
      </c>
      <c r="AT58" s="296">
        <v>0</v>
      </c>
      <c r="AU58" s="296">
        <v>0</v>
      </c>
      <c r="AV58" s="297">
        <f>SUM(AT58*10+AU58)/AS58*10</f>
        <v>0</v>
      </c>
      <c r="AW58" s="296">
        <v>1</v>
      </c>
      <c r="AX58" s="296">
        <v>0</v>
      </c>
      <c r="AY58" s="296">
        <v>0</v>
      </c>
      <c r="AZ58" s="297">
        <f>SUM(AX58*10+AY58)/AW58*10</f>
        <v>0</v>
      </c>
      <c r="BA58" s="298">
        <f>IF(G58&lt;250,0,IF(G58&lt;500,250,IF(G58&lt;750,"500",IF(G58&lt;1000,750,IF(G58&lt;1500,1000,IF(G58&lt;2000,1500,IF(G58&lt;2500,2000,IF(G58&lt;3000,2500,3000))))))))</f>
        <v>0</v>
      </c>
      <c r="BB58" s="302">
        <v>0</v>
      </c>
      <c r="BC58" s="294">
        <f>BA58-BB58</f>
        <v>0</v>
      </c>
      <c r="BD58" s="298" t="str">
        <f>IF(BC58=0,"geen actie",CONCATENATE("diploma uitschrijven: ",BA58," punten"))</f>
        <v>geen actie</v>
      </c>
      <c r="BE58" s="275">
        <v>57</v>
      </c>
      <c r="BF58" s="299"/>
    </row>
    <row r="59" spans="1:58" x14ac:dyDescent="0.3">
      <c r="A59" s="275">
        <v>58</v>
      </c>
      <c r="B59" s="275" t="str">
        <f>IF(A59=BE59,"v","x")</f>
        <v>v</v>
      </c>
      <c r="C59" s="300"/>
      <c r="D59" s="301"/>
      <c r="E59" s="294"/>
      <c r="F59" s="294"/>
      <c r="G59" s="294">
        <f>SUM(L59+P59+T59+X59+AB59+AF59+AJ59+AN59+AR59+AV59+AZ59)</f>
        <v>0</v>
      </c>
      <c r="H59" s="294"/>
      <c r="I59" s="153">
        <f>Aantallen!$B$1</f>
        <v>2021</v>
      </c>
      <c r="J59" s="455">
        <f>I59-H59</f>
        <v>2021</v>
      </c>
      <c r="K59" s="295">
        <f>G59-L59</f>
        <v>0</v>
      </c>
      <c r="L59" s="282">
        <v>0</v>
      </c>
      <c r="M59" s="296">
        <v>1</v>
      </c>
      <c r="N59" s="296"/>
      <c r="O59" s="296"/>
      <c r="P59" s="297">
        <f>SUM(N59*10+O59)/M59*10</f>
        <v>0</v>
      </c>
      <c r="Q59" s="296">
        <v>1</v>
      </c>
      <c r="R59" s="296"/>
      <c r="S59" s="296"/>
      <c r="T59" s="297">
        <f>SUM(R59*10+S59)/Q59*10</f>
        <v>0</v>
      </c>
      <c r="U59" s="296">
        <v>1</v>
      </c>
      <c r="V59" s="296"/>
      <c r="W59" s="296"/>
      <c r="X59" s="297">
        <f>SUM(V59*10+W59)/U59*10</f>
        <v>0</v>
      </c>
      <c r="Y59" s="296">
        <v>1</v>
      </c>
      <c r="Z59" s="296"/>
      <c r="AA59" s="296"/>
      <c r="AB59" s="297">
        <f>SUM(Z59*10+AA59)/Y59*10</f>
        <v>0</v>
      </c>
      <c r="AC59" s="296">
        <v>1</v>
      </c>
      <c r="AD59" s="296"/>
      <c r="AE59" s="296"/>
      <c r="AF59" s="297">
        <f>SUM(AD59*10+AE59)/AC59*10</f>
        <v>0</v>
      </c>
      <c r="AG59" s="296">
        <v>1</v>
      </c>
      <c r="AH59" s="296"/>
      <c r="AI59" s="296"/>
      <c r="AJ59" s="297">
        <f>SUM(AH59*10+AI59)/AG59*10</f>
        <v>0</v>
      </c>
      <c r="AK59" s="296">
        <v>1</v>
      </c>
      <c r="AL59" s="296">
        <v>0</v>
      </c>
      <c r="AM59" s="296">
        <v>0</v>
      </c>
      <c r="AN59" s="297">
        <f>SUM(AL59*10+AM59)/AK59*10</f>
        <v>0</v>
      </c>
      <c r="AO59" s="296">
        <v>1</v>
      </c>
      <c r="AP59" s="296">
        <v>0</v>
      </c>
      <c r="AQ59" s="296">
        <v>0</v>
      </c>
      <c r="AR59" s="297">
        <f>SUM(AP59*10+AQ59)/AO59*10</f>
        <v>0</v>
      </c>
      <c r="AS59" s="296">
        <v>1</v>
      </c>
      <c r="AT59" s="296">
        <v>0</v>
      </c>
      <c r="AU59" s="296">
        <v>0</v>
      </c>
      <c r="AV59" s="297">
        <f>SUM(AT59*10+AU59)/AS59*10</f>
        <v>0</v>
      </c>
      <c r="AW59" s="296">
        <v>1</v>
      </c>
      <c r="AX59" s="296">
        <v>0</v>
      </c>
      <c r="AY59" s="296">
        <v>0</v>
      </c>
      <c r="AZ59" s="297">
        <f>SUM(AX59*10+AY59)/AW59*10</f>
        <v>0</v>
      </c>
      <c r="BA59" s="298">
        <f>IF(G59&lt;250,0,IF(G59&lt;500,250,IF(G59&lt;750,"500",IF(G59&lt;1000,750,IF(G59&lt;1500,1000,IF(G59&lt;2000,1500,IF(G59&lt;2500,2000,IF(G59&lt;3000,2500,3000))))))))</f>
        <v>0</v>
      </c>
      <c r="BB59" s="302">
        <v>0</v>
      </c>
      <c r="BC59" s="294">
        <f>BA59-BB59</f>
        <v>0</v>
      </c>
      <c r="BD59" s="298" t="str">
        <f>IF(BC59=0,"geen actie",CONCATENATE("diploma uitschrijven: ",BA59," punten"))</f>
        <v>geen actie</v>
      </c>
      <c r="BE59" s="275">
        <v>58</v>
      </c>
    </row>
    <row r="60" spans="1:58" x14ac:dyDescent="0.3">
      <c r="A60" s="275">
        <v>59</v>
      </c>
      <c r="B60" s="275" t="str">
        <f>IF(A60=BE60,"v","x")</f>
        <v>v</v>
      </c>
      <c r="C60" s="300"/>
      <c r="D60" s="301"/>
      <c r="E60" s="294"/>
      <c r="F60" s="294"/>
      <c r="G60" s="294">
        <f>SUM(L60+P60+T60+X60+AB60+AF60+AJ60+AN60+AR60+AV60+AZ60)</f>
        <v>0</v>
      </c>
      <c r="H60" s="294"/>
      <c r="I60" s="153">
        <f>Aantallen!$B$1</f>
        <v>2021</v>
      </c>
      <c r="J60" s="455">
        <f>I60-H60</f>
        <v>2021</v>
      </c>
      <c r="K60" s="295">
        <f>G60-L60</f>
        <v>0</v>
      </c>
      <c r="L60" s="282">
        <v>0</v>
      </c>
      <c r="M60" s="296">
        <v>1</v>
      </c>
      <c r="N60" s="296"/>
      <c r="O60" s="296"/>
      <c r="P60" s="297">
        <f>SUM(N60*10+O60)/M60*10</f>
        <v>0</v>
      </c>
      <c r="Q60" s="296">
        <v>1</v>
      </c>
      <c r="R60" s="296"/>
      <c r="S60" s="296"/>
      <c r="T60" s="297">
        <f>SUM(R60*10+S60)/Q60*10</f>
        <v>0</v>
      </c>
      <c r="U60" s="296">
        <v>1</v>
      </c>
      <c r="V60" s="296"/>
      <c r="W60" s="296"/>
      <c r="X60" s="297">
        <f>SUM(V60*10+W60)/U60*10</f>
        <v>0</v>
      </c>
      <c r="Y60" s="296">
        <v>1</v>
      </c>
      <c r="Z60" s="296"/>
      <c r="AA60" s="296"/>
      <c r="AB60" s="297">
        <f>SUM(Z60*10+AA60)/Y60*10</f>
        <v>0</v>
      </c>
      <c r="AC60" s="296">
        <v>1</v>
      </c>
      <c r="AD60" s="296"/>
      <c r="AE60" s="296"/>
      <c r="AF60" s="297">
        <f>SUM(AD60*10+AE60)/AC60*10</f>
        <v>0</v>
      </c>
      <c r="AG60" s="296">
        <v>1</v>
      </c>
      <c r="AH60" s="296"/>
      <c r="AI60" s="296"/>
      <c r="AJ60" s="297">
        <f>SUM(AH60*10+AI60)/AG60*10</f>
        <v>0</v>
      </c>
      <c r="AK60" s="296">
        <v>1</v>
      </c>
      <c r="AL60" s="296">
        <v>0</v>
      </c>
      <c r="AM60" s="296">
        <v>0</v>
      </c>
      <c r="AN60" s="297">
        <f>SUM(AL60*10+AM60)/AK60*10</f>
        <v>0</v>
      </c>
      <c r="AO60" s="296">
        <v>1</v>
      </c>
      <c r="AP60" s="296">
        <v>0</v>
      </c>
      <c r="AQ60" s="296">
        <v>0</v>
      </c>
      <c r="AR60" s="297">
        <f>SUM(AP60*10+AQ60)/AO60*10</f>
        <v>0</v>
      </c>
      <c r="AS60" s="296">
        <v>1</v>
      </c>
      <c r="AT60" s="296">
        <v>0</v>
      </c>
      <c r="AU60" s="296">
        <v>0</v>
      </c>
      <c r="AV60" s="297">
        <f>SUM(AT60*10+AU60)/AS60*10</f>
        <v>0</v>
      </c>
      <c r="AW60" s="296">
        <v>1</v>
      </c>
      <c r="AX60" s="296">
        <v>0</v>
      </c>
      <c r="AY60" s="296">
        <v>0</v>
      </c>
      <c r="AZ60" s="297">
        <f>SUM(AX60*10+AY60)/AW60*10</f>
        <v>0</v>
      </c>
      <c r="BA60" s="298">
        <f>IF(G60&lt;250,0,IF(G60&lt;500,250,IF(G60&lt;750,"500",IF(G60&lt;1000,750,IF(G60&lt;1500,1000,IF(G60&lt;2000,1500,IF(G60&lt;2500,2000,IF(G60&lt;3000,2500,3000))))))))</f>
        <v>0</v>
      </c>
      <c r="BB60" s="302">
        <v>0</v>
      </c>
      <c r="BC60" s="294">
        <f>BA60-BB60</f>
        <v>0</v>
      </c>
      <c r="BD60" s="298" t="str">
        <f>IF(BC60=0,"geen actie",CONCATENATE("diploma uitschrijven: ",BA60," punten"))</f>
        <v>geen actie</v>
      </c>
      <c r="BE60" s="275">
        <v>59</v>
      </c>
    </row>
    <row r="61" spans="1:58" x14ac:dyDescent="0.3">
      <c r="A61" s="275">
        <v>60</v>
      </c>
      <c r="B61" s="275" t="str">
        <f>IF(A61=BE61,"v","x")</f>
        <v>v</v>
      </c>
      <c r="C61" s="300"/>
      <c r="D61" s="301"/>
      <c r="E61" s="294"/>
      <c r="F61" s="294"/>
      <c r="G61" s="294">
        <f>SUM(L61+P61+T61+X61+AB61+AF61+AJ61+AN61+AR61+AV61+AZ61)</f>
        <v>0</v>
      </c>
      <c r="H61" s="294"/>
      <c r="I61" s="153">
        <f>Aantallen!$B$1</f>
        <v>2021</v>
      </c>
      <c r="J61" s="455">
        <f>I61-H61</f>
        <v>2021</v>
      </c>
      <c r="K61" s="295">
        <f>G61-L61</f>
        <v>0</v>
      </c>
      <c r="L61" s="282">
        <v>0</v>
      </c>
      <c r="M61" s="296">
        <v>1</v>
      </c>
      <c r="N61" s="296"/>
      <c r="O61" s="296"/>
      <c r="P61" s="297">
        <f>SUM(N61*10+O61)/M61*10</f>
        <v>0</v>
      </c>
      <c r="Q61" s="296">
        <v>1</v>
      </c>
      <c r="R61" s="296"/>
      <c r="S61" s="296"/>
      <c r="T61" s="297">
        <f>SUM(R61*10+S61)/Q61*10</f>
        <v>0</v>
      </c>
      <c r="U61" s="296">
        <v>1</v>
      </c>
      <c r="V61" s="296"/>
      <c r="W61" s="296"/>
      <c r="X61" s="297">
        <f>SUM(V61*10+W61)/U61*10</f>
        <v>0</v>
      </c>
      <c r="Y61" s="296">
        <v>1</v>
      </c>
      <c r="Z61" s="296"/>
      <c r="AA61" s="296"/>
      <c r="AB61" s="297">
        <f>SUM(Z61*10+AA61)/Y61*10</f>
        <v>0</v>
      </c>
      <c r="AC61" s="296">
        <v>1</v>
      </c>
      <c r="AD61" s="296"/>
      <c r="AE61" s="296"/>
      <c r="AF61" s="297">
        <f>SUM(AD61*10+AE61)/AC61*10</f>
        <v>0</v>
      </c>
      <c r="AG61" s="296">
        <v>1</v>
      </c>
      <c r="AH61" s="296"/>
      <c r="AI61" s="296"/>
      <c r="AJ61" s="297">
        <f>SUM(AH61*10+AI61)/AG61*10</f>
        <v>0</v>
      </c>
      <c r="AK61" s="296">
        <v>1</v>
      </c>
      <c r="AL61" s="296">
        <v>0</v>
      </c>
      <c r="AM61" s="296">
        <v>0</v>
      </c>
      <c r="AN61" s="297">
        <f>SUM(AL61*10+AM61)/AK61*10</f>
        <v>0</v>
      </c>
      <c r="AO61" s="296">
        <v>1</v>
      </c>
      <c r="AP61" s="296">
        <v>0</v>
      </c>
      <c r="AQ61" s="296">
        <v>0</v>
      </c>
      <c r="AR61" s="297">
        <f>SUM(AP61*10+AQ61)/AO61*10</f>
        <v>0</v>
      </c>
      <c r="AS61" s="296">
        <v>1</v>
      </c>
      <c r="AT61" s="296">
        <v>0</v>
      </c>
      <c r="AU61" s="296">
        <v>0</v>
      </c>
      <c r="AV61" s="297">
        <f>SUM(AT61*10+AU61)/AS61*10</f>
        <v>0</v>
      </c>
      <c r="AW61" s="296">
        <v>1</v>
      </c>
      <c r="AX61" s="296">
        <v>0</v>
      </c>
      <c r="AY61" s="296">
        <v>0</v>
      </c>
      <c r="AZ61" s="297">
        <f>SUM(AX61*10+AY61)/AW61*10</f>
        <v>0</v>
      </c>
      <c r="BA61" s="298">
        <f>IF(G61&lt;250,0,IF(G61&lt;500,250,IF(G61&lt;750,"500",IF(G61&lt;1000,750,IF(G61&lt;1500,1000,IF(G61&lt;2000,1500,IF(G61&lt;2500,2000,IF(G61&lt;3000,2500,3000))))))))</f>
        <v>0</v>
      </c>
      <c r="BB61" s="302">
        <v>0</v>
      </c>
      <c r="BC61" s="294">
        <f>BA61-BB61</f>
        <v>0</v>
      </c>
      <c r="BD61" s="298" t="str">
        <f>IF(BC61=0,"geen actie",CONCATENATE("diploma uitschrijven: ",BA61," punten"))</f>
        <v>geen actie</v>
      </c>
      <c r="BE61" s="275">
        <v>60</v>
      </c>
    </row>
    <row r="62" spans="1:58" x14ac:dyDescent="0.3">
      <c r="A62" s="275">
        <v>61</v>
      </c>
      <c r="B62" s="275" t="str">
        <f>IF(A62=BE62,"v","x")</f>
        <v>v</v>
      </c>
      <c r="C62" s="300"/>
      <c r="D62" s="301"/>
      <c r="E62" s="294"/>
      <c r="F62" s="294"/>
      <c r="G62" s="294">
        <f>SUM(L62+P62+T62+X62+AB62+AF62+AJ62+AN62+AR62+AV62+AZ62)</f>
        <v>0</v>
      </c>
      <c r="H62" s="294"/>
      <c r="I62" s="153">
        <f>Aantallen!$B$1</f>
        <v>2021</v>
      </c>
      <c r="J62" s="455">
        <f>I62-H62</f>
        <v>2021</v>
      </c>
      <c r="K62" s="295">
        <f>G62-L62</f>
        <v>0</v>
      </c>
      <c r="L62" s="282">
        <v>0</v>
      </c>
      <c r="M62" s="296">
        <v>1</v>
      </c>
      <c r="N62" s="296"/>
      <c r="O62" s="296"/>
      <c r="P62" s="297">
        <f>SUM(N62*10+O62)/M62*10</f>
        <v>0</v>
      </c>
      <c r="Q62" s="296">
        <v>1</v>
      </c>
      <c r="R62" s="296"/>
      <c r="S62" s="296"/>
      <c r="T62" s="297">
        <f>SUM(R62*10+S62)/Q62*10</f>
        <v>0</v>
      </c>
      <c r="U62" s="296">
        <v>1</v>
      </c>
      <c r="V62" s="296"/>
      <c r="W62" s="296"/>
      <c r="X62" s="297">
        <f>SUM(V62*10+W62)/U62*10</f>
        <v>0</v>
      </c>
      <c r="Y62" s="296">
        <v>1</v>
      </c>
      <c r="Z62" s="296"/>
      <c r="AA62" s="296"/>
      <c r="AB62" s="297">
        <f>SUM(Z62*10+AA62)/Y62*10</f>
        <v>0</v>
      </c>
      <c r="AC62" s="296">
        <v>1</v>
      </c>
      <c r="AD62" s="296"/>
      <c r="AE62" s="296"/>
      <c r="AF62" s="297">
        <f>SUM(AD62*10+AE62)/AC62*10</f>
        <v>0</v>
      </c>
      <c r="AG62" s="296">
        <v>1</v>
      </c>
      <c r="AH62" s="296"/>
      <c r="AI62" s="296"/>
      <c r="AJ62" s="297">
        <f>SUM(AH62*10+AI62)/AG62*10</f>
        <v>0</v>
      </c>
      <c r="AK62" s="296">
        <v>1</v>
      </c>
      <c r="AL62" s="296">
        <v>0</v>
      </c>
      <c r="AM62" s="296">
        <v>0</v>
      </c>
      <c r="AN62" s="297">
        <f>SUM(AL62*10+AM62)/AK62*10</f>
        <v>0</v>
      </c>
      <c r="AO62" s="296">
        <v>1</v>
      </c>
      <c r="AP62" s="296">
        <v>0</v>
      </c>
      <c r="AQ62" s="296">
        <v>0</v>
      </c>
      <c r="AR62" s="297">
        <f>SUM(AP62*10+AQ62)/AO62*10</f>
        <v>0</v>
      </c>
      <c r="AS62" s="296">
        <v>1</v>
      </c>
      <c r="AT62" s="296">
        <v>0</v>
      </c>
      <c r="AU62" s="296">
        <v>0</v>
      </c>
      <c r="AV62" s="297">
        <f>SUM(AT62*10+AU62)/AS62*10</f>
        <v>0</v>
      </c>
      <c r="AW62" s="296">
        <v>1</v>
      </c>
      <c r="AX62" s="296">
        <v>0</v>
      </c>
      <c r="AY62" s="296">
        <v>0</v>
      </c>
      <c r="AZ62" s="297">
        <f>SUM(AX62*10+AY62)/AW62*10</f>
        <v>0</v>
      </c>
      <c r="BA62" s="298">
        <f>IF(G62&lt;250,0,IF(G62&lt;500,250,IF(G62&lt;750,"500",IF(G62&lt;1000,750,IF(G62&lt;1500,1000,IF(G62&lt;2000,1500,IF(G62&lt;2500,2000,IF(G62&lt;3000,2500,3000))))))))</f>
        <v>0</v>
      </c>
      <c r="BB62" s="302">
        <v>0</v>
      </c>
      <c r="BC62" s="294">
        <f>BA62-BB62</f>
        <v>0</v>
      </c>
      <c r="BD62" s="298" t="str">
        <f>IF(BC62=0,"geen actie",CONCATENATE("diploma uitschrijven: ",BA62," punten"))</f>
        <v>geen actie</v>
      </c>
      <c r="BE62" s="275">
        <v>61</v>
      </c>
    </row>
    <row r="63" spans="1:58" x14ac:dyDescent="0.3">
      <c r="A63" s="275">
        <v>62</v>
      </c>
      <c r="B63" s="275" t="str">
        <f>IF(A63=BE63,"v","x")</f>
        <v>v</v>
      </c>
      <c r="C63" s="300"/>
      <c r="D63" s="301"/>
      <c r="E63" s="294"/>
      <c r="F63" s="294"/>
      <c r="G63" s="294">
        <f>SUM(L63+P63+T63+X63+AB63+AF63+AJ63+AN63+AR63+AV63+AZ63)</f>
        <v>0</v>
      </c>
      <c r="H63" s="294"/>
      <c r="I63" s="153">
        <f>Aantallen!$B$1</f>
        <v>2021</v>
      </c>
      <c r="J63" s="455">
        <f>I63-H63</f>
        <v>2021</v>
      </c>
      <c r="K63" s="295">
        <f>G63-L63</f>
        <v>0</v>
      </c>
      <c r="L63" s="282">
        <v>0</v>
      </c>
      <c r="M63" s="296">
        <v>1</v>
      </c>
      <c r="N63" s="296"/>
      <c r="O63" s="296"/>
      <c r="P63" s="297">
        <f>SUM(N63*10+O63)/M63*10</f>
        <v>0</v>
      </c>
      <c r="Q63" s="296">
        <v>1</v>
      </c>
      <c r="R63" s="296"/>
      <c r="S63" s="296"/>
      <c r="T63" s="297">
        <f>SUM(R63*10+S63)/Q63*10</f>
        <v>0</v>
      </c>
      <c r="U63" s="296">
        <v>1</v>
      </c>
      <c r="V63" s="296"/>
      <c r="W63" s="296"/>
      <c r="X63" s="297">
        <f>SUM(V63*10+W63)/U63*10</f>
        <v>0</v>
      </c>
      <c r="Y63" s="296">
        <v>1</v>
      </c>
      <c r="Z63" s="296"/>
      <c r="AA63" s="296"/>
      <c r="AB63" s="297">
        <f>SUM(Z63*10+AA63)/Y63*10</f>
        <v>0</v>
      </c>
      <c r="AC63" s="296">
        <v>1</v>
      </c>
      <c r="AD63" s="296"/>
      <c r="AE63" s="296"/>
      <c r="AF63" s="297">
        <f>SUM(AD63*10+AE63)/AC63*10</f>
        <v>0</v>
      </c>
      <c r="AG63" s="296">
        <v>1</v>
      </c>
      <c r="AH63" s="296"/>
      <c r="AI63" s="296"/>
      <c r="AJ63" s="297">
        <f>SUM(AH63*10+AI63)/AG63*10</f>
        <v>0</v>
      </c>
      <c r="AK63" s="296">
        <v>1</v>
      </c>
      <c r="AL63" s="296">
        <v>0</v>
      </c>
      <c r="AM63" s="296">
        <v>0</v>
      </c>
      <c r="AN63" s="297">
        <f>SUM(AL63*10+AM63)/AK63*10</f>
        <v>0</v>
      </c>
      <c r="AO63" s="296">
        <v>1</v>
      </c>
      <c r="AP63" s="296">
        <v>0</v>
      </c>
      <c r="AQ63" s="296">
        <v>0</v>
      </c>
      <c r="AR63" s="297">
        <f>SUM(AP63*10+AQ63)/AO63*10</f>
        <v>0</v>
      </c>
      <c r="AS63" s="296">
        <v>1</v>
      </c>
      <c r="AT63" s="296">
        <v>0</v>
      </c>
      <c r="AU63" s="296">
        <v>0</v>
      </c>
      <c r="AV63" s="297">
        <f>SUM(AT63*10+AU63)/AS63*10</f>
        <v>0</v>
      </c>
      <c r="AW63" s="296">
        <v>1</v>
      </c>
      <c r="AX63" s="296">
        <v>0</v>
      </c>
      <c r="AY63" s="296">
        <v>0</v>
      </c>
      <c r="AZ63" s="297">
        <f>SUM(AX63*10+AY63)/AW63*10</f>
        <v>0</v>
      </c>
      <c r="BA63" s="298">
        <f>IF(G63&lt;250,0,IF(G63&lt;500,250,IF(G63&lt;750,"500",IF(G63&lt;1000,750,IF(G63&lt;1500,1000,IF(G63&lt;2000,1500,IF(G63&lt;2500,2000,IF(G63&lt;3000,2500,3000))))))))</f>
        <v>0</v>
      </c>
      <c r="BB63" s="302">
        <v>0</v>
      </c>
      <c r="BC63" s="294">
        <f>BA63-BB63</f>
        <v>0</v>
      </c>
      <c r="BD63" s="298" t="str">
        <f>IF(BC63=0,"geen actie",CONCATENATE("diploma uitschrijven: ",BA63," punten"))</f>
        <v>geen actie</v>
      </c>
      <c r="BE63" s="275">
        <v>62</v>
      </c>
    </row>
    <row r="64" spans="1:58" x14ac:dyDescent="0.3">
      <c r="A64" s="275">
        <v>63</v>
      </c>
      <c r="B64" s="275" t="str">
        <f>IF(A64=BE64,"v","x")</f>
        <v>v</v>
      </c>
      <c r="C64" s="300"/>
      <c r="D64" s="301"/>
      <c r="E64" s="294"/>
      <c r="F64" s="294"/>
      <c r="G64" s="294">
        <f>SUM(L64+P64+T64+X64+AB64+AF64+AJ64+AN64+AR64+AV64+AZ64)</f>
        <v>0</v>
      </c>
      <c r="H64" s="294"/>
      <c r="I64" s="153">
        <f>Aantallen!$B$1</f>
        <v>2021</v>
      </c>
      <c r="J64" s="455">
        <f>I64-H64</f>
        <v>2021</v>
      </c>
      <c r="K64" s="295">
        <f>G64-L64</f>
        <v>0</v>
      </c>
      <c r="L64" s="282">
        <v>0</v>
      </c>
      <c r="M64" s="296">
        <v>1</v>
      </c>
      <c r="N64" s="296"/>
      <c r="O64" s="296"/>
      <c r="P64" s="297">
        <f>SUM(N64*10+O64)/M64*10</f>
        <v>0</v>
      </c>
      <c r="Q64" s="296">
        <v>1</v>
      </c>
      <c r="R64" s="296"/>
      <c r="S64" s="296"/>
      <c r="T64" s="297">
        <f>SUM(R64*10+S64)/Q64*10</f>
        <v>0</v>
      </c>
      <c r="U64" s="296">
        <v>1</v>
      </c>
      <c r="V64" s="296"/>
      <c r="W64" s="296"/>
      <c r="X64" s="297">
        <f>SUM(V64*10+W64)/U64*10</f>
        <v>0</v>
      </c>
      <c r="Y64" s="296">
        <v>1</v>
      </c>
      <c r="Z64" s="296"/>
      <c r="AA64" s="296"/>
      <c r="AB64" s="297">
        <f>SUM(Z64*10+AA64)/Y64*10</f>
        <v>0</v>
      </c>
      <c r="AC64" s="296">
        <v>1</v>
      </c>
      <c r="AD64" s="296"/>
      <c r="AE64" s="296"/>
      <c r="AF64" s="297">
        <f>SUM(AD64*10+AE64)/AC64*10</f>
        <v>0</v>
      </c>
      <c r="AG64" s="296">
        <v>1</v>
      </c>
      <c r="AH64" s="296"/>
      <c r="AI64" s="296"/>
      <c r="AJ64" s="297">
        <f>SUM(AH64*10+AI64)/AG64*10</f>
        <v>0</v>
      </c>
      <c r="AK64" s="296">
        <v>1</v>
      </c>
      <c r="AL64" s="296">
        <v>0</v>
      </c>
      <c r="AM64" s="296">
        <v>0</v>
      </c>
      <c r="AN64" s="297">
        <f>SUM(AL64*10+AM64)/AK64*10</f>
        <v>0</v>
      </c>
      <c r="AO64" s="296">
        <v>1</v>
      </c>
      <c r="AP64" s="296">
        <v>0</v>
      </c>
      <c r="AQ64" s="296">
        <v>0</v>
      </c>
      <c r="AR64" s="297">
        <f>SUM(AP64*10+AQ64)/AO64*10</f>
        <v>0</v>
      </c>
      <c r="AS64" s="296">
        <v>1</v>
      </c>
      <c r="AT64" s="296">
        <v>0</v>
      </c>
      <c r="AU64" s="296">
        <v>0</v>
      </c>
      <c r="AV64" s="297">
        <f>SUM(AT64*10+AU64)/AS64*10</f>
        <v>0</v>
      </c>
      <c r="AW64" s="296">
        <v>1</v>
      </c>
      <c r="AX64" s="296">
        <v>0</v>
      </c>
      <c r="AY64" s="296">
        <v>0</v>
      </c>
      <c r="AZ64" s="297">
        <f>SUM(AX64*10+AY64)/AW64*10</f>
        <v>0</v>
      </c>
      <c r="BA64" s="298">
        <f>IF(G64&lt;250,0,IF(G64&lt;500,250,IF(G64&lt;750,"500",IF(G64&lt;1000,750,IF(G64&lt;1500,1000,IF(G64&lt;2000,1500,IF(G64&lt;2500,2000,IF(G64&lt;3000,2500,3000))))))))</f>
        <v>0</v>
      </c>
      <c r="BB64" s="302">
        <v>0</v>
      </c>
      <c r="BC64" s="294">
        <f>BA64-BB64</f>
        <v>0</v>
      </c>
      <c r="BD64" s="298" t="str">
        <f>IF(BC64=0,"geen actie",CONCATENATE("diploma uitschrijven: ",BA64," punten"))</f>
        <v>geen actie</v>
      </c>
      <c r="BE64" s="275">
        <v>63</v>
      </c>
      <c r="BF64" s="299"/>
    </row>
    <row r="65" spans="1:58" ht="13.95" customHeight="1" x14ac:dyDescent="0.3">
      <c r="A65" s="275">
        <v>64</v>
      </c>
      <c r="B65" s="275" t="str">
        <f>IF(A65=BE65,"v","x")</f>
        <v>v</v>
      </c>
      <c r="C65" s="300"/>
      <c r="D65" s="301"/>
      <c r="E65" s="294"/>
      <c r="F65" s="294"/>
      <c r="G65" s="294">
        <f>SUM(L65+P65+T65+X65+AB65+AF65+AJ65+AN65+AR65+AV65+AZ65)</f>
        <v>0</v>
      </c>
      <c r="H65" s="294"/>
      <c r="I65" s="153">
        <f>Aantallen!$B$1</f>
        <v>2021</v>
      </c>
      <c r="J65" s="455">
        <f>I65-H65</f>
        <v>2021</v>
      </c>
      <c r="K65" s="295">
        <f>G65-L65</f>
        <v>0</v>
      </c>
      <c r="L65" s="282">
        <v>0</v>
      </c>
      <c r="M65" s="296">
        <v>1</v>
      </c>
      <c r="N65" s="296"/>
      <c r="O65" s="296"/>
      <c r="P65" s="297">
        <f>SUM(N65*10+O65)/M65*10</f>
        <v>0</v>
      </c>
      <c r="Q65" s="296">
        <v>1</v>
      </c>
      <c r="R65" s="296"/>
      <c r="S65" s="296"/>
      <c r="T65" s="297">
        <f>SUM(R65*10+S65)/Q65*10</f>
        <v>0</v>
      </c>
      <c r="U65" s="296">
        <v>1</v>
      </c>
      <c r="V65" s="296"/>
      <c r="W65" s="296"/>
      <c r="X65" s="297">
        <f>SUM(V65*10+W65)/U65*10</f>
        <v>0</v>
      </c>
      <c r="Y65" s="296">
        <v>1</v>
      </c>
      <c r="Z65" s="296"/>
      <c r="AA65" s="296"/>
      <c r="AB65" s="297">
        <f>SUM(Z65*10+AA65)/Y65*10</f>
        <v>0</v>
      </c>
      <c r="AC65" s="296">
        <v>1</v>
      </c>
      <c r="AD65" s="296"/>
      <c r="AE65" s="296"/>
      <c r="AF65" s="297">
        <f>SUM(AD65*10+AE65)/AC65*10</f>
        <v>0</v>
      </c>
      <c r="AG65" s="296">
        <v>1</v>
      </c>
      <c r="AH65" s="296"/>
      <c r="AI65" s="296"/>
      <c r="AJ65" s="297">
        <f>SUM(AH65*10+AI65)/AG65*10</f>
        <v>0</v>
      </c>
      <c r="AK65" s="296">
        <v>1</v>
      </c>
      <c r="AL65" s="296">
        <v>0</v>
      </c>
      <c r="AM65" s="296">
        <v>0</v>
      </c>
      <c r="AN65" s="297">
        <f>SUM(AL65*10+AM65)/AK65*10</f>
        <v>0</v>
      </c>
      <c r="AO65" s="296">
        <v>1</v>
      </c>
      <c r="AP65" s="296">
        <v>0</v>
      </c>
      <c r="AQ65" s="296">
        <v>0</v>
      </c>
      <c r="AR65" s="297">
        <f>SUM(AP65*10+AQ65)/AO65*10</f>
        <v>0</v>
      </c>
      <c r="AS65" s="296">
        <v>1</v>
      </c>
      <c r="AT65" s="296">
        <v>0</v>
      </c>
      <c r="AU65" s="296">
        <v>0</v>
      </c>
      <c r="AV65" s="297">
        <f>SUM(AT65*10+AU65)/AS65*10</f>
        <v>0</v>
      </c>
      <c r="AW65" s="296">
        <v>1</v>
      </c>
      <c r="AX65" s="296">
        <v>0</v>
      </c>
      <c r="AY65" s="296">
        <v>0</v>
      </c>
      <c r="AZ65" s="297">
        <f>SUM(AX65*10+AY65)/AW65*10</f>
        <v>0</v>
      </c>
      <c r="BA65" s="298">
        <f>IF(G65&lt;250,0,IF(G65&lt;500,250,IF(G65&lt;750,"500",IF(G65&lt;1000,750,IF(G65&lt;1500,1000,IF(G65&lt;2000,1500,IF(G65&lt;2500,2000,IF(G65&lt;3000,2500,3000))))))))</f>
        <v>0</v>
      </c>
      <c r="BB65" s="302">
        <v>0</v>
      </c>
      <c r="BC65" s="294">
        <f>BA65-BB65</f>
        <v>0</v>
      </c>
      <c r="BD65" s="298" t="str">
        <f>IF(BC65=0,"geen actie",CONCATENATE("diploma uitschrijven: ",BA65," punten"))</f>
        <v>geen actie</v>
      </c>
      <c r="BE65" s="275">
        <v>64</v>
      </c>
    </row>
    <row r="66" spans="1:58" x14ac:dyDescent="0.3">
      <c r="A66" s="275">
        <v>65</v>
      </c>
      <c r="B66" s="275" t="str">
        <f>IF(A66=BE66,"v","x")</f>
        <v>v</v>
      </c>
      <c r="C66" s="300"/>
      <c r="D66" s="301"/>
      <c r="E66" s="294"/>
      <c r="F66" s="294"/>
      <c r="G66" s="294">
        <f>SUM(L66+P66+T66+X66+AB66+AF66+AJ66+AN66+AR66+AV66+AZ66)</f>
        <v>0</v>
      </c>
      <c r="H66" s="294"/>
      <c r="I66" s="153">
        <f>Aantallen!$B$1</f>
        <v>2021</v>
      </c>
      <c r="J66" s="455">
        <f>I66-H66</f>
        <v>2021</v>
      </c>
      <c r="K66" s="295">
        <f>G66-L66</f>
        <v>0</v>
      </c>
      <c r="L66" s="282">
        <v>0</v>
      </c>
      <c r="M66" s="296">
        <v>1</v>
      </c>
      <c r="N66" s="296"/>
      <c r="O66" s="296"/>
      <c r="P66" s="297">
        <f>SUM(N66*10+O66)/M66*10</f>
        <v>0</v>
      </c>
      <c r="Q66" s="296">
        <v>1</v>
      </c>
      <c r="R66" s="296"/>
      <c r="S66" s="296"/>
      <c r="T66" s="297">
        <f>SUM(R66*10+S66)/Q66*10</f>
        <v>0</v>
      </c>
      <c r="U66" s="296">
        <v>1</v>
      </c>
      <c r="V66" s="296"/>
      <c r="W66" s="296"/>
      <c r="X66" s="297">
        <f>SUM(V66*10+W66)/U66*10</f>
        <v>0</v>
      </c>
      <c r="Y66" s="296">
        <v>1</v>
      </c>
      <c r="Z66" s="296"/>
      <c r="AA66" s="296"/>
      <c r="AB66" s="297">
        <f>SUM(Z66*10+AA66)/Y66*10</f>
        <v>0</v>
      </c>
      <c r="AC66" s="296">
        <v>1</v>
      </c>
      <c r="AD66" s="296"/>
      <c r="AE66" s="296"/>
      <c r="AF66" s="297">
        <f>SUM(AD66*10+AE66)/AC66*10</f>
        <v>0</v>
      </c>
      <c r="AG66" s="296">
        <v>1</v>
      </c>
      <c r="AH66" s="296"/>
      <c r="AI66" s="296"/>
      <c r="AJ66" s="297">
        <f>SUM(AH66*10+AI66)/AG66*10</f>
        <v>0</v>
      </c>
      <c r="AK66" s="296">
        <v>1</v>
      </c>
      <c r="AL66" s="296">
        <v>0</v>
      </c>
      <c r="AM66" s="296">
        <v>0</v>
      </c>
      <c r="AN66" s="297">
        <f>SUM(AL66*10+AM66)/AK66*10</f>
        <v>0</v>
      </c>
      <c r="AO66" s="296">
        <v>1</v>
      </c>
      <c r="AP66" s="296">
        <v>0</v>
      </c>
      <c r="AQ66" s="296">
        <v>0</v>
      </c>
      <c r="AR66" s="297">
        <f>SUM(AP66*10+AQ66)/AO66*10</f>
        <v>0</v>
      </c>
      <c r="AS66" s="296">
        <v>1</v>
      </c>
      <c r="AT66" s="296">
        <v>0</v>
      </c>
      <c r="AU66" s="296">
        <v>0</v>
      </c>
      <c r="AV66" s="297">
        <f>SUM(AT66*10+AU66)/AS66*10</f>
        <v>0</v>
      </c>
      <c r="AW66" s="296">
        <v>1</v>
      </c>
      <c r="AX66" s="296">
        <v>0</v>
      </c>
      <c r="AY66" s="296">
        <v>0</v>
      </c>
      <c r="AZ66" s="297">
        <f>SUM(AX66*10+AY66)/AW66*10</f>
        <v>0</v>
      </c>
      <c r="BA66" s="298">
        <v>0</v>
      </c>
      <c r="BB66" s="302">
        <v>0</v>
      </c>
      <c r="BC66" s="294">
        <f>BA66-BB66</f>
        <v>0</v>
      </c>
      <c r="BD66" s="298" t="str">
        <f>IF(BC66=0,"geen actie",CONCATENATE("diploma uitschrijven: ",BA66," punten"))</f>
        <v>geen actie</v>
      </c>
      <c r="BE66" s="275">
        <v>65</v>
      </c>
    </row>
    <row r="67" spans="1:58" x14ac:dyDescent="0.3">
      <c r="A67" s="275">
        <v>66</v>
      </c>
      <c r="B67" s="275" t="str">
        <f>IF(A67=BE67,"v","x")</f>
        <v>v</v>
      </c>
      <c r="C67" s="300"/>
      <c r="D67" s="301"/>
      <c r="E67" s="294"/>
      <c r="F67" s="294"/>
      <c r="G67" s="294">
        <f>SUM(L67+P67+T67+X67+AB67+AF67+AJ67+AN67+AR67+AV67+AZ67)</f>
        <v>0</v>
      </c>
      <c r="H67" s="294"/>
      <c r="I67" s="153">
        <f>Aantallen!$B$1</f>
        <v>2021</v>
      </c>
      <c r="J67" s="455">
        <f>I67-H67</f>
        <v>2021</v>
      </c>
      <c r="K67" s="295">
        <f>G67-L67</f>
        <v>0</v>
      </c>
      <c r="L67" s="282">
        <v>0</v>
      </c>
      <c r="M67" s="296">
        <v>1</v>
      </c>
      <c r="N67" s="296"/>
      <c r="O67" s="296"/>
      <c r="P67" s="297">
        <f>SUM(N67*10+O67)/M67*10</f>
        <v>0</v>
      </c>
      <c r="Q67" s="296">
        <v>1</v>
      </c>
      <c r="R67" s="296"/>
      <c r="S67" s="296"/>
      <c r="T67" s="297">
        <f>SUM(R67*10+S67)/Q67*10</f>
        <v>0</v>
      </c>
      <c r="U67" s="296">
        <v>1</v>
      </c>
      <c r="V67" s="296"/>
      <c r="W67" s="296"/>
      <c r="X67" s="297">
        <f>SUM(V67*10+W67)/U67*10</f>
        <v>0</v>
      </c>
      <c r="Y67" s="296">
        <v>1</v>
      </c>
      <c r="Z67" s="296"/>
      <c r="AA67" s="296"/>
      <c r="AB67" s="297">
        <f>SUM(Z67*10+AA67)/Y67*10</f>
        <v>0</v>
      </c>
      <c r="AC67" s="296">
        <v>1</v>
      </c>
      <c r="AD67" s="296"/>
      <c r="AE67" s="296"/>
      <c r="AF67" s="297">
        <f>SUM(AD67*10+AE67)/AC67*10</f>
        <v>0</v>
      </c>
      <c r="AG67" s="296">
        <v>1</v>
      </c>
      <c r="AH67" s="296"/>
      <c r="AI67" s="296"/>
      <c r="AJ67" s="297">
        <f>SUM(AH67*10+AI67)/AG67*10</f>
        <v>0</v>
      </c>
      <c r="AK67" s="296">
        <v>1</v>
      </c>
      <c r="AL67" s="296">
        <v>0</v>
      </c>
      <c r="AM67" s="296">
        <v>0</v>
      </c>
      <c r="AN67" s="297">
        <f>SUM(AL67*10+AM67)/AK67*10</f>
        <v>0</v>
      </c>
      <c r="AO67" s="296">
        <v>1</v>
      </c>
      <c r="AP67" s="296">
        <v>0</v>
      </c>
      <c r="AQ67" s="296">
        <v>0</v>
      </c>
      <c r="AR67" s="297">
        <f>SUM(AP67*10+AQ67)/AO67*10</f>
        <v>0</v>
      </c>
      <c r="AS67" s="296">
        <v>1</v>
      </c>
      <c r="AT67" s="296">
        <v>0</v>
      </c>
      <c r="AU67" s="296">
        <v>0</v>
      </c>
      <c r="AV67" s="297">
        <f>SUM(AT67*10+AU67)/AS67*10</f>
        <v>0</v>
      </c>
      <c r="AW67" s="296">
        <v>1</v>
      </c>
      <c r="AX67" s="296">
        <v>0</v>
      </c>
      <c r="AY67" s="296">
        <v>0</v>
      </c>
      <c r="AZ67" s="297">
        <f>SUM(AX67*10+AY67)/AW67*10</f>
        <v>0</v>
      </c>
      <c r="BA67" s="298">
        <f>IF(G67&lt;250,0,IF(G67&lt;500,250,IF(G67&lt;750,"500",IF(G67&lt;1000,750,IF(G67&lt;1500,1000,IF(G67&lt;2000,1500,IF(G67&lt;2500,2000,IF(G67&lt;3000,2500,3000))))))))</f>
        <v>0</v>
      </c>
      <c r="BB67" s="302">
        <v>0</v>
      </c>
      <c r="BC67" s="294">
        <f>BA67-BB67</f>
        <v>0</v>
      </c>
      <c r="BD67" s="298" t="str">
        <f>IF(BC67=0,"geen actie",CONCATENATE("diploma uitschrijven: ",BA67," punten"))</f>
        <v>geen actie</v>
      </c>
      <c r="BE67" s="275">
        <v>66</v>
      </c>
    </row>
    <row r="68" spans="1:58" ht="15.45" customHeight="1" x14ac:dyDescent="0.3">
      <c r="A68" s="275">
        <v>67</v>
      </c>
      <c r="B68" s="275" t="str">
        <f>IF(A68=BE68,"v","x")</f>
        <v>v</v>
      </c>
      <c r="C68" s="300"/>
      <c r="D68" s="301"/>
      <c r="E68" s="294"/>
      <c r="F68" s="294"/>
      <c r="G68" s="294">
        <f>SUM(L68+P68+T68+X68+AB68+AF68+AJ68+AN68+AR68+AV68+AZ68)</f>
        <v>0</v>
      </c>
      <c r="H68" s="294"/>
      <c r="I68" s="153">
        <f>Aantallen!$B$1</f>
        <v>2021</v>
      </c>
      <c r="J68" s="455">
        <f>I68-H68</f>
        <v>2021</v>
      </c>
      <c r="K68" s="295">
        <f>G68-L68</f>
        <v>0</v>
      </c>
      <c r="L68" s="282">
        <v>0</v>
      </c>
      <c r="M68" s="296">
        <v>1</v>
      </c>
      <c r="N68" s="296"/>
      <c r="O68" s="296"/>
      <c r="P68" s="297">
        <f>SUM(N68*10+O68)/M68*10</f>
        <v>0</v>
      </c>
      <c r="Q68" s="296">
        <v>1</v>
      </c>
      <c r="R68" s="296"/>
      <c r="S68" s="296"/>
      <c r="T68" s="297">
        <f>SUM(R68*10+S68)/Q68*10</f>
        <v>0</v>
      </c>
      <c r="U68" s="296">
        <v>1</v>
      </c>
      <c r="V68" s="296"/>
      <c r="W68" s="296"/>
      <c r="X68" s="297">
        <f>SUM(V68*10+W68)/U68*10</f>
        <v>0</v>
      </c>
      <c r="Y68" s="296">
        <v>1</v>
      </c>
      <c r="Z68" s="296"/>
      <c r="AA68" s="296"/>
      <c r="AB68" s="297">
        <f>SUM(Z68*10+AA68)/Y68*10</f>
        <v>0</v>
      </c>
      <c r="AC68" s="296">
        <v>1</v>
      </c>
      <c r="AD68" s="296"/>
      <c r="AE68" s="296"/>
      <c r="AF68" s="297">
        <f>SUM(AD68*10+AE68)/AC68*10</f>
        <v>0</v>
      </c>
      <c r="AG68" s="296">
        <v>1</v>
      </c>
      <c r="AH68" s="296"/>
      <c r="AI68" s="296"/>
      <c r="AJ68" s="297">
        <f>SUM(AH68*10+AI68)/AG68*10</f>
        <v>0</v>
      </c>
      <c r="AK68" s="296">
        <v>1</v>
      </c>
      <c r="AL68" s="296">
        <v>0</v>
      </c>
      <c r="AM68" s="296">
        <v>0</v>
      </c>
      <c r="AN68" s="297">
        <f>SUM(AL68*10+AM68)/AK68*10</f>
        <v>0</v>
      </c>
      <c r="AO68" s="296">
        <v>1</v>
      </c>
      <c r="AP68" s="296">
        <v>0</v>
      </c>
      <c r="AQ68" s="296">
        <v>0</v>
      </c>
      <c r="AR68" s="297">
        <f>SUM(AP68*10+AQ68)/AO68*10</f>
        <v>0</v>
      </c>
      <c r="AS68" s="296">
        <v>1</v>
      </c>
      <c r="AT68" s="296">
        <v>0</v>
      </c>
      <c r="AU68" s="296">
        <v>0</v>
      </c>
      <c r="AV68" s="297">
        <f>SUM(AT68*10+AU68)/AS68*10</f>
        <v>0</v>
      </c>
      <c r="AW68" s="296">
        <v>1</v>
      </c>
      <c r="AX68" s="296">
        <v>0</v>
      </c>
      <c r="AY68" s="296">
        <v>0</v>
      </c>
      <c r="AZ68" s="297">
        <f>SUM(AX68*10+AY68)/AW68*10</f>
        <v>0</v>
      </c>
      <c r="BA68" s="298">
        <f>IF(G68&lt;250,0,IF(G68&lt;500,250,IF(G68&lt;750,"500",IF(G68&lt;1000,750,IF(G68&lt;1500,1000,IF(G68&lt;2000,1500,IF(G68&lt;2500,2000,IF(G68&lt;3000,2500,3000))))))))</f>
        <v>0</v>
      </c>
      <c r="BB68" s="302">
        <v>0</v>
      </c>
      <c r="BC68" s="294">
        <f>BA68-BB68</f>
        <v>0</v>
      </c>
      <c r="BD68" s="298" t="str">
        <f>IF(BC68=0,"geen actie",CONCATENATE("diploma uitschrijven: ",BA68," punten"))</f>
        <v>geen actie</v>
      </c>
      <c r="BE68" s="275">
        <v>67</v>
      </c>
    </row>
    <row r="69" spans="1:58" x14ac:dyDescent="0.3">
      <c r="A69" s="275">
        <v>68</v>
      </c>
      <c r="B69" s="275" t="str">
        <f>IF(A69=BE69,"v","x")</f>
        <v>v</v>
      </c>
      <c r="C69" s="300"/>
      <c r="D69" s="301"/>
      <c r="E69" s="294"/>
      <c r="F69" s="294"/>
      <c r="G69" s="294">
        <f>SUM(L69+P69+T69+X69+AB69+AF69+AJ69+AN69+AR69+AV69+AZ69)</f>
        <v>0</v>
      </c>
      <c r="H69" s="294"/>
      <c r="I69" s="153">
        <f>Aantallen!$B$1</f>
        <v>2021</v>
      </c>
      <c r="J69" s="455">
        <f>I69-H69</f>
        <v>2021</v>
      </c>
      <c r="K69" s="295">
        <f>G69-L69</f>
        <v>0</v>
      </c>
      <c r="L69" s="282">
        <v>0</v>
      </c>
      <c r="M69" s="296">
        <v>1</v>
      </c>
      <c r="N69" s="296"/>
      <c r="O69" s="296"/>
      <c r="P69" s="297">
        <f>SUM(N69*10+O69)/M69*10</f>
        <v>0</v>
      </c>
      <c r="Q69" s="296">
        <v>1</v>
      </c>
      <c r="R69" s="296"/>
      <c r="S69" s="296"/>
      <c r="T69" s="297">
        <f>SUM(R69*10+S69)/Q69*10</f>
        <v>0</v>
      </c>
      <c r="U69" s="296">
        <v>1</v>
      </c>
      <c r="V69" s="296"/>
      <c r="W69" s="296"/>
      <c r="X69" s="297">
        <f>SUM(V69*10+W69)/U69*10</f>
        <v>0</v>
      </c>
      <c r="Y69" s="296">
        <v>1</v>
      </c>
      <c r="Z69" s="296"/>
      <c r="AA69" s="296"/>
      <c r="AB69" s="297">
        <f>SUM(Z69*10+AA69)/Y69*10</f>
        <v>0</v>
      </c>
      <c r="AC69" s="296">
        <v>1</v>
      </c>
      <c r="AD69" s="296"/>
      <c r="AE69" s="296"/>
      <c r="AF69" s="297">
        <f>SUM(AD69*10+AE69)/AC69*10</f>
        <v>0</v>
      </c>
      <c r="AG69" s="296">
        <v>1</v>
      </c>
      <c r="AH69" s="296"/>
      <c r="AI69" s="296"/>
      <c r="AJ69" s="297">
        <f>SUM(AH69*10+AI69)/AG69*10</f>
        <v>0</v>
      </c>
      <c r="AK69" s="296">
        <v>1</v>
      </c>
      <c r="AL69" s="296">
        <v>0</v>
      </c>
      <c r="AM69" s="296">
        <v>0</v>
      </c>
      <c r="AN69" s="297">
        <f>SUM(AL69*10+AM69)/AK69*10</f>
        <v>0</v>
      </c>
      <c r="AO69" s="296">
        <v>1</v>
      </c>
      <c r="AP69" s="296">
        <v>0</v>
      </c>
      <c r="AQ69" s="296">
        <v>0</v>
      </c>
      <c r="AR69" s="297">
        <f>SUM(AP69*10+AQ69)/AO69*10</f>
        <v>0</v>
      </c>
      <c r="AS69" s="296">
        <v>1</v>
      </c>
      <c r="AT69" s="296">
        <v>0</v>
      </c>
      <c r="AU69" s="296">
        <v>0</v>
      </c>
      <c r="AV69" s="297">
        <f>SUM(AT69*10+AU69)/AS69*10</f>
        <v>0</v>
      </c>
      <c r="AW69" s="296">
        <v>1</v>
      </c>
      <c r="AX69" s="296">
        <v>0</v>
      </c>
      <c r="AY69" s="296">
        <v>0</v>
      </c>
      <c r="AZ69" s="297">
        <f>SUM(AX69*10+AY69)/AW69*10</f>
        <v>0</v>
      </c>
      <c r="BA69" s="298">
        <f>IF(G69&lt;250,0,IF(G69&lt;500,250,IF(G69&lt;750,"500",IF(G69&lt;1000,750,IF(G69&lt;1500,1000,IF(G69&lt;2000,1500,IF(G69&lt;2500,2000,IF(G69&lt;3000,2500,3000))))))))</f>
        <v>0</v>
      </c>
      <c r="BB69" s="302">
        <v>0</v>
      </c>
      <c r="BC69" s="294">
        <f>BA69-BB69</f>
        <v>0</v>
      </c>
      <c r="BD69" s="298" t="str">
        <f>IF(BC69=0,"geen actie",CONCATENATE("diploma uitschrijven: ",BA69," punten"))</f>
        <v>geen actie</v>
      </c>
      <c r="BE69" s="275">
        <v>68</v>
      </c>
    </row>
    <row r="70" spans="1:58" x14ac:dyDescent="0.3">
      <c r="A70" s="275">
        <v>69</v>
      </c>
      <c r="B70" s="275" t="str">
        <f>IF(A70=BE70,"v","x")</f>
        <v>v</v>
      </c>
      <c r="C70" s="300"/>
      <c r="D70" s="301"/>
      <c r="E70" s="294"/>
      <c r="F70" s="294"/>
      <c r="G70" s="294">
        <f>SUM(L70+P70+T70+X70+AB70+AF70+AJ70+AN70+AR70+AV70+AZ70)</f>
        <v>0</v>
      </c>
      <c r="H70" s="294"/>
      <c r="I70" s="153">
        <f>Aantallen!$B$1</f>
        <v>2021</v>
      </c>
      <c r="J70" s="455">
        <f>I70-H70</f>
        <v>2021</v>
      </c>
      <c r="K70" s="295">
        <f>G70-L70</f>
        <v>0</v>
      </c>
      <c r="L70" s="282">
        <v>0</v>
      </c>
      <c r="M70" s="296">
        <v>1</v>
      </c>
      <c r="N70" s="296"/>
      <c r="O70" s="296"/>
      <c r="P70" s="297">
        <f>SUM(N70*10+O70)/M70*10</f>
        <v>0</v>
      </c>
      <c r="Q70" s="296">
        <v>1</v>
      </c>
      <c r="R70" s="296"/>
      <c r="S70" s="296"/>
      <c r="T70" s="297">
        <f>SUM(R70*10+S70)/Q70*10</f>
        <v>0</v>
      </c>
      <c r="U70" s="296">
        <v>1</v>
      </c>
      <c r="V70" s="296"/>
      <c r="W70" s="296"/>
      <c r="X70" s="297">
        <f>SUM(V70*10+W70)/U70*10</f>
        <v>0</v>
      </c>
      <c r="Y70" s="296">
        <v>1</v>
      </c>
      <c r="Z70" s="296"/>
      <c r="AA70" s="296"/>
      <c r="AB70" s="297">
        <f>SUM(Z70*10+AA70)/Y70*10</f>
        <v>0</v>
      </c>
      <c r="AC70" s="296">
        <v>1</v>
      </c>
      <c r="AD70" s="296"/>
      <c r="AE70" s="296"/>
      <c r="AF70" s="297">
        <f>SUM(AD70*10+AE70)/AC70*10</f>
        <v>0</v>
      </c>
      <c r="AG70" s="296">
        <v>1</v>
      </c>
      <c r="AH70" s="296"/>
      <c r="AI70" s="296"/>
      <c r="AJ70" s="297">
        <f>SUM(AH70*10+AI70)/AG70*10</f>
        <v>0</v>
      </c>
      <c r="AK70" s="296">
        <v>1</v>
      </c>
      <c r="AL70" s="296">
        <v>0</v>
      </c>
      <c r="AM70" s="296">
        <v>0</v>
      </c>
      <c r="AN70" s="297">
        <f>SUM(AL70*10+AM70)/AK70*10</f>
        <v>0</v>
      </c>
      <c r="AO70" s="296">
        <v>1</v>
      </c>
      <c r="AP70" s="296">
        <v>0</v>
      </c>
      <c r="AQ70" s="296">
        <v>0</v>
      </c>
      <c r="AR70" s="297">
        <f>SUM(AP70*10+AQ70)/AO70*10</f>
        <v>0</v>
      </c>
      <c r="AS70" s="296">
        <v>1</v>
      </c>
      <c r="AT70" s="296">
        <v>0</v>
      </c>
      <c r="AU70" s="296">
        <v>0</v>
      </c>
      <c r="AV70" s="297">
        <f>SUM(AT70*10+AU70)/AS70*10</f>
        <v>0</v>
      </c>
      <c r="AW70" s="296">
        <v>1</v>
      </c>
      <c r="AX70" s="296">
        <v>0</v>
      </c>
      <c r="AY70" s="296">
        <v>0</v>
      </c>
      <c r="AZ70" s="297">
        <f>SUM(AX70*10+AY70)/AW70*10</f>
        <v>0</v>
      </c>
      <c r="BA70" s="298">
        <f>IF(G70&lt;250,0,IF(G70&lt;500,250,IF(G70&lt;750,"500",IF(G70&lt;1000,750,IF(G70&lt;1500,1000,IF(G70&lt;2000,1500,IF(G70&lt;2500,2000,IF(G70&lt;3000,2500,3000))))))))</f>
        <v>0</v>
      </c>
      <c r="BB70" s="302">
        <v>0</v>
      </c>
      <c r="BC70" s="294">
        <f>BA70-BB70</f>
        <v>0</v>
      </c>
      <c r="BD70" s="298" t="str">
        <f>IF(BC70=0,"geen actie",CONCATENATE("diploma uitschrijven: ",BA70," punten"))</f>
        <v>geen actie</v>
      </c>
      <c r="BE70" s="275">
        <v>69</v>
      </c>
    </row>
    <row r="71" spans="1:58" x14ac:dyDescent="0.3">
      <c r="A71" s="275">
        <v>70</v>
      </c>
      <c r="B71" s="275" t="str">
        <f>IF(A71=BE71,"v","x")</f>
        <v>v</v>
      </c>
      <c r="C71" s="300"/>
      <c r="D71" s="301"/>
      <c r="E71" s="294"/>
      <c r="F71" s="294"/>
      <c r="G71" s="294">
        <f>SUM(L71+P71+T71+X71+AB71+AF71+AJ71+AN71+AR71+AV71+AZ71)</f>
        <v>0</v>
      </c>
      <c r="H71" s="294"/>
      <c r="I71" s="153">
        <f>Aantallen!$B$1</f>
        <v>2021</v>
      </c>
      <c r="J71" s="455">
        <f>I71-H71</f>
        <v>2021</v>
      </c>
      <c r="K71" s="295">
        <f>G71-L71</f>
        <v>0</v>
      </c>
      <c r="L71" s="282">
        <v>0</v>
      </c>
      <c r="M71" s="296">
        <v>1</v>
      </c>
      <c r="N71" s="296"/>
      <c r="O71" s="296"/>
      <c r="P71" s="297">
        <f>SUM(N71*10+O71)/M71*10</f>
        <v>0</v>
      </c>
      <c r="Q71" s="296">
        <v>1</v>
      </c>
      <c r="R71" s="296"/>
      <c r="S71" s="296"/>
      <c r="T71" s="297">
        <f>SUM(R71*10+S71)/Q71*10</f>
        <v>0</v>
      </c>
      <c r="U71" s="296">
        <v>1</v>
      </c>
      <c r="V71" s="296"/>
      <c r="W71" s="296"/>
      <c r="X71" s="297">
        <f>SUM(V71*10+W71)/U71*10</f>
        <v>0</v>
      </c>
      <c r="Y71" s="296">
        <v>1</v>
      </c>
      <c r="Z71" s="296"/>
      <c r="AA71" s="296"/>
      <c r="AB71" s="297">
        <f>SUM(Z71*10+AA71)/Y71*10</f>
        <v>0</v>
      </c>
      <c r="AC71" s="296">
        <v>1</v>
      </c>
      <c r="AD71" s="296"/>
      <c r="AE71" s="296"/>
      <c r="AF71" s="297">
        <f>SUM(AD71*10+AE71)/AC71*10</f>
        <v>0</v>
      </c>
      <c r="AG71" s="296">
        <v>1</v>
      </c>
      <c r="AH71" s="296"/>
      <c r="AI71" s="296"/>
      <c r="AJ71" s="297">
        <f>SUM(AH71*10+AI71)/AG71*10</f>
        <v>0</v>
      </c>
      <c r="AK71" s="296">
        <v>1</v>
      </c>
      <c r="AL71" s="296">
        <v>0</v>
      </c>
      <c r="AM71" s="296">
        <v>0</v>
      </c>
      <c r="AN71" s="297">
        <f>SUM(AL71*10+AM71)/AK71*10</f>
        <v>0</v>
      </c>
      <c r="AO71" s="296">
        <v>1</v>
      </c>
      <c r="AP71" s="296">
        <v>0</v>
      </c>
      <c r="AQ71" s="296">
        <v>0</v>
      </c>
      <c r="AR71" s="297">
        <f>SUM(AP71*10+AQ71)/AO71*10</f>
        <v>0</v>
      </c>
      <c r="AS71" s="296">
        <v>1</v>
      </c>
      <c r="AT71" s="296">
        <v>0</v>
      </c>
      <c r="AU71" s="296">
        <v>0</v>
      </c>
      <c r="AV71" s="297">
        <f>SUM(AT71*10+AU71)/AS71*10</f>
        <v>0</v>
      </c>
      <c r="AW71" s="296">
        <v>1</v>
      </c>
      <c r="AX71" s="296">
        <v>0</v>
      </c>
      <c r="AY71" s="296">
        <v>0</v>
      </c>
      <c r="AZ71" s="297">
        <f>SUM(AX71*10+AY71)/AW71*10</f>
        <v>0</v>
      </c>
      <c r="BA71" s="298">
        <f>IF(G71&lt;250,0,IF(G71&lt;500,250,IF(G71&lt;750,"500",IF(G71&lt;1000,750,IF(G71&lt;1500,1000,IF(G71&lt;2000,1500,IF(G71&lt;2500,2000,IF(G71&lt;3000,2500,3000))))))))</f>
        <v>0</v>
      </c>
      <c r="BB71" s="302">
        <v>0</v>
      </c>
      <c r="BC71" s="294">
        <f>BA71-BB71</f>
        <v>0</v>
      </c>
      <c r="BD71" s="298" t="str">
        <f>IF(BC71=0,"geen actie",CONCATENATE("diploma uitschrijven: ",BA71," punten"))</f>
        <v>geen actie</v>
      </c>
      <c r="BE71" s="275">
        <v>70</v>
      </c>
    </row>
    <row r="72" spans="1:58" x14ac:dyDescent="0.3">
      <c r="A72" s="275">
        <v>71</v>
      </c>
      <c r="B72" s="275" t="str">
        <f>IF(A72=BE72,"v","x")</f>
        <v>v</v>
      </c>
      <c r="C72" s="300"/>
      <c r="D72" s="301"/>
      <c r="E72" s="294"/>
      <c r="F72" s="294"/>
      <c r="G72" s="294">
        <f>SUM(L72+P72+T72+X72+AB72+AF72+AJ72+AN72+AR72+AV72+AZ72)</f>
        <v>0</v>
      </c>
      <c r="H72" s="294"/>
      <c r="I72" s="153">
        <f>Aantallen!$B$1</f>
        <v>2021</v>
      </c>
      <c r="J72" s="455">
        <f>I72-H72</f>
        <v>2021</v>
      </c>
      <c r="K72" s="295">
        <f>G72-L72</f>
        <v>0</v>
      </c>
      <c r="L72" s="282">
        <v>0</v>
      </c>
      <c r="M72" s="296">
        <v>1</v>
      </c>
      <c r="N72" s="296"/>
      <c r="O72" s="296"/>
      <c r="P72" s="297">
        <f>SUM(N72*10+O72)/M72*10</f>
        <v>0</v>
      </c>
      <c r="Q72" s="296">
        <v>1</v>
      </c>
      <c r="R72" s="296"/>
      <c r="S72" s="296"/>
      <c r="T72" s="297">
        <f>SUM(R72*10+S72)/Q72*10</f>
        <v>0</v>
      </c>
      <c r="U72" s="296">
        <v>1</v>
      </c>
      <c r="V72" s="296"/>
      <c r="W72" s="296"/>
      <c r="X72" s="297">
        <f>SUM(V72*10+W72)/U72*10</f>
        <v>0</v>
      </c>
      <c r="Y72" s="296">
        <v>1</v>
      </c>
      <c r="Z72" s="296"/>
      <c r="AA72" s="296"/>
      <c r="AB72" s="297">
        <f>SUM(Z72*10+AA72)/Y72*10</f>
        <v>0</v>
      </c>
      <c r="AC72" s="296">
        <v>1</v>
      </c>
      <c r="AD72" s="296"/>
      <c r="AE72" s="296"/>
      <c r="AF72" s="297">
        <f>SUM(AD72*10+AE72)/AC72*10</f>
        <v>0</v>
      </c>
      <c r="AG72" s="296">
        <v>1</v>
      </c>
      <c r="AH72" s="296"/>
      <c r="AI72" s="296"/>
      <c r="AJ72" s="297">
        <f>SUM(AH72*10+AI72)/AG72*10</f>
        <v>0</v>
      </c>
      <c r="AK72" s="296">
        <v>1</v>
      </c>
      <c r="AL72" s="296">
        <v>0</v>
      </c>
      <c r="AM72" s="296">
        <v>0</v>
      </c>
      <c r="AN72" s="297">
        <f>SUM(AL72*10+AM72)/AK72*10</f>
        <v>0</v>
      </c>
      <c r="AO72" s="296">
        <v>1</v>
      </c>
      <c r="AP72" s="296">
        <v>0</v>
      </c>
      <c r="AQ72" s="296">
        <v>0</v>
      </c>
      <c r="AR72" s="297">
        <f>SUM(AP72*10+AQ72)/AO72*10</f>
        <v>0</v>
      </c>
      <c r="AS72" s="296">
        <v>1</v>
      </c>
      <c r="AT72" s="296">
        <v>0</v>
      </c>
      <c r="AU72" s="296">
        <v>0</v>
      </c>
      <c r="AV72" s="297">
        <f>SUM(AT72*10+AU72)/AS72*10</f>
        <v>0</v>
      </c>
      <c r="AW72" s="296">
        <v>1</v>
      </c>
      <c r="AX72" s="296">
        <v>0</v>
      </c>
      <c r="AY72" s="296">
        <v>0</v>
      </c>
      <c r="AZ72" s="297">
        <f>SUM(AX72*10+AY72)/AW72*10</f>
        <v>0</v>
      </c>
      <c r="BA72" s="298">
        <f>IF(G72&lt;250,0,IF(G72&lt;500,250,IF(G72&lt;750,"500",IF(G72&lt;1000,750,IF(G72&lt;1500,1000,IF(G72&lt;2000,1500,IF(G72&lt;2500,2000,IF(G72&lt;3000,2500,3000))))))))</f>
        <v>0</v>
      </c>
      <c r="BB72" s="302">
        <v>0</v>
      </c>
      <c r="BC72" s="294">
        <f>BA72-BB72</f>
        <v>0</v>
      </c>
      <c r="BD72" s="298" t="str">
        <f>IF(BC72=0,"geen actie",CONCATENATE("diploma uitschrijven: ",BA72," punten"))</f>
        <v>geen actie</v>
      </c>
      <c r="BE72" s="275">
        <v>71</v>
      </c>
      <c r="BF72" s="299"/>
    </row>
    <row r="73" spans="1:58" x14ac:dyDescent="0.3">
      <c r="A73" s="275">
        <v>72</v>
      </c>
      <c r="B73" s="275" t="str">
        <f>IF(A73=BE73,"v","x")</f>
        <v>v</v>
      </c>
      <c r="C73" s="300"/>
      <c r="D73" s="301"/>
      <c r="E73" s="294"/>
      <c r="F73" s="294"/>
      <c r="G73" s="294">
        <f>SUM(L73+P73+T73+X73+AB73+AF73+AJ73+AN73+AR73+AV73+AZ73)</f>
        <v>0</v>
      </c>
      <c r="H73" s="294"/>
      <c r="I73" s="153">
        <f>Aantallen!$B$1</f>
        <v>2021</v>
      </c>
      <c r="J73" s="455">
        <f>I73-H73</f>
        <v>2021</v>
      </c>
      <c r="K73" s="295">
        <f>G73-L73</f>
        <v>0</v>
      </c>
      <c r="L73" s="282">
        <v>0</v>
      </c>
      <c r="M73" s="296">
        <v>1</v>
      </c>
      <c r="N73" s="296"/>
      <c r="O73" s="296"/>
      <c r="P73" s="297">
        <f>SUM(N73*10+O73)/M73*10</f>
        <v>0</v>
      </c>
      <c r="Q73" s="296">
        <v>1</v>
      </c>
      <c r="R73" s="296"/>
      <c r="S73" s="296"/>
      <c r="T73" s="297">
        <f>SUM(R73*10+S73)/Q73*10</f>
        <v>0</v>
      </c>
      <c r="U73" s="296">
        <v>1</v>
      </c>
      <c r="V73" s="296"/>
      <c r="W73" s="296"/>
      <c r="X73" s="297">
        <f>SUM(V73*10+W73)/U73*10</f>
        <v>0</v>
      </c>
      <c r="Y73" s="296">
        <v>1</v>
      </c>
      <c r="Z73" s="296"/>
      <c r="AA73" s="296"/>
      <c r="AB73" s="297">
        <f>SUM(Z73*10+AA73)/Y73*10</f>
        <v>0</v>
      </c>
      <c r="AC73" s="296">
        <v>1</v>
      </c>
      <c r="AD73" s="296"/>
      <c r="AE73" s="296"/>
      <c r="AF73" s="297">
        <f>SUM(AD73*10+AE73)/AC73*10</f>
        <v>0</v>
      </c>
      <c r="AG73" s="296">
        <v>1</v>
      </c>
      <c r="AH73" s="296"/>
      <c r="AI73" s="296"/>
      <c r="AJ73" s="297">
        <f>SUM(AH73*10+AI73)/AG73*10</f>
        <v>0</v>
      </c>
      <c r="AK73" s="296">
        <v>1</v>
      </c>
      <c r="AL73" s="296">
        <v>0</v>
      </c>
      <c r="AM73" s="296">
        <v>0</v>
      </c>
      <c r="AN73" s="297">
        <f>SUM(AL73*10+AM73)/AK73*10</f>
        <v>0</v>
      </c>
      <c r="AO73" s="296">
        <v>1</v>
      </c>
      <c r="AP73" s="296">
        <v>0</v>
      </c>
      <c r="AQ73" s="296">
        <v>0</v>
      </c>
      <c r="AR73" s="297">
        <f>SUM(AP73*10+AQ73)/AO73*10</f>
        <v>0</v>
      </c>
      <c r="AS73" s="296">
        <v>1</v>
      </c>
      <c r="AT73" s="296">
        <v>0</v>
      </c>
      <c r="AU73" s="296">
        <v>0</v>
      </c>
      <c r="AV73" s="297">
        <f>SUM(AT73*10+AU73)/AS73*10</f>
        <v>0</v>
      </c>
      <c r="AW73" s="296">
        <v>1</v>
      </c>
      <c r="AX73" s="296">
        <v>0</v>
      </c>
      <c r="AY73" s="296">
        <v>0</v>
      </c>
      <c r="AZ73" s="297">
        <f>SUM(AX73*10+AY73)/AW73*10</f>
        <v>0</v>
      </c>
      <c r="BA73" s="298">
        <v>0</v>
      </c>
      <c r="BB73" s="302">
        <v>0</v>
      </c>
      <c r="BC73" s="294">
        <f>BA73-BB73</f>
        <v>0</v>
      </c>
      <c r="BD73" s="298" t="str">
        <f>IF(BC73=0,"geen actie",CONCATENATE("diploma uitschrijven: ",BA73," punten"))</f>
        <v>geen actie</v>
      </c>
      <c r="BE73" s="275">
        <v>72</v>
      </c>
      <c r="BF73" s="299"/>
    </row>
    <row r="74" spans="1:58" x14ac:dyDescent="0.3">
      <c r="A74" s="275">
        <v>73</v>
      </c>
      <c r="B74" s="275" t="str">
        <f>IF(A74=BE74,"v","x")</f>
        <v>v</v>
      </c>
      <c r="C74" s="300"/>
      <c r="D74" s="301"/>
      <c r="E74" s="294"/>
      <c r="F74" s="294"/>
      <c r="G74" s="294">
        <f>SUM(L74+P74+T74+X74+AB74+AF74+AJ74+AN74+AR74+AV74+AZ74)</f>
        <v>0</v>
      </c>
      <c r="H74" s="294"/>
      <c r="I74" s="153">
        <f>Aantallen!$B$1</f>
        <v>2021</v>
      </c>
      <c r="J74" s="455">
        <f>I74-H74</f>
        <v>2021</v>
      </c>
      <c r="K74" s="295">
        <f>G74-L74</f>
        <v>0</v>
      </c>
      <c r="L74" s="282">
        <v>0</v>
      </c>
      <c r="M74" s="296">
        <v>1</v>
      </c>
      <c r="N74" s="296"/>
      <c r="O74" s="296"/>
      <c r="P74" s="297">
        <f>SUM(N74*10+O74)/M74*10</f>
        <v>0</v>
      </c>
      <c r="Q74" s="296">
        <v>1</v>
      </c>
      <c r="R74" s="296"/>
      <c r="S74" s="296"/>
      <c r="T74" s="297">
        <f>SUM(R74*10+S74)/Q74*10</f>
        <v>0</v>
      </c>
      <c r="U74" s="296">
        <v>1</v>
      </c>
      <c r="V74" s="296"/>
      <c r="W74" s="296"/>
      <c r="X74" s="297">
        <f>SUM(V74*10+W74)/U74*10</f>
        <v>0</v>
      </c>
      <c r="Y74" s="296">
        <v>1</v>
      </c>
      <c r="Z74" s="296"/>
      <c r="AA74" s="296"/>
      <c r="AB74" s="297">
        <f>SUM(Z74*10+AA74)/Y74*10</f>
        <v>0</v>
      </c>
      <c r="AC74" s="296">
        <v>1</v>
      </c>
      <c r="AD74" s="296"/>
      <c r="AE74" s="296"/>
      <c r="AF74" s="297">
        <f>SUM(AD74*10+AE74)/AC74*10</f>
        <v>0</v>
      </c>
      <c r="AG74" s="296">
        <v>1</v>
      </c>
      <c r="AH74" s="296"/>
      <c r="AI74" s="296"/>
      <c r="AJ74" s="297">
        <f>SUM(AH74*10+AI74)/AG74*10</f>
        <v>0</v>
      </c>
      <c r="AK74" s="296">
        <v>1</v>
      </c>
      <c r="AL74" s="296">
        <v>0</v>
      </c>
      <c r="AM74" s="296">
        <v>0</v>
      </c>
      <c r="AN74" s="297">
        <f>SUM(AL74*10+AM74)/AK74*10</f>
        <v>0</v>
      </c>
      <c r="AO74" s="296">
        <v>1</v>
      </c>
      <c r="AP74" s="296">
        <v>0</v>
      </c>
      <c r="AQ74" s="296">
        <v>0</v>
      </c>
      <c r="AR74" s="297">
        <f>SUM(AP74*10+AQ74)/AO74*10</f>
        <v>0</v>
      </c>
      <c r="AS74" s="296">
        <v>1</v>
      </c>
      <c r="AT74" s="296">
        <v>0</v>
      </c>
      <c r="AU74" s="296">
        <v>0</v>
      </c>
      <c r="AV74" s="297">
        <f>SUM(AT74*10+AU74)/AS74*10</f>
        <v>0</v>
      </c>
      <c r="AW74" s="296">
        <v>1</v>
      </c>
      <c r="AX74" s="296">
        <v>0</v>
      </c>
      <c r="AY74" s="296">
        <v>0</v>
      </c>
      <c r="AZ74" s="297">
        <f>SUM(AX74*10+AY74)/AW74*10</f>
        <v>0</v>
      </c>
      <c r="BA74" s="298">
        <f>IF(G74&lt;250,0,IF(G74&lt;500,250,IF(G74&lt;750,"500",IF(G74&lt;1000,750,IF(G74&lt;1500,1000,IF(G74&lt;2000,1500,IF(G74&lt;2500,2000,IF(G74&lt;3000,2500,3000))))))))</f>
        <v>0</v>
      </c>
      <c r="BB74" s="302">
        <v>0</v>
      </c>
      <c r="BC74" s="294">
        <f>BA74-BB74</f>
        <v>0</v>
      </c>
      <c r="BD74" s="298" t="str">
        <f>IF(BC74=0,"geen actie",CONCATENATE("diploma uitschrijven: ",BA74," punten"))</f>
        <v>geen actie</v>
      </c>
      <c r="BE74" s="275">
        <v>73</v>
      </c>
    </row>
    <row r="75" spans="1:58" x14ac:dyDescent="0.3">
      <c r="A75" s="275">
        <v>74</v>
      </c>
      <c r="B75" s="275" t="str">
        <f>IF(A75=BE75,"v","x")</f>
        <v>v</v>
      </c>
      <c r="C75" s="300"/>
      <c r="D75" s="301"/>
      <c r="E75" s="294"/>
      <c r="F75" s="294"/>
      <c r="G75" s="294">
        <f>SUM(L75+P75+T75+X75+AB75+AF75+AJ75+AN75+AR75+AV75+AZ75)</f>
        <v>0</v>
      </c>
      <c r="H75" s="294"/>
      <c r="I75" s="153">
        <f>Aantallen!$B$1</f>
        <v>2021</v>
      </c>
      <c r="J75" s="455">
        <f>I75-H75</f>
        <v>2021</v>
      </c>
      <c r="K75" s="295">
        <f>G75-L75</f>
        <v>0</v>
      </c>
      <c r="L75" s="282">
        <v>0</v>
      </c>
      <c r="M75" s="296">
        <v>1</v>
      </c>
      <c r="N75" s="296"/>
      <c r="O75" s="296"/>
      <c r="P75" s="297">
        <f>SUM(N75*10+O75)/M75*10</f>
        <v>0</v>
      </c>
      <c r="Q75" s="296">
        <v>1</v>
      </c>
      <c r="R75" s="296"/>
      <c r="S75" s="296"/>
      <c r="T75" s="297">
        <f>SUM(R75*10+S75)/Q75*10</f>
        <v>0</v>
      </c>
      <c r="U75" s="296">
        <v>1</v>
      </c>
      <c r="V75" s="296"/>
      <c r="W75" s="296"/>
      <c r="X75" s="297">
        <f>SUM(V75*10+W75)/U75*10</f>
        <v>0</v>
      </c>
      <c r="Y75" s="296">
        <v>1</v>
      </c>
      <c r="Z75" s="296"/>
      <c r="AA75" s="296"/>
      <c r="AB75" s="297">
        <f>SUM(Z75*10+AA75)/Y75*10</f>
        <v>0</v>
      </c>
      <c r="AC75" s="296">
        <v>1</v>
      </c>
      <c r="AD75" s="296"/>
      <c r="AE75" s="296"/>
      <c r="AF75" s="297">
        <f>SUM(AD75*10+AE75)/AC75*10</f>
        <v>0</v>
      </c>
      <c r="AG75" s="296">
        <v>1</v>
      </c>
      <c r="AH75" s="296"/>
      <c r="AI75" s="296"/>
      <c r="AJ75" s="297">
        <f>SUM(AH75*10+AI75)/AG75*10</f>
        <v>0</v>
      </c>
      <c r="AK75" s="296">
        <v>1</v>
      </c>
      <c r="AL75" s="296">
        <v>0</v>
      </c>
      <c r="AM75" s="296">
        <v>0</v>
      </c>
      <c r="AN75" s="297">
        <f>SUM(AL75*10+AM75)/AK75*10</f>
        <v>0</v>
      </c>
      <c r="AO75" s="296">
        <v>1</v>
      </c>
      <c r="AP75" s="296">
        <v>0</v>
      </c>
      <c r="AQ75" s="296">
        <v>0</v>
      </c>
      <c r="AR75" s="297">
        <f>SUM(AP75*10+AQ75)/AO75*10</f>
        <v>0</v>
      </c>
      <c r="AS75" s="296">
        <v>1</v>
      </c>
      <c r="AT75" s="296">
        <v>0</v>
      </c>
      <c r="AU75" s="296">
        <v>0</v>
      </c>
      <c r="AV75" s="297">
        <f>SUM(AT75*10+AU75)/AS75*10</f>
        <v>0</v>
      </c>
      <c r="AW75" s="296">
        <v>1</v>
      </c>
      <c r="AX75" s="296">
        <v>0</v>
      </c>
      <c r="AY75" s="296">
        <v>0</v>
      </c>
      <c r="AZ75" s="297">
        <f>SUM(AX75*10+AY75)/AW75*10</f>
        <v>0</v>
      </c>
      <c r="BA75" s="298">
        <f>IF(G75&lt;250,0,IF(G75&lt;500,250,IF(G75&lt;750,"500",IF(G75&lt;1000,750,IF(G75&lt;1500,1000,IF(G75&lt;2000,1500,IF(G75&lt;2500,2000,IF(G75&lt;3000,2500,3000))))))))</f>
        <v>0</v>
      </c>
      <c r="BB75" s="302">
        <v>0</v>
      </c>
      <c r="BC75" s="294">
        <f>BA75-BB75</f>
        <v>0</v>
      </c>
      <c r="BD75" s="298" t="str">
        <f>IF(BC75=0,"geen actie",CONCATENATE("diploma uitschrijven: ",BA75," punten"))</f>
        <v>geen actie</v>
      </c>
      <c r="BE75" s="275">
        <v>74</v>
      </c>
    </row>
    <row r="76" spans="1:58" x14ac:dyDescent="0.3">
      <c r="A76" s="275">
        <v>75</v>
      </c>
      <c r="B76" s="275" t="str">
        <f>IF(A76=BE76,"v","x")</f>
        <v>v</v>
      </c>
      <c r="C76" s="300"/>
      <c r="D76" s="301"/>
      <c r="E76" s="294"/>
      <c r="F76" s="294"/>
      <c r="G76" s="294">
        <f>SUM(L76+P76+T76+X76+AB76+AF76+AJ76+AN76+AR76+AV76+AZ76)</f>
        <v>0</v>
      </c>
      <c r="H76" s="294"/>
      <c r="I76" s="153">
        <f>Aantallen!$B$1</f>
        <v>2021</v>
      </c>
      <c r="J76" s="455">
        <f>I76-H76</f>
        <v>2021</v>
      </c>
      <c r="K76" s="295">
        <f>G76-L76</f>
        <v>0</v>
      </c>
      <c r="L76" s="282">
        <v>0</v>
      </c>
      <c r="M76" s="296">
        <v>1</v>
      </c>
      <c r="N76" s="296"/>
      <c r="O76" s="296"/>
      <c r="P76" s="297">
        <f>SUM(N76*10+O76)/M76*10</f>
        <v>0</v>
      </c>
      <c r="Q76" s="296">
        <v>1</v>
      </c>
      <c r="R76" s="296"/>
      <c r="S76" s="296"/>
      <c r="T76" s="297">
        <f>SUM(R76*10+S76)/Q76*10</f>
        <v>0</v>
      </c>
      <c r="U76" s="296">
        <v>1</v>
      </c>
      <c r="V76" s="296"/>
      <c r="W76" s="296"/>
      <c r="X76" s="297">
        <f>SUM(V76*10+W76)/U76*10</f>
        <v>0</v>
      </c>
      <c r="Y76" s="296">
        <v>1</v>
      </c>
      <c r="Z76" s="296"/>
      <c r="AA76" s="296"/>
      <c r="AB76" s="297">
        <f>SUM(Z76*10+AA76)/Y76*10</f>
        <v>0</v>
      </c>
      <c r="AC76" s="296">
        <v>1</v>
      </c>
      <c r="AD76" s="296"/>
      <c r="AE76" s="296"/>
      <c r="AF76" s="297">
        <f>SUM(AD76*10+AE76)/AC76*10</f>
        <v>0</v>
      </c>
      <c r="AG76" s="296">
        <v>1</v>
      </c>
      <c r="AH76" s="296"/>
      <c r="AI76" s="296"/>
      <c r="AJ76" s="297">
        <f>SUM(AH76*10+AI76)/AG76*10</f>
        <v>0</v>
      </c>
      <c r="AK76" s="296">
        <v>1</v>
      </c>
      <c r="AL76" s="296">
        <v>0</v>
      </c>
      <c r="AM76" s="296">
        <v>0</v>
      </c>
      <c r="AN76" s="297">
        <f>SUM(AL76*10+AM76)/AK76*10</f>
        <v>0</v>
      </c>
      <c r="AO76" s="296">
        <v>1</v>
      </c>
      <c r="AP76" s="296">
        <v>0</v>
      </c>
      <c r="AQ76" s="296">
        <v>0</v>
      </c>
      <c r="AR76" s="297">
        <f>SUM(AP76*10+AQ76)/AO76*10</f>
        <v>0</v>
      </c>
      <c r="AS76" s="296">
        <v>1</v>
      </c>
      <c r="AT76" s="296">
        <v>0</v>
      </c>
      <c r="AU76" s="296">
        <v>0</v>
      </c>
      <c r="AV76" s="297">
        <f>SUM(AT76*10+AU76)/AS76*10</f>
        <v>0</v>
      </c>
      <c r="AW76" s="296">
        <v>1</v>
      </c>
      <c r="AX76" s="296">
        <v>0</v>
      </c>
      <c r="AY76" s="296">
        <v>0</v>
      </c>
      <c r="AZ76" s="297">
        <f>SUM(AX76*10+AY76)/AW76*10</f>
        <v>0</v>
      </c>
      <c r="BA76" s="298">
        <f>IF(G76&lt;250,0,IF(G76&lt;500,250,IF(G76&lt;750,"500",IF(G76&lt;1000,750,IF(G76&lt;1500,1000,IF(G76&lt;2000,1500,IF(G76&lt;2500,2000,IF(G76&lt;3000,2500,3000))))))))</f>
        <v>0</v>
      </c>
      <c r="BB76" s="302">
        <v>0</v>
      </c>
      <c r="BC76" s="294">
        <f>BA76-BB76</f>
        <v>0</v>
      </c>
      <c r="BD76" s="298" t="str">
        <f>IF(BC76=0,"geen actie",CONCATENATE("diploma uitschrijven: ",BA76," punten"))</f>
        <v>geen actie</v>
      </c>
      <c r="BE76" s="275">
        <v>75</v>
      </c>
    </row>
    <row r="77" spans="1:58" x14ac:dyDescent="0.3">
      <c r="A77" s="275">
        <v>76</v>
      </c>
      <c r="B77" s="275" t="str">
        <f>IF(A77=BE77,"v","x")</f>
        <v>v</v>
      </c>
      <c r="C77" s="300"/>
      <c r="D77" s="301"/>
      <c r="E77" s="294"/>
      <c r="F77" s="294"/>
      <c r="G77" s="294">
        <f>SUM(L77+P77+T77+X77+AB77+AF77+AJ77+AN77+AR77+AV77+AZ77)</f>
        <v>0</v>
      </c>
      <c r="H77" s="294"/>
      <c r="I77" s="153">
        <f>Aantallen!$B$1</f>
        <v>2021</v>
      </c>
      <c r="J77" s="455">
        <f>I77-H77</f>
        <v>2021</v>
      </c>
      <c r="K77" s="295">
        <f>G77-L77</f>
        <v>0</v>
      </c>
      <c r="L77" s="282">
        <v>0</v>
      </c>
      <c r="M77" s="296">
        <v>1</v>
      </c>
      <c r="N77" s="296"/>
      <c r="O77" s="296"/>
      <c r="P77" s="297">
        <f>SUM(N77*10+O77)/M77*10</f>
        <v>0</v>
      </c>
      <c r="Q77" s="296">
        <v>1</v>
      </c>
      <c r="R77" s="296"/>
      <c r="S77" s="296"/>
      <c r="T77" s="297">
        <f>SUM(R77*10+S77)/Q77*10</f>
        <v>0</v>
      </c>
      <c r="U77" s="296">
        <v>1</v>
      </c>
      <c r="V77" s="296"/>
      <c r="W77" s="296"/>
      <c r="X77" s="297">
        <f>SUM(V77*10+W77)/U77*10</f>
        <v>0</v>
      </c>
      <c r="Y77" s="296">
        <v>1</v>
      </c>
      <c r="Z77" s="296"/>
      <c r="AA77" s="296"/>
      <c r="AB77" s="297">
        <f>SUM(Z77*10+AA77)/Y77*10</f>
        <v>0</v>
      </c>
      <c r="AC77" s="296">
        <v>1</v>
      </c>
      <c r="AD77" s="296"/>
      <c r="AE77" s="296"/>
      <c r="AF77" s="297">
        <f>SUM(AD77*10+AE77)/AC77*10</f>
        <v>0</v>
      </c>
      <c r="AG77" s="296">
        <v>1</v>
      </c>
      <c r="AH77" s="296"/>
      <c r="AI77" s="296"/>
      <c r="AJ77" s="297">
        <f>SUM(AH77*10+AI77)/AG77*10</f>
        <v>0</v>
      </c>
      <c r="AK77" s="296">
        <v>1</v>
      </c>
      <c r="AL77" s="296">
        <v>0</v>
      </c>
      <c r="AM77" s="296">
        <v>0</v>
      </c>
      <c r="AN77" s="297">
        <f>SUM(AL77*10+AM77)/AK77*10</f>
        <v>0</v>
      </c>
      <c r="AO77" s="296">
        <v>1</v>
      </c>
      <c r="AP77" s="296">
        <v>0</v>
      </c>
      <c r="AQ77" s="296">
        <v>0</v>
      </c>
      <c r="AR77" s="297">
        <f>SUM(AP77*10+AQ77)/AO77*10</f>
        <v>0</v>
      </c>
      <c r="AS77" s="296">
        <v>1</v>
      </c>
      <c r="AT77" s="296">
        <v>0</v>
      </c>
      <c r="AU77" s="296">
        <v>0</v>
      </c>
      <c r="AV77" s="297">
        <f>SUM(AT77*10+AU77)/AS77*10</f>
        <v>0</v>
      </c>
      <c r="AW77" s="296">
        <v>1</v>
      </c>
      <c r="AX77" s="296">
        <v>0</v>
      </c>
      <c r="AY77" s="296">
        <v>0</v>
      </c>
      <c r="AZ77" s="297">
        <f>SUM(AX77*10+AY77)/AW77*10</f>
        <v>0</v>
      </c>
      <c r="BA77" s="298">
        <f>IF(G77&lt;250,0,IF(G77&lt;500,250,IF(G77&lt;750,"500",IF(G77&lt;1000,750,IF(G77&lt;1500,1000,IF(G77&lt;2000,1500,IF(G77&lt;2500,2000,IF(G77&lt;3000,2500,3000))))))))</f>
        <v>0</v>
      </c>
      <c r="BB77" s="302">
        <v>0</v>
      </c>
      <c r="BC77" s="294">
        <f>BA77-BB77</f>
        <v>0</v>
      </c>
      <c r="BD77" s="298" t="str">
        <f>IF(BC77=0,"geen actie",CONCATENATE("diploma uitschrijven: ",BA77," punten"))</f>
        <v>geen actie</v>
      </c>
      <c r="BE77" s="275">
        <v>76</v>
      </c>
    </row>
    <row r="78" spans="1:58" x14ac:dyDescent="0.3">
      <c r="A78" s="275">
        <v>77</v>
      </c>
      <c r="B78" s="275" t="str">
        <f>IF(A78=BE78,"v","x")</f>
        <v>v</v>
      </c>
      <c r="C78" s="300"/>
      <c r="D78" s="301"/>
      <c r="E78" s="294"/>
      <c r="F78" s="294"/>
      <c r="G78" s="294">
        <f>SUM(L78+P78+T78+X78+AB78+AF78+AJ78+AN78+AR78+AV78+AZ78)</f>
        <v>0</v>
      </c>
      <c r="H78" s="294"/>
      <c r="I78" s="153">
        <f>Aantallen!$B$1</f>
        <v>2021</v>
      </c>
      <c r="J78" s="455">
        <f>I78-H78</f>
        <v>2021</v>
      </c>
      <c r="K78" s="295">
        <f>G78-L78</f>
        <v>0</v>
      </c>
      <c r="L78" s="282">
        <v>0</v>
      </c>
      <c r="M78" s="296">
        <v>1</v>
      </c>
      <c r="N78" s="296"/>
      <c r="O78" s="296"/>
      <c r="P78" s="297">
        <f>SUM(N78*10+O78)/M78*10</f>
        <v>0</v>
      </c>
      <c r="Q78" s="296">
        <v>1</v>
      </c>
      <c r="R78" s="296"/>
      <c r="S78" s="296"/>
      <c r="T78" s="297">
        <f>SUM(R78*10+S78)/Q78*10</f>
        <v>0</v>
      </c>
      <c r="U78" s="296">
        <v>1</v>
      </c>
      <c r="V78" s="296"/>
      <c r="W78" s="296"/>
      <c r="X78" s="297">
        <f>SUM(V78*10+W78)/U78*10</f>
        <v>0</v>
      </c>
      <c r="Y78" s="296">
        <v>1</v>
      </c>
      <c r="Z78" s="296"/>
      <c r="AA78" s="296"/>
      <c r="AB78" s="297">
        <f>SUM(Z78*10+AA78)/Y78*10</f>
        <v>0</v>
      </c>
      <c r="AC78" s="296">
        <v>1</v>
      </c>
      <c r="AD78" s="296"/>
      <c r="AE78" s="296"/>
      <c r="AF78" s="297">
        <f>SUM(AD78*10+AE78)/AC78*10</f>
        <v>0</v>
      </c>
      <c r="AG78" s="296">
        <v>1</v>
      </c>
      <c r="AH78" s="296"/>
      <c r="AI78" s="296"/>
      <c r="AJ78" s="297">
        <f>SUM(AH78*10+AI78)/AG78*10</f>
        <v>0</v>
      </c>
      <c r="AK78" s="296">
        <v>1</v>
      </c>
      <c r="AL78" s="296">
        <v>0</v>
      </c>
      <c r="AM78" s="296">
        <v>0</v>
      </c>
      <c r="AN78" s="297">
        <f>SUM(AL78*10+AM78)/AK78*10</f>
        <v>0</v>
      </c>
      <c r="AO78" s="296">
        <v>1</v>
      </c>
      <c r="AP78" s="296">
        <v>0</v>
      </c>
      <c r="AQ78" s="296">
        <v>0</v>
      </c>
      <c r="AR78" s="297">
        <f>SUM(AP78*10+AQ78)/AO78*10</f>
        <v>0</v>
      </c>
      <c r="AS78" s="296">
        <v>1</v>
      </c>
      <c r="AT78" s="296">
        <v>0</v>
      </c>
      <c r="AU78" s="296">
        <v>0</v>
      </c>
      <c r="AV78" s="297">
        <f>SUM(AT78*10+AU78)/AS78*10</f>
        <v>0</v>
      </c>
      <c r="AW78" s="296">
        <v>1</v>
      </c>
      <c r="AX78" s="296">
        <v>0</v>
      </c>
      <c r="AY78" s="296">
        <v>0</v>
      </c>
      <c r="AZ78" s="297">
        <f>SUM(AX78*10+AY78)/AW78*10</f>
        <v>0</v>
      </c>
      <c r="BA78" s="298">
        <f>IF(G78&lt;250,0,IF(G78&lt;500,250,IF(G78&lt;750,"500",IF(G78&lt;1000,750,IF(G78&lt;1500,1000,IF(G78&lt;2000,1500,IF(G78&lt;2500,2000,IF(G78&lt;3000,2500,3000))))))))</f>
        <v>0</v>
      </c>
      <c r="BB78" s="302">
        <v>0</v>
      </c>
      <c r="BC78" s="294">
        <f>BA78-BB78</f>
        <v>0</v>
      </c>
      <c r="BD78" s="298" t="str">
        <f>IF(BC78=0,"geen actie",CONCATENATE("diploma uitschrijven: ",BA78," punten"))</f>
        <v>geen actie</v>
      </c>
      <c r="BE78" s="275">
        <v>77</v>
      </c>
    </row>
    <row r="79" spans="1:58" x14ac:dyDescent="0.3">
      <c r="A79" s="275">
        <v>78</v>
      </c>
      <c r="B79" s="275" t="str">
        <f>IF(A79=BE79,"v","x")</f>
        <v>v</v>
      </c>
      <c r="C79" s="300"/>
      <c r="D79" s="301"/>
      <c r="E79" s="294"/>
      <c r="F79" s="294"/>
      <c r="G79" s="294">
        <f>SUM(L79+P79+T79+X79+AB79+AF79+AJ79+AN79+AR79+AV79+AZ79)</f>
        <v>0</v>
      </c>
      <c r="H79" s="294"/>
      <c r="I79" s="153">
        <f>Aantallen!$B$1</f>
        <v>2021</v>
      </c>
      <c r="J79" s="455">
        <f>I79-H79</f>
        <v>2021</v>
      </c>
      <c r="K79" s="295">
        <f>G79-L79</f>
        <v>0</v>
      </c>
      <c r="L79" s="282">
        <v>0</v>
      </c>
      <c r="M79" s="296">
        <v>1</v>
      </c>
      <c r="N79" s="296"/>
      <c r="O79" s="296"/>
      <c r="P79" s="297">
        <f>SUM(N79*10+O79)/M79*10</f>
        <v>0</v>
      </c>
      <c r="Q79" s="296">
        <v>1</v>
      </c>
      <c r="R79" s="296"/>
      <c r="S79" s="296"/>
      <c r="T79" s="297">
        <f>SUM(R79*10+S79)/Q79*10</f>
        <v>0</v>
      </c>
      <c r="U79" s="296">
        <v>1</v>
      </c>
      <c r="V79" s="296"/>
      <c r="W79" s="296"/>
      <c r="X79" s="297">
        <f>SUM(V79*10+W79)/U79*10</f>
        <v>0</v>
      </c>
      <c r="Y79" s="296">
        <v>1</v>
      </c>
      <c r="Z79" s="296"/>
      <c r="AA79" s="296"/>
      <c r="AB79" s="297">
        <f>SUM(Z79*10+AA79)/Y79*10</f>
        <v>0</v>
      </c>
      <c r="AC79" s="296">
        <v>1</v>
      </c>
      <c r="AD79" s="296"/>
      <c r="AE79" s="296"/>
      <c r="AF79" s="297">
        <f>SUM(AD79*10+AE79)/AC79*10</f>
        <v>0</v>
      </c>
      <c r="AG79" s="296">
        <v>1</v>
      </c>
      <c r="AH79" s="296"/>
      <c r="AI79" s="296"/>
      <c r="AJ79" s="297">
        <f>SUM(AH79*10+AI79)/AG79*10</f>
        <v>0</v>
      </c>
      <c r="AK79" s="296">
        <v>1</v>
      </c>
      <c r="AL79" s="296">
        <v>0</v>
      </c>
      <c r="AM79" s="296">
        <v>0</v>
      </c>
      <c r="AN79" s="297">
        <f>SUM(AL79*10+AM79)/AK79*10</f>
        <v>0</v>
      </c>
      <c r="AO79" s="296">
        <v>1</v>
      </c>
      <c r="AP79" s="296">
        <v>0</v>
      </c>
      <c r="AQ79" s="296">
        <v>0</v>
      </c>
      <c r="AR79" s="297">
        <f>SUM(AP79*10+AQ79)/AO79*10</f>
        <v>0</v>
      </c>
      <c r="AS79" s="296">
        <v>1</v>
      </c>
      <c r="AT79" s="296">
        <v>0</v>
      </c>
      <c r="AU79" s="296">
        <v>0</v>
      </c>
      <c r="AV79" s="297">
        <f>SUM(AT79*10+AU79)/AS79*10</f>
        <v>0</v>
      </c>
      <c r="AW79" s="296">
        <v>1</v>
      </c>
      <c r="AX79" s="296">
        <v>0</v>
      </c>
      <c r="AY79" s="296">
        <v>0</v>
      </c>
      <c r="AZ79" s="297">
        <f>SUM(AX79*10+AY79)/AW79*10</f>
        <v>0</v>
      </c>
      <c r="BA79" s="298">
        <f>IF(G79&lt;250,0,IF(G79&lt;500,250,IF(G79&lt;750,"500",IF(G79&lt;1000,750,IF(G79&lt;1500,1000,IF(G79&lt;2000,1500,IF(G79&lt;2500,2000,IF(G79&lt;3000,2500,3000))))))))</f>
        <v>0</v>
      </c>
      <c r="BB79" s="302">
        <v>0</v>
      </c>
      <c r="BC79" s="294">
        <f>BA79-BB79</f>
        <v>0</v>
      </c>
      <c r="BD79" s="298" t="str">
        <f>IF(BC79=0,"geen actie",CONCATENATE("diploma uitschrijven: ",BA79," punten"))</f>
        <v>geen actie</v>
      </c>
      <c r="BE79" s="275">
        <v>78</v>
      </c>
    </row>
    <row r="80" spans="1:58" x14ac:dyDescent="0.3">
      <c r="A80" s="275">
        <v>79</v>
      </c>
      <c r="B80" s="275" t="str">
        <f>IF(A80=BE80,"v","x")</f>
        <v>v</v>
      </c>
      <c r="C80" s="300"/>
      <c r="D80" s="301"/>
      <c r="E80" s="294"/>
      <c r="F80" s="294"/>
      <c r="G80" s="294">
        <f>SUM(L80+P80+T80+X80+AB80+AF80+AJ80+AN80+AR80+AV80+AZ80)</f>
        <v>0</v>
      </c>
      <c r="H80" s="294"/>
      <c r="I80" s="153">
        <f>Aantallen!$B$1</f>
        <v>2021</v>
      </c>
      <c r="J80" s="455">
        <f>I80-H80</f>
        <v>2021</v>
      </c>
      <c r="K80" s="295">
        <f>G80-L80</f>
        <v>0</v>
      </c>
      <c r="L80" s="282">
        <v>0</v>
      </c>
      <c r="M80" s="296">
        <v>1</v>
      </c>
      <c r="N80" s="296"/>
      <c r="O80" s="296"/>
      <c r="P80" s="297">
        <f>SUM(N80*10+O80)/M80*10</f>
        <v>0</v>
      </c>
      <c r="Q80" s="296">
        <v>1</v>
      </c>
      <c r="R80" s="296"/>
      <c r="S80" s="296"/>
      <c r="T80" s="297">
        <f>SUM(R80*10+S80)/Q80*10</f>
        <v>0</v>
      </c>
      <c r="U80" s="296">
        <v>1</v>
      </c>
      <c r="V80" s="296"/>
      <c r="W80" s="296"/>
      <c r="X80" s="297">
        <f>SUM(V80*10+W80)/U80*10</f>
        <v>0</v>
      </c>
      <c r="Y80" s="296">
        <v>1</v>
      </c>
      <c r="Z80" s="296"/>
      <c r="AA80" s="296"/>
      <c r="AB80" s="297">
        <f>SUM(Z80*10+AA80)/Y80*10</f>
        <v>0</v>
      </c>
      <c r="AC80" s="296">
        <v>1</v>
      </c>
      <c r="AD80" s="296"/>
      <c r="AE80" s="296"/>
      <c r="AF80" s="297">
        <f>SUM(AD80*10+AE80)/AC80*10</f>
        <v>0</v>
      </c>
      <c r="AG80" s="296">
        <v>1</v>
      </c>
      <c r="AH80" s="296"/>
      <c r="AI80" s="296"/>
      <c r="AJ80" s="297">
        <f>SUM(AH80*10+AI80)/AG80*10</f>
        <v>0</v>
      </c>
      <c r="AK80" s="296">
        <v>1</v>
      </c>
      <c r="AL80" s="296">
        <v>0</v>
      </c>
      <c r="AM80" s="296">
        <v>0</v>
      </c>
      <c r="AN80" s="297">
        <f>SUM(AL80*10+AM80)/AK80*10</f>
        <v>0</v>
      </c>
      <c r="AO80" s="296">
        <v>1</v>
      </c>
      <c r="AP80" s="296">
        <v>0</v>
      </c>
      <c r="AQ80" s="296">
        <v>0</v>
      </c>
      <c r="AR80" s="297">
        <f>SUM(AP80*10+AQ80)/AO80*10</f>
        <v>0</v>
      </c>
      <c r="AS80" s="296">
        <v>1</v>
      </c>
      <c r="AT80" s="296">
        <v>0</v>
      </c>
      <c r="AU80" s="296">
        <v>0</v>
      </c>
      <c r="AV80" s="297">
        <f>SUM(AT80*10+AU80)/AS80*10</f>
        <v>0</v>
      </c>
      <c r="AW80" s="296">
        <v>1</v>
      </c>
      <c r="AX80" s="296">
        <v>0</v>
      </c>
      <c r="AY80" s="296">
        <v>0</v>
      </c>
      <c r="AZ80" s="297">
        <f>SUM(AX80*10+AY80)/AW80*10</f>
        <v>0</v>
      </c>
      <c r="BA80" s="298">
        <f>IF(G80&lt;250,0,IF(G80&lt;500,250,IF(G80&lt;750,"500",IF(G80&lt;1000,750,IF(G80&lt;1500,1000,IF(G80&lt;2000,1500,IF(G80&lt;2500,2000,IF(G80&lt;3000,2500,3000))))))))</f>
        <v>0</v>
      </c>
      <c r="BB80" s="302">
        <v>0</v>
      </c>
      <c r="BC80" s="294">
        <f>BA80-BB80</f>
        <v>0</v>
      </c>
      <c r="BD80" s="298" t="str">
        <f>IF(BC80=0,"geen actie",CONCATENATE("diploma uitschrijven: ",BA80," punten"))</f>
        <v>geen actie</v>
      </c>
      <c r="BE80" s="275">
        <v>79</v>
      </c>
      <c r="BF80" s="299"/>
    </row>
    <row r="81" spans="1:58" x14ac:dyDescent="0.3">
      <c r="A81" s="275">
        <v>80</v>
      </c>
      <c r="B81" s="275" t="str">
        <f>IF(A81=BE81,"v","x")</f>
        <v>v</v>
      </c>
      <c r="C81" s="300"/>
      <c r="D81" s="301"/>
      <c r="E81" s="294"/>
      <c r="F81" s="294"/>
      <c r="G81" s="294">
        <f>SUM(L81+P81+T81+X81+AB81+AF81+AJ81+AN81+AR81+AV81+AZ81)</f>
        <v>0</v>
      </c>
      <c r="H81" s="294"/>
      <c r="I81" s="153">
        <f>Aantallen!$B$1</f>
        <v>2021</v>
      </c>
      <c r="J81" s="455">
        <f>I81-H81</f>
        <v>2021</v>
      </c>
      <c r="K81" s="295">
        <f>G81-L81</f>
        <v>0</v>
      </c>
      <c r="L81" s="282">
        <v>0</v>
      </c>
      <c r="M81" s="296">
        <v>1</v>
      </c>
      <c r="N81" s="296"/>
      <c r="O81" s="296"/>
      <c r="P81" s="297">
        <f>SUM(N81*10+O81)/M81*10</f>
        <v>0</v>
      </c>
      <c r="Q81" s="296">
        <v>1</v>
      </c>
      <c r="R81" s="296"/>
      <c r="S81" s="296"/>
      <c r="T81" s="297">
        <f>SUM(R81*10+S81)/Q81*10</f>
        <v>0</v>
      </c>
      <c r="U81" s="296">
        <v>1</v>
      </c>
      <c r="V81" s="296"/>
      <c r="W81" s="296"/>
      <c r="X81" s="297">
        <f>SUM(V81*10+W81)/U81*10</f>
        <v>0</v>
      </c>
      <c r="Y81" s="296">
        <v>1</v>
      </c>
      <c r="Z81" s="296"/>
      <c r="AA81" s="296"/>
      <c r="AB81" s="297">
        <f>SUM(Z81*10+AA81)/Y81*10</f>
        <v>0</v>
      </c>
      <c r="AC81" s="296">
        <v>1</v>
      </c>
      <c r="AD81" s="296"/>
      <c r="AE81" s="296"/>
      <c r="AF81" s="297">
        <f>SUM(AD81*10+AE81)/AC81*10</f>
        <v>0</v>
      </c>
      <c r="AG81" s="296">
        <v>1</v>
      </c>
      <c r="AH81" s="296"/>
      <c r="AI81" s="296"/>
      <c r="AJ81" s="297">
        <f>SUM(AH81*10+AI81)/AG81*10</f>
        <v>0</v>
      </c>
      <c r="AK81" s="296">
        <v>1</v>
      </c>
      <c r="AL81" s="296">
        <v>0</v>
      </c>
      <c r="AM81" s="296">
        <v>0</v>
      </c>
      <c r="AN81" s="297">
        <f>SUM(AL81*10+AM81)/AK81*10</f>
        <v>0</v>
      </c>
      <c r="AO81" s="296">
        <v>1</v>
      </c>
      <c r="AP81" s="296">
        <v>0</v>
      </c>
      <c r="AQ81" s="296">
        <v>0</v>
      </c>
      <c r="AR81" s="297">
        <f>SUM(AP81*10+AQ81)/AO81*10</f>
        <v>0</v>
      </c>
      <c r="AS81" s="296">
        <v>1</v>
      </c>
      <c r="AT81" s="296">
        <v>0</v>
      </c>
      <c r="AU81" s="296">
        <v>0</v>
      </c>
      <c r="AV81" s="297">
        <f>SUM(AT81*10+AU81)/AS81*10</f>
        <v>0</v>
      </c>
      <c r="AW81" s="296">
        <v>1</v>
      </c>
      <c r="AX81" s="296">
        <v>0</v>
      </c>
      <c r="AY81" s="296">
        <v>0</v>
      </c>
      <c r="AZ81" s="297">
        <f>SUM(AX81*10+AY81)/AW81*10</f>
        <v>0</v>
      </c>
      <c r="BA81" s="298">
        <f>IF(G81&lt;250,0,IF(G81&lt;500,250,IF(G81&lt;750,"500",IF(G81&lt;1000,750,IF(G81&lt;1500,1000,IF(G81&lt;2000,1500,IF(G81&lt;2500,2000,IF(G81&lt;3000,2500,3000))))))))</f>
        <v>0</v>
      </c>
      <c r="BB81" s="302">
        <v>0</v>
      </c>
      <c r="BC81" s="294">
        <f>BA81-BB81</f>
        <v>0</v>
      </c>
      <c r="BD81" s="298" t="str">
        <f>IF(BC81=0,"geen actie",CONCATENATE("diploma uitschrijven: ",BA81," punten"))</f>
        <v>geen actie</v>
      </c>
      <c r="BE81" s="275">
        <v>80</v>
      </c>
    </row>
    <row r="82" spans="1:58" x14ac:dyDescent="0.3">
      <c r="A82" s="275">
        <v>81</v>
      </c>
      <c r="B82" s="275" t="str">
        <f>IF(A82=BE82,"v","x")</f>
        <v>v</v>
      </c>
      <c r="C82" s="300"/>
      <c r="D82" s="301"/>
      <c r="E82" s="294"/>
      <c r="F82" s="294"/>
      <c r="G82" s="294">
        <f>SUM(L82+P82+T82+X82+AB82+AF82+AJ82+AN82+AR82+AV82+AZ82)</f>
        <v>0</v>
      </c>
      <c r="H82" s="294"/>
      <c r="I82" s="153">
        <f>Aantallen!$B$1</f>
        <v>2021</v>
      </c>
      <c r="J82" s="455">
        <f>I82-H82</f>
        <v>2021</v>
      </c>
      <c r="K82" s="295">
        <f>G82-L82</f>
        <v>0</v>
      </c>
      <c r="L82" s="282">
        <v>0</v>
      </c>
      <c r="M82" s="296">
        <v>1</v>
      </c>
      <c r="N82" s="296"/>
      <c r="O82" s="296"/>
      <c r="P82" s="297">
        <f>SUM(N82*10+O82)/M82*10</f>
        <v>0</v>
      </c>
      <c r="Q82" s="296">
        <v>1</v>
      </c>
      <c r="R82" s="296"/>
      <c r="S82" s="296"/>
      <c r="T82" s="297">
        <f>SUM(R82*10+S82)/Q82*10</f>
        <v>0</v>
      </c>
      <c r="U82" s="296">
        <v>1</v>
      </c>
      <c r="V82" s="296"/>
      <c r="W82" s="296"/>
      <c r="X82" s="297">
        <f>SUM(V82*10+W82)/U82*10</f>
        <v>0</v>
      </c>
      <c r="Y82" s="296">
        <v>1</v>
      </c>
      <c r="Z82" s="296"/>
      <c r="AA82" s="296"/>
      <c r="AB82" s="297">
        <f>SUM(Z82*10+AA82)/Y82*10</f>
        <v>0</v>
      </c>
      <c r="AC82" s="296">
        <v>1</v>
      </c>
      <c r="AD82" s="296"/>
      <c r="AE82" s="296"/>
      <c r="AF82" s="297">
        <f>SUM(AD82*10+AE82)/AC82*10</f>
        <v>0</v>
      </c>
      <c r="AG82" s="296">
        <v>1</v>
      </c>
      <c r="AH82" s="296"/>
      <c r="AI82" s="296"/>
      <c r="AJ82" s="297">
        <f>SUM(AH82*10+AI82)/AG82*10</f>
        <v>0</v>
      </c>
      <c r="AK82" s="296">
        <v>1</v>
      </c>
      <c r="AL82" s="296">
        <v>0</v>
      </c>
      <c r="AM82" s="296">
        <v>0</v>
      </c>
      <c r="AN82" s="297">
        <f>SUM(AL82*10+AM82)/AK82*10</f>
        <v>0</v>
      </c>
      <c r="AO82" s="296">
        <v>1</v>
      </c>
      <c r="AP82" s="296">
        <v>0</v>
      </c>
      <c r="AQ82" s="296">
        <v>0</v>
      </c>
      <c r="AR82" s="297">
        <f>SUM(AP82*10+AQ82)/AO82*10</f>
        <v>0</v>
      </c>
      <c r="AS82" s="296">
        <v>1</v>
      </c>
      <c r="AT82" s="296">
        <v>0</v>
      </c>
      <c r="AU82" s="296">
        <v>0</v>
      </c>
      <c r="AV82" s="297">
        <f>SUM(AT82*10+AU82)/AS82*10</f>
        <v>0</v>
      </c>
      <c r="AW82" s="296">
        <v>1</v>
      </c>
      <c r="AX82" s="296">
        <v>0</v>
      </c>
      <c r="AY82" s="296">
        <v>0</v>
      </c>
      <c r="AZ82" s="297">
        <f>SUM(AX82*10+AY82)/AW82*10</f>
        <v>0</v>
      </c>
      <c r="BA82" s="298">
        <f>IF(G82&lt;250,0,IF(G82&lt;500,250,IF(G82&lt;750,"500",IF(G82&lt;1000,750,IF(G82&lt;1500,1000,IF(G82&lt;2000,1500,IF(G82&lt;2500,2000,IF(G82&lt;3000,2500,3000))))))))</f>
        <v>0</v>
      </c>
      <c r="BB82" s="302">
        <v>0</v>
      </c>
      <c r="BC82" s="294">
        <f>BA82-BB82</f>
        <v>0</v>
      </c>
      <c r="BD82" s="298" t="str">
        <f>IF(BC82=0,"geen actie",CONCATENATE("diploma uitschrijven: ",BA82," punten"))</f>
        <v>geen actie</v>
      </c>
      <c r="BE82" s="275">
        <v>81</v>
      </c>
      <c r="BF82" s="299"/>
    </row>
    <row r="83" spans="1:58" x14ac:dyDescent="0.3">
      <c r="A83" s="275">
        <v>82</v>
      </c>
      <c r="B83" s="275" t="str">
        <f>IF(A83=BE83,"v","x")</f>
        <v>v</v>
      </c>
      <c r="C83" s="300"/>
      <c r="D83" s="301"/>
      <c r="E83" s="294"/>
      <c r="F83" s="294"/>
      <c r="G83" s="294">
        <f>SUM(L83+P83+T83+X83+AB83+AF83+AJ83+AN83+AR83+AV83+AZ83)</f>
        <v>0</v>
      </c>
      <c r="H83" s="294"/>
      <c r="I83" s="153">
        <f>Aantallen!$B$1</f>
        <v>2021</v>
      </c>
      <c r="J83" s="455">
        <f>I83-H83</f>
        <v>2021</v>
      </c>
      <c r="K83" s="295">
        <f>G83-L83</f>
        <v>0</v>
      </c>
      <c r="L83" s="282">
        <v>0</v>
      </c>
      <c r="M83" s="296">
        <v>1</v>
      </c>
      <c r="N83" s="296"/>
      <c r="O83" s="296"/>
      <c r="P83" s="297">
        <f>SUM(N83*10+O83)/M83*10</f>
        <v>0</v>
      </c>
      <c r="Q83" s="296">
        <v>1</v>
      </c>
      <c r="R83" s="296"/>
      <c r="S83" s="296"/>
      <c r="T83" s="297">
        <f>SUM(R83*10+S83)/Q83*10</f>
        <v>0</v>
      </c>
      <c r="U83" s="296">
        <v>1</v>
      </c>
      <c r="V83" s="296"/>
      <c r="W83" s="296"/>
      <c r="X83" s="297">
        <f>SUM(V83*10+W83)/U83*10</f>
        <v>0</v>
      </c>
      <c r="Y83" s="296">
        <v>1</v>
      </c>
      <c r="Z83" s="296"/>
      <c r="AA83" s="296"/>
      <c r="AB83" s="297">
        <f>SUM(Z83*10+AA83)/Y83*10</f>
        <v>0</v>
      </c>
      <c r="AC83" s="296">
        <v>1</v>
      </c>
      <c r="AD83" s="296"/>
      <c r="AE83" s="296"/>
      <c r="AF83" s="297">
        <f>SUM(AD83*10+AE83)/AC83*10</f>
        <v>0</v>
      </c>
      <c r="AG83" s="296">
        <v>1</v>
      </c>
      <c r="AH83" s="296"/>
      <c r="AI83" s="296"/>
      <c r="AJ83" s="297">
        <f>SUM(AH83*10+AI83)/AG83*10</f>
        <v>0</v>
      </c>
      <c r="AK83" s="296">
        <v>1</v>
      </c>
      <c r="AL83" s="296">
        <v>0</v>
      </c>
      <c r="AM83" s="296">
        <v>0</v>
      </c>
      <c r="AN83" s="297">
        <f>SUM(AL83*10+AM83)/AK83*10</f>
        <v>0</v>
      </c>
      <c r="AO83" s="296">
        <v>1</v>
      </c>
      <c r="AP83" s="296">
        <v>0</v>
      </c>
      <c r="AQ83" s="296">
        <v>0</v>
      </c>
      <c r="AR83" s="297">
        <f>SUM(AP83*10+AQ83)/AO83*10</f>
        <v>0</v>
      </c>
      <c r="AS83" s="296">
        <v>1</v>
      </c>
      <c r="AT83" s="296">
        <v>0</v>
      </c>
      <c r="AU83" s="296">
        <v>0</v>
      </c>
      <c r="AV83" s="297">
        <f>SUM(AT83*10+AU83)/AS83*10</f>
        <v>0</v>
      </c>
      <c r="AW83" s="296">
        <v>1</v>
      </c>
      <c r="AX83" s="296">
        <v>0</v>
      </c>
      <c r="AY83" s="296">
        <v>0</v>
      </c>
      <c r="AZ83" s="297">
        <f>SUM(AX83*10+AY83)/AW83*10</f>
        <v>0</v>
      </c>
      <c r="BA83" s="298">
        <v>0</v>
      </c>
      <c r="BB83" s="302">
        <v>0</v>
      </c>
      <c r="BC83" s="294">
        <f>BA83-BB83</f>
        <v>0</v>
      </c>
      <c r="BD83" s="298" t="str">
        <f>IF(BC83=0,"geen actie",CONCATENATE("diploma uitschrijven: ",BA83," punten"))</f>
        <v>geen actie</v>
      </c>
      <c r="BE83" s="275">
        <v>82</v>
      </c>
    </row>
    <row r="84" spans="1:58" x14ac:dyDescent="0.3">
      <c r="A84" s="275">
        <v>83</v>
      </c>
      <c r="B84" s="275" t="str">
        <f>IF(A84=BE84,"v","x")</f>
        <v>v</v>
      </c>
      <c r="C84" s="300"/>
      <c r="D84" s="301"/>
      <c r="E84" s="294"/>
      <c r="F84" s="294"/>
      <c r="G84" s="294">
        <f>SUM(L84+P84+T84+X84+AB84+AF84+AJ84+AN84+AR84+AV84+AZ84)</f>
        <v>0</v>
      </c>
      <c r="H84" s="294"/>
      <c r="I84" s="153">
        <f>Aantallen!$B$1</f>
        <v>2021</v>
      </c>
      <c r="J84" s="455">
        <f>I84-H84</f>
        <v>2021</v>
      </c>
      <c r="K84" s="295">
        <f>G84-L84</f>
        <v>0</v>
      </c>
      <c r="L84" s="282">
        <v>0</v>
      </c>
      <c r="M84" s="296">
        <v>1</v>
      </c>
      <c r="N84" s="296"/>
      <c r="O84" s="296"/>
      <c r="P84" s="297">
        <f>SUM(N84*10+O84)/M84*10</f>
        <v>0</v>
      </c>
      <c r="Q84" s="296">
        <v>1</v>
      </c>
      <c r="R84" s="296"/>
      <c r="S84" s="296"/>
      <c r="T84" s="297">
        <f>SUM(R84*10+S84)/Q84*10</f>
        <v>0</v>
      </c>
      <c r="U84" s="296">
        <v>1</v>
      </c>
      <c r="V84" s="296"/>
      <c r="W84" s="296"/>
      <c r="X84" s="297">
        <f>SUM(V84*10+W84)/U84*10</f>
        <v>0</v>
      </c>
      <c r="Y84" s="296">
        <v>1</v>
      </c>
      <c r="Z84" s="296"/>
      <c r="AA84" s="296"/>
      <c r="AB84" s="297">
        <f>SUM(Z84*10+AA84)/Y84*10</f>
        <v>0</v>
      </c>
      <c r="AC84" s="296">
        <v>1</v>
      </c>
      <c r="AD84" s="296"/>
      <c r="AE84" s="296"/>
      <c r="AF84" s="297">
        <f>SUM(AD84*10+AE84)/AC84*10</f>
        <v>0</v>
      </c>
      <c r="AG84" s="296">
        <v>1</v>
      </c>
      <c r="AH84" s="296"/>
      <c r="AI84" s="296"/>
      <c r="AJ84" s="297">
        <f>SUM(AH84*10+AI84)/AG84*10</f>
        <v>0</v>
      </c>
      <c r="AK84" s="296">
        <v>1</v>
      </c>
      <c r="AL84" s="296">
        <v>0</v>
      </c>
      <c r="AM84" s="296">
        <v>0</v>
      </c>
      <c r="AN84" s="297">
        <f>SUM(AL84*10+AM84)/AK84*10</f>
        <v>0</v>
      </c>
      <c r="AO84" s="296">
        <v>1</v>
      </c>
      <c r="AP84" s="296">
        <v>0</v>
      </c>
      <c r="AQ84" s="296">
        <v>0</v>
      </c>
      <c r="AR84" s="297">
        <f>SUM(AP84*10+AQ84)/AO84*10</f>
        <v>0</v>
      </c>
      <c r="AS84" s="296">
        <v>1</v>
      </c>
      <c r="AT84" s="296">
        <v>0</v>
      </c>
      <c r="AU84" s="296">
        <v>0</v>
      </c>
      <c r="AV84" s="297">
        <f>SUM(AT84*10+AU84)/AS84*10</f>
        <v>0</v>
      </c>
      <c r="AW84" s="296">
        <v>1</v>
      </c>
      <c r="AX84" s="296">
        <v>0</v>
      </c>
      <c r="AY84" s="296">
        <v>0</v>
      </c>
      <c r="AZ84" s="297">
        <f>SUM(AX84*10+AY84)/AW84*10</f>
        <v>0</v>
      </c>
      <c r="BA84" s="298">
        <f>IF(G84&lt;250,0,IF(G84&lt;500,250,IF(G84&lt;750,"500",IF(G84&lt;1000,750,IF(G84&lt;1500,1000,IF(G84&lt;2000,1500,IF(G84&lt;2500,2000,IF(G84&lt;3000,2500,3000))))))))</f>
        <v>0</v>
      </c>
      <c r="BB84" s="302">
        <v>0</v>
      </c>
      <c r="BC84" s="294">
        <f>BA84-BB84</f>
        <v>0</v>
      </c>
      <c r="BD84" s="298" t="str">
        <f>IF(BC84=0,"geen actie",CONCATENATE("diploma uitschrijven: ",BA84," punten"))</f>
        <v>geen actie</v>
      </c>
      <c r="BE84" s="275">
        <v>83</v>
      </c>
    </row>
    <row r="85" spans="1:58" x14ac:dyDescent="0.3">
      <c r="A85" s="275">
        <v>84</v>
      </c>
      <c r="B85" s="275" t="str">
        <f>IF(A85=BE85,"v","x")</f>
        <v>v</v>
      </c>
      <c r="C85" s="300"/>
      <c r="D85" s="301"/>
      <c r="E85" s="294"/>
      <c r="F85" s="294"/>
      <c r="G85" s="294">
        <f>SUM(L85+P85+T85+X85+AB85+AF85+AJ85+AN85+AR85+AV85+AZ85)</f>
        <v>0</v>
      </c>
      <c r="H85" s="294"/>
      <c r="I85" s="153">
        <f>Aantallen!$B$1</f>
        <v>2021</v>
      </c>
      <c r="J85" s="455">
        <f>I85-H85</f>
        <v>2021</v>
      </c>
      <c r="K85" s="295">
        <f>G85-L85</f>
        <v>0</v>
      </c>
      <c r="L85" s="282">
        <v>0</v>
      </c>
      <c r="M85" s="296">
        <v>1</v>
      </c>
      <c r="N85" s="296"/>
      <c r="O85" s="296"/>
      <c r="P85" s="297">
        <f>SUM(N85*10+O85)/M85*10</f>
        <v>0</v>
      </c>
      <c r="Q85" s="296">
        <v>1</v>
      </c>
      <c r="R85" s="296"/>
      <c r="S85" s="296"/>
      <c r="T85" s="297">
        <f>SUM(R85*10+S85)/Q85*10</f>
        <v>0</v>
      </c>
      <c r="U85" s="296">
        <v>1</v>
      </c>
      <c r="V85" s="296"/>
      <c r="W85" s="296"/>
      <c r="X85" s="297">
        <f>SUM(V85*10+W85)/U85*10</f>
        <v>0</v>
      </c>
      <c r="Y85" s="296">
        <v>1</v>
      </c>
      <c r="Z85" s="296"/>
      <c r="AA85" s="296"/>
      <c r="AB85" s="297">
        <f>SUM(Z85*10+AA85)/Y85*10</f>
        <v>0</v>
      </c>
      <c r="AC85" s="296">
        <v>1</v>
      </c>
      <c r="AD85" s="296"/>
      <c r="AE85" s="296"/>
      <c r="AF85" s="297">
        <f>SUM(AD85*10+AE85)/AC85*10</f>
        <v>0</v>
      </c>
      <c r="AG85" s="296">
        <v>1</v>
      </c>
      <c r="AH85" s="296"/>
      <c r="AI85" s="296"/>
      <c r="AJ85" s="297">
        <f>SUM(AH85*10+AI85)/AG85*10</f>
        <v>0</v>
      </c>
      <c r="AK85" s="296">
        <v>1</v>
      </c>
      <c r="AL85" s="296">
        <v>0</v>
      </c>
      <c r="AM85" s="296">
        <v>0</v>
      </c>
      <c r="AN85" s="297">
        <f>SUM(AL85*10+AM85)/AK85*10</f>
        <v>0</v>
      </c>
      <c r="AO85" s="296">
        <v>1</v>
      </c>
      <c r="AP85" s="296">
        <v>0</v>
      </c>
      <c r="AQ85" s="296">
        <v>0</v>
      </c>
      <c r="AR85" s="297">
        <f>SUM(AP85*10+AQ85)/AO85*10</f>
        <v>0</v>
      </c>
      <c r="AS85" s="296">
        <v>1</v>
      </c>
      <c r="AT85" s="296">
        <v>0</v>
      </c>
      <c r="AU85" s="296">
        <v>0</v>
      </c>
      <c r="AV85" s="297">
        <f>SUM(AT85*10+AU85)/AS85*10</f>
        <v>0</v>
      </c>
      <c r="AW85" s="296">
        <v>1</v>
      </c>
      <c r="AX85" s="296">
        <v>0</v>
      </c>
      <c r="AY85" s="296">
        <v>0</v>
      </c>
      <c r="AZ85" s="297">
        <f>SUM(AX85*10+AY85)/AW85*10</f>
        <v>0</v>
      </c>
      <c r="BA85" s="298">
        <f>IF(G85&lt;250,0,IF(G85&lt;500,250,IF(G85&lt;750,"500",IF(G85&lt;1000,750,IF(G85&lt;1500,1000,IF(G85&lt;2000,1500,IF(G85&lt;2500,2000,IF(G85&lt;3000,2500,3000))))))))</f>
        <v>0</v>
      </c>
      <c r="BB85" s="302">
        <v>0</v>
      </c>
      <c r="BC85" s="294">
        <f>BA85-BB85</f>
        <v>0</v>
      </c>
      <c r="BD85" s="298" t="str">
        <f>IF(BC85=0,"geen actie",CONCATENATE("diploma uitschrijven: ",BA85," punten"))</f>
        <v>geen actie</v>
      </c>
      <c r="BE85" s="275">
        <v>84</v>
      </c>
    </row>
    <row r="86" spans="1:58" x14ac:dyDescent="0.3">
      <c r="A86" s="275">
        <v>85</v>
      </c>
      <c r="B86" s="275" t="str">
        <f>IF(A86=BE86,"v","x")</f>
        <v>v</v>
      </c>
      <c r="C86" s="300"/>
      <c r="D86" s="301"/>
      <c r="E86" s="294"/>
      <c r="F86" s="294"/>
      <c r="G86" s="294">
        <f>SUM(L86+P86+T86+X86+AB86+AF86+AJ86+AN86+AR86+AV86+AZ86)</f>
        <v>0</v>
      </c>
      <c r="H86" s="294"/>
      <c r="I86" s="153">
        <f>Aantallen!$B$1</f>
        <v>2021</v>
      </c>
      <c r="J86" s="455">
        <f>I86-H86</f>
        <v>2021</v>
      </c>
      <c r="K86" s="295">
        <f>G86-L86</f>
        <v>0</v>
      </c>
      <c r="L86" s="282">
        <v>0</v>
      </c>
      <c r="M86" s="296">
        <v>1</v>
      </c>
      <c r="N86" s="296"/>
      <c r="O86" s="296"/>
      <c r="P86" s="297">
        <f>SUM(N86*10+O86)/M86*10</f>
        <v>0</v>
      </c>
      <c r="Q86" s="296">
        <v>1</v>
      </c>
      <c r="R86" s="296"/>
      <c r="S86" s="296"/>
      <c r="T86" s="297">
        <f>SUM(R86*10+S86)/Q86*10</f>
        <v>0</v>
      </c>
      <c r="U86" s="296">
        <v>1</v>
      </c>
      <c r="V86" s="296"/>
      <c r="W86" s="296"/>
      <c r="X86" s="297">
        <f>SUM(V86*10+W86)/U86*10</f>
        <v>0</v>
      </c>
      <c r="Y86" s="296">
        <v>1</v>
      </c>
      <c r="Z86" s="296"/>
      <c r="AA86" s="296"/>
      <c r="AB86" s="297">
        <f>SUM(Z86*10+AA86)/Y86*10</f>
        <v>0</v>
      </c>
      <c r="AC86" s="296">
        <v>1</v>
      </c>
      <c r="AD86" s="296"/>
      <c r="AE86" s="296"/>
      <c r="AF86" s="297">
        <f>SUM(AD86*10+AE86)/AC86*10</f>
        <v>0</v>
      </c>
      <c r="AG86" s="296">
        <v>1</v>
      </c>
      <c r="AH86" s="296"/>
      <c r="AI86" s="296"/>
      <c r="AJ86" s="297">
        <f>SUM(AH86*10+AI86)/AG86*10</f>
        <v>0</v>
      </c>
      <c r="AK86" s="296">
        <v>1</v>
      </c>
      <c r="AL86" s="296">
        <v>0</v>
      </c>
      <c r="AM86" s="296">
        <v>0</v>
      </c>
      <c r="AN86" s="297">
        <f>SUM(AL86*10+AM86)/AK86*10</f>
        <v>0</v>
      </c>
      <c r="AO86" s="296">
        <v>1</v>
      </c>
      <c r="AP86" s="296">
        <v>0</v>
      </c>
      <c r="AQ86" s="296">
        <v>0</v>
      </c>
      <c r="AR86" s="297">
        <f>SUM(AP86*10+AQ86)/AO86*10</f>
        <v>0</v>
      </c>
      <c r="AS86" s="296">
        <v>1</v>
      </c>
      <c r="AT86" s="296">
        <v>0</v>
      </c>
      <c r="AU86" s="296">
        <v>0</v>
      </c>
      <c r="AV86" s="297">
        <f>SUM(AT86*10+AU86)/AS86*10</f>
        <v>0</v>
      </c>
      <c r="AW86" s="296">
        <v>1</v>
      </c>
      <c r="AX86" s="296">
        <v>0</v>
      </c>
      <c r="AY86" s="296">
        <v>0</v>
      </c>
      <c r="AZ86" s="297">
        <f>SUM(AX86*10+AY86)/AW86*10</f>
        <v>0</v>
      </c>
      <c r="BA86" s="298">
        <f>IF(G86&lt;250,0,IF(G86&lt;500,250,IF(G86&lt;750,"500",IF(G86&lt;1000,750,IF(G86&lt;1500,1000,IF(G86&lt;2000,1500,IF(G86&lt;2500,2000,IF(G86&lt;3000,2500,3000))))))))</f>
        <v>0</v>
      </c>
      <c r="BB86" s="302">
        <v>0</v>
      </c>
      <c r="BC86" s="294">
        <f>BA86-BB86</f>
        <v>0</v>
      </c>
      <c r="BD86" s="298" t="str">
        <f>IF(BC86=0,"geen actie",CONCATENATE("diploma uitschrijven: ",BA86," punten"))</f>
        <v>geen actie</v>
      </c>
      <c r="BE86" s="275">
        <v>85</v>
      </c>
      <c r="BF86" s="299"/>
    </row>
    <row r="87" spans="1:58" x14ac:dyDescent="0.3">
      <c r="A87" s="275">
        <v>86</v>
      </c>
      <c r="B87" s="275" t="str">
        <f>IF(A87=BE87,"v","x")</f>
        <v>v</v>
      </c>
      <c r="C87" s="300"/>
      <c r="D87" s="301"/>
      <c r="E87" s="294"/>
      <c r="F87" s="275"/>
      <c r="G87" s="294">
        <f>SUM(L87+P87+T87+X87+AB87+AF87+AJ87+AN87+AR87+AV87+AZ87)</f>
        <v>0</v>
      </c>
      <c r="H87" s="294"/>
      <c r="I87" s="153">
        <f>Aantallen!$B$1</f>
        <v>2021</v>
      </c>
      <c r="J87" s="455">
        <f>I87-H87</f>
        <v>2021</v>
      </c>
      <c r="K87" s="295">
        <f>G87-L87</f>
        <v>0</v>
      </c>
      <c r="L87" s="282">
        <v>0</v>
      </c>
      <c r="M87" s="296">
        <v>1</v>
      </c>
      <c r="N87" s="296"/>
      <c r="O87" s="296"/>
      <c r="P87" s="297">
        <f>SUM(N87*10+O87)/M87*10</f>
        <v>0</v>
      </c>
      <c r="Q87" s="296">
        <v>1</v>
      </c>
      <c r="R87" s="296"/>
      <c r="S87" s="296"/>
      <c r="T87" s="297">
        <f>SUM(R87*10+S87)/Q87*10</f>
        <v>0</v>
      </c>
      <c r="U87" s="296">
        <v>1</v>
      </c>
      <c r="V87" s="296"/>
      <c r="W87" s="296"/>
      <c r="X87" s="297">
        <f>SUM(V87*10+W87)/U87*10</f>
        <v>0</v>
      </c>
      <c r="Y87" s="296">
        <v>1</v>
      </c>
      <c r="Z87" s="296"/>
      <c r="AA87" s="296"/>
      <c r="AB87" s="297">
        <f>SUM(Z87*10+AA87)/Y87*10</f>
        <v>0</v>
      </c>
      <c r="AC87" s="296">
        <v>1</v>
      </c>
      <c r="AD87" s="296"/>
      <c r="AE87" s="296"/>
      <c r="AF87" s="297">
        <f>SUM(AD87*10+AE87)/AC87*10</f>
        <v>0</v>
      </c>
      <c r="AG87" s="296">
        <v>1</v>
      </c>
      <c r="AH87" s="296"/>
      <c r="AI87" s="296"/>
      <c r="AJ87" s="297">
        <f>SUM(AH87*10+AI87)/AG87*10</f>
        <v>0</v>
      </c>
      <c r="AK87" s="296">
        <v>1</v>
      </c>
      <c r="AL87" s="296">
        <v>0</v>
      </c>
      <c r="AM87" s="296">
        <v>0</v>
      </c>
      <c r="AN87" s="297">
        <f>SUM(AL87*10+AM87)/AK87*10</f>
        <v>0</v>
      </c>
      <c r="AO87" s="296">
        <v>1</v>
      </c>
      <c r="AP87" s="296">
        <v>0</v>
      </c>
      <c r="AQ87" s="296">
        <v>0</v>
      </c>
      <c r="AR87" s="297">
        <f>SUM(AP87*10+AQ87)/AO87*10</f>
        <v>0</v>
      </c>
      <c r="AS87" s="296">
        <v>1</v>
      </c>
      <c r="AT87" s="296">
        <v>0</v>
      </c>
      <c r="AU87" s="296">
        <v>0</v>
      </c>
      <c r="AV87" s="297">
        <f>SUM(AT87*10+AU87)/AS87*10</f>
        <v>0</v>
      </c>
      <c r="AW87" s="296">
        <v>1</v>
      </c>
      <c r="AX87" s="296">
        <v>0</v>
      </c>
      <c r="AY87" s="296">
        <v>0</v>
      </c>
      <c r="AZ87" s="297">
        <f>SUM(AX87*10+AY87)/AW87*10</f>
        <v>0</v>
      </c>
      <c r="BA87" s="298">
        <f>IF(G87&lt;250,0,IF(G87&lt;500,250,IF(G87&lt;750,"500",IF(G87&lt;1000,750,IF(G87&lt;1500,1000,IF(G87&lt;2000,1500,IF(G87&lt;2500,2000,IF(G87&lt;3000,2500,3000))))))))</f>
        <v>0</v>
      </c>
      <c r="BB87" s="302">
        <v>0</v>
      </c>
      <c r="BC87" s="294">
        <f>BA87-BB87</f>
        <v>0</v>
      </c>
      <c r="BD87" s="298" t="str">
        <f>IF(BC87=0,"geen actie",CONCATENATE("diploma uitschrijven: ",BA87," punten"))</f>
        <v>geen actie</v>
      </c>
      <c r="BE87" s="275">
        <v>86</v>
      </c>
    </row>
    <row r="88" spans="1:58" x14ac:dyDescent="0.3">
      <c r="A88" s="275">
        <v>87</v>
      </c>
      <c r="B88" s="275" t="str">
        <f>IF(A88=BE88,"v","x")</f>
        <v>v</v>
      </c>
      <c r="C88" s="300"/>
      <c r="D88" s="301"/>
      <c r="E88" s="294"/>
      <c r="F88" s="294"/>
      <c r="G88" s="294">
        <f>SUM(L88+P88+T88+X88+AB88+AF88+AJ88+AN88+AR88+AV88+AZ88)</f>
        <v>0</v>
      </c>
      <c r="H88" s="294"/>
      <c r="I88" s="153">
        <f>Aantallen!$B$1</f>
        <v>2021</v>
      </c>
      <c r="J88" s="455">
        <f>I88-H88</f>
        <v>2021</v>
      </c>
      <c r="K88" s="295">
        <f>G88-L88</f>
        <v>0</v>
      </c>
      <c r="L88" s="282">
        <v>0</v>
      </c>
      <c r="M88" s="296">
        <v>1</v>
      </c>
      <c r="N88" s="296"/>
      <c r="O88" s="296"/>
      <c r="P88" s="297">
        <f>SUM(N88*10+O88)/M88*10</f>
        <v>0</v>
      </c>
      <c r="Q88" s="296">
        <v>1</v>
      </c>
      <c r="R88" s="296"/>
      <c r="S88" s="296"/>
      <c r="T88" s="297">
        <f>SUM(R88*10+S88)/Q88*10</f>
        <v>0</v>
      </c>
      <c r="U88" s="296">
        <v>1</v>
      </c>
      <c r="V88" s="296"/>
      <c r="W88" s="296"/>
      <c r="X88" s="297">
        <f>SUM(V88*10+W88)/U88*10</f>
        <v>0</v>
      </c>
      <c r="Y88" s="296">
        <v>1</v>
      </c>
      <c r="Z88" s="296"/>
      <c r="AA88" s="296"/>
      <c r="AB88" s="297">
        <f>SUM(Z88*10+AA88)/Y88*10</f>
        <v>0</v>
      </c>
      <c r="AC88" s="296">
        <v>1</v>
      </c>
      <c r="AD88" s="296"/>
      <c r="AE88" s="296"/>
      <c r="AF88" s="297">
        <f>SUM(AD88*10+AE88)/AC88*10</f>
        <v>0</v>
      </c>
      <c r="AG88" s="296">
        <v>1</v>
      </c>
      <c r="AH88" s="296"/>
      <c r="AI88" s="296"/>
      <c r="AJ88" s="297">
        <f>SUM(AH88*10+AI88)/AG88*10</f>
        <v>0</v>
      </c>
      <c r="AK88" s="296">
        <v>1</v>
      </c>
      <c r="AL88" s="296">
        <v>0</v>
      </c>
      <c r="AM88" s="296">
        <v>0</v>
      </c>
      <c r="AN88" s="297">
        <f>SUM(AL88*10+AM88)/AK88*10</f>
        <v>0</v>
      </c>
      <c r="AO88" s="296">
        <v>1</v>
      </c>
      <c r="AP88" s="296">
        <v>0</v>
      </c>
      <c r="AQ88" s="296">
        <v>0</v>
      </c>
      <c r="AR88" s="297">
        <f>SUM(AP88*10+AQ88)/AO88*10</f>
        <v>0</v>
      </c>
      <c r="AS88" s="296">
        <v>1</v>
      </c>
      <c r="AT88" s="296">
        <v>0</v>
      </c>
      <c r="AU88" s="296">
        <v>0</v>
      </c>
      <c r="AV88" s="297">
        <f>SUM(AT88*10+AU88)/AS88*10</f>
        <v>0</v>
      </c>
      <c r="AW88" s="296">
        <v>1</v>
      </c>
      <c r="AX88" s="296">
        <v>0</v>
      </c>
      <c r="AY88" s="296">
        <v>0</v>
      </c>
      <c r="AZ88" s="297">
        <f>SUM(AX88*10+AY88)/AW88*10</f>
        <v>0</v>
      </c>
      <c r="BA88" s="298">
        <f>IF(G88&lt;250,0,IF(G88&lt;500,250,IF(G88&lt;750,"500",IF(G88&lt;1000,750,IF(G88&lt;1500,1000,IF(G88&lt;2000,1500,IF(G88&lt;2500,2000,IF(G88&lt;3000,2500,3000))))))))</f>
        <v>0</v>
      </c>
      <c r="BB88" s="302">
        <v>0</v>
      </c>
      <c r="BC88" s="294">
        <f>BA88-BB88</f>
        <v>0</v>
      </c>
      <c r="BD88" s="298" t="str">
        <f>IF(BC88=0,"geen actie",CONCATENATE("diploma uitschrijven: ",BA88," punten"))</f>
        <v>geen actie</v>
      </c>
      <c r="BE88" s="275">
        <v>87</v>
      </c>
    </row>
    <row r="89" spans="1:58" x14ac:dyDescent="0.3">
      <c r="A89" s="275">
        <v>88</v>
      </c>
      <c r="B89" s="275" t="str">
        <f>IF(A89=BE89,"v","x")</f>
        <v>v</v>
      </c>
      <c r="C89" s="300"/>
      <c r="D89" s="301"/>
      <c r="E89" s="294"/>
      <c r="F89" s="294"/>
      <c r="G89" s="294">
        <f>SUM(L89+P89+T89+X89+AB89+AF89+AJ89+AN89+AR89+AV89+AZ89)</f>
        <v>0</v>
      </c>
      <c r="H89" s="294"/>
      <c r="I89" s="153">
        <f>Aantallen!$B$1</f>
        <v>2021</v>
      </c>
      <c r="J89" s="455">
        <f>I89-H89</f>
        <v>2021</v>
      </c>
      <c r="K89" s="295">
        <f>G89-L89</f>
        <v>0</v>
      </c>
      <c r="L89" s="282">
        <v>0</v>
      </c>
      <c r="M89" s="296">
        <v>1</v>
      </c>
      <c r="N89" s="296"/>
      <c r="O89" s="296"/>
      <c r="P89" s="297">
        <f>SUM(N89*10+O89)/M89*10</f>
        <v>0</v>
      </c>
      <c r="Q89" s="296">
        <v>1</v>
      </c>
      <c r="R89" s="296"/>
      <c r="S89" s="296"/>
      <c r="T89" s="297">
        <f>SUM(R89*10+S89)/Q89*10</f>
        <v>0</v>
      </c>
      <c r="U89" s="296">
        <v>1</v>
      </c>
      <c r="V89" s="296"/>
      <c r="W89" s="296"/>
      <c r="X89" s="297">
        <f>SUM(V89*10+W89)/U89*10</f>
        <v>0</v>
      </c>
      <c r="Y89" s="296">
        <v>1</v>
      </c>
      <c r="Z89" s="296"/>
      <c r="AA89" s="296"/>
      <c r="AB89" s="297">
        <f>SUM(Z89*10+AA89)/Y89*10</f>
        <v>0</v>
      </c>
      <c r="AC89" s="296">
        <v>1</v>
      </c>
      <c r="AD89" s="296"/>
      <c r="AE89" s="296"/>
      <c r="AF89" s="297">
        <f>SUM(AD89*10+AE89)/AC89*10</f>
        <v>0</v>
      </c>
      <c r="AG89" s="296">
        <v>1</v>
      </c>
      <c r="AH89" s="296"/>
      <c r="AI89" s="296"/>
      <c r="AJ89" s="297">
        <f>SUM(AH89*10+AI89)/AG89*10</f>
        <v>0</v>
      </c>
      <c r="AK89" s="296">
        <v>1</v>
      </c>
      <c r="AL89" s="296">
        <v>0</v>
      </c>
      <c r="AM89" s="296">
        <v>0</v>
      </c>
      <c r="AN89" s="297">
        <f>SUM(AL89*10+AM89)/AK89*10</f>
        <v>0</v>
      </c>
      <c r="AO89" s="296">
        <v>1</v>
      </c>
      <c r="AP89" s="296">
        <v>0</v>
      </c>
      <c r="AQ89" s="296">
        <v>0</v>
      </c>
      <c r="AR89" s="297">
        <f>SUM(AP89*10+AQ89)/AO89*10</f>
        <v>0</v>
      </c>
      <c r="AS89" s="296">
        <v>1</v>
      </c>
      <c r="AT89" s="296">
        <v>0</v>
      </c>
      <c r="AU89" s="296">
        <v>0</v>
      </c>
      <c r="AV89" s="297">
        <f>SUM(AT89*10+AU89)/AS89*10</f>
        <v>0</v>
      </c>
      <c r="AW89" s="296">
        <v>1</v>
      </c>
      <c r="AX89" s="296">
        <v>0</v>
      </c>
      <c r="AY89" s="296">
        <v>0</v>
      </c>
      <c r="AZ89" s="297">
        <f>SUM(AX89*10+AY89)/AW89*10</f>
        <v>0</v>
      </c>
      <c r="BA89" s="298">
        <f>IF(G89&lt;250,0,IF(G89&lt;500,250,IF(G89&lt;750,"500",IF(G89&lt;1000,750,IF(G89&lt;1500,1000,IF(G89&lt;2000,1500,IF(G89&lt;2500,2000,IF(G89&lt;3000,2500,3000))))))))</f>
        <v>0</v>
      </c>
      <c r="BB89" s="302">
        <v>0</v>
      </c>
      <c r="BC89" s="294">
        <f>BA89-BB89</f>
        <v>0</v>
      </c>
      <c r="BD89" s="298" t="str">
        <f>IF(BC89=0,"geen actie",CONCATENATE("diploma uitschrijven: ",BA89," punten"))</f>
        <v>geen actie</v>
      </c>
      <c r="BE89" s="275">
        <v>88</v>
      </c>
    </row>
    <row r="90" spans="1:58" x14ac:dyDescent="0.3">
      <c r="A90" s="275">
        <v>89</v>
      </c>
      <c r="B90" s="275" t="str">
        <f>IF(A90=BE90,"v","x")</f>
        <v>v</v>
      </c>
      <c r="C90" s="300"/>
      <c r="D90" s="301"/>
      <c r="E90" s="294"/>
      <c r="F90" s="294"/>
      <c r="G90" s="294">
        <f>SUM(L90+P90+T90+X90+AB90+AF90+AJ90+AN90+AR90+AV90+AZ90)</f>
        <v>0</v>
      </c>
      <c r="H90" s="294"/>
      <c r="I90" s="153">
        <f>Aantallen!$B$1</f>
        <v>2021</v>
      </c>
      <c r="J90" s="455">
        <f>I90-H90</f>
        <v>2021</v>
      </c>
      <c r="K90" s="295">
        <f>G90-L90</f>
        <v>0</v>
      </c>
      <c r="L90" s="282">
        <v>0</v>
      </c>
      <c r="M90" s="296">
        <v>1</v>
      </c>
      <c r="N90" s="296"/>
      <c r="O90" s="296"/>
      <c r="P90" s="297">
        <f>SUM(N90*10+O90)/M90*10</f>
        <v>0</v>
      </c>
      <c r="Q90" s="296">
        <v>1</v>
      </c>
      <c r="R90" s="296"/>
      <c r="S90" s="296"/>
      <c r="T90" s="297">
        <f>SUM(R90*10+S90)/Q90*10</f>
        <v>0</v>
      </c>
      <c r="U90" s="296">
        <v>1</v>
      </c>
      <c r="V90" s="296"/>
      <c r="W90" s="296"/>
      <c r="X90" s="297">
        <f>SUM(V90*10+W90)/U90*10</f>
        <v>0</v>
      </c>
      <c r="Y90" s="296">
        <v>1</v>
      </c>
      <c r="Z90" s="296"/>
      <c r="AA90" s="296"/>
      <c r="AB90" s="297">
        <f>SUM(Z90*10+AA90)/Y90*10</f>
        <v>0</v>
      </c>
      <c r="AC90" s="296">
        <v>1</v>
      </c>
      <c r="AD90" s="296"/>
      <c r="AE90" s="296"/>
      <c r="AF90" s="297">
        <f>SUM(AD90*10+AE90)/AC90*10</f>
        <v>0</v>
      </c>
      <c r="AG90" s="296">
        <v>1</v>
      </c>
      <c r="AH90" s="296"/>
      <c r="AI90" s="296"/>
      <c r="AJ90" s="297">
        <f>SUM(AH90*10+AI90)/AG90*10</f>
        <v>0</v>
      </c>
      <c r="AK90" s="296">
        <v>1</v>
      </c>
      <c r="AL90" s="296">
        <v>0</v>
      </c>
      <c r="AM90" s="296">
        <v>0</v>
      </c>
      <c r="AN90" s="297">
        <f>SUM(AL90*10+AM90)/AK90*10</f>
        <v>0</v>
      </c>
      <c r="AO90" s="296">
        <v>1</v>
      </c>
      <c r="AP90" s="296">
        <v>0</v>
      </c>
      <c r="AQ90" s="296">
        <v>0</v>
      </c>
      <c r="AR90" s="297">
        <f>SUM(AP90*10+AQ90)/AO90*10</f>
        <v>0</v>
      </c>
      <c r="AS90" s="296">
        <v>1</v>
      </c>
      <c r="AT90" s="296">
        <v>0</v>
      </c>
      <c r="AU90" s="296">
        <v>0</v>
      </c>
      <c r="AV90" s="297">
        <f>SUM(AT90*10+AU90)/AS90*10</f>
        <v>0</v>
      </c>
      <c r="AW90" s="296">
        <v>1</v>
      </c>
      <c r="AX90" s="296">
        <v>0</v>
      </c>
      <c r="AY90" s="296">
        <v>0</v>
      </c>
      <c r="AZ90" s="297">
        <f>SUM(AX90*10+AY90)/AW90*10</f>
        <v>0</v>
      </c>
      <c r="BA90" s="298">
        <f>IF(G90&lt;250,0,IF(G90&lt;500,250,IF(G90&lt;750,"500",IF(G90&lt;1000,750,IF(G90&lt;1500,1000,IF(G90&lt;2000,1500,IF(G90&lt;2500,2000,IF(G90&lt;3000,2500,3000))))))))</f>
        <v>0</v>
      </c>
      <c r="BB90" s="302">
        <v>0</v>
      </c>
      <c r="BC90" s="294">
        <f>BA90-BB90</f>
        <v>0</v>
      </c>
      <c r="BD90" s="298" t="str">
        <f>IF(BC90=0,"geen actie",CONCATENATE("diploma uitschrijven: ",BA90," punten"))</f>
        <v>geen actie</v>
      </c>
      <c r="BE90" s="275">
        <v>89</v>
      </c>
    </row>
    <row r="91" spans="1:58" x14ac:dyDescent="0.3">
      <c r="A91" s="275">
        <v>90</v>
      </c>
      <c r="B91" s="275" t="str">
        <f>IF(A91=BE91,"v","x")</f>
        <v>v</v>
      </c>
      <c r="C91" s="300"/>
      <c r="D91" s="301"/>
      <c r="E91" s="294"/>
      <c r="F91" s="294"/>
      <c r="G91" s="294">
        <f>SUM(L91+P91+T91+X91+AB91+AF91+AJ91+AN91+AR91+AV91+AZ91)</f>
        <v>0</v>
      </c>
      <c r="H91" s="294"/>
      <c r="I91" s="153">
        <f>Aantallen!$B$1</f>
        <v>2021</v>
      </c>
      <c r="J91" s="455">
        <f>I91-H91</f>
        <v>2021</v>
      </c>
      <c r="K91" s="295">
        <f>G91-L91</f>
        <v>0</v>
      </c>
      <c r="L91" s="282">
        <v>0</v>
      </c>
      <c r="M91" s="296">
        <v>1</v>
      </c>
      <c r="N91" s="296"/>
      <c r="O91" s="296"/>
      <c r="P91" s="297">
        <f>SUM(N91*10+O91)/M91*10</f>
        <v>0</v>
      </c>
      <c r="Q91" s="296">
        <v>1</v>
      </c>
      <c r="R91" s="296"/>
      <c r="S91" s="296"/>
      <c r="T91" s="297">
        <f>SUM(R91*10+S91)/Q91*10</f>
        <v>0</v>
      </c>
      <c r="U91" s="296">
        <v>1</v>
      </c>
      <c r="V91" s="296"/>
      <c r="W91" s="296"/>
      <c r="X91" s="297">
        <f>SUM(V91*10+W91)/U91*10</f>
        <v>0</v>
      </c>
      <c r="Y91" s="296">
        <v>1</v>
      </c>
      <c r="Z91" s="296"/>
      <c r="AA91" s="296"/>
      <c r="AB91" s="297">
        <f>SUM(Z91*10+AA91)/Y91*10</f>
        <v>0</v>
      </c>
      <c r="AC91" s="296">
        <v>1</v>
      </c>
      <c r="AD91" s="296"/>
      <c r="AE91" s="296"/>
      <c r="AF91" s="297">
        <f>SUM(AD91*10+AE91)/AC91*10</f>
        <v>0</v>
      </c>
      <c r="AG91" s="296">
        <v>1</v>
      </c>
      <c r="AH91" s="296"/>
      <c r="AI91" s="296"/>
      <c r="AJ91" s="297">
        <f>SUM(AH91*10+AI91)/AG91*10</f>
        <v>0</v>
      </c>
      <c r="AK91" s="296">
        <v>1</v>
      </c>
      <c r="AL91" s="296">
        <v>0</v>
      </c>
      <c r="AM91" s="296">
        <v>0</v>
      </c>
      <c r="AN91" s="297">
        <f>SUM(AL91*10+AM91)/AK91*10</f>
        <v>0</v>
      </c>
      <c r="AO91" s="296">
        <v>1</v>
      </c>
      <c r="AP91" s="296">
        <v>0</v>
      </c>
      <c r="AQ91" s="296">
        <v>0</v>
      </c>
      <c r="AR91" s="297">
        <f>SUM(AP91*10+AQ91)/AO91*10</f>
        <v>0</v>
      </c>
      <c r="AS91" s="296">
        <v>1</v>
      </c>
      <c r="AT91" s="296">
        <v>0</v>
      </c>
      <c r="AU91" s="296">
        <v>0</v>
      </c>
      <c r="AV91" s="297">
        <f>SUM(AT91*10+AU91)/AS91*10</f>
        <v>0</v>
      </c>
      <c r="AW91" s="296">
        <v>1</v>
      </c>
      <c r="AX91" s="296">
        <v>0</v>
      </c>
      <c r="AY91" s="296">
        <v>0</v>
      </c>
      <c r="AZ91" s="297">
        <f>SUM(AX91*10+AY91)/AW91*10</f>
        <v>0</v>
      </c>
      <c r="BA91" s="298">
        <f>IF(G91&lt;250,0,IF(G91&lt;500,250,IF(G91&lt;750,"500",IF(G91&lt;1000,750,IF(G91&lt;1500,1000,IF(G91&lt;2000,1500,IF(G91&lt;2500,2000,IF(G91&lt;3000,2500,3000))))))))</f>
        <v>0</v>
      </c>
      <c r="BB91" s="302">
        <v>0</v>
      </c>
      <c r="BC91" s="294">
        <f>BA91-BB91</f>
        <v>0</v>
      </c>
      <c r="BD91" s="298" t="str">
        <f>IF(BC91=0,"geen actie",CONCATENATE("diploma uitschrijven: ",BA91," punten"))</f>
        <v>geen actie</v>
      </c>
      <c r="BE91" s="275">
        <v>90</v>
      </c>
    </row>
    <row r="92" spans="1:58" x14ac:dyDescent="0.3">
      <c r="A92" s="275">
        <v>91</v>
      </c>
      <c r="B92" s="275" t="str">
        <f>IF(A92=BE92,"v","x")</f>
        <v>v</v>
      </c>
      <c r="C92" s="300"/>
      <c r="D92" s="301"/>
      <c r="E92" s="294"/>
      <c r="F92" s="294"/>
      <c r="G92" s="294">
        <f>SUM(L92+P92+T92+X92+AB92+AF92+AJ92+AN92+AR92+AV92+AZ92)</f>
        <v>0</v>
      </c>
      <c r="H92" s="294"/>
      <c r="I92" s="153">
        <f>Aantallen!$B$1</f>
        <v>2021</v>
      </c>
      <c r="J92" s="455">
        <f>I92-H92</f>
        <v>2021</v>
      </c>
      <c r="K92" s="295">
        <f>G92-L92</f>
        <v>0</v>
      </c>
      <c r="L92" s="282">
        <v>0</v>
      </c>
      <c r="M92" s="296">
        <v>1</v>
      </c>
      <c r="N92" s="296"/>
      <c r="O92" s="296"/>
      <c r="P92" s="297">
        <f>SUM(N92*10+O92)/M92*10</f>
        <v>0</v>
      </c>
      <c r="Q92" s="296">
        <v>1</v>
      </c>
      <c r="R92" s="296"/>
      <c r="S92" s="296"/>
      <c r="T92" s="297">
        <f>SUM(R92*10+S92)/Q92*10</f>
        <v>0</v>
      </c>
      <c r="U92" s="296">
        <v>1</v>
      </c>
      <c r="V92" s="296"/>
      <c r="W92" s="296"/>
      <c r="X92" s="297">
        <f>SUM(V92*10+W92)/U92*10</f>
        <v>0</v>
      </c>
      <c r="Y92" s="296">
        <v>1</v>
      </c>
      <c r="Z92" s="296"/>
      <c r="AA92" s="296"/>
      <c r="AB92" s="297">
        <f>SUM(Z92*10+AA92)/Y92*10</f>
        <v>0</v>
      </c>
      <c r="AC92" s="296">
        <v>1</v>
      </c>
      <c r="AD92" s="296"/>
      <c r="AE92" s="296"/>
      <c r="AF92" s="297">
        <f>SUM(AD92*10+AE92)/AC92*10</f>
        <v>0</v>
      </c>
      <c r="AG92" s="296">
        <v>1</v>
      </c>
      <c r="AH92" s="296"/>
      <c r="AI92" s="296"/>
      <c r="AJ92" s="297">
        <f>SUM(AH92*10+AI92)/AG92*10</f>
        <v>0</v>
      </c>
      <c r="AK92" s="296">
        <v>1</v>
      </c>
      <c r="AL92" s="296">
        <v>0</v>
      </c>
      <c r="AM92" s="296">
        <v>0</v>
      </c>
      <c r="AN92" s="297">
        <f>SUM(AL92*10+AM92)/AK92*10</f>
        <v>0</v>
      </c>
      <c r="AO92" s="296">
        <v>1</v>
      </c>
      <c r="AP92" s="296">
        <v>0</v>
      </c>
      <c r="AQ92" s="296">
        <v>0</v>
      </c>
      <c r="AR92" s="297">
        <f>SUM(AP92*10+AQ92)/AO92*10</f>
        <v>0</v>
      </c>
      <c r="AS92" s="296">
        <v>1</v>
      </c>
      <c r="AT92" s="296">
        <v>0</v>
      </c>
      <c r="AU92" s="296">
        <v>0</v>
      </c>
      <c r="AV92" s="297">
        <f>SUM(AT92*10+AU92)/AS92*10</f>
        <v>0</v>
      </c>
      <c r="AW92" s="296">
        <v>1</v>
      </c>
      <c r="AX92" s="296">
        <v>0</v>
      </c>
      <c r="AY92" s="296">
        <v>0</v>
      </c>
      <c r="AZ92" s="297">
        <f>SUM(AX92*10+AY92)/AW92*10</f>
        <v>0</v>
      </c>
      <c r="BA92" s="298">
        <f>IF(G92&lt;250,0,IF(G92&lt;500,250,IF(G92&lt;750,"500",IF(G92&lt;1000,750,IF(G92&lt;1500,1000,IF(G92&lt;2000,1500,IF(G92&lt;2500,2000,IF(G92&lt;3000,2500,3000))))))))</f>
        <v>0</v>
      </c>
      <c r="BB92" s="302">
        <v>0</v>
      </c>
      <c r="BC92" s="294">
        <f>BA92-BB92</f>
        <v>0</v>
      </c>
      <c r="BD92" s="298" t="str">
        <f>IF(BC92=0,"geen actie",CONCATENATE("diploma uitschrijven: ",BA92," punten"))</f>
        <v>geen actie</v>
      </c>
      <c r="BE92" s="275">
        <v>91</v>
      </c>
    </row>
    <row r="93" spans="1:58" x14ac:dyDescent="0.3">
      <c r="A93" s="275">
        <v>92</v>
      </c>
      <c r="B93" s="275" t="str">
        <f>IF(A93=BE93,"v","x")</f>
        <v>v</v>
      </c>
      <c r="C93" s="300"/>
      <c r="D93" s="301"/>
      <c r="E93" s="294"/>
      <c r="F93" s="294"/>
      <c r="G93" s="294">
        <f>SUM(L93+P93+T93+X93+AB93+AF93+AJ93+AN93+AR93+AV93+AZ93)</f>
        <v>0</v>
      </c>
      <c r="H93" s="294"/>
      <c r="I93" s="153">
        <f>Aantallen!$B$1</f>
        <v>2021</v>
      </c>
      <c r="J93" s="455">
        <f>I93-H93</f>
        <v>2021</v>
      </c>
      <c r="K93" s="295">
        <f>G93-L93</f>
        <v>0</v>
      </c>
      <c r="L93" s="282">
        <v>0</v>
      </c>
      <c r="M93" s="296">
        <v>1</v>
      </c>
      <c r="N93" s="296"/>
      <c r="O93" s="296"/>
      <c r="P93" s="297">
        <f>SUM(N93*10+O93)/M93*10</f>
        <v>0</v>
      </c>
      <c r="Q93" s="296">
        <v>1</v>
      </c>
      <c r="R93" s="296"/>
      <c r="S93" s="296"/>
      <c r="T93" s="297">
        <f>SUM(R93*10+S93)/Q93*10</f>
        <v>0</v>
      </c>
      <c r="U93" s="296">
        <v>1</v>
      </c>
      <c r="V93" s="296"/>
      <c r="W93" s="296"/>
      <c r="X93" s="297">
        <f>SUM(V93*10+W93)/U93*10</f>
        <v>0</v>
      </c>
      <c r="Y93" s="296">
        <v>1</v>
      </c>
      <c r="Z93" s="296"/>
      <c r="AA93" s="296"/>
      <c r="AB93" s="297">
        <f>SUM(Z93*10+AA93)/Y93*10</f>
        <v>0</v>
      </c>
      <c r="AC93" s="296">
        <v>1</v>
      </c>
      <c r="AD93" s="296"/>
      <c r="AE93" s="296"/>
      <c r="AF93" s="297">
        <f>SUM(AD93*10+AE93)/AC93*10</f>
        <v>0</v>
      </c>
      <c r="AG93" s="296">
        <v>1</v>
      </c>
      <c r="AH93" s="296"/>
      <c r="AI93" s="296"/>
      <c r="AJ93" s="297">
        <f>SUM(AH93*10+AI93)/AG93*10</f>
        <v>0</v>
      </c>
      <c r="AK93" s="296">
        <v>1</v>
      </c>
      <c r="AL93" s="296">
        <v>0</v>
      </c>
      <c r="AM93" s="296">
        <v>0</v>
      </c>
      <c r="AN93" s="297">
        <f>SUM(AL93*10+AM93)/AK93*10</f>
        <v>0</v>
      </c>
      <c r="AO93" s="296">
        <v>1</v>
      </c>
      <c r="AP93" s="296">
        <v>0</v>
      </c>
      <c r="AQ93" s="296">
        <v>0</v>
      </c>
      <c r="AR93" s="297">
        <f>SUM(AP93*10+AQ93)/AO93*10</f>
        <v>0</v>
      </c>
      <c r="AS93" s="296">
        <v>1</v>
      </c>
      <c r="AT93" s="296">
        <v>0</v>
      </c>
      <c r="AU93" s="296">
        <v>0</v>
      </c>
      <c r="AV93" s="297">
        <f>SUM(AT93*10+AU93)/AS93*10</f>
        <v>0</v>
      </c>
      <c r="AW93" s="296">
        <v>1</v>
      </c>
      <c r="AX93" s="296">
        <v>0</v>
      </c>
      <c r="AY93" s="296">
        <v>0</v>
      </c>
      <c r="AZ93" s="297">
        <f>SUM(AX93*10+AY93)/AW93*10</f>
        <v>0</v>
      </c>
      <c r="BA93" s="298">
        <f>IF(G93&lt;250,0,IF(G93&lt;500,250,IF(G93&lt;750,"500",IF(G93&lt;1000,750,IF(G93&lt;1500,1000,IF(G93&lt;2000,1500,IF(G93&lt;2500,2000,IF(G93&lt;3000,2500,3000))))))))</f>
        <v>0</v>
      </c>
      <c r="BB93" s="302">
        <v>0</v>
      </c>
      <c r="BC93" s="294">
        <f>BA93-BB93</f>
        <v>0</v>
      </c>
      <c r="BD93" s="298" t="str">
        <f>IF(BC93=0,"geen actie",CONCATENATE("diploma uitschrijven: ",BA93," punten"))</f>
        <v>geen actie</v>
      </c>
      <c r="BE93" s="275">
        <v>92</v>
      </c>
    </row>
    <row r="94" spans="1:58" x14ac:dyDescent="0.3">
      <c r="A94" s="275">
        <v>93</v>
      </c>
      <c r="B94" s="275" t="str">
        <f>IF(A94=BE94,"v","x")</f>
        <v>v</v>
      </c>
      <c r="C94" s="300"/>
      <c r="D94" s="301"/>
      <c r="E94" s="294"/>
      <c r="F94" s="294"/>
      <c r="G94" s="294">
        <f>SUM(L94+P94+T94+X94+AB94+AF94+AJ94+AN94+AR94+AV94+AZ94)</f>
        <v>0</v>
      </c>
      <c r="H94" s="294"/>
      <c r="I94" s="153">
        <f>Aantallen!$B$1</f>
        <v>2021</v>
      </c>
      <c r="J94" s="455">
        <f>I94-H94</f>
        <v>2021</v>
      </c>
      <c r="K94" s="295">
        <f>G94-L94</f>
        <v>0</v>
      </c>
      <c r="L94" s="282">
        <v>0</v>
      </c>
      <c r="M94" s="296">
        <v>1</v>
      </c>
      <c r="N94" s="296"/>
      <c r="O94" s="296"/>
      <c r="P94" s="297">
        <f>SUM(N94*10+O94)/M94*10</f>
        <v>0</v>
      </c>
      <c r="Q94" s="296">
        <v>1</v>
      </c>
      <c r="R94" s="296"/>
      <c r="S94" s="296"/>
      <c r="T94" s="297">
        <f>SUM(R94*10+S94)/Q94*10</f>
        <v>0</v>
      </c>
      <c r="U94" s="296">
        <v>1</v>
      </c>
      <c r="V94" s="296"/>
      <c r="W94" s="296"/>
      <c r="X94" s="297">
        <f>SUM(V94*10+W94)/U94*10</f>
        <v>0</v>
      </c>
      <c r="Y94" s="296">
        <v>1</v>
      </c>
      <c r="Z94" s="296"/>
      <c r="AA94" s="296"/>
      <c r="AB94" s="297">
        <f>SUM(Z94*10+AA94)/Y94*10</f>
        <v>0</v>
      </c>
      <c r="AC94" s="296">
        <v>1</v>
      </c>
      <c r="AD94" s="296"/>
      <c r="AE94" s="296"/>
      <c r="AF94" s="297">
        <f>SUM(AD94*10+AE94)/AC94*10</f>
        <v>0</v>
      </c>
      <c r="AG94" s="296">
        <v>1</v>
      </c>
      <c r="AH94" s="296"/>
      <c r="AI94" s="296"/>
      <c r="AJ94" s="297">
        <f>SUM(AH94*10+AI94)/AG94*10</f>
        <v>0</v>
      </c>
      <c r="AK94" s="296">
        <v>1</v>
      </c>
      <c r="AL94" s="296">
        <v>0</v>
      </c>
      <c r="AM94" s="296">
        <v>0</v>
      </c>
      <c r="AN94" s="297">
        <f>SUM(AL94*10+AM94)/AK94*10</f>
        <v>0</v>
      </c>
      <c r="AO94" s="296">
        <v>1</v>
      </c>
      <c r="AP94" s="296">
        <v>0</v>
      </c>
      <c r="AQ94" s="296">
        <v>0</v>
      </c>
      <c r="AR94" s="297">
        <f>SUM(AP94*10+AQ94)/AO94*10</f>
        <v>0</v>
      </c>
      <c r="AS94" s="296">
        <v>1</v>
      </c>
      <c r="AT94" s="296">
        <v>0</v>
      </c>
      <c r="AU94" s="296">
        <v>0</v>
      </c>
      <c r="AV94" s="297">
        <f>SUM(AT94*10+AU94)/AS94*10</f>
        <v>0</v>
      </c>
      <c r="AW94" s="296">
        <v>1</v>
      </c>
      <c r="AX94" s="296">
        <v>0</v>
      </c>
      <c r="AY94" s="296">
        <v>0</v>
      </c>
      <c r="AZ94" s="297">
        <f>SUM(AX94*10+AY94)/AW94*10</f>
        <v>0</v>
      </c>
      <c r="BA94" s="298">
        <f>IF(G94&lt;250,0,IF(G94&lt;500,250,IF(G94&lt;750,"500",IF(G94&lt;1000,750,IF(G94&lt;1500,1000,IF(G94&lt;2000,1500,IF(G94&lt;2500,2000,IF(G94&lt;3000,2500,3000))))))))</f>
        <v>0</v>
      </c>
      <c r="BB94" s="302">
        <v>0</v>
      </c>
      <c r="BC94" s="294">
        <f>BA94-BB94</f>
        <v>0</v>
      </c>
      <c r="BD94" s="298" t="str">
        <f>IF(BC94=0,"geen actie",CONCATENATE("diploma uitschrijven: ",BA94," punten"))</f>
        <v>geen actie</v>
      </c>
      <c r="BE94" s="275">
        <v>93</v>
      </c>
    </row>
    <row r="95" spans="1:58" x14ac:dyDescent="0.3">
      <c r="A95" s="275">
        <v>94</v>
      </c>
      <c r="B95" s="275" t="str">
        <f>IF(A95=BE95,"v","x")</f>
        <v>v</v>
      </c>
      <c r="C95" s="300"/>
      <c r="D95" s="301"/>
      <c r="E95" s="294"/>
      <c r="F95" s="294"/>
      <c r="G95" s="294">
        <f>SUM(L95+P95+T95+X95+AB95+AF95+AJ95+AN95+AR95+AV95+AZ95)</f>
        <v>0</v>
      </c>
      <c r="H95" s="294"/>
      <c r="I95" s="153">
        <f>Aantallen!$B$1</f>
        <v>2021</v>
      </c>
      <c r="J95" s="455">
        <f>I95-H95</f>
        <v>2021</v>
      </c>
      <c r="K95" s="295">
        <f>G95-L95</f>
        <v>0</v>
      </c>
      <c r="L95" s="282">
        <v>0</v>
      </c>
      <c r="M95" s="296">
        <v>1</v>
      </c>
      <c r="N95" s="296"/>
      <c r="O95" s="296"/>
      <c r="P95" s="297">
        <f>SUM(N95*10+O95)/M95*10</f>
        <v>0</v>
      </c>
      <c r="Q95" s="296">
        <v>1</v>
      </c>
      <c r="R95" s="296"/>
      <c r="S95" s="296"/>
      <c r="T95" s="297">
        <f>SUM(R95*10+S95)/Q95*10</f>
        <v>0</v>
      </c>
      <c r="U95" s="296">
        <v>1</v>
      </c>
      <c r="V95" s="296"/>
      <c r="W95" s="296"/>
      <c r="X95" s="297">
        <f>SUM(V95*10+W95)/U95*10</f>
        <v>0</v>
      </c>
      <c r="Y95" s="296">
        <v>1</v>
      </c>
      <c r="Z95" s="296"/>
      <c r="AA95" s="296"/>
      <c r="AB95" s="297">
        <f>SUM(Z95*10+AA95)/Y95*10</f>
        <v>0</v>
      </c>
      <c r="AC95" s="296">
        <v>1</v>
      </c>
      <c r="AD95" s="296"/>
      <c r="AE95" s="296"/>
      <c r="AF95" s="297">
        <f>SUM(AD95*10+AE95)/AC95*10</f>
        <v>0</v>
      </c>
      <c r="AG95" s="296">
        <v>1</v>
      </c>
      <c r="AH95" s="296"/>
      <c r="AI95" s="296"/>
      <c r="AJ95" s="297">
        <f>SUM(AH95*10+AI95)/AG95*10</f>
        <v>0</v>
      </c>
      <c r="AK95" s="296">
        <v>1</v>
      </c>
      <c r="AL95" s="296">
        <v>0</v>
      </c>
      <c r="AM95" s="296">
        <v>0</v>
      </c>
      <c r="AN95" s="297">
        <f>SUM(AL95*10+AM95)/AK95*10</f>
        <v>0</v>
      </c>
      <c r="AO95" s="296">
        <v>1</v>
      </c>
      <c r="AP95" s="296">
        <v>0</v>
      </c>
      <c r="AQ95" s="296">
        <v>0</v>
      </c>
      <c r="AR95" s="297">
        <f>SUM(AP95*10+AQ95)/AO95*10</f>
        <v>0</v>
      </c>
      <c r="AS95" s="296">
        <v>1</v>
      </c>
      <c r="AT95" s="296">
        <v>0</v>
      </c>
      <c r="AU95" s="296">
        <v>0</v>
      </c>
      <c r="AV95" s="297">
        <f>SUM(AT95*10+AU95)/AS95*10</f>
        <v>0</v>
      </c>
      <c r="AW95" s="296">
        <v>1</v>
      </c>
      <c r="AX95" s="296">
        <v>0</v>
      </c>
      <c r="AY95" s="296">
        <v>0</v>
      </c>
      <c r="AZ95" s="297">
        <f>SUM(AX95*10+AY95)/AW95*10</f>
        <v>0</v>
      </c>
      <c r="BA95" s="298">
        <f>IF(G95&lt;250,0,IF(G95&lt;500,250,IF(G95&lt;750,"500",IF(G95&lt;1000,750,IF(G95&lt;1500,1000,IF(G95&lt;2000,1500,IF(G95&lt;2500,2000,IF(G95&lt;3000,2500,3000))))))))</f>
        <v>0</v>
      </c>
      <c r="BB95" s="302">
        <v>0</v>
      </c>
      <c r="BC95" s="294">
        <f>BA95-BB95</f>
        <v>0</v>
      </c>
      <c r="BD95" s="298" t="str">
        <f>IF(BC95=0,"geen actie",CONCATENATE("diploma uitschrijven: ",BA95," punten"))</f>
        <v>geen actie</v>
      </c>
      <c r="BE95" s="275">
        <v>94</v>
      </c>
    </row>
    <row r="96" spans="1:58" x14ac:dyDescent="0.3">
      <c r="A96" s="275">
        <v>95</v>
      </c>
      <c r="B96" s="275" t="str">
        <f>IF(A96=BE96,"v","x")</f>
        <v>v</v>
      </c>
      <c r="C96" s="300"/>
      <c r="D96" s="301"/>
      <c r="E96" s="294"/>
      <c r="F96" s="294"/>
      <c r="G96" s="294">
        <f>SUM(L96+P96+T96+X96+AB96+AF96+AJ96+AN96+AR96+AV96+AZ96)</f>
        <v>0</v>
      </c>
      <c r="H96" s="294"/>
      <c r="I96" s="153">
        <f>Aantallen!$B$1</f>
        <v>2021</v>
      </c>
      <c r="J96" s="455">
        <f>I96-H96</f>
        <v>2021</v>
      </c>
      <c r="K96" s="295">
        <f>G96-L96</f>
        <v>0</v>
      </c>
      <c r="L96" s="282">
        <v>0</v>
      </c>
      <c r="M96" s="296">
        <v>1</v>
      </c>
      <c r="N96" s="296"/>
      <c r="O96" s="296"/>
      <c r="P96" s="297">
        <f>SUM(N96*10+O96)/M96*10</f>
        <v>0</v>
      </c>
      <c r="Q96" s="296">
        <v>1</v>
      </c>
      <c r="R96" s="296"/>
      <c r="S96" s="296"/>
      <c r="T96" s="297">
        <f>SUM(R96*10+S96)/Q96*10</f>
        <v>0</v>
      </c>
      <c r="U96" s="296">
        <v>1</v>
      </c>
      <c r="V96" s="296"/>
      <c r="W96" s="296"/>
      <c r="X96" s="297">
        <f>SUM(V96*10+W96)/U96*10</f>
        <v>0</v>
      </c>
      <c r="Y96" s="296">
        <v>1</v>
      </c>
      <c r="Z96" s="296"/>
      <c r="AA96" s="296"/>
      <c r="AB96" s="297">
        <f>SUM(Z96*10+AA96)/Y96*10</f>
        <v>0</v>
      </c>
      <c r="AC96" s="296">
        <v>1</v>
      </c>
      <c r="AD96" s="296"/>
      <c r="AE96" s="296"/>
      <c r="AF96" s="297">
        <f>SUM(AD96*10+AE96)/AC96*10</f>
        <v>0</v>
      </c>
      <c r="AG96" s="296">
        <v>1</v>
      </c>
      <c r="AH96" s="296"/>
      <c r="AI96" s="296"/>
      <c r="AJ96" s="297">
        <f>SUM(AH96*10+AI96)/AG96*10</f>
        <v>0</v>
      </c>
      <c r="AK96" s="296">
        <v>1</v>
      </c>
      <c r="AL96" s="296">
        <v>0</v>
      </c>
      <c r="AM96" s="296">
        <v>0</v>
      </c>
      <c r="AN96" s="297">
        <f>SUM(AL96*10+AM96)/AK96*10</f>
        <v>0</v>
      </c>
      <c r="AO96" s="296">
        <v>1</v>
      </c>
      <c r="AP96" s="296">
        <v>0</v>
      </c>
      <c r="AQ96" s="296">
        <v>0</v>
      </c>
      <c r="AR96" s="297">
        <f>SUM(AP96*10+AQ96)/AO96*10</f>
        <v>0</v>
      </c>
      <c r="AS96" s="296">
        <v>1</v>
      </c>
      <c r="AT96" s="296">
        <v>0</v>
      </c>
      <c r="AU96" s="296">
        <v>0</v>
      </c>
      <c r="AV96" s="297">
        <f>SUM(AT96*10+AU96)/AS96*10</f>
        <v>0</v>
      </c>
      <c r="AW96" s="296">
        <v>1</v>
      </c>
      <c r="AX96" s="296">
        <v>0</v>
      </c>
      <c r="AY96" s="296">
        <v>0</v>
      </c>
      <c r="AZ96" s="297">
        <f>SUM(AX96*10+AY96)/AW96*10</f>
        <v>0</v>
      </c>
      <c r="BA96" s="298">
        <f>IF(G96&lt;250,0,IF(G96&lt;500,250,IF(G96&lt;750,"500",IF(G96&lt;1000,750,IF(G96&lt;1500,1000,IF(G96&lt;2000,1500,IF(G96&lt;2500,2000,IF(G96&lt;3000,2500,3000))))))))</f>
        <v>0</v>
      </c>
      <c r="BB96" s="302">
        <v>0</v>
      </c>
      <c r="BC96" s="294">
        <f>BA96-BB96</f>
        <v>0</v>
      </c>
      <c r="BD96" s="298" t="str">
        <f>IF(BC96=0,"geen actie",CONCATENATE("diploma uitschrijven: ",BA96," punten"))</f>
        <v>geen actie</v>
      </c>
      <c r="BE96" s="275">
        <v>95</v>
      </c>
    </row>
    <row r="97" spans="1:57" x14ac:dyDescent="0.3">
      <c r="A97" s="275">
        <v>96</v>
      </c>
      <c r="B97" s="275" t="str">
        <f>IF(A97=BE97,"v","x")</f>
        <v>v</v>
      </c>
      <c r="C97" s="300"/>
      <c r="D97" s="301"/>
      <c r="E97" s="294"/>
      <c r="F97" s="294"/>
      <c r="G97" s="294">
        <f>SUM(L97+P97+T97+X97+AB97+AF97+AJ97+AN97+AR97+AV97+AZ97)</f>
        <v>0</v>
      </c>
      <c r="H97" s="294"/>
      <c r="I97" s="153">
        <f>Aantallen!$B$1</f>
        <v>2021</v>
      </c>
      <c r="J97" s="455">
        <f>I97-H97</f>
        <v>2021</v>
      </c>
      <c r="K97" s="295">
        <f>G97-L97</f>
        <v>0</v>
      </c>
      <c r="L97" s="282">
        <v>0</v>
      </c>
      <c r="M97" s="296">
        <v>1</v>
      </c>
      <c r="N97" s="296"/>
      <c r="O97" s="296"/>
      <c r="P97" s="297">
        <f>SUM(N97*10+O97)/M97*10</f>
        <v>0</v>
      </c>
      <c r="Q97" s="296">
        <v>1</v>
      </c>
      <c r="R97" s="296"/>
      <c r="S97" s="296"/>
      <c r="T97" s="297">
        <f>SUM(R97*10+S97)/Q97*10</f>
        <v>0</v>
      </c>
      <c r="U97" s="296">
        <v>1</v>
      </c>
      <c r="V97" s="296"/>
      <c r="W97" s="296"/>
      <c r="X97" s="297">
        <f>SUM(V97*10+W97)/U97*10</f>
        <v>0</v>
      </c>
      <c r="Y97" s="296">
        <v>1</v>
      </c>
      <c r="Z97" s="296"/>
      <c r="AA97" s="296"/>
      <c r="AB97" s="297">
        <f>SUM(Z97*10+AA97)/Y97*10</f>
        <v>0</v>
      </c>
      <c r="AC97" s="296">
        <v>1</v>
      </c>
      <c r="AD97" s="296"/>
      <c r="AE97" s="296"/>
      <c r="AF97" s="297">
        <f>SUM(AD97*10+AE97)/AC97*10</f>
        <v>0</v>
      </c>
      <c r="AG97" s="296">
        <v>1</v>
      </c>
      <c r="AH97" s="296"/>
      <c r="AI97" s="296"/>
      <c r="AJ97" s="297">
        <f>SUM(AH97*10+AI97)/AG97*10</f>
        <v>0</v>
      </c>
      <c r="AK97" s="296">
        <v>1</v>
      </c>
      <c r="AL97" s="296">
        <v>0</v>
      </c>
      <c r="AM97" s="296">
        <v>0</v>
      </c>
      <c r="AN97" s="297">
        <f>SUM(AL97*10+AM97)/AK97*10</f>
        <v>0</v>
      </c>
      <c r="AO97" s="296">
        <v>1</v>
      </c>
      <c r="AP97" s="296">
        <v>0</v>
      </c>
      <c r="AQ97" s="296">
        <v>0</v>
      </c>
      <c r="AR97" s="297">
        <f>SUM(AP97*10+AQ97)/AO97*10</f>
        <v>0</v>
      </c>
      <c r="AS97" s="296">
        <v>1</v>
      </c>
      <c r="AT97" s="296">
        <v>0</v>
      </c>
      <c r="AU97" s="296">
        <v>0</v>
      </c>
      <c r="AV97" s="297">
        <f>SUM(AT97*10+AU97)/AS97*10</f>
        <v>0</v>
      </c>
      <c r="AW97" s="296">
        <v>1</v>
      </c>
      <c r="AX97" s="296">
        <v>0</v>
      </c>
      <c r="AY97" s="296">
        <v>0</v>
      </c>
      <c r="AZ97" s="297">
        <f>SUM(AX97*10+AY97)/AW97*10</f>
        <v>0</v>
      </c>
      <c r="BA97" s="298">
        <f>IF(G97&lt;250,0,IF(G97&lt;500,250,IF(G97&lt;750,"500",IF(G97&lt;1000,750,IF(G97&lt;1500,1000,IF(G97&lt;2000,1500,IF(G97&lt;2500,2000,IF(G97&lt;3000,2500,3000))))))))</f>
        <v>0</v>
      </c>
      <c r="BB97" s="302">
        <v>0</v>
      </c>
      <c r="BC97" s="294">
        <f>BA97-BB97</f>
        <v>0</v>
      </c>
      <c r="BD97" s="298" t="str">
        <f>IF(BC97=0,"geen actie",CONCATENATE("diploma uitschrijven: ",BA97," punten"))</f>
        <v>geen actie</v>
      </c>
      <c r="BE97" s="275">
        <v>96</v>
      </c>
    </row>
    <row r="98" spans="1:57" x14ac:dyDescent="0.3">
      <c r="A98" s="275">
        <v>97</v>
      </c>
      <c r="B98" s="275" t="str">
        <f>IF(A98=BE98,"v","x")</f>
        <v>v</v>
      </c>
      <c r="C98" s="300"/>
      <c r="D98" s="301"/>
      <c r="E98" s="294"/>
      <c r="F98" s="294"/>
      <c r="G98" s="294">
        <f>SUM(L98+P98+T98+X98+AB98+AF98+AJ98+AN98+AR98+AV98+AZ98)</f>
        <v>0</v>
      </c>
      <c r="H98" s="294"/>
      <c r="I98" s="153">
        <f>Aantallen!$B$1</f>
        <v>2021</v>
      </c>
      <c r="J98" s="455">
        <f>I98-H98</f>
        <v>2021</v>
      </c>
      <c r="K98" s="295">
        <f>G98-L98</f>
        <v>0</v>
      </c>
      <c r="L98" s="282">
        <v>0</v>
      </c>
      <c r="M98" s="296">
        <v>1</v>
      </c>
      <c r="N98" s="296"/>
      <c r="O98" s="296"/>
      <c r="P98" s="297">
        <f>SUM(N98*10+O98)/M98*10</f>
        <v>0</v>
      </c>
      <c r="Q98" s="296">
        <v>1</v>
      </c>
      <c r="R98" s="296"/>
      <c r="S98" s="296"/>
      <c r="T98" s="297">
        <f>SUM(R98*10+S98)/Q98*10</f>
        <v>0</v>
      </c>
      <c r="U98" s="296">
        <v>1</v>
      </c>
      <c r="V98" s="296"/>
      <c r="W98" s="296"/>
      <c r="X98" s="297">
        <f>SUM(V98*10+W98)/U98*10</f>
        <v>0</v>
      </c>
      <c r="Y98" s="296">
        <v>1</v>
      </c>
      <c r="Z98" s="296"/>
      <c r="AA98" s="296"/>
      <c r="AB98" s="297">
        <f>SUM(Z98*10+AA98)/Y98*10</f>
        <v>0</v>
      </c>
      <c r="AC98" s="296">
        <v>1</v>
      </c>
      <c r="AD98" s="296"/>
      <c r="AE98" s="296"/>
      <c r="AF98" s="297">
        <f>SUM(AD98*10+AE98)/AC98*10</f>
        <v>0</v>
      </c>
      <c r="AG98" s="296">
        <v>1</v>
      </c>
      <c r="AH98" s="296"/>
      <c r="AI98" s="296"/>
      <c r="AJ98" s="297">
        <f>SUM(AH98*10+AI98)/AG98*10</f>
        <v>0</v>
      </c>
      <c r="AK98" s="296">
        <v>1</v>
      </c>
      <c r="AL98" s="296">
        <v>0</v>
      </c>
      <c r="AM98" s="296">
        <v>0</v>
      </c>
      <c r="AN98" s="297">
        <f>SUM(AL98*10+AM98)/AK98*10</f>
        <v>0</v>
      </c>
      <c r="AO98" s="296">
        <v>1</v>
      </c>
      <c r="AP98" s="296">
        <v>0</v>
      </c>
      <c r="AQ98" s="296">
        <v>0</v>
      </c>
      <c r="AR98" s="297">
        <f>SUM(AP98*10+AQ98)/AO98*10</f>
        <v>0</v>
      </c>
      <c r="AS98" s="296">
        <v>1</v>
      </c>
      <c r="AT98" s="296">
        <v>0</v>
      </c>
      <c r="AU98" s="296">
        <v>0</v>
      </c>
      <c r="AV98" s="297">
        <f>SUM(AT98*10+AU98)/AS98*10</f>
        <v>0</v>
      </c>
      <c r="AW98" s="296">
        <v>1</v>
      </c>
      <c r="AX98" s="296">
        <v>0</v>
      </c>
      <c r="AY98" s="296">
        <v>0</v>
      </c>
      <c r="AZ98" s="297">
        <f>SUM(AX98*10+AY98)/AW98*10</f>
        <v>0</v>
      </c>
      <c r="BA98" s="298">
        <f>IF(G98&lt;250,0,IF(G98&lt;500,250,IF(G98&lt;750,"500",IF(G98&lt;1000,750,IF(G98&lt;1500,1000,IF(G98&lt;2000,1500,IF(G98&lt;2500,2000,IF(G98&lt;3000,2500,3000))))))))</f>
        <v>0</v>
      </c>
      <c r="BB98" s="302">
        <v>0</v>
      </c>
      <c r="BC98" s="294">
        <f>BA98-BB98</f>
        <v>0</v>
      </c>
      <c r="BD98" s="298" t="str">
        <f>IF(BC98=0,"geen actie",CONCATENATE("diploma uitschrijven: ",BA98," punten"))</f>
        <v>geen actie</v>
      </c>
      <c r="BE98" s="275">
        <v>97</v>
      </c>
    </row>
    <row r="99" spans="1:57" x14ac:dyDescent="0.3">
      <c r="A99" s="275">
        <v>98</v>
      </c>
      <c r="B99" s="275" t="str">
        <f>IF(A99=BE99,"v","x")</f>
        <v>v</v>
      </c>
      <c r="C99" s="300"/>
      <c r="D99" s="301"/>
      <c r="E99" s="294"/>
      <c r="F99" s="294"/>
      <c r="G99" s="294">
        <f>SUM(L99+P99+T99+X99+AB99+AF99+AJ99+AN99+AR99+AV99+AZ99)</f>
        <v>0</v>
      </c>
      <c r="H99" s="294"/>
      <c r="I99" s="153">
        <f>Aantallen!$B$1</f>
        <v>2021</v>
      </c>
      <c r="J99" s="455">
        <f>I99-H99</f>
        <v>2021</v>
      </c>
      <c r="K99" s="295">
        <f>G99-L99</f>
        <v>0</v>
      </c>
      <c r="L99" s="282">
        <v>0</v>
      </c>
      <c r="M99" s="296">
        <v>1</v>
      </c>
      <c r="N99" s="296"/>
      <c r="O99" s="296"/>
      <c r="P99" s="297">
        <f>SUM(N99*10+O99)/M99*10</f>
        <v>0</v>
      </c>
      <c r="Q99" s="296">
        <v>1</v>
      </c>
      <c r="R99" s="296"/>
      <c r="S99" s="296"/>
      <c r="T99" s="297">
        <f>SUM(R99*10+S99)/Q99*10</f>
        <v>0</v>
      </c>
      <c r="U99" s="296">
        <v>1</v>
      </c>
      <c r="V99" s="296"/>
      <c r="W99" s="296"/>
      <c r="X99" s="297">
        <f>SUM(V99*10+W99)/U99*10</f>
        <v>0</v>
      </c>
      <c r="Y99" s="296">
        <v>1</v>
      </c>
      <c r="Z99" s="296"/>
      <c r="AA99" s="296"/>
      <c r="AB99" s="297">
        <f>SUM(Z99*10+AA99)/Y99*10</f>
        <v>0</v>
      </c>
      <c r="AC99" s="296">
        <v>1</v>
      </c>
      <c r="AD99" s="296"/>
      <c r="AE99" s="296"/>
      <c r="AF99" s="297">
        <f>SUM(AD99*10+AE99)/AC99*10</f>
        <v>0</v>
      </c>
      <c r="AG99" s="296">
        <v>1</v>
      </c>
      <c r="AH99" s="296"/>
      <c r="AI99" s="296"/>
      <c r="AJ99" s="297">
        <f>SUM(AH99*10+AI99)/AG99*10</f>
        <v>0</v>
      </c>
      <c r="AK99" s="296">
        <v>1</v>
      </c>
      <c r="AL99" s="296">
        <v>0</v>
      </c>
      <c r="AM99" s="296">
        <v>0</v>
      </c>
      <c r="AN99" s="297">
        <f>SUM(AL99*10+AM99)/AK99*10</f>
        <v>0</v>
      </c>
      <c r="AO99" s="296">
        <v>1</v>
      </c>
      <c r="AP99" s="296">
        <v>0</v>
      </c>
      <c r="AQ99" s="296">
        <v>0</v>
      </c>
      <c r="AR99" s="297">
        <f>SUM(AP99*10+AQ99)/AO99*10</f>
        <v>0</v>
      </c>
      <c r="AS99" s="296">
        <v>1</v>
      </c>
      <c r="AT99" s="296">
        <v>0</v>
      </c>
      <c r="AU99" s="296">
        <v>0</v>
      </c>
      <c r="AV99" s="297">
        <f>SUM(AT99*10+AU99)/AS99*10</f>
        <v>0</v>
      </c>
      <c r="AW99" s="296">
        <v>1</v>
      </c>
      <c r="AX99" s="296">
        <v>0</v>
      </c>
      <c r="AY99" s="296">
        <v>0</v>
      </c>
      <c r="AZ99" s="297">
        <f>SUM(AX99*10+AY99)/AW99*10</f>
        <v>0</v>
      </c>
      <c r="BA99" s="298">
        <f>IF(G99&lt;250,0,IF(G99&lt;500,250,IF(G99&lt;750,"500",IF(G99&lt;1000,750,IF(G99&lt;1500,1000,IF(G99&lt;2000,1500,IF(G99&lt;2500,2000,IF(G99&lt;3000,2500,3000))))))))</f>
        <v>0</v>
      </c>
      <c r="BB99" s="302">
        <v>0</v>
      </c>
      <c r="BC99" s="294">
        <f>BA99-BB99</f>
        <v>0</v>
      </c>
      <c r="BD99" s="298" t="str">
        <f>IF(BC99=0,"geen actie",CONCATENATE("diploma uitschrijven: ",BA99," punten"))</f>
        <v>geen actie</v>
      </c>
      <c r="BE99" s="275">
        <v>98</v>
      </c>
    </row>
    <row r="100" spans="1:57" x14ac:dyDescent="0.3">
      <c r="A100" s="275">
        <v>99</v>
      </c>
      <c r="B100" s="275" t="str">
        <f>IF(A100=BE100,"v","x")</f>
        <v>v</v>
      </c>
      <c r="C100" s="300"/>
      <c r="D100" s="301"/>
      <c r="E100" s="294"/>
      <c r="F100" s="294"/>
      <c r="G100" s="294">
        <f>SUM(L100+P100+T100+X100+AB100+AF100+AJ100+AN100+AR100+AV100+AZ100)</f>
        <v>0</v>
      </c>
      <c r="H100" s="294"/>
      <c r="I100" s="153">
        <f>Aantallen!$B$1</f>
        <v>2021</v>
      </c>
      <c r="J100" s="455">
        <f>I100-H100</f>
        <v>2021</v>
      </c>
      <c r="K100" s="295">
        <f>G100-L100</f>
        <v>0</v>
      </c>
      <c r="L100" s="282">
        <v>0</v>
      </c>
      <c r="M100" s="296">
        <v>1</v>
      </c>
      <c r="N100" s="296"/>
      <c r="O100" s="296"/>
      <c r="P100" s="297">
        <f>SUM(N100*10+O100)/M100*10</f>
        <v>0</v>
      </c>
      <c r="Q100" s="296">
        <v>1</v>
      </c>
      <c r="R100" s="296"/>
      <c r="S100" s="296"/>
      <c r="T100" s="297">
        <f>SUM(R100*10+S100)/Q100*10</f>
        <v>0</v>
      </c>
      <c r="U100" s="296">
        <v>1</v>
      </c>
      <c r="V100" s="296"/>
      <c r="W100" s="296"/>
      <c r="X100" s="297">
        <f>SUM(V100*10+W100)/U100*10</f>
        <v>0</v>
      </c>
      <c r="Y100" s="296">
        <v>1</v>
      </c>
      <c r="Z100" s="296"/>
      <c r="AA100" s="296"/>
      <c r="AB100" s="297">
        <f>SUM(Z100*10+AA100)/Y100*10</f>
        <v>0</v>
      </c>
      <c r="AC100" s="296">
        <v>1</v>
      </c>
      <c r="AD100" s="296"/>
      <c r="AE100" s="296"/>
      <c r="AF100" s="297">
        <f>SUM(AD100*10+AE100)/AC100*10</f>
        <v>0</v>
      </c>
      <c r="AG100" s="296">
        <v>1</v>
      </c>
      <c r="AH100" s="296"/>
      <c r="AI100" s="296"/>
      <c r="AJ100" s="297">
        <f>SUM(AH100*10+AI100)/AG100*10</f>
        <v>0</v>
      </c>
      <c r="AK100" s="296">
        <v>1</v>
      </c>
      <c r="AL100" s="296">
        <v>0</v>
      </c>
      <c r="AM100" s="296">
        <v>0</v>
      </c>
      <c r="AN100" s="297">
        <f>SUM(AL100*10+AM100)/AK100*10</f>
        <v>0</v>
      </c>
      <c r="AO100" s="296">
        <v>1</v>
      </c>
      <c r="AP100" s="296">
        <v>0</v>
      </c>
      <c r="AQ100" s="296">
        <v>0</v>
      </c>
      <c r="AR100" s="297">
        <f>SUM(AP100*10+AQ100)/AO100*10</f>
        <v>0</v>
      </c>
      <c r="AS100" s="296">
        <v>1</v>
      </c>
      <c r="AT100" s="296">
        <v>0</v>
      </c>
      <c r="AU100" s="296">
        <v>0</v>
      </c>
      <c r="AV100" s="297">
        <f>SUM(AT100*10+AU100)/AS100*10</f>
        <v>0</v>
      </c>
      <c r="AW100" s="296">
        <v>1</v>
      </c>
      <c r="AX100" s="296">
        <v>0</v>
      </c>
      <c r="AY100" s="296">
        <v>0</v>
      </c>
      <c r="AZ100" s="297">
        <f>SUM(AX100*10+AY100)/AW100*10</f>
        <v>0</v>
      </c>
      <c r="BA100" s="298">
        <f>IF(G100&lt;250,0,IF(G100&lt;500,250,IF(G100&lt;750,"500",IF(G100&lt;1000,750,IF(G100&lt;1500,1000,IF(G100&lt;2000,1500,IF(G100&lt;2500,2000,IF(G100&lt;3000,2500,3000))))))))</f>
        <v>0</v>
      </c>
      <c r="BB100" s="302">
        <v>0</v>
      </c>
      <c r="BC100" s="294">
        <f>BA100-BB100</f>
        <v>0</v>
      </c>
      <c r="BD100" s="298" t="str">
        <f>IF(BC100=0,"geen actie",CONCATENATE("diploma uitschrijven: ",BA100," punten"))</f>
        <v>geen actie</v>
      </c>
      <c r="BE100" s="275">
        <v>99</v>
      </c>
    </row>
    <row r="101" spans="1:57" x14ac:dyDescent="0.3">
      <c r="A101" s="275">
        <v>100</v>
      </c>
      <c r="B101" s="275" t="str">
        <f>IF(A101=BE101,"v","x")</f>
        <v>v</v>
      </c>
      <c r="C101" s="300"/>
      <c r="D101" s="301"/>
      <c r="E101" s="294"/>
      <c r="F101" s="294"/>
      <c r="G101" s="294">
        <f>SUM(L101+P101+T101+X101+AB101+AF101+AJ101+AN101+AR101+AV101+AZ101)</f>
        <v>0</v>
      </c>
      <c r="H101" s="294"/>
      <c r="I101" s="153">
        <f>Aantallen!$B$1</f>
        <v>2021</v>
      </c>
      <c r="J101" s="455">
        <f>I101-H101</f>
        <v>2021</v>
      </c>
      <c r="K101" s="295">
        <f>G101-L101</f>
        <v>0</v>
      </c>
      <c r="L101" s="282">
        <v>0</v>
      </c>
      <c r="M101" s="296">
        <v>1</v>
      </c>
      <c r="N101" s="296"/>
      <c r="O101" s="296"/>
      <c r="P101" s="297">
        <f>SUM(N101*10+O101)/M101*10</f>
        <v>0</v>
      </c>
      <c r="Q101" s="296">
        <v>1</v>
      </c>
      <c r="R101" s="296"/>
      <c r="S101" s="296"/>
      <c r="T101" s="297">
        <f>SUM(R101*10+S101)/Q101*10</f>
        <v>0</v>
      </c>
      <c r="U101" s="296">
        <v>1</v>
      </c>
      <c r="V101" s="296"/>
      <c r="W101" s="296"/>
      <c r="X101" s="297">
        <f>SUM(V101*10+W101)/U101*10</f>
        <v>0</v>
      </c>
      <c r="Y101" s="296">
        <v>1</v>
      </c>
      <c r="Z101" s="296"/>
      <c r="AA101" s="296"/>
      <c r="AB101" s="297">
        <f>SUM(Z101*10+AA101)/Y101*10</f>
        <v>0</v>
      </c>
      <c r="AC101" s="296">
        <v>1</v>
      </c>
      <c r="AD101" s="296"/>
      <c r="AE101" s="296"/>
      <c r="AF101" s="297">
        <f>SUM(AD101*10+AE101)/AC101*10</f>
        <v>0</v>
      </c>
      <c r="AG101" s="296">
        <v>1</v>
      </c>
      <c r="AH101" s="296"/>
      <c r="AI101" s="296"/>
      <c r="AJ101" s="297">
        <f>SUM(AH101*10+AI101)/AG101*10</f>
        <v>0</v>
      </c>
      <c r="AK101" s="296">
        <v>1</v>
      </c>
      <c r="AL101" s="296">
        <v>0</v>
      </c>
      <c r="AM101" s="296">
        <v>0</v>
      </c>
      <c r="AN101" s="297">
        <f>SUM(AL101*10+AM101)/AK101*10</f>
        <v>0</v>
      </c>
      <c r="AO101" s="296">
        <v>1</v>
      </c>
      <c r="AP101" s="296">
        <v>0</v>
      </c>
      <c r="AQ101" s="296">
        <v>0</v>
      </c>
      <c r="AR101" s="297">
        <f>SUM(AP101*10+AQ101)/AO101*10</f>
        <v>0</v>
      </c>
      <c r="AS101" s="296">
        <v>1</v>
      </c>
      <c r="AT101" s="296">
        <v>0</v>
      </c>
      <c r="AU101" s="296">
        <v>0</v>
      </c>
      <c r="AV101" s="297">
        <f>SUM(AT101*10+AU101)/AS101*10</f>
        <v>0</v>
      </c>
      <c r="AW101" s="296">
        <v>1</v>
      </c>
      <c r="AX101" s="296">
        <v>0</v>
      </c>
      <c r="AY101" s="296">
        <v>0</v>
      </c>
      <c r="AZ101" s="297">
        <f>SUM(AX101*10+AY101)/AW101*10</f>
        <v>0</v>
      </c>
      <c r="BA101" s="298">
        <f>IF(G101&lt;250,0,IF(G101&lt;500,250,IF(G101&lt;750,"500",IF(G101&lt;1000,750,IF(G101&lt;1500,1000,IF(G101&lt;2000,1500,IF(G101&lt;2500,2000,IF(G101&lt;3000,2500,3000))))))))</f>
        <v>0</v>
      </c>
      <c r="BB101" s="302">
        <v>0</v>
      </c>
      <c r="BC101" s="294">
        <f>BA101-BB101</f>
        <v>0</v>
      </c>
      <c r="BD101" s="298" t="str">
        <f>IF(BC101=0,"geen actie",CONCATENATE("diploma uitschrijven: ",BA101," punten"))</f>
        <v>geen actie</v>
      </c>
      <c r="BE101" s="275">
        <v>100</v>
      </c>
    </row>
    <row r="102" spans="1:57" x14ac:dyDescent="0.3">
      <c r="A102" s="275">
        <v>101</v>
      </c>
      <c r="B102" s="275" t="str">
        <f>IF(A102=BE102,"v","x")</f>
        <v>v</v>
      </c>
      <c r="C102" s="300"/>
      <c r="D102" s="301"/>
      <c r="E102" s="294"/>
      <c r="F102" s="294"/>
      <c r="G102" s="294">
        <f>SUM(L102+P102+T102+X102+AB102+AF102+AJ102+AN102+AR102+AV102+AZ102)</f>
        <v>0</v>
      </c>
      <c r="H102" s="294"/>
      <c r="I102" s="153">
        <f>Aantallen!$B$1</f>
        <v>2021</v>
      </c>
      <c r="J102" s="455">
        <f>I102-H102</f>
        <v>2021</v>
      </c>
      <c r="K102" s="295">
        <f>G102-L102</f>
        <v>0</v>
      </c>
      <c r="L102" s="282">
        <v>0</v>
      </c>
      <c r="M102" s="296">
        <v>1</v>
      </c>
      <c r="N102" s="296"/>
      <c r="O102" s="296"/>
      <c r="P102" s="297">
        <f>SUM(N102*10+O102)/M102*10</f>
        <v>0</v>
      </c>
      <c r="Q102" s="296">
        <v>1</v>
      </c>
      <c r="R102" s="296"/>
      <c r="S102" s="296"/>
      <c r="T102" s="297">
        <f>SUM(R102*10+S102)/Q102*10</f>
        <v>0</v>
      </c>
      <c r="U102" s="296">
        <v>1</v>
      </c>
      <c r="V102" s="296"/>
      <c r="W102" s="296"/>
      <c r="X102" s="297">
        <f>SUM(V102*10+W102)/U102*10</f>
        <v>0</v>
      </c>
      <c r="Y102" s="296">
        <v>1</v>
      </c>
      <c r="Z102" s="296"/>
      <c r="AA102" s="296"/>
      <c r="AB102" s="297">
        <f>SUM(Z102*10+AA102)/Y102*10</f>
        <v>0</v>
      </c>
      <c r="AC102" s="296">
        <v>1</v>
      </c>
      <c r="AD102" s="296"/>
      <c r="AE102" s="296"/>
      <c r="AF102" s="297">
        <f>SUM(AD102*10+AE102)/AC102*10</f>
        <v>0</v>
      </c>
      <c r="AG102" s="296">
        <v>1</v>
      </c>
      <c r="AH102" s="296"/>
      <c r="AI102" s="296"/>
      <c r="AJ102" s="297">
        <f>SUM(AH102*10+AI102)/AG102*10</f>
        <v>0</v>
      </c>
      <c r="AK102" s="296">
        <v>1</v>
      </c>
      <c r="AL102" s="296">
        <v>0</v>
      </c>
      <c r="AM102" s="296">
        <v>0</v>
      </c>
      <c r="AN102" s="297">
        <f>SUM(AL102*10+AM102)/AK102*10</f>
        <v>0</v>
      </c>
      <c r="AO102" s="296">
        <v>1</v>
      </c>
      <c r="AP102" s="296">
        <v>0</v>
      </c>
      <c r="AQ102" s="296">
        <v>0</v>
      </c>
      <c r="AR102" s="297">
        <f>SUM(AP102*10+AQ102)/AO102*10</f>
        <v>0</v>
      </c>
      <c r="AS102" s="296">
        <v>1</v>
      </c>
      <c r="AT102" s="296">
        <v>0</v>
      </c>
      <c r="AU102" s="296">
        <v>0</v>
      </c>
      <c r="AV102" s="297">
        <f>SUM(AT102*10+AU102)/AS102*10</f>
        <v>0</v>
      </c>
      <c r="AW102" s="296">
        <v>1</v>
      </c>
      <c r="AX102" s="296">
        <v>0</v>
      </c>
      <c r="AY102" s="296">
        <v>0</v>
      </c>
      <c r="AZ102" s="297">
        <f>SUM(AX102*10+AY102)/AW102*10</f>
        <v>0</v>
      </c>
      <c r="BA102" s="298">
        <f>IF(G102&lt;250,0,IF(G102&lt;500,250,IF(G102&lt;750,"500",IF(G102&lt;1000,750,IF(G102&lt;1500,1000,IF(G102&lt;2000,1500,IF(G102&lt;2500,2000,IF(G102&lt;3000,2500,3000))))))))</f>
        <v>0</v>
      </c>
      <c r="BB102" s="302">
        <v>0</v>
      </c>
      <c r="BC102" s="294">
        <f>BA102-BB102</f>
        <v>0</v>
      </c>
      <c r="BD102" s="298" t="str">
        <f>IF(BC102=0,"geen actie",CONCATENATE("diploma uitschrijven: ",BA102," punten"))</f>
        <v>geen actie</v>
      </c>
      <c r="BE102" s="275">
        <v>101</v>
      </c>
    </row>
    <row r="103" spans="1:57" x14ac:dyDescent="0.3">
      <c r="A103" s="275">
        <v>102</v>
      </c>
      <c r="B103" s="275" t="str">
        <f>IF(A103=BE103,"v","x")</f>
        <v>v</v>
      </c>
      <c r="C103" s="300"/>
      <c r="D103" s="301"/>
      <c r="E103" s="294"/>
      <c r="F103" s="294"/>
      <c r="G103" s="294">
        <f>SUM(L103+P103+T103+X103+AB103+AF103+AJ103+AN103+AR103+AV103+AZ103)</f>
        <v>0</v>
      </c>
      <c r="H103" s="294"/>
      <c r="I103" s="153">
        <f>Aantallen!$B$1</f>
        <v>2021</v>
      </c>
      <c r="J103" s="455">
        <f>I103-H103</f>
        <v>2021</v>
      </c>
      <c r="K103" s="295">
        <f>G103-L103</f>
        <v>0</v>
      </c>
      <c r="L103" s="282">
        <v>0</v>
      </c>
      <c r="M103" s="296">
        <v>1</v>
      </c>
      <c r="N103" s="296"/>
      <c r="O103" s="296"/>
      <c r="P103" s="297">
        <f>SUM(N103*10+O103)/M103*10</f>
        <v>0</v>
      </c>
      <c r="Q103" s="296">
        <v>1</v>
      </c>
      <c r="R103" s="296"/>
      <c r="S103" s="296"/>
      <c r="T103" s="297">
        <f>SUM(R103*10+S103)/Q103*10</f>
        <v>0</v>
      </c>
      <c r="U103" s="296">
        <v>1</v>
      </c>
      <c r="V103" s="296"/>
      <c r="W103" s="296"/>
      <c r="X103" s="297">
        <f>SUM(V103*10+W103)/U103*10</f>
        <v>0</v>
      </c>
      <c r="Y103" s="296">
        <v>1</v>
      </c>
      <c r="Z103" s="296"/>
      <c r="AA103" s="296"/>
      <c r="AB103" s="297">
        <f>SUM(Z103*10+AA103)/Y103*10</f>
        <v>0</v>
      </c>
      <c r="AC103" s="296">
        <v>1</v>
      </c>
      <c r="AD103" s="296"/>
      <c r="AE103" s="296"/>
      <c r="AF103" s="297">
        <f>SUM(AD103*10+AE103)/AC103*10</f>
        <v>0</v>
      </c>
      <c r="AG103" s="296">
        <v>1</v>
      </c>
      <c r="AH103" s="296"/>
      <c r="AI103" s="296"/>
      <c r="AJ103" s="297">
        <f>SUM(AH103*10+AI103)/AG103*10</f>
        <v>0</v>
      </c>
      <c r="AK103" s="296">
        <v>1</v>
      </c>
      <c r="AL103" s="296">
        <v>0</v>
      </c>
      <c r="AM103" s="296">
        <v>0</v>
      </c>
      <c r="AN103" s="297">
        <f>SUM(AL103*10+AM103)/AK103*10</f>
        <v>0</v>
      </c>
      <c r="AO103" s="296">
        <v>1</v>
      </c>
      <c r="AP103" s="296">
        <v>0</v>
      </c>
      <c r="AQ103" s="296">
        <v>0</v>
      </c>
      <c r="AR103" s="297">
        <f>SUM(AP103*10+AQ103)/AO103*10</f>
        <v>0</v>
      </c>
      <c r="AS103" s="296">
        <v>1</v>
      </c>
      <c r="AT103" s="296">
        <v>0</v>
      </c>
      <c r="AU103" s="296">
        <v>0</v>
      </c>
      <c r="AV103" s="297">
        <f>SUM(AT103*10+AU103)/AS103*10</f>
        <v>0</v>
      </c>
      <c r="AW103" s="296">
        <v>1</v>
      </c>
      <c r="AX103" s="296">
        <v>0</v>
      </c>
      <c r="AY103" s="296">
        <v>0</v>
      </c>
      <c r="AZ103" s="297">
        <f>SUM(AX103*10+AY103)/AW103*10</f>
        <v>0</v>
      </c>
      <c r="BA103" s="298">
        <f>IF(G103&lt;250,0,IF(G103&lt;500,250,IF(G103&lt;750,"500",IF(G103&lt;1000,750,IF(G103&lt;1500,1000,IF(G103&lt;2000,1500,IF(G103&lt;2500,2000,IF(G103&lt;3000,2500,3000))))))))</f>
        <v>0</v>
      </c>
      <c r="BB103" s="302">
        <v>0</v>
      </c>
      <c r="BC103" s="294">
        <f>BA103-BB103</f>
        <v>0</v>
      </c>
      <c r="BD103" s="298" t="str">
        <f>IF(BC103=0,"geen actie",CONCATENATE("diploma uitschrijven: ",BA103," punten"))</f>
        <v>geen actie</v>
      </c>
      <c r="BE103" s="275">
        <v>102</v>
      </c>
    </row>
    <row r="104" spans="1:57" x14ac:dyDescent="0.3">
      <c r="A104" s="275">
        <v>103</v>
      </c>
      <c r="B104" s="275" t="str">
        <f>IF(A104=BE104,"v","x")</f>
        <v>v</v>
      </c>
      <c r="C104" s="300"/>
      <c r="D104" s="301"/>
      <c r="E104" s="294"/>
      <c r="F104" s="294"/>
      <c r="G104" s="294">
        <f>SUM(L104+P104+T104+X104+AB104+AF104+AJ104+AN104+AR104+AV104+AZ104)</f>
        <v>0</v>
      </c>
      <c r="H104" s="294"/>
      <c r="I104" s="153">
        <f>Aantallen!$B$1</f>
        <v>2021</v>
      </c>
      <c r="J104" s="455">
        <f>I104-H104</f>
        <v>2021</v>
      </c>
      <c r="K104" s="295">
        <f>G104-L104</f>
        <v>0</v>
      </c>
      <c r="L104" s="282">
        <v>0</v>
      </c>
      <c r="M104" s="296">
        <v>1</v>
      </c>
      <c r="N104" s="296"/>
      <c r="O104" s="296"/>
      <c r="P104" s="297">
        <f>SUM(N104*10+O104)/M104*10</f>
        <v>0</v>
      </c>
      <c r="Q104" s="296">
        <v>1</v>
      </c>
      <c r="R104" s="296"/>
      <c r="S104" s="296"/>
      <c r="T104" s="297">
        <f>SUM(R104*10+S104)/Q104*10</f>
        <v>0</v>
      </c>
      <c r="U104" s="296">
        <v>1</v>
      </c>
      <c r="V104" s="296"/>
      <c r="W104" s="296"/>
      <c r="X104" s="297">
        <f>SUM(V104*10+W104)/U104*10</f>
        <v>0</v>
      </c>
      <c r="Y104" s="296">
        <v>1</v>
      </c>
      <c r="Z104" s="296"/>
      <c r="AA104" s="296"/>
      <c r="AB104" s="297">
        <f>SUM(Z104*10+AA104)/Y104*10</f>
        <v>0</v>
      </c>
      <c r="AC104" s="296">
        <v>1</v>
      </c>
      <c r="AD104" s="296"/>
      <c r="AE104" s="296"/>
      <c r="AF104" s="297">
        <f>SUM(AD104*10+AE104)/AC104*10</f>
        <v>0</v>
      </c>
      <c r="AG104" s="296">
        <v>1</v>
      </c>
      <c r="AH104" s="296"/>
      <c r="AI104" s="296"/>
      <c r="AJ104" s="297">
        <f>SUM(AH104*10+AI104)/AG104*10</f>
        <v>0</v>
      </c>
      <c r="AK104" s="296">
        <v>1</v>
      </c>
      <c r="AL104" s="296">
        <v>0</v>
      </c>
      <c r="AM104" s="296">
        <v>0</v>
      </c>
      <c r="AN104" s="297">
        <f>SUM(AL104*10+AM104)/AK104*10</f>
        <v>0</v>
      </c>
      <c r="AO104" s="296">
        <v>1</v>
      </c>
      <c r="AP104" s="296">
        <v>0</v>
      </c>
      <c r="AQ104" s="296">
        <v>0</v>
      </c>
      <c r="AR104" s="297">
        <f>SUM(AP104*10+AQ104)/AO104*10</f>
        <v>0</v>
      </c>
      <c r="AS104" s="296">
        <v>1</v>
      </c>
      <c r="AT104" s="296">
        <v>0</v>
      </c>
      <c r="AU104" s="296">
        <v>0</v>
      </c>
      <c r="AV104" s="297">
        <f>SUM(AT104*10+AU104)/AS104*10</f>
        <v>0</v>
      </c>
      <c r="AW104" s="296">
        <v>1</v>
      </c>
      <c r="AX104" s="296">
        <v>0</v>
      </c>
      <c r="AY104" s="296">
        <v>0</v>
      </c>
      <c r="AZ104" s="297">
        <f>SUM(AX104*10+AY104)/AW104*10</f>
        <v>0</v>
      </c>
      <c r="BA104" s="298">
        <f>IF(G104&lt;250,0,IF(G104&lt;500,250,IF(G104&lt;750,"500",IF(G104&lt;1000,750,IF(G104&lt;1500,1000,IF(G104&lt;2000,1500,IF(G104&lt;2500,2000,IF(G104&lt;3000,2500,3000))))))))</f>
        <v>0</v>
      </c>
      <c r="BB104" s="302">
        <v>0</v>
      </c>
      <c r="BC104" s="294">
        <f>BA104-BB104</f>
        <v>0</v>
      </c>
      <c r="BD104" s="298" t="str">
        <f>IF(BC104=0,"geen actie",CONCATENATE("diploma uitschrijven: ",BA104," punten"))</f>
        <v>geen actie</v>
      </c>
      <c r="BE104" s="275">
        <v>103</v>
      </c>
    </row>
    <row r="105" spans="1:57" x14ac:dyDescent="0.3">
      <c r="A105" s="275">
        <v>104</v>
      </c>
      <c r="B105" s="275" t="str">
        <f>IF(A105=BE105,"v","x")</f>
        <v>v</v>
      </c>
      <c r="C105" s="300"/>
      <c r="D105" s="301"/>
      <c r="E105" s="294"/>
      <c r="F105" s="294"/>
      <c r="G105" s="294">
        <f>SUM(L105+P105+T105+X105+AB105+AF105+AJ105+AN105+AR105+AV105+AZ105)</f>
        <v>0</v>
      </c>
      <c r="H105" s="294"/>
      <c r="I105" s="153">
        <f>Aantallen!$B$1</f>
        <v>2021</v>
      </c>
      <c r="J105" s="455">
        <f>I105-H105</f>
        <v>2021</v>
      </c>
      <c r="K105" s="295">
        <f>G105-L105</f>
        <v>0</v>
      </c>
      <c r="L105" s="282">
        <v>0</v>
      </c>
      <c r="M105" s="296">
        <v>1</v>
      </c>
      <c r="N105" s="296"/>
      <c r="O105" s="296"/>
      <c r="P105" s="297">
        <f>SUM(N105*10+O105)/M105*10</f>
        <v>0</v>
      </c>
      <c r="Q105" s="296">
        <v>1</v>
      </c>
      <c r="R105" s="296"/>
      <c r="S105" s="296"/>
      <c r="T105" s="297">
        <f>SUM(R105*10+S105)/Q105*10</f>
        <v>0</v>
      </c>
      <c r="U105" s="296">
        <v>1</v>
      </c>
      <c r="V105" s="296"/>
      <c r="W105" s="296"/>
      <c r="X105" s="297">
        <f>SUM(V105*10+W105)/U105*10</f>
        <v>0</v>
      </c>
      <c r="Y105" s="296">
        <v>1</v>
      </c>
      <c r="Z105" s="296"/>
      <c r="AA105" s="296"/>
      <c r="AB105" s="297">
        <f>SUM(Z105*10+AA105)/Y105*10</f>
        <v>0</v>
      </c>
      <c r="AC105" s="296">
        <v>1</v>
      </c>
      <c r="AD105" s="296"/>
      <c r="AE105" s="296"/>
      <c r="AF105" s="297">
        <f>SUM(AD105*10+AE105)/AC105*10</f>
        <v>0</v>
      </c>
      <c r="AG105" s="296">
        <v>1</v>
      </c>
      <c r="AH105" s="296"/>
      <c r="AI105" s="296"/>
      <c r="AJ105" s="297">
        <f>SUM(AH105*10+AI105)/AG105*10</f>
        <v>0</v>
      </c>
      <c r="AK105" s="296">
        <v>1</v>
      </c>
      <c r="AL105" s="296">
        <v>0</v>
      </c>
      <c r="AM105" s="296">
        <v>0</v>
      </c>
      <c r="AN105" s="297">
        <f>SUM(AL105*10+AM105)/AK105*10</f>
        <v>0</v>
      </c>
      <c r="AO105" s="296">
        <v>1</v>
      </c>
      <c r="AP105" s="296">
        <v>0</v>
      </c>
      <c r="AQ105" s="296">
        <v>0</v>
      </c>
      <c r="AR105" s="297">
        <f>SUM(AP105*10+AQ105)/AO105*10</f>
        <v>0</v>
      </c>
      <c r="AS105" s="296">
        <v>1</v>
      </c>
      <c r="AT105" s="296">
        <v>0</v>
      </c>
      <c r="AU105" s="296">
        <v>0</v>
      </c>
      <c r="AV105" s="297">
        <f>SUM(AT105*10+AU105)/AS105*10</f>
        <v>0</v>
      </c>
      <c r="AW105" s="296">
        <v>1</v>
      </c>
      <c r="AX105" s="296">
        <v>0</v>
      </c>
      <c r="AY105" s="296">
        <v>0</v>
      </c>
      <c r="AZ105" s="297">
        <f>SUM(AX105*10+AY105)/AW105*10</f>
        <v>0</v>
      </c>
      <c r="BA105" s="298">
        <f>IF(G105&lt;250,0,IF(G105&lt;500,250,IF(G105&lt;750,"500",IF(G105&lt;1000,750,IF(G105&lt;1500,1000,IF(G105&lt;2000,1500,IF(G105&lt;2500,2000,IF(G105&lt;3000,2500,3000))))))))</f>
        <v>0</v>
      </c>
      <c r="BB105" s="302">
        <v>0</v>
      </c>
      <c r="BC105" s="294">
        <f>BA105-BB105</f>
        <v>0</v>
      </c>
      <c r="BD105" s="298" t="str">
        <f>IF(BC105=0,"geen actie",CONCATENATE("diploma uitschrijven: ",BA105," punten"))</f>
        <v>geen actie</v>
      </c>
      <c r="BE105" s="275">
        <v>104</v>
      </c>
    </row>
    <row r="106" spans="1:57" x14ac:dyDescent="0.3">
      <c r="A106" s="275">
        <v>105</v>
      </c>
      <c r="B106" s="275" t="str">
        <f>IF(A106=BE106,"v","x")</f>
        <v>v</v>
      </c>
      <c r="C106" s="300"/>
      <c r="D106" s="301"/>
      <c r="E106" s="294"/>
      <c r="F106" s="294"/>
      <c r="G106" s="294">
        <f>SUM(L106+P106+T106+X106+AB106+AF106+AJ106+AN106+AR106+AV106+AZ106)</f>
        <v>0</v>
      </c>
      <c r="H106" s="294"/>
      <c r="I106" s="153">
        <f>Aantallen!$B$1</f>
        <v>2021</v>
      </c>
      <c r="J106" s="455">
        <f>I106-H106</f>
        <v>2021</v>
      </c>
      <c r="K106" s="295">
        <f>G106-L106</f>
        <v>0</v>
      </c>
      <c r="L106" s="282">
        <v>0</v>
      </c>
      <c r="M106" s="296">
        <v>1</v>
      </c>
      <c r="N106" s="296"/>
      <c r="O106" s="296"/>
      <c r="P106" s="297">
        <f>SUM(N106*10+O106)/M106*10</f>
        <v>0</v>
      </c>
      <c r="Q106" s="296">
        <v>1</v>
      </c>
      <c r="R106" s="296"/>
      <c r="S106" s="296"/>
      <c r="T106" s="297">
        <f>SUM(R106*10+S106)/Q106*10</f>
        <v>0</v>
      </c>
      <c r="U106" s="296">
        <v>1</v>
      </c>
      <c r="V106" s="296"/>
      <c r="W106" s="296"/>
      <c r="X106" s="297">
        <f>SUM(V106*10+W106)/U106*10</f>
        <v>0</v>
      </c>
      <c r="Y106" s="296">
        <v>1</v>
      </c>
      <c r="Z106" s="296"/>
      <c r="AA106" s="296"/>
      <c r="AB106" s="297">
        <f>SUM(Z106*10+AA106)/Y106*10</f>
        <v>0</v>
      </c>
      <c r="AC106" s="296">
        <v>1</v>
      </c>
      <c r="AD106" s="296"/>
      <c r="AE106" s="296"/>
      <c r="AF106" s="297">
        <f>SUM(AD106*10+AE106)/AC106*10</f>
        <v>0</v>
      </c>
      <c r="AG106" s="296">
        <v>1</v>
      </c>
      <c r="AH106" s="296"/>
      <c r="AI106" s="296"/>
      <c r="AJ106" s="297">
        <f>SUM(AH106*10+AI106)/AG106*10</f>
        <v>0</v>
      </c>
      <c r="AK106" s="296">
        <v>1</v>
      </c>
      <c r="AL106" s="296">
        <v>0</v>
      </c>
      <c r="AM106" s="296">
        <v>0</v>
      </c>
      <c r="AN106" s="297">
        <f>SUM(AL106*10+AM106)/AK106*10</f>
        <v>0</v>
      </c>
      <c r="AO106" s="296">
        <v>1</v>
      </c>
      <c r="AP106" s="296">
        <v>0</v>
      </c>
      <c r="AQ106" s="296">
        <v>0</v>
      </c>
      <c r="AR106" s="297">
        <f>SUM(AP106*10+AQ106)/AO106*10</f>
        <v>0</v>
      </c>
      <c r="AS106" s="296">
        <v>1</v>
      </c>
      <c r="AT106" s="296">
        <v>0</v>
      </c>
      <c r="AU106" s="296">
        <v>0</v>
      </c>
      <c r="AV106" s="297">
        <f>SUM(AT106*10+AU106)/AS106*10</f>
        <v>0</v>
      </c>
      <c r="AW106" s="296">
        <v>1</v>
      </c>
      <c r="AX106" s="296">
        <v>0</v>
      </c>
      <c r="AY106" s="296">
        <v>0</v>
      </c>
      <c r="AZ106" s="297">
        <f>SUM(AX106*10+AY106)/AW106*10</f>
        <v>0</v>
      </c>
      <c r="BA106" s="298">
        <f>IF(G106&lt;250,0,IF(G106&lt;500,250,IF(G106&lt;750,"500",IF(G106&lt;1000,750,IF(G106&lt;1500,1000,IF(G106&lt;2000,1500,IF(G106&lt;2500,2000,IF(G106&lt;3000,2500,3000))))))))</f>
        <v>0</v>
      </c>
      <c r="BB106" s="302">
        <v>0</v>
      </c>
      <c r="BC106" s="294">
        <f>BA106-BB106</f>
        <v>0</v>
      </c>
      <c r="BD106" s="298" t="str">
        <f>IF(BC106=0,"geen actie",CONCATENATE("diploma uitschrijven: ",BA106," punten"))</f>
        <v>geen actie</v>
      </c>
      <c r="BE106" s="275">
        <v>105</v>
      </c>
    </row>
    <row r="107" spans="1:57" x14ac:dyDescent="0.3">
      <c r="A107" s="275">
        <v>106</v>
      </c>
      <c r="B107" s="275" t="str">
        <f>IF(A107=BE107,"v","x")</f>
        <v>v</v>
      </c>
      <c r="C107" s="300"/>
      <c r="D107" s="301"/>
      <c r="E107" s="294"/>
      <c r="F107" s="294"/>
      <c r="G107" s="294">
        <f>SUM(L107+P107+T107+X107+AB107+AF107+AJ107+AN107+AR107+AV107+AZ107)</f>
        <v>0</v>
      </c>
      <c r="H107" s="294"/>
      <c r="I107" s="153">
        <f>Aantallen!$B$1</f>
        <v>2021</v>
      </c>
      <c r="J107" s="455">
        <f>I107-H107</f>
        <v>2021</v>
      </c>
      <c r="K107" s="295">
        <f>G107-L107</f>
        <v>0</v>
      </c>
      <c r="L107" s="282">
        <v>0</v>
      </c>
      <c r="M107" s="296">
        <v>1</v>
      </c>
      <c r="N107" s="296"/>
      <c r="O107" s="296"/>
      <c r="P107" s="297">
        <f>SUM(N107*10+O107)/M107*10</f>
        <v>0</v>
      </c>
      <c r="Q107" s="296">
        <v>1</v>
      </c>
      <c r="R107" s="296"/>
      <c r="S107" s="296"/>
      <c r="T107" s="297">
        <f>SUM(R107*10+S107)/Q107*10</f>
        <v>0</v>
      </c>
      <c r="U107" s="296">
        <v>1</v>
      </c>
      <c r="V107" s="296"/>
      <c r="W107" s="296"/>
      <c r="X107" s="297">
        <f>SUM(V107*10+W107)/U107*10</f>
        <v>0</v>
      </c>
      <c r="Y107" s="296">
        <v>1</v>
      </c>
      <c r="Z107" s="296"/>
      <c r="AA107" s="296"/>
      <c r="AB107" s="297">
        <f>SUM(Z107*10+AA107)/Y107*10</f>
        <v>0</v>
      </c>
      <c r="AC107" s="296">
        <v>1</v>
      </c>
      <c r="AD107" s="296"/>
      <c r="AE107" s="296"/>
      <c r="AF107" s="297">
        <f>SUM(AD107*10+AE107)/AC107*10</f>
        <v>0</v>
      </c>
      <c r="AG107" s="296">
        <v>1</v>
      </c>
      <c r="AH107" s="296"/>
      <c r="AI107" s="296"/>
      <c r="AJ107" s="297">
        <f>SUM(AH107*10+AI107)/AG107*10</f>
        <v>0</v>
      </c>
      <c r="AK107" s="296">
        <v>1</v>
      </c>
      <c r="AL107" s="296">
        <v>0</v>
      </c>
      <c r="AM107" s="296">
        <v>0</v>
      </c>
      <c r="AN107" s="297">
        <f>SUM(AL107*10+AM107)/AK107*10</f>
        <v>0</v>
      </c>
      <c r="AO107" s="296">
        <v>1</v>
      </c>
      <c r="AP107" s="296">
        <v>0</v>
      </c>
      <c r="AQ107" s="296">
        <v>0</v>
      </c>
      <c r="AR107" s="297">
        <f>SUM(AP107*10+AQ107)/AO107*10</f>
        <v>0</v>
      </c>
      <c r="AS107" s="296">
        <v>1</v>
      </c>
      <c r="AT107" s="296">
        <v>0</v>
      </c>
      <c r="AU107" s="296">
        <v>0</v>
      </c>
      <c r="AV107" s="297">
        <f>SUM(AT107*10+AU107)/AS107*10</f>
        <v>0</v>
      </c>
      <c r="AW107" s="296">
        <v>1</v>
      </c>
      <c r="AX107" s="296">
        <v>0</v>
      </c>
      <c r="AY107" s="296">
        <v>0</v>
      </c>
      <c r="AZ107" s="297">
        <f>SUM(AX107*10+AY107)/AW107*10</f>
        <v>0</v>
      </c>
      <c r="BA107" s="298">
        <f>IF(G107&lt;250,0,IF(G107&lt;500,250,IF(G107&lt;750,"500",IF(G107&lt;1000,750,IF(G107&lt;1500,1000,IF(G107&lt;2000,1500,IF(G107&lt;2500,2000,IF(G107&lt;3000,2500,3000))))))))</f>
        <v>0</v>
      </c>
      <c r="BB107" s="302">
        <v>0</v>
      </c>
      <c r="BC107" s="294">
        <f>BA107-BB107</f>
        <v>0</v>
      </c>
      <c r="BD107" s="298" t="str">
        <f>IF(BC107=0,"geen actie",CONCATENATE("diploma uitschrijven: ",BA107," punten"))</f>
        <v>geen actie</v>
      </c>
      <c r="BE107" s="275">
        <v>106</v>
      </c>
    </row>
    <row r="108" spans="1:57" x14ac:dyDescent="0.3">
      <c r="A108" s="275">
        <v>107</v>
      </c>
      <c r="B108" s="275" t="str">
        <f>IF(A108=BE108,"v","x")</f>
        <v>v</v>
      </c>
      <c r="C108" s="300"/>
      <c r="D108" s="301"/>
      <c r="E108" s="294"/>
      <c r="F108" s="294"/>
      <c r="G108" s="294">
        <f>SUM(L108+P108+T108+X108+AB108+AF108+AJ108+AN108+AR108+AV108+AZ108)</f>
        <v>0</v>
      </c>
      <c r="H108" s="294"/>
      <c r="I108" s="153">
        <f>Aantallen!$B$1</f>
        <v>2021</v>
      </c>
      <c r="J108" s="455">
        <f>I108-H108</f>
        <v>2021</v>
      </c>
      <c r="K108" s="295">
        <f>G108-L108</f>
        <v>0</v>
      </c>
      <c r="L108" s="282">
        <v>0</v>
      </c>
      <c r="M108" s="296">
        <v>1</v>
      </c>
      <c r="N108" s="296"/>
      <c r="O108" s="296"/>
      <c r="P108" s="297">
        <f>SUM(N108*10+O108)/M108*10</f>
        <v>0</v>
      </c>
      <c r="Q108" s="296">
        <v>1</v>
      </c>
      <c r="R108" s="296"/>
      <c r="S108" s="296"/>
      <c r="T108" s="297">
        <f>SUM(R108*10+S108)/Q108*10</f>
        <v>0</v>
      </c>
      <c r="U108" s="296">
        <v>1</v>
      </c>
      <c r="V108" s="296"/>
      <c r="W108" s="296"/>
      <c r="X108" s="297">
        <f>SUM(V108*10+W108)/U108*10</f>
        <v>0</v>
      </c>
      <c r="Y108" s="296">
        <v>1</v>
      </c>
      <c r="Z108" s="296"/>
      <c r="AA108" s="296"/>
      <c r="AB108" s="297">
        <f>SUM(Z108*10+AA108)/Y108*10</f>
        <v>0</v>
      </c>
      <c r="AC108" s="296">
        <v>1</v>
      </c>
      <c r="AD108" s="296"/>
      <c r="AE108" s="296"/>
      <c r="AF108" s="297">
        <f>SUM(AD108*10+AE108)/AC108*10</f>
        <v>0</v>
      </c>
      <c r="AG108" s="296">
        <v>1</v>
      </c>
      <c r="AH108" s="296"/>
      <c r="AI108" s="296"/>
      <c r="AJ108" s="297">
        <f>SUM(AH108*10+AI108)/AG108*10</f>
        <v>0</v>
      </c>
      <c r="AK108" s="296">
        <v>1</v>
      </c>
      <c r="AL108" s="296">
        <v>0</v>
      </c>
      <c r="AM108" s="296">
        <v>0</v>
      </c>
      <c r="AN108" s="297">
        <f>SUM(AL108*10+AM108)/AK108*10</f>
        <v>0</v>
      </c>
      <c r="AO108" s="296">
        <v>1</v>
      </c>
      <c r="AP108" s="296">
        <v>0</v>
      </c>
      <c r="AQ108" s="296">
        <v>0</v>
      </c>
      <c r="AR108" s="297">
        <f>SUM(AP108*10+AQ108)/AO108*10</f>
        <v>0</v>
      </c>
      <c r="AS108" s="296">
        <v>1</v>
      </c>
      <c r="AT108" s="296">
        <v>0</v>
      </c>
      <c r="AU108" s="296">
        <v>0</v>
      </c>
      <c r="AV108" s="297">
        <f>SUM(AT108*10+AU108)/AS108*10</f>
        <v>0</v>
      </c>
      <c r="AW108" s="296">
        <v>1</v>
      </c>
      <c r="AX108" s="296">
        <v>0</v>
      </c>
      <c r="AY108" s="296">
        <v>0</v>
      </c>
      <c r="AZ108" s="297">
        <f>SUM(AX108*10+AY108)/AW108*10</f>
        <v>0</v>
      </c>
      <c r="BA108" s="298">
        <f>IF(G108&lt;250,0,IF(G108&lt;500,250,IF(G108&lt;750,"500",IF(G108&lt;1000,750,IF(G108&lt;1500,1000,IF(G108&lt;2000,1500,IF(G108&lt;2500,2000,IF(G108&lt;3000,2500,3000))))))))</f>
        <v>0</v>
      </c>
      <c r="BB108" s="302">
        <v>0</v>
      </c>
      <c r="BC108" s="294">
        <f>BA108-BB108</f>
        <v>0</v>
      </c>
      <c r="BD108" s="298" t="str">
        <f>IF(BC108=0,"geen actie",CONCATENATE("diploma uitschrijven: ",BA108," punten"))</f>
        <v>geen actie</v>
      </c>
      <c r="BE108" s="275">
        <v>107</v>
      </c>
    </row>
    <row r="109" spans="1:57" x14ac:dyDescent="0.3">
      <c r="A109" s="275">
        <v>108</v>
      </c>
      <c r="B109" s="275" t="str">
        <f>IF(A109=BE109,"v","x")</f>
        <v>v</v>
      </c>
      <c r="C109" s="300"/>
      <c r="D109" s="301"/>
      <c r="E109" s="294"/>
      <c r="F109" s="294"/>
      <c r="G109" s="294">
        <f>SUM(L109+P109+T109+X109+AB109+AF109+AJ109+AN109+AR109+AV109+AZ109)</f>
        <v>0</v>
      </c>
      <c r="H109" s="294"/>
      <c r="I109" s="153">
        <f>Aantallen!$B$1</f>
        <v>2021</v>
      </c>
      <c r="J109" s="455">
        <f>I109-H109</f>
        <v>2021</v>
      </c>
      <c r="K109" s="295">
        <f>G109-L109</f>
        <v>0</v>
      </c>
      <c r="L109" s="282">
        <v>0</v>
      </c>
      <c r="M109" s="296">
        <v>1</v>
      </c>
      <c r="N109" s="296"/>
      <c r="O109" s="296"/>
      <c r="P109" s="297">
        <f>SUM(N109*10+O109)/M109*10</f>
        <v>0</v>
      </c>
      <c r="Q109" s="296">
        <v>1</v>
      </c>
      <c r="R109" s="296"/>
      <c r="S109" s="296"/>
      <c r="T109" s="297">
        <f>SUM(R109*10+S109)/Q109*10</f>
        <v>0</v>
      </c>
      <c r="U109" s="296">
        <v>1</v>
      </c>
      <c r="V109" s="296"/>
      <c r="W109" s="296"/>
      <c r="X109" s="297">
        <f>SUM(V109*10+W109)/U109*10</f>
        <v>0</v>
      </c>
      <c r="Y109" s="296">
        <v>1</v>
      </c>
      <c r="Z109" s="296"/>
      <c r="AA109" s="296"/>
      <c r="AB109" s="297">
        <f>SUM(Z109*10+AA109)/Y109*10</f>
        <v>0</v>
      </c>
      <c r="AC109" s="296">
        <v>1</v>
      </c>
      <c r="AD109" s="296"/>
      <c r="AE109" s="296"/>
      <c r="AF109" s="297">
        <f>SUM(AD109*10+AE109)/AC109*10</f>
        <v>0</v>
      </c>
      <c r="AG109" s="296">
        <v>1</v>
      </c>
      <c r="AH109" s="296"/>
      <c r="AI109" s="296"/>
      <c r="AJ109" s="297">
        <f>SUM(AH109*10+AI109)/AG109*10</f>
        <v>0</v>
      </c>
      <c r="AK109" s="296">
        <v>1</v>
      </c>
      <c r="AL109" s="296">
        <v>0</v>
      </c>
      <c r="AM109" s="296">
        <v>0</v>
      </c>
      <c r="AN109" s="297">
        <f>SUM(AL109*10+AM109)/AK109*10</f>
        <v>0</v>
      </c>
      <c r="AO109" s="296">
        <v>1</v>
      </c>
      <c r="AP109" s="296">
        <v>0</v>
      </c>
      <c r="AQ109" s="296">
        <v>0</v>
      </c>
      <c r="AR109" s="297">
        <f>SUM(AP109*10+AQ109)/AO109*10</f>
        <v>0</v>
      </c>
      <c r="AS109" s="296">
        <v>1</v>
      </c>
      <c r="AT109" s="296">
        <v>0</v>
      </c>
      <c r="AU109" s="296">
        <v>0</v>
      </c>
      <c r="AV109" s="297">
        <f>SUM(AT109*10+AU109)/AS109*10</f>
        <v>0</v>
      </c>
      <c r="AW109" s="296">
        <v>1</v>
      </c>
      <c r="AX109" s="296">
        <v>0</v>
      </c>
      <c r="AY109" s="296">
        <v>0</v>
      </c>
      <c r="AZ109" s="297">
        <f>SUM(AX109*10+AY109)/AW109*10</f>
        <v>0</v>
      </c>
      <c r="BA109" s="298">
        <f>IF(G109&lt;250,0,IF(G109&lt;500,250,IF(G109&lt;750,"500",IF(G109&lt;1000,750,IF(G109&lt;1500,1000,IF(G109&lt;2000,1500,IF(G109&lt;2500,2000,IF(G109&lt;3000,2500,3000))))))))</f>
        <v>0</v>
      </c>
      <c r="BB109" s="302">
        <v>0</v>
      </c>
      <c r="BC109" s="294">
        <f>BA109-BB109</f>
        <v>0</v>
      </c>
      <c r="BD109" s="298" t="str">
        <f>IF(BC109=0,"geen actie",CONCATENATE("diploma uitschrijven: ",BA109," punten"))</f>
        <v>geen actie</v>
      </c>
      <c r="BE109" s="275">
        <v>108</v>
      </c>
    </row>
    <row r="110" spans="1:57" x14ac:dyDescent="0.3">
      <c r="A110" s="275">
        <v>109</v>
      </c>
      <c r="B110" s="275" t="str">
        <f>IF(A110=BE110,"v","x")</f>
        <v>v</v>
      </c>
      <c r="C110" s="300"/>
      <c r="D110" s="301"/>
      <c r="E110" s="294"/>
      <c r="F110" s="294"/>
      <c r="G110" s="294">
        <f>SUM(L110+P110+T110+X110+AB110+AF110+AJ110+AN110+AR110+AV110+AZ110)</f>
        <v>0</v>
      </c>
      <c r="H110" s="294"/>
      <c r="I110" s="153">
        <f>Aantallen!$B$1</f>
        <v>2021</v>
      </c>
      <c r="J110" s="455">
        <f>I110-H110</f>
        <v>2021</v>
      </c>
      <c r="K110" s="295">
        <f>G110-L110</f>
        <v>0</v>
      </c>
      <c r="L110" s="282">
        <v>0</v>
      </c>
      <c r="M110" s="296">
        <v>1</v>
      </c>
      <c r="N110" s="296"/>
      <c r="O110" s="296"/>
      <c r="P110" s="297">
        <f>SUM(N110*10+O110)/M110*10</f>
        <v>0</v>
      </c>
      <c r="Q110" s="296">
        <v>1</v>
      </c>
      <c r="R110" s="296"/>
      <c r="S110" s="296"/>
      <c r="T110" s="297">
        <f>SUM(R110*10+S110)/Q110*10</f>
        <v>0</v>
      </c>
      <c r="U110" s="296">
        <v>1</v>
      </c>
      <c r="V110" s="296"/>
      <c r="W110" s="296"/>
      <c r="X110" s="297">
        <f>SUM(V110*10+W110)/U110*10</f>
        <v>0</v>
      </c>
      <c r="Y110" s="296">
        <v>1</v>
      </c>
      <c r="Z110" s="296"/>
      <c r="AA110" s="296"/>
      <c r="AB110" s="297">
        <f>SUM(Z110*10+AA110)/Y110*10</f>
        <v>0</v>
      </c>
      <c r="AC110" s="296">
        <v>1</v>
      </c>
      <c r="AD110" s="296"/>
      <c r="AE110" s="296"/>
      <c r="AF110" s="297">
        <f>SUM(AD110*10+AE110)/AC110*10</f>
        <v>0</v>
      </c>
      <c r="AG110" s="296">
        <v>1</v>
      </c>
      <c r="AH110" s="296"/>
      <c r="AI110" s="296"/>
      <c r="AJ110" s="297">
        <f>SUM(AH110*10+AI110)/AG110*10</f>
        <v>0</v>
      </c>
      <c r="AK110" s="296">
        <v>1</v>
      </c>
      <c r="AL110" s="296">
        <v>0</v>
      </c>
      <c r="AM110" s="296">
        <v>0</v>
      </c>
      <c r="AN110" s="297">
        <f>SUM(AL110*10+AM110)/AK110*10</f>
        <v>0</v>
      </c>
      <c r="AO110" s="296">
        <v>1</v>
      </c>
      <c r="AP110" s="296">
        <v>0</v>
      </c>
      <c r="AQ110" s="296">
        <v>0</v>
      </c>
      <c r="AR110" s="297">
        <f>SUM(AP110*10+AQ110)/AO110*10</f>
        <v>0</v>
      </c>
      <c r="AS110" s="296">
        <v>1</v>
      </c>
      <c r="AT110" s="296">
        <v>0</v>
      </c>
      <c r="AU110" s="296">
        <v>0</v>
      </c>
      <c r="AV110" s="297">
        <f>SUM(AT110*10+AU110)/AS110*10</f>
        <v>0</v>
      </c>
      <c r="AW110" s="296">
        <v>1</v>
      </c>
      <c r="AX110" s="296">
        <v>0</v>
      </c>
      <c r="AY110" s="296">
        <v>0</v>
      </c>
      <c r="AZ110" s="297">
        <f>SUM(AX110*10+AY110)/AW110*10</f>
        <v>0</v>
      </c>
      <c r="BA110" s="298">
        <f>IF(G110&lt;250,0,IF(G110&lt;500,250,IF(G110&lt;750,"500",IF(G110&lt;1000,750,IF(G110&lt;1500,1000,IF(G110&lt;2000,1500,IF(G110&lt;2500,2000,IF(G110&lt;3000,2500,3000))))))))</f>
        <v>0</v>
      </c>
      <c r="BB110" s="302">
        <v>0</v>
      </c>
      <c r="BC110" s="294">
        <f>BA110-BB110</f>
        <v>0</v>
      </c>
      <c r="BD110" s="298" t="str">
        <f>IF(BC110=0,"geen actie",CONCATENATE("diploma uitschrijven: ",BA110," punten"))</f>
        <v>geen actie</v>
      </c>
      <c r="BE110" s="275">
        <v>109</v>
      </c>
    </row>
    <row r="111" spans="1:57" x14ac:dyDescent="0.3">
      <c r="A111" s="275">
        <v>110</v>
      </c>
      <c r="B111" s="275" t="str">
        <f>IF(A111=BE111,"v","x")</f>
        <v>v</v>
      </c>
      <c r="C111" s="300"/>
      <c r="D111" s="301"/>
      <c r="E111" s="294"/>
      <c r="F111" s="294"/>
      <c r="G111" s="294">
        <f>SUM(L111+P111+T111+X111+AB111+AF111+AJ111+AN111+AR111+AV111+AZ111)</f>
        <v>0</v>
      </c>
      <c r="H111" s="294"/>
      <c r="I111" s="153">
        <f>Aantallen!$B$1</f>
        <v>2021</v>
      </c>
      <c r="J111" s="455">
        <f>I111-H111</f>
        <v>2021</v>
      </c>
      <c r="K111" s="295">
        <f>G111-L111</f>
        <v>0</v>
      </c>
      <c r="L111" s="282">
        <v>0</v>
      </c>
      <c r="M111" s="296">
        <v>1</v>
      </c>
      <c r="N111" s="296"/>
      <c r="O111" s="296"/>
      <c r="P111" s="297">
        <f>SUM(N111*10+O111)/M111*10</f>
        <v>0</v>
      </c>
      <c r="Q111" s="296">
        <v>1</v>
      </c>
      <c r="R111" s="296"/>
      <c r="S111" s="296"/>
      <c r="T111" s="297">
        <f>SUM(R111*10+S111)/Q111*10</f>
        <v>0</v>
      </c>
      <c r="U111" s="296">
        <v>1</v>
      </c>
      <c r="V111" s="296"/>
      <c r="W111" s="296"/>
      <c r="X111" s="297">
        <f>SUM(V111*10+W111)/U111*10</f>
        <v>0</v>
      </c>
      <c r="Y111" s="296">
        <v>1</v>
      </c>
      <c r="Z111" s="296"/>
      <c r="AA111" s="296"/>
      <c r="AB111" s="297">
        <f>SUM(Z111*10+AA111)/Y111*10</f>
        <v>0</v>
      </c>
      <c r="AC111" s="296">
        <v>1</v>
      </c>
      <c r="AD111" s="296"/>
      <c r="AE111" s="296"/>
      <c r="AF111" s="297">
        <f>SUM(AD111*10+AE111)/AC111*10</f>
        <v>0</v>
      </c>
      <c r="AG111" s="296">
        <v>1</v>
      </c>
      <c r="AH111" s="296"/>
      <c r="AI111" s="296"/>
      <c r="AJ111" s="297">
        <f>SUM(AH111*10+AI111)/AG111*10</f>
        <v>0</v>
      </c>
      <c r="AK111" s="296">
        <v>1</v>
      </c>
      <c r="AL111" s="296">
        <v>0</v>
      </c>
      <c r="AM111" s="296">
        <v>0</v>
      </c>
      <c r="AN111" s="297">
        <f>SUM(AL111*10+AM111)/AK111*10</f>
        <v>0</v>
      </c>
      <c r="AO111" s="296">
        <v>1</v>
      </c>
      <c r="AP111" s="296">
        <v>0</v>
      </c>
      <c r="AQ111" s="296">
        <v>0</v>
      </c>
      <c r="AR111" s="297">
        <f>SUM(AP111*10+AQ111)/AO111*10</f>
        <v>0</v>
      </c>
      <c r="AS111" s="296">
        <v>1</v>
      </c>
      <c r="AT111" s="296">
        <v>0</v>
      </c>
      <c r="AU111" s="296">
        <v>0</v>
      </c>
      <c r="AV111" s="297">
        <f>SUM(AT111*10+AU111)/AS111*10</f>
        <v>0</v>
      </c>
      <c r="AW111" s="296">
        <v>1</v>
      </c>
      <c r="AX111" s="296">
        <v>0</v>
      </c>
      <c r="AY111" s="296">
        <v>0</v>
      </c>
      <c r="AZ111" s="297">
        <f>SUM(AX111*10+AY111)/AW111*10</f>
        <v>0</v>
      </c>
      <c r="BA111" s="298">
        <f>IF(G111&lt;250,0,IF(G111&lt;500,250,IF(G111&lt;750,"500",IF(G111&lt;1000,750,IF(G111&lt;1500,1000,IF(G111&lt;2000,1500,IF(G111&lt;2500,2000,IF(G111&lt;3000,2500,3000))))))))</f>
        <v>0</v>
      </c>
      <c r="BB111" s="302">
        <v>0</v>
      </c>
      <c r="BC111" s="294">
        <f>BA111-BB111</f>
        <v>0</v>
      </c>
      <c r="BD111" s="298" t="str">
        <f>IF(BC111=0,"geen actie",CONCATENATE("diploma uitschrijven: ",BA111," punten"))</f>
        <v>geen actie</v>
      </c>
      <c r="BE111" s="275">
        <v>110</v>
      </c>
    </row>
    <row r="112" spans="1:57" x14ac:dyDescent="0.3">
      <c r="A112" s="275">
        <v>111</v>
      </c>
      <c r="B112" s="275" t="str">
        <f>IF(A112=BE112,"v","x")</f>
        <v>v</v>
      </c>
      <c r="C112" s="300"/>
      <c r="D112" s="301"/>
      <c r="E112" s="294"/>
      <c r="F112" s="294"/>
      <c r="G112" s="294">
        <f>SUM(L112+P112+T112+X112+AB112+AF112+AJ112+AN112+AR112+AV112+AZ112)</f>
        <v>0</v>
      </c>
      <c r="H112" s="294"/>
      <c r="I112" s="153">
        <f>Aantallen!$B$1</f>
        <v>2021</v>
      </c>
      <c r="J112" s="455">
        <f>I112-H112</f>
        <v>2021</v>
      </c>
      <c r="K112" s="295">
        <f>G112-L112</f>
        <v>0</v>
      </c>
      <c r="L112" s="282">
        <v>0</v>
      </c>
      <c r="M112" s="296">
        <v>1</v>
      </c>
      <c r="N112" s="296"/>
      <c r="O112" s="296"/>
      <c r="P112" s="297">
        <f>SUM(N112*10+O112)/M112*10</f>
        <v>0</v>
      </c>
      <c r="Q112" s="296">
        <v>1</v>
      </c>
      <c r="R112" s="296"/>
      <c r="S112" s="296"/>
      <c r="T112" s="297">
        <f>SUM(R112*10+S112)/Q112*10</f>
        <v>0</v>
      </c>
      <c r="U112" s="296">
        <v>1</v>
      </c>
      <c r="V112" s="296"/>
      <c r="W112" s="296"/>
      <c r="X112" s="297">
        <f>SUM(V112*10+W112)/U112*10</f>
        <v>0</v>
      </c>
      <c r="Y112" s="296">
        <v>1</v>
      </c>
      <c r="Z112" s="296"/>
      <c r="AA112" s="296"/>
      <c r="AB112" s="297">
        <f>SUM(Z112*10+AA112)/Y112*10</f>
        <v>0</v>
      </c>
      <c r="AC112" s="296">
        <v>1</v>
      </c>
      <c r="AD112" s="296"/>
      <c r="AE112" s="296"/>
      <c r="AF112" s="297">
        <f>SUM(AD112*10+AE112)/AC112*10</f>
        <v>0</v>
      </c>
      <c r="AG112" s="296">
        <v>1</v>
      </c>
      <c r="AH112" s="296"/>
      <c r="AI112" s="296"/>
      <c r="AJ112" s="297">
        <f>SUM(AH112*10+AI112)/AG112*10</f>
        <v>0</v>
      </c>
      <c r="AK112" s="296">
        <v>1</v>
      </c>
      <c r="AL112" s="296">
        <v>0</v>
      </c>
      <c r="AM112" s="296">
        <v>0</v>
      </c>
      <c r="AN112" s="297">
        <f>SUM(AL112*10+AM112)/AK112*10</f>
        <v>0</v>
      </c>
      <c r="AO112" s="296">
        <v>1</v>
      </c>
      <c r="AP112" s="296">
        <v>0</v>
      </c>
      <c r="AQ112" s="296">
        <v>0</v>
      </c>
      <c r="AR112" s="297">
        <f>SUM(AP112*10+AQ112)/AO112*10</f>
        <v>0</v>
      </c>
      <c r="AS112" s="296">
        <v>1</v>
      </c>
      <c r="AT112" s="296">
        <v>0</v>
      </c>
      <c r="AU112" s="296">
        <v>0</v>
      </c>
      <c r="AV112" s="297">
        <f>SUM(AT112*10+AU112)/AS112*10</f>
        <v>0</v>
      </c>
      <c r="AW112" s="296">
        <v>1</v>
      </c>
      <c r="AX112" s="296">
        <v>0</v>
      </c>
      <c r="AY112" s="296">
        <v>0</v>
      </c>
      <c r="AZ112" s="297">
        <f>SUM(AX112*10+AY112)/AW112*10</f>
        <v>0</v>
      </c>
      <c r="BA112" s="298">
        <f>IF(G112&lt;250,0,IF(G112&lt;500,250,IF(G112&lt;750,"500",IF(G112&lt;1000,750,IF(G112&lt;1500,1000,IF(G112&lt;2000,1500,IF(G112&lt;2500,2000,IF(G112&lt;3000,2500,3000))))))))</f>
        <v>0</v>
      </c>
      <c r="BB112" s="302">
        <v>0</v>
      </c>
      <c r="BC112" s="294">
        <f>BA112-BB112</f>
        <v>0</v>
      </c>
      <c r="BD112" s="298" t="str">
        <f>IF(BC112=0,"geen actie",CONCATENATE("diploma uitschrijven: ",BA112," punten"))</f>
        <v>geen actie</v>
      </c>
      <c r="BE112" s="275">
        <v>111</v>
      </c>
    </row>
    <row r="113" spans="1:58" x14ac:dyDescent="0.3">
      <c r="A113" s="275">
        <v>112</v>
      </c>
      <c r="B113" s="275" t="str">
        <f>IF(A113=BE113,"v","x")</f>
        <v>v</v>
      </c>
      <c r="C113" s="300"/>
      <c r="D113" s="301"/>
      <c r="E113" s="294"/>
      <c r="F113" s="294"/>
      <c r="G113" s="294">
        <f>SUM(L113+P113+T113+X113+AB113+AF113+AJ113+AN113+AR113+AV113+AZ113)</f>
        <v>0</v>
      </c>
      <c r="H113" s="294"/>
      <c r="I113" s="153">
        <f>Aantallen!$B$1</f>
        <v>2021</v>
      </c>
      <c r="J113" s="455">
        <f>I113-H113</f>
        <v>2021</v>
      </c>
      <c r="K113" s="295">
        <f>G113-L113</f>
        <v>0</v>
      </c>
      <c r="L113" s="282">
        <v>0</v>
      </c>
      <c r="M113" s="296">
        <v>1</v>
      </c>
      <c r="N113" s="296"/>
      <c r="O113" s="296"/>
      <c r="P113" s="297">
        <f>SUM(N113*10+O113)/M113*10</f>
        <v>0</v>
      </c>
      <c r="Q113" s="296">
        <v>1</v>
      </c>
      <c r="R113" s="296"/>
      <c r="S113" s="296"/>
      <c r="T113" s="297">
        <f>SUM(R113*10+S113)/Q113*10</f>
        <v>0</v>
      </c>
      <c r="U113" s="296">
        <v>1</v>
      </c>
      <c r="V113" s="296"/>
      <c r="W113" s="296"/>
      <c r="X113" s="297">
        <f>SUM(V113*10+W113)/U113*10</f>
        <v>0</v>
      </c>
      <c r="Y113" s="296">
        <v>1</v>
      </c>
      <c r="Z113" s="296"/>
      <c r="AA113" s="296"/>
      <c r="AB113" s="297">
        <f>SUM(Z113*10+AA113)/Y113*10</f>
        <v>0</v>
      </c>
      <c r="AC113" s="296">
        <v>1</v>
      </c>
      <c r="AD113" s="296"/>
      <c r="AE113" s="296"/>
      <c r="AF113" s="297">
        <f>SUM(AD113*10+AE113)/AC113*10</f>
        <v>0</v>
      </c>
      <c r="AG113" s="296">
        <v>1</v>
      </c>
      <c r="AH113" s="296"/>
      <c r="AI113" s="296"/>
      <c r="AJ113" s="297">
        <f>SUM(AH113*10+AI113)/AG113*10</f>
        <v>0</v>
      </c>
      <c r="AK113" s="296">
        <v>1</v>
      </c>
      <c r="AL113" s="296">
        <v>0</v>
      </c>
      <c r="AM113" s="296">
        <v>0</v>
      </c>
      <c r="AN113" s="297">
        <f>SUM(AL113*10+AM113)/AK113*10</f>
        <v>0</v>
      </c>
      <c r="AO113" s="296">
        <v>1</v>
      </c>
      <c r="AP113" s="296">
        <v>0</v>
      </c>
      <c r="AQ113" s="296">
        <v>0</v>
      </c>
      <c r="AR113" s="297">
        <f>SUM(AP113*10+AQ113)/AO113*10</f>
        <v>0</v>
      </c>
      <c r="AS113" s="296">
        <v>1</v>
      </c>
      <c r="AT113" s="296">
        <v>0</v>
      </c>
      <c r="AU113" s="296">
        <v>0</v>
      </c>
      <c r="AV113" s="297">
        <f>SUM(AT113*10+AU113)/AS113*10</f>
        <v>0</v>
      </c>
      <c r="AW113" s="296">
        <v>1</v>
      </c>
      <c r="AX113" s="296">
        <v>0</v>
      </c>
      <c r="AY113" s="296">
        <v>0</v>
      </c>
      <c r="AZ113" s="297">
        <f>SUM(AX113*10+AY113)/AW113*10</f>
        <v>0</v>
      </c>
      <c r="BA113" s="298">
        <f>IF(G113&lt;250,0,IF(G113&lt;500,250,IF(G113&lt;750,"500",IF(G113&lt;1000,750,IF(G113&lt;1500,1000,IF(G113&lt;2000,1500,IF(G113&lt;2500,2000,IF(G113&lt;3000,2500,3000))))))))</f>
        <v>0</v>
      </c>
      <c r="BB113" s="302">
        <v>0</v>
      </c>
      <c r="BC113" s="294">
        <f>BA113-BB113</f>
        <v>0</v>
      </c>
      <c r="BD113" s="298" t="str">
        <f>IF(BC113=0,"geen actie",CONCATENATE("diploma uitschrijven: ",BA113," punten"))</f>
        <v>geen actie</v>
      </c>
      <c r="BE113" s="275">
        <v>112</v>
      </c>
    </row>
    <row r="114" spans="1:58" x14ac:dyDescent="0.3">
      <c r="A114" s="275">
        <v>113</v>
      </c>
      <c r="B114" s="275" t="str">
        <f>IF(A114=BE114,"v","x")</f>
        <v>v</v>
      </c>
      <c r="C114" s="300"/>
      <c r="D114" s="301"/>
      <c r="E114" s="294"/>
      <c r="F114" s="294"/>
      <c r="G114" s="294">
        <f>SUM(L114+P114+T114+X114+AB114+AF114+AJ114+AN114+AR114+AV114+AZ114)</f>
        <v>0</v>
      </c>
      <c r="H114" s="294"/>
      <c r="I114" s="153">
        <f>Aantallen!$B$1</f>
        <v>2021</v>
      </c>
      <c r="J114" s="455">
        <f>I114-H114</f>
        <v>2021</v>
      </c>
      <c r="K114" s="295">
        <f>G114-L114</f>
        <v>0</v>
      </c>
      <c r="L114" s="282">
        <v>0</v>
      </c>
      <c r="M114" s="296">
        <v>1</v>
      </c>
      <c r="N114" s="296"/>
      <c r="O114" s="296"/>
      <c r="P114" s="297">
        <f>SUM(N114*10+O114)/M114*10</f>
        <v>0</v>
      </c>
      <c r="Q114" s="296">
        <v>1</v>
      </c>
      <c r="R114" s="296"/>
      <c r="S114" s="296"/>
      <c r="T114" s="297">
        <f>SUM(R114*10+S114)/Q114*10</f>
        <v>0</v>
      </c>
      <c r="U114" s="296">
        <v>1</v>
      </c>
      <c r="V114" s="296"/>
      <c r="W114" s="296"/>
      <c r="X114" s="297">
        <f>SUM(V114*10+W114)/U114*10</f>
        <v>0</v>
      </c>
      <c r="Y114" s="296">
        <v>1</v>
      </c>
      <c r="Z114" s="296"/>
      <c r="AA114" s="296"/>
      <c r="AB114" s="297">
        <f>SUM(Z114*10+AA114)/Y114*10</f>
        <v>0</v>
      </c>
      <c r="AC114" s="296">
        <v>1</v>
      </c>
      <c r="AD114" s="296"/>
      <c r="AE114" s="296"/>
      <c r="AF114" s="297">
        <f>SUM(AD114*10+AE114)/AC114*10</f>
        <v>0</v>
      </c>
      <c r="AG114" s="296">
        <v>1</v>
      </c>
      <c r="AH114" s="296"/>
      <c r="AI114" s="296"/>
      <c r="AJ114" s="297">
        <f>SUM(AH114*10+AI114)/AG114*10</f>
        <v>0</v>
      </c>
      <c r="AK114" s="296">
        <v>1</v>
      </c>
      <c r="AL114" s="296">
        <v>0</v>
      </c>
      <c r="AM114" s="296">
        <v>0</v>
      </c>
      <c r="AN114" s="297">
        <f>SUM(AL114*10+AM114)/AK114*10</f>
        <v>0</v>
      </c>
      <c r="AO114" s="296">
        <v>1</v>
      </c>
      <c r="AP114" s="296">
        <v>0</v>
      </c>
      <c r="AQ114" s="296">
        <v>0</v>
      </c>
      <c r="AR114" s="297">
        <f>SUM(AP114*10+AQ114)/AO114*10</f>
        <v>0</v>
      </c>
      <c r="AS114" s="296">
        <v>1</v>
      </c>
      <c r="AT114" s="296">
        <v>0</v>
      </c>
      <c r="AU114" s="296">
        <v>0</v>
      </c>
      <c r="AV114" s="297">
        <f>SUM(AT114*10+AU114)/AS114*10</f>
        <v>0</v>
      </c>
      <c r="AW114" s="296">
        <v>1</v>
      </c>
      <c r="AX114" s="296">
        <v>0</v>
      </c>
      <c r="AY114" s="296">
        <v>0</v>
      </c>
      <c r="AZ114" s="297">
        <f>SUM(AX114*10+AY114)/AW114*10</f>
        <v>0</v>
      </c>
      <c r="BA114" s="298">
        <f>IF(G114&lt;250,0,IF(G114&lt;500,250,IF(G114&lt;750,"500",IF(G114&lt;1000,750,IF(G114&lt;1500,1000,IF(G114&lt;2000,1500,IF(G114&lt;2500,2000,IF(G114&lt;3000,2500,3000))))))))</f>
        <v>0</v>
      </c>
      <c r="BB114" s="302">
        <v>0</v>
      </c>
      <c r="BC114" s="294">
        <f>BA114-BB114</f>
        <v>0</v>
      </c>
      <c r="BD114" s="298" t="str">
        <f>IF(BC114=0,"geen actie",CONCATENATE("diploma uitschrijven: ",BA114," punten"))</f>
        <v>geen actie</v>
      </c>
      <c r="BE114" s="275">
        <v>113</v>
      </c>
    </row>
    <row r="115" spans="1:58" x14ac:dyDescent="0.3">
      <c r="A115" s="275">
        <v>114</v>
      </c>
      <c r="B115" s="275" t="str">
        <f>IF(A115=BE115,"v","x")</f>
        <v>v</v>
      </c>
      <c r="C115" s="300"/>
      <c r="D115" s="301"/>
      <c r="E115" s="294"/>
      <c r="F115" s="294"/>
      <c r="G115" s="294">
        <f>SUM(L115+P115+T115+X115+AB115+AF115+AJ115+AN115+AR115+AV115+AZ115)</f>
        <v>0</v>
      </c>
      <c r="H115" s="294"/>
      <c r="I115" s="153">
        <f>Aantallen!$B$1</f>
        <v>2021</v>
      </c>
      <c r="J115" s="455">
        <f>I115-H115</f>
        <v>2021</v>
      </c>
      <c r="K115" s="295">
        <f>G115-L115</f>
        <v>0</v>
      </c>
      <c r="L115" s="282">
        <v>0</v>
      </c>
      <c r="M115" s="296">
        <v>1</v>
      </c>
      <c r="N115" s="296"/>
      <c r="O115" s="296"/>
      <c r="P115" s="297">
        <f>SUM(N115*10+O115)/M115*10</f>
        <v>0</v>
      </c>
      <c r="Q115" s="296">
        <v>1</v>
      </c>
      <c r="R115" s="296"/>
      <c r="S115" s="296"/>
      <c r="T115" s="297">
        <f>SUM(R115*10+S115)/Q115*10</f>
        <v>0</v>
      </c>
      <c r="U115" s="296">
        <v>1</v>
      </c>
      <c r="V115" s="296"/>
      <c r="W115" s="296"/>
      <c r="X115" s="297">
        <f>SUM(V115*10+W115)/U115*10</f>
        <v>0</v>
      </c>
      <c r="Y115" s="296">
        <v>1</v>
      </c>
      <c r="Z115" s="296"/>
      <c r="AA115" s="296"/>
      <c r="AB115" s="297">
        <f>SUM(Z115*10+AA115)/Y115*10</f>
        <v>0</v>
      </c>
      <c r="AC115" s="296">
        <v>1</v>
      </c>
      <c r="AD115" s="296"/>
      <c r="AE115" s="296"/>
      <c r="AF115" s="297">
        <f>SUM(AD115*10+AE115)/AC115*10</f>
        <v>0</v>
      </c>
      <c r="AG115" s="296">
        <v>1</v>
      </c>
      <c r="AH115" s="296"/>
      <c r="AI115" s="296"/>
      <c r="AJ115" s="297">
        <f>SUM(AH115*10+AI115)/AG115*10</f>
        <v>0</v>
      </c>
      <c r="AK115" s="296">
        <v>1</v>
      </c>
      <c r="AL115" s="296">
        <v>0</v>
      </c>
      <c r="AM115" s="296">
        <v>0</v>
      </c>
      <c r="AN115" s="297">
        <f>SUM(AL115*10+AM115)/AK115*10</f>
        <v>0</v>
      </c>
      <c r="AO115" s="296">
        <v>1</v>
      </c>
      <c r="AP115" s="296">
        <v>0</v>
      </c>
      <c r="AQ115" s="296">
        <v>0</v>
      </c>
      <c r="AR115" s="297">
        <f>SUM(AP115*10+AQ115)/AO115*10</f>
        <v>0</v>
      </c>
      <c r="AS115" s="296">
        <v>1</v>
      </c>
      <c r="AT115" s="296">
        <v>0</v>
      </c>
      <c r="AU115" s="296">
        <v>0</v>
      </c>
      <c r="AV115" s="297">
        <f>SUM(AT115*10+AU115)/AS115*10</f>
        <v>0</v>
      </c>
      <c r="AW115" s="296">
        <v>1</v>
      </c>
      <c r="AX115" s="296">
        <v>0</v>
      </c>
      <c r="AY115" s="296">
        <v>0</v>
      </c>
      <c r="AZ115" s="297">
        <f>SUM(AX115*10+AY115)/AW115*10</f>
        <v>0</v>
      </c>
      <c r="BA115" s="298">
        <f>IF(G115&lt;250,0,IF(G115&lt;500,250,IF(G115&lt;750,"500",IF(G115&lt;1000,750,IF(G115&lt;1500,1000,IF(G115&lt;2000,1500,IF(G115&lt;2500,2000,IF(G115&lt;3000,2500,3000))))))))</f>
        <v>0</v>
      </c>
      <c r="BB115" s="302">
        <v>0</v>
      </c>
      <c r="BC115" s="294">
        <f>BA115-BB115</f>
        <v>0</v>
      </c>
      <c r="BD115" s="298" t="str">
        <f>IF(BC115=0,"geen actie",CONCATENATE("diploma uitschrijven: ",BA115," punten"))</f>
        <v>geen actie</v>
      </c>
      <c r="BE115" s="275">
        <v>114</v>
      </c>
    </row>
    <row r="116" spans="1:58" x14ac:dyDescent="0.3">
      <c r="A116" s="275">
        <v>115</v>
      </c>
      <c r="B116" s="275" t="str">
        <f>IF(A116=BE116,"v","x")</f>
        <v>v</v>
      </c>
      <c r="C116" s="300"/>
      <c r="D116" s="301"/>
      <c r="E116" s="294"/>
      <c r="F116" s="294"/>
      <c r="G116" s="294">
        <f>SUM(L116+P116+T116+X116+AB116+AF116+AJ116+AN116+AR116+AV116+AZ116)</f>
        <v>0</v>
      </c>
      <c r="H116" s="294"/>
      <c r="I116" s="153">
        <f>Aantallen!$B$1</f>
        <v>2021</v>
      </c>
      <c r="J116" s="455">
        <f>I116-H116</f>
        <v>2021</v>
      </c>
      <c r="K116" s="295">
        <f>G116-L116</f>
        <v>0</v>
      </c>
      <c r="L116" s="282">
        <v>0</v>
      </c>
      <c r="M116" s="296">
        <v>1</v>
      </c>
      <c r="N116" s="296"/>
      <c r="O116" s="296"/>
      <c r="P116" s="297">
        <f>SUM(N116*10+O116)/M116*10</f>
        <v>0</v>
      </c>
      <c r="Q116" s="296">
        <v>1</v>
      </c>
      <c r="R116" s="296"/>
      <c r="S116" s="296"/>
      <c r="T116" s="297">
        <f>SUM(R116*10+S116)/Q116*10</f>
        <v>0</v>
      </c>
      <c r="U116" s="296">
        <v>1</v>
      </c>
      <c r="V116" s="296"/>
      <c r="W116" s="296"/>
      <c r="X116" s="297">
        <f>SUM(V116*10+W116)/U116*10</f>
        <v>0</v>
      </c>
      <c r="Y116" s="296">
        <v>1</v>
      </c>
      <c r="Z116" s="296"/>
      <c r="AA116" s="296"/>
      <c r="AB116" s="297">
        <f>SUM(Z116*10+AA116)/Y116*10</f>
        <v>0</v>
      </c>
      <c r="AC116" s="296">
        <v>1</v>
      </c>
      <c r="AD116" s="296"/>
      <c r="AE116" s="296"/>
      <c r="AF116" s="297">
        <f>SUM(AD116*10+AE116)/AC116*10</f>
        <v>0</v>
      </c>
      <c r="AG116" s="296">
        <v>1</v>
      </c>
      <c r="AH116" s="296"/>
      <c r="AI116" s="296"/>
      <c r="AJ116" s="297">
        <f>SUM(AH116*10+AI116)/AG116*10</f>
        <v>0</v>
      </c>
      <c r="AK116" s="296">
        <v>1</v>
      </c>
      <c r="AL116" s="296">
        <v>0</v>
      </c>
      <c r="AM116" s="296">
        <v>0</v>
      </c>
      <c r="AN116" s="297">
        <f>SUM(AL116*10+AM116)/AK116*10</f>
        <v>0</v>
      </c>
      <c r="AO116" s="296">
        <v>1</v>
      </c>
      <c r="AP116" s="296">
        <v>0</v>
      </c>
      <c r="AQ116" s="296">
        <v>0</v>
      </c>
      <c r="AR116" s="297">
        <f>SUM(AP116*10+AQ116)/AO116*10</f>
        <v>0</v>
      </c>
      <c r="AS116" s="296">
        <v>1</v>
      </c>
      <c r="AT116" s="296">
        <v>0</v>
      </c>
      <c r="AU116" s="296">
        <v>0</v>
      </c>
      <c r="AV116" s="297">
        <f>SUM(AT116*10+AU116)/AS116*10</f>
        <v>0</v>
      </c>
      <c r="AW116" s="296">
        <v>1</v>
      </c>
      <c r="AX116" s="296">
        <v>0</v>
      </c>
      <c r="AY116" s="296">
        <v>0</v>
      </c>
      <c r="AZ116" s="297">
        <f>SUM(AX116*10+AY116)/AW116*10</f>
        <v>0</v>
      </c>
      <c r="BA116" s="298">
        <f>IF(G116&lt;250,0,IF(G116&lt;500,250,IF(G116&lt;750,"500",IF(G116&lt;1000,750,IF(G116&lt;1500,1000,IF(G116&lt;2000,1500,IF(G116&lt;2500,2000,IF(G116&lt;3000,2500,3000))))))))</f>
        <v>0</v>
      </c>
      <c r="BB116" s="302">
        <v>0</v>
      </c>
      <c r="BC116" s="294">
        <f>BA116-BB116</f>
        <v>0</v>
      </c>
      <c r="BD116" s="298" t="str">
        <f>IF(BC116=0,"geen actie",CONCATENATE("diploma uitschrijven: ",BA116," punten"))</f>
        <v>geen actie</v>
      </c>
      <c r="BE116" s="275">
        <v>115</v>
      </c>
    </row>
    <row r="117" spans="1:58" x14ac:dyDescent="0.3">
      <c r="A117" s="275">
        <v>116</v>
      </c>
      <c r="B117" s="275" t="str">
        <f>IF(A117=BE117,"v","x")</f>
        <v>v</v>
      </c>
      <c r="C117" s="300"/>
      <c r="D117" s="301"/>
      <c r="E117" s="294"/>
      <c r="F117" s="294"/>
      <c r="G117" s="294">
        <f>SUM(L117+P117+T117+X117+AB117+AF117+AJ117+AN117+AR117+AV117+AZ117)</f>
        <v>0</v>
      </c>
      <c r="H117" s="294"/>
      <c r="I117" s="153">
        <f>Aantallen!$B$1</f>
        <v>2021</v>
      </c>
      <c r="J117" s="455">
        <f>I117-H117</f>
        <v>2021</v>
      </c>
      <c r="K117" s="295">
        <f>G117-L117</f>
        <v>0</v>
      </c>
      <c r="L117" s="282">
        <v>0</v>
      </c>
      <c r="M117" s="296">
        <v>1</v>
      </c>
      <c r="N117" s="296"/>
      <c r="O117" s="296"/>
      <c r="P117" s="297">
        <f>SUM(N117*10+O117)/M117*10</f>
        <v>0</v>
      </c>
      <c r="Q117" s="296">
        <v>1</v>
      </c>
      <c r="R117" s="296"/>
      <c r="S117" s="296"/>
      <c r="T117" s="297">
        <f>SUM(R117*10+S117)/Q117*10</f>
        <v>0</v>
      </c>
      <c r="U117" s="296">
        <v>1</v>
      </c>
      <c r="V117" s="296"/>
      <c r="W117" s="296"/>
      <c r="X117" s="297">
        <f>SUM(V117*10+W117)/U117*10</f>
        <v>0</v>
      </c>
      <c r="Y117" s="296">
        <v>1</v>
      </c>
      <c r="Z117" s="296"/>
      <c r="AA117" s="296"/>
      <c r="AB117" s="297">
        <f>SUM(Z117*10+AA117)/Y117*10</f>
        <v>0</v>
      </c>
      <c r="AC117" s="296">
        <v>1</v>
      </c>
      <c r="AD117" s="296"/>
      <c r="AE117" s="296"/>
      <c r="AF117" s="297">
        <f>SUM(AD117*10+AE117)/AC117*10</f>
        <v>0</v>
      </c>
      <c r="AG117" s="296">
        <v>1</v>
      </c>
      <c r="AH117" s="296"/>
      <c r="AI117" s="296"/>
      <c r="AJ117" s="297">
        <f>SUM(AH117*10+AI117)/AG117*10</f>
        <v>0</v>
      </c>
      <c r="AK117" s="296">
        <v>1</v>
      </c>
      <c r="AL117" s="296">
        <v>0</v>
      </c>
      <c r="AM117" s="296">
        <v>0</v>
      </c>
      <c r="AN117" s="297">
        <f>SUM(AL117*10+AM117)/AK117*10</f>
        <v>0</v>
      </c>
      <c r="AO117" s="296">
        <v>1</v>
      </c>
      <c r="AP117" s="296">
        <v>0</v>
      </c>
      <c r="AQ117" s="296">
        <v>0</v>
      </c>
      <c r="AR117" s="297">
        <f>SUM(AP117*10+AQ117)/AO117*10</f>
        <v>0</v>
      </c>
      <c r="AS117" s="296">
        <v>1</v>
      </c>
      <c r="AT117" s="296">
        <v>0</v>
      </c>
      <c r="AU117" s="296">
        <v>0</v>
      </c>
      <c r="AV117" s="297">
        <f>SUM(AT117*10+AU117)/AS117*10</f>
        <v>0</v>
      </c>
      <c r="AW117" s="296">
        <v>1</v>
      </c>
      <c r="AX117" s="296">
        <v>0</v>
      </c>
      <c r="AY117" s="296">
        <v>0</v>
      </c>
      <c r="AZ117" s="297">
        <f>SUM(AX117*10+AY117)/AW117*10</f>
        <v>0</v>
      </c>
      <c r="BA117" s="298">
        <f>IF(G117&lt;250,0,IF(G117&lt;500,250,IF(G117&lt;750,"500",IF(G117&lt;1000,750,IF(G117&lt;1500,1000,IF(G117&lt;2000,1500,IF(G117&lt;2500,2000,IF(G117&lt;3000,2500,3000))))))))</f>
        <v>0</v>
      </c>
      <c r="BB117" s="302">
        <v>0</v>
      </c>
      <c r="BC117" s="294">
        <f>BA117-BB117</f>
        <v>0</v>
      </c>
      <c r="BD117" s="298" t="str">
        <f>IF(BC117=0,"geen actie",CONCATENATE("diploma uitschrijven: ",BA117," punten"))</f>
        <v>geen actie</v>
      </c>
      <c r="BE117" s="275">
        <v>116</v>
      </c>
    </row>
    <row r="118" spans="1:58" x14ac:dyDescent="0.3">
      <c r="A118" s="275">
        <v>117</v>
      </c>
      <c r="B118" s="275" t="str">
        <f>IF(A118=BE118,"v","x")</f>
        <v>v</v>
      </c>
      <c r="C118" s="300"/>
      <c r="D118" s="301"/>
      <c r="E118" s="294"/>
      <c r="F118" s="294"/>
      <c r="G118" s="294">
        <f>SUM(L118+P118+T118+X118+AB118+AF118+AJ118+AN118+AR118+AV118+AZ118)</f>
        <v>0</v>
      </c>
      <c r="H118" s="294"/>
      <c r="I118" s="153">
        <f>Aantallen!$B$1</f>
        <v>2021</v>
      </c>
      <c r="J118" s="455">
        <f>I118-H118</f>
        <v>2021</v>
      </c>
      <c r="K118" s="295">
        <f>G118-L118</f>
        <v>0</v>
      </c>
      <c r="L118" s="282">
        <v>0</v>
      </c>
      <c r="M118" s="296">
        <v>1</v>
      </c>
      <c r="N118" s="296"/>
      <c r="O118" s="296"/>
      <c r="P118" s="297">
        <f>SUM(N118*10+O118)/M118*10</f>
        <v>0</v>
      </c>
      <c r="Q118" s="296">
        <v>1</v>
      </c>
      <c r="R118" s="296"/>
      <c r="S118" s="296"/>
      <c r="T118" s="297">
        <f>SUM(R118*10+S118)/Q118*10</f>
        <v>0</v>
      </c>
      <c r="U118" s="296">
        <v>1</v>
      </c>
      <c r="V118" s="296"/>
      <c r="W118" s="296"/>
      <c r="X118" s="297">
        <f>SUM(V118*10+W118)/U118*10</f>
        <v>0</v>
      </c>
      <c r="Y118" s="296">
        <v>1</v>
      </c>
      <c r="Z118" s="296"/>
      <c r="AA118" s="296"/>
      <c r="AB118" s="297">
        <f>SUM(Z118*10+AA118)/Y118*10</f>
        <v>0</v>
      </c>
      <c r="AC118" s="296">
        <v>1</v>
      </c>
      <c r="AD118" s="296"/>
      <c r="AE118" s="296"/>
      <c r="AF118" s="297">
        <f>SUM(AD118*10+AE118)/AC118*10</f>
        <v>0</v>
      </c>
      <c r="AG118" s="296">
        <v>1</v>
      </c>
      <c r="AH118" s="296"/>
      <c r="AI118" s="296"/>
      <c r="AJ118" s="297">
        <f>SUM(AH118*10+AI118)/AG118*10</f>
        <v>0</v>
      </c>
      <c r="AK118" s="296">
        <v>1</v>
      </c>
      <c r="AL118" s="296">
        <v>0</v>
      </c>
      <c r="AM118" s="296">
        <v>0</v>
      </c>
      <c r="AN118" s="297">
        <f>SUM(AL118*10+AM118)/AK118*10</f>
        <v>0</v>
      </c>
      <c r="AO118" s="296">
        <v>1</v>
      </c>
      <c r="AP118" s="296">
        <v>0</v>
      </c>
      <c r="AQ118" s="296">
        <v>0</v>
      </c>
      <c r="AR118" s="297">
        <f>SUM(AP118*10+AQ118)/AO118*10</f>
        <v>0</v>
      </c>
      <c r="AS118" s="296">
        <v>1</v>
      </c>
      <c r="AT118" s="296">
        <v>0</v>
      </c>
      <c r="AU118" s="296">
        <v>0</v>
      </c>
      <c r="AV118" s="297">
        <f>SUM(AT118*10+AU118)/AS118*10</f>
        <v>0</v>
      </c>
      <c r="AW118" s="296">
        <v>1</v>
      </c>
      <c r="AX118" s="296">
        <v>0</v>
      </c>
      <c r="AY118" s="296">
        <v>0</v>
      </c>
      <c r="AZ118" s="297">
        <f>SUM(AX118*10+AY118)/AW118*10</f>
        <v>0</v>
      </c>
      <c r="BA118" s="298">
        <f>IF(G118&lt;250,0,IF(G118&lt;500,250,IF(G118&lt;750,"500",IF(G118&lt;1000,750,IF(G118&lt;1500,1000,IF(G118&lt;2000,1500,IF(G118&lt;2500,2000,IF(G118&lt;3000,2500,3000))))))))</f>
        <v>0</v>
      </c>
      <c r="BB118" s="302">
        <v>0</v>
      </c>
      <c r="BC118" s="294">
        <f>BA118-BB118</f>
        <v>0</v>
      </c>
      <c r="BD118" s="298" t="str">
        <f>IF(BC118=0,"geen actie",CONCATENATE("diploma uitschrijven: ",BA118," punten"))</f>
        <v>geen actie</v>
      </c>
      <c r="BE118" s="275">
        <v>117</v>
      </c>
    </row>
    <row r="119" spans="1:58" x14ac:dyDescent="0.3">
      <c r="A119" s="275">
        <v>118</v>
      </c>
      <c r="B119" s="275" t="str">
        <f>IF(A119=BE119,"v","x")</f>
        <v>v</v>
      </c>
      <c r="C119" s="300"/>
      <c r="D119" s="301"/>
      <c r="E119" s="294"/>
      <c r="F119" s="294"/>
      <c r="G119" s="294">
        <f>SUM(L119+P119+T119+X119+AB119+AF119+AJ119+AN119+AR119+AV119+AZ119)</f>
        <v>0</v>
      </c>
      <c r="H119" s="294"/>
      <c r="I119" s="153">
        <f>Aantallen!$B$1</f>
        <v>2021</v>
      </c>
      <c r="J119" s="455">
        <f>I119-H119</f>
        <v>2021</v>
      </c>
      <c r="K119" s="295">
        <f>G119-L119</f>
        <v>0</v>
      </c>
      <c r="L119" s="282">
        <v>0</v>
      </c>
      <c r="M119" s="296">
        <v>1</v>
      </c>
      <c r="N119" s="296"/>
      <c r="O119" s="296"/>
      <c r="P119" s="297">
        <f>SUM(N119*10+O119)/M119*10</f>
        <v>0</v>
      </c>
      <c r="Q119" s="296">
        <v>1</v>
      </c>
      <c r="R119" s="296"/>
      <c r="S119" s="296"/>
      <c r="T119" s="297">
        <f>SUM(R119*10+S119)/Q119*10</f>
        <v>0</v>
      </c>
      <c r="U119" s="296">
        <v>1</v>
      </c>
      <c r="V119" s="296"/>
      <c r="W119" s="296"/>
      <c r="X119" s="297">
        <f>SUM(V119*10+W119)/U119*10</f>
        <v>0</v>
      </c>
      <c r="Y119" s="296">
        <v>1</v>
      </c>
      <c r="Z119" s="296"/>
      <c r="AA119" s="296"/>
      <c r="AB119" s="297">
        <f>SUM(Z119*10+AA119)/Y119*10</f>
        <v>0</v>
      </c>
      <c r="AC119" s="296">
        <v>1</v>
      </c>
      <c r="AD119" s="296"/>
      <c r="AE119" s="296"/>
      <c r="AF119" s="297">
        <f>SUM(AD119*10+AE119)/AC119*10</f>
        <v>0</v>
      </c>
      <c r="AG119" s="296">
        <v>1</v>
      </c>
      <c r="AH119" s="296"/>
      <c r="AI119" s="296"/>
      <c r="AJ119" s="297">
        <f>SUM(AH119*10+AI119)/AG119*10</f>
        <v>0</v>
      </c>
      <c r="AK119" s="296">
        <v>1</v>
      </c>
      <c r="AL119" s="296">
        <v>0</v>
      </c>
      <c r="AM119" s="296">
        <v>0</v>
      </c>
      <c r="AN119" s="297">
        <f>SUM(AL119*10+AM119)/AK119*10</f>
        <v>0</v>
      </c>
      <c r="AO119" s="296">
        <v>1</v>
      </c>
      <c r="AP119" s="296">
        <v>0</v>
      </c>
      <c r="AQ119" s="296">
        <v>0</v>
      </c>
      <c r="AR119" s="297">
        <f>SUM(AP119*10+AQ119)/AO119*10</f>
        <v>0</v>
      </c>
      <c r="AS119" s="296">
        <v>1</v>
      </c>
      <c r="AT119" s="296">
        <v>0</v>
      </c>
      <c r="AU119" s="296">
        <v>0</v>
      </c>
      <c r="AV119" s="297">
        <f>SUM(AT119*10+AU119)/AS119*10</f>
        <v>0</v>
      </c>
      <c r="AW119" s="296">
        <v>1</v>
      </c>
      <c r="AX119" s="296">
        <v>0</v>
      </c>
      <c r="AY119" s="296">
        <v>0</v>
      </c>
      <c r="AZ119" s="297">
        <f>SUM(AX119*10+AY119)/AW119*10</f>
        <v>0</v>
      </c>
      <c r="BA119" s="298">
        <f>IF(G119&lt;250,0,IF(G119&lt;500,250,IF(G119&lt;750,"500",IF(G119&lt;1000,750,IF(G119&lt;1500,1000,IF(G119&lt;2000,1500,IF(G119&lt;2500,2000,IF(G119&lt;3000,2500,3000))))))))</f>
        <v>0</v>
      </c>
      <c r="BB119" s="302">
        <v>0</v>
      </c>
      <c r="BC119" s="294">
        <f>BA119-BB119</f>
        <v>0</v>
      </c>
      <c r="BD119" s="298" t="str">
        <f>IF(BC119=0,"geen actie",CONCATENATE("diploma uitschrijven: ",BA119," punten"))</f>
        <v>geen actie</v>
      </c>
      <c r="BE119" s="275">
        <v>118</v>
      </c>
    </row>
    <row r="120" spans="1:58" x14ac:dyDescent="0.3">
      <c r="A120" s="275">
        <v>119</v>
      </c>
      <c r="B120" s="275" t="str">
        <f>IF(A120=BE120,"v","x")</f>
        <v>v</v>
      </c>
      <c r="C120" s="300"/>
      <c r="D120" s="301"/>
      <c r="E120" s="294"/>
      <c r="F120" s="294"/>
      <c r="G120" s="294">
        <f>SUM(L120+P120+T120+X120+AB120+AF120+AJ120+AN120+AR120+AV120+AZ120)</f>
        <v>0</v>
      </c>
      <c r="H120" s="294"/>
      <c r="I120" s="153">
        <f>Aantallen!$B$1</f>
        <v>2021</v>
      </c>
      <c r="J120" s="455">
        <f>I120-H120</f>
        <v>2021</v>
      </c>
      <c r="K120" s="295">
        <f>G120-L120</f>
        <v>0</v>
      </c>
      <c r="L120" s="282">
        <v>0</v>
      </c>
      <c r="M120" s="296">
        <v>1</v>
      </c>
      <c r="N120" s="296"/>
      <c r="O120" s="296"/>
      <c r="P120" s="297">
        <f>SUM(N120*10+O120)/M120*10</f>
        <v>0</v>
      </c>
      <c r="Q120" s="296">
        <v>1</v>
      </c>
      <c r="R120" s="296"/>
      <c r="S120" s="296"/>
      <c r="T120" s="297">
        <f>SUM(R120*10+S120)/Q120*10</f>
        <v>0</v>
      </c>
      <c r="U120" s="296">
        <v>1</v>
      </c>
      <c r="V120" s="296"/>
      <c r="W120" s="296"/>
      <c r="X120" s="297">
        <f>SUM(V120*10+W120)/U120*10</f>
        <v>0</v>
      </c>
      <c r="Y120" s="296">
        <v>1</v>
      </c>
      <c r="Z120" s="296"/>
      <c r="AA120" s="296"/>
      <c r="AB120" s="297">
        <f>SUM(Z120*10+AA120)/Y120*10</f>
        <v>0</v>
      </c>
      <c r="AC120" s="296">
        <v>1</v>
      </c>
      <c r="AD120" s="296"/>
      <c r="AE120" s="296"/>
      <c r="AF120" s="297">
        <f>SUM(AD120*10+AE120)/AC120*10</f>
        <v>0</v>
      </c>
      <c r="AG120" s="296">
        <v>1</v>
      </c>
      <c r="AH120" s="296"/>
      <c r="AI120" s="296"/>
      <c r="AJ120" s="297">
        <f>SUM(AH120*10+AI120)/AG120*10</f>
        <v>0</v>
      </c>
      <c r="AK120" s="296">
        <v>1</v>
      </c>
      <c r="AL120" s="296">
        <v>0</v>
      </c>
      <c r="AM120" s="296">
        <v>0</v>
      </c>
      <c r="AN120" s="297">
        <f>SUM(AL120*10+AM120)/AK120*10</f>
        <v>0</v>
      </c>
      <c r="AO120" s="296">
        <v>1</v>
      </c>
      <c r="AP120" s="296">
        <v>0</v>
      </c>
      <c r="AQ120" s="296">
        <v>0</v>
      </c>
      <c r="AR120" s="297">
        <f>SUM(AP120*10+AQ120)/AO120*10</f>
        <v>0</v>
      </c>
      <c r="AS120" s="296">
        <v>1</v>
      </c>
      <c r="AT120" s="296">
        <v>0</v>
      </c>
      <c r="AU120" s="296">
        <v>0</v>
      </c>
      <c r="AV120" s="297">
        <f>SUM(AT120*10+AU120)/AS120*10</f>
        <v>0</v>
      </c>
      <c r="AW120" s="296">
        <v>1</v>
      </c>
      <c r="AX120" s="296">
        <v>0</v>
      </c>
      <c r="AY120" s="296">
        <v>0</v>
      </c>
      <c r="AZ120" s="297">
        <f>SUM(AX120*10+AY120)/AW120*10</f>
        <v>0</v>
      </c>
      <c r="BA120" s="298">
        <f>IF(G120&lt;250,0,IF(G120&lt;500,250,IF(G120&lt;750,"500",IF(G120&lt;1000,750,IF(G120&lt;1500,1000,IF(G120&lt;2000,1500,IF(G120&lt;2500,2000,IF(G120&lt;3000,2500,3000))))))))</f>
        <v>0</v>
      </c>
      <c r="BB120" s="302">
        <v>0</v>
      </c>
      <c r="BC120" s="294">
        <f>BA120-BB120</f>
        <v>0</v>
      </c>
      <c r="BD120" s="298" t="str">
        <f>IF(BC120=0,"geen actie",CONCATENATE("diploma uitschrijven: ",BA120," punten"))</f>
        <v>geen actie</v>
      </c>
      <c r="BE120" s="275">
        <v>119</v>
      </c>
    </row>
    <row r="121" spans="1:58" x14ac:dyDescent="0.3">
      <c r="A121" s="275">
        <v>120</v>
      </c>
      <c r="B121" s="275" t="str">
        <f>IF(A121=BE121,"v","x")</f>
        <v>v</v>
      </c>
      <c r="C121" s="300"/>
      <c r="D121" s="301"/>
      <c r="E121" s="294"/>
      <c r="F121" s="294"/>
      <c r="G121" s="294">
        <f>SUM(L121+P121+T121+X121+AB121+AF121+AJ121+AN121+AR121+AV121+AZ121)</f>
        <v>0</v>
      </c>
      <c r="H121" s="294"/>
      <c r="I121" s="153">
        <f>Aantallen!$B$1</f>
        <v>2021</v>
      </c>
      <c r="J121" s="455">
        <f>I121-H121</f>
        <v>2021</v>
      </c>
      <c r="K121" s="295">
        <f>G121-L121</f>
        <v>0</v>
      </c>
      <c r="L121" s="282">
        <v>0</v>
      </c>
      <c r="M121" s="296">
        <v>1</v>
      </c>
      <c r="N121" s="296"/>
      <c r="O121" s="296"/>
      <c r="P121" s="297">
        <f>SUM(N121*10+O121)/M121*10</f>
        <v>0</v>
      </c>
      <c r="Q121" s="296">
        <v>1</v>
      </c>
      <c r="R121" s="296"/>
      <c r="S121" s="296"/>
      <c r="T121" s="297">
        <f>SUM(R121*10+S121)/Q121*10</f>
        <v>0</v>
      </c>
      <c r="U121" s="296">
        <v>1</v>
      </c>
      <c r="V121" s="296"/>
      <c r="W121" s="296"/>
      <c r="X121" s="297">
        <f>SUM(V121*10+W121)/U121*10</f>
        <v>0</v>
      </c>
      <c r="Y121" s="296">
        <v>1</v>
      </c>
      <c r="Z121" s="296"/>
      <c r="AA121" s="296"/>
      <c r="AB121" s="297">
        <f>SUM(Z121*10+AA121)/Y121*10</f>
        <v>0</v>
      </c>
      <c r="AC121" s="296">
        <v>1</v>
      </c>
      <c r="AD121" s="296"/>
      <c r="AE121" s="296"/>
      <c r="AF121" s="297">
        <f>SUM(AD121*10+AE121)/AC121*10</f>
        <v>0</v>
      </c>
      <c r="AG121" s="296">
        <v>1</v>
      </c>
      <c r="AH121" s="296"/>
      <c r="AI121" s="296"/>
      <c r="AJ121" s="297">
        <f>SUM(AH121*10+AI121)/AG121*10</f>
        <v>0</v>
      </c>
      <c r="AK121" s="296">
        <v>1</v>
      </c>
      <c r="AL121" s="296">
        <v>0</v>
      </c>
      <c r="AM121" s="296">
        <v>0</v>
      </c>
      <c r="AN121" s="297">
        <f>SUM(AL121*10+AM121)/AK121*10</f>
        <v>0</v>
      </c>
      <c r="AO121" s="296">
        <v>1</v>
      </c>
      <c r="AP121" s="296">
        <v>0</v>
      </c>
      <c r="AQ121" s="296">
        <v>0</v>
      </c>
      <c r="AR121" s="297">
        <f>SUM(AP121*10+AQ121)/AO121*10</f>
        <v>0</v>
      </c>
      <c r="AS121" s="296">
        <v>1</v>
      </c>
      <c r="AT121" s="296">
        <v>0</v>
      </c>
      <c r="AU121" s="296">
        <v>0</v>
      </c>
      <c r="AV121" s="297">
        <f>SUM(AT121*10+AU121)/AS121*10</f>
        <v>0</v>
      </c>
      <c r="AW121" s="296">
        <v>1</v>
      </c>
      <c r="AX121" s="296">
        <v>0</v>
      </c>
      <c r="AY121" s="296">
        <v>0</v>
      </c>
      <c r="AZ121" s="297">
        <f>SUM(AX121*10+AY121)/AW121*10</f>
        <v>0</v>
      </c>
      <c r="BA121" s="298">
        <f>IF(G121&lt;250,0,IF(G121&lt;500,250,IF(G121&lt;750,"500",IF(G121&lt;1000,750,IF(G121&lt;1500,1000,IF(G121&lt;2000,1500,IF(G121&lt;2500,2000,IF(G121&lt;3000,2500,3000))))))))</f>
        <v>0</v>
      </c>
      <c r="BB121" s="302">
        <v>0</v>
      </c>
      <c r="BC121" s="294">
        <f>BA121-BB121</f>
        <v>0</v>
      </c>
      <c r="BD121" s="298" t="str">
        <f>IF(BC121=0,"geen actie",CONCATENATE("diploma uitschrijven: ",BA121," punten"))</f>
        <v>geen actie</v>
      </c>
      <c r="BE121" s="275">
        <v>120</v>
      </c>
    </row>
    <row r="122" spans="1:58" x14ac:dyDescent="0.3">
      <c r="A122" s="275">
        <v>121</v>
      </c>
      <c r="B122" s="275" t="str">
        <f>IF(A122=BE122,"v","x")</f>
        <v>v</v>
      </c>
      <c r="C122" s="300"/>
      <c r="D122" s="301"/>
      <c r="E122" s="294"/>
      <c r="F122" s="294"/>
      <c r="G122" s="294">
        <f>SUM(L122+P122+T122+X122+AB122+AF122+AJ122+AN122+AR122+AV122+AZ122)</f>
        <v>0</v>
      </c>
      <c r="H122" s="294"/>
      <c r="I122" s="153">
        <f>Aantallen!$B$1</f>
        <v>2021</v>
      </c>
      <c r="J122" s="455">
        <f>I122-H122</f>
        <v>2021</v>
      </c>
      <c r="K122" s="295">
        <f>G122-L122</f>
        <v>0</v>
      </c>
      <c r="L122" s="282">
        <v>0</v>
      </c>
      <c r="M122" s="296">
        <v>1</v>
      </c>
      <c r="N122" s="296"/>
      <c r="O122" s="296"/>
      <c r="P122" s="297">
        <f>SUM(N122*10+O122)/M122*10</f>
        <v>0</v>
      </c>
      <c r="Q122" s="296">
        <v>1</v>
      </c>
      <c r="R122" s="296"/>
      <c r="S122" s="296"/>
      <c r="T122" s="297">
        <f>SUM(R122*10+S122)/Q122*10</f>
        <v>0</v>
      </c>
      <c r="U122" s="296">
        <v>1</v>
      </c>
      <c r="V122" s="296"/>
      <c r="W122" s="296"/>
      <c r="X122" s="297">
        <f>SUM(V122*10+W122)/U122*10</f>
        <v>0</v>
      </c>
      <c r="Y122" s="296">
        <v>1</v>
      </c>
      <c r="Z122" s="296"/>
      <c r="AA122" s="296"/>
      <c r="AB122" s="297">
        <f>SUM(Z122*10+AA122)/Y122*10</f>
        <v>0</v>
      </c>
      <c r="AC122" s="296">
        <v>1</v>
      </c>
      <c r="AD122" s="296"/>
      <c r="AE122" s="296"/>
      <c r="AF122" s="297">
        <f>SUM(AD122*10+AE122)/AC122*10</f>
        <v>0</v>
      </c>
      <c r="AG122" s="296">
        <v>1</v>
      </c>
      <c r="AH122" s="296"/>
      <c r="AI122" s="296"/>
      <c r="AJ122" s="297">
        <f>SUM(AH122*10+AI122)/AG122*10</f>
        <v>0</v>
      </c>
      <c r="AK122" s="296">
        <v>1</v>
      </c>
      <c r="AL122" s="296">
        <v>0</v>
      </c>
      <c r="AM122" s="296">
        <v>0</v>
      </c>
      <c r="AN122" s="297">
        <f>SUM(AL122*10+AM122)/AK122*10</f>
        <v>0</v>
      </c>
      <c r="AO122" s="296">
        <v>1</v>
      </c>
      <c r="AP122" s="296">
        <v>0</v>
      </c>
      <c r="AQ122" s="296">
        <v>0</v>
      </c>
      <c r="AR122" s="297">
        <f>SUM(AP122*10+AQ122)/AO122*10</f>
        <v>0</v>
      </c>
      <c r="AS122" s="296">
        <v>1</v>
      </c>
      <c r="AT122" s="296">
        <v>0</v>
      </c>
      <c r="AU122" s="296">
        <v>0</v>
      </c>
      <c r="AV122" s="297">
        <f>SUM(AT122*10+AU122)/AS122*10</f>
        <v>0</v>
      </c>
      <c r="AW122" s="296">
        <v>1</v>
      </c>
      <c r="AX122" s="296">
        <v>0</v>
      </c>
      <c r="AY122" s="296">
        <v>0</v>
      </c>
      <c r="AZ122" s="297">
        <f>SUM(AX122*10+AY122)/AW122*10</f>
        <v>0</v>
      </c>
      <c r="BA122" s="298">
        <f>IF(G122&lt;250,0,IF(G122&lt;500,250,IF(G122&lt;750,"500",IF(G122&lt;1000,750,IF(G122&lt;1500,1000,IF(G122&lt;2000,1500,IF(G122&lt;2500,2000,IF(G122&lt;3000,2500,3000))))))))</f>
        <v>0</v>
      </c>
      <c r="BB122" s="302">
        <v>0</v>
      </c>
      <c r="BC122" s="294">
        <f>BA122-BB122</f>
        <v>0</v>
      </c>
      <c r="BD122" s="298" t="str">
        <f>IF(BC122=0,"geen actie",CONCATENATE("diploma uitschrijven: ",BA122," punten"))</f>
        <v>geen actie</v>
      </c>
      <c r="BE122" s="275">
        <v>121</v>
      </c>
    </row>
    <row r="123" spans="1:58" x14ac:dyDescent="0.3">
      <c r="A123" s="275">
        <v>122</v>
      </c>
      <c r="B123" s="275" t="str">
        <f>IF(A123=BE123,"v","x")</f>
        <v>v</v>
      </c>
      <c r="C123" s="300"/>
      <c r="D123" s="301"/>
      <c r="E123" s="294"/>
      <c r="F123" s="294"/>
      <c r="G123" s="294">
        <f>SUM(L123+P123+T123+X123+AB123+AF123+AJ123+AN123+AR123+AV123+AZ123)</f>
        <v>0</v>
      </c>
      <c r="H123" s="294"/>
      <c r="I123" s="153">
        <f>Aantallen!$B$1</f>
        <v>2021</v>
      </c>
      <c r="J123" s="455">
        <f>I123-H123</f>
        <v>2021</v>
      </c>
      <c r="K123" s="295">
        <f>G123-L123</f>
        <v>0</v>
      </c>
      <c r="L123" s="282">
        <v>0</v>
      </c>
      <c r="M123" s="296">
        <v>1</v>
      </c>
      <c r="N123" s="296"/>
      <c r="O123" s="296"/>
      <c r="P123" s="297">
        <f>SUM(N123*10+O123)/M123*10</f>
        <v>0</v>
      </c>
      <c r="Q123" s="296">
        <v>1</v>
      </c>
      <c r="R123" s="296"/>
      <c r="S123" s="296"/>
      <c r="T123" s="297">
        <f>SUM(R123*10+S123)/Q123*10</f>
        <v>0</v>
      </c>
      <c r="U123" s="296">
        <v>1</v>
      </c>
      <c r="V123" s="296"/>
      <c r="W123" s="296"/>
      <c r="X123" s="297">
        <f>SUM(V123*10+W123)/U123*10</f>
        <v>0</v>
      </c>
      <c r="Y123" s="296">
        <v>1</v>
      </c>
      <c r="Z123" s="296"/>
      <c r="AA123" s="296"/>
      <c r="AB123" s="297">
        <f>SUM(Z123*10+AA123)/Y123*10</f>
        <v>0</v>
      </c>
      <c r="AC123" s="296">
        <v>1</v>
      </c>
      <c r="AD123" s="296"/>
      <c r="AE123" s="296"/>
      <c r="AF123" s="297">
        <f>SUM(AD123*10+AE123)/AC123*10</f>
        <v>0</v>
      </c>
      <c r="AG123" s="296">
        <v>1</v>
      </c>
      <c r="AH123" s="296"/>
      <c r="AI123" s="296"/>
      <c r="AJ123" s="297">
        <f>SUM(AH123*10+AI123)/AG123*10</f>
        <v>0</v>
      </c>
      <c r="AK123" s="296">
        <v>1</v>
      </c>
      <c r="AL123" s="296">
        <v>0</v>
      </c>
      <c r="AM123" s="296">
        <v>0</v>
      </c>
      <c r="AN123" s="297">
        <f>SUM(AL123*10+AM123)/AK123*10</f>
        <v>0</v>
      </c>
      <c r="AO123" s="296">
        <v>1</v>
      </c>
      <c r="AP123" s="296">
        <v>0</v>
      </c>
      <c r="AQ123" s="296">
        <v>0</v>
      </c>
      <c r="AR123" s="297">
        <f>SUM(AP123*10+AQ123)/AO123*10</f>
        <v>0</v>
      </c>
      <c r="AS123" s="296">
        <v>1</v>
      </c>
      <c r="AT123" s="296">
        <v>0</v>
      </c>
      <c r="AU123" s="296">
        <v>0</v>
      </c>
      <c r="AV123" s="297">
        <f>SUM(AT123*10+AU123)/AS123*10</f>
        <v>0</v>
      </c>
      <c r="AW123" s="296">
        <v>1</v>
      </c>
      <c r="AX123" s="296">
        <v>0</v>
      </c>
      <c r="AY123" s="296">
        <v>0</v>
      </c>
      <c r="AZ123" s="297">
        <f>SUM(AX123*10+AY123)/AW123*10</f>
        <v>0</v>
      </c>
      <c r="BA123" s="298">
        <f>IF(G123&lt;250,0,IF(G123&lt;500,250,IF(G123&lt;750,"500",IF(G123&lt;1000,750,IF(G123&lt;1500,1000,IF(G123&lt;2000,1500,IF(G123&lt;2500,2000,IF(G123&lt;3000,2500,3000))))))))</f>
        <v>0</v>
      </c>
      <c r="BB123" s="302">
        <v>0</v>
      </c>
      <c r="BC123" s="294">
        <f>BA123-BB123</f>
        <v>0</v>
      </c>
      <c r="BD123" s="298" t="str">
        <f>IF(BC123=0,"geen actie",CONCATENATE("diploma uitschrijven: ",BA123," punten"))</f>
        <v>geen actie</v>
      </c>
      <c r="BE123" s="275">
        <v>122</v>
      </c>
      <c r="BF123" s="299"/>
    </row>
    <row r="124" spans="1:58" x14ac:dyDescent="0.3">
      <c r="A124" s="275">
        <v>123</v>
      </c>
      <c r="B124" s="275" t="str">
        <f>IF(A124=BE124,"v","x")</f>
        <v>v</v>
      </c>
      <c r="C124" s="300"/>
      <c r="D124" s="301"/>
      <c r="E124" s="294"/>
      <c r="F124" s="294"/>
      <c r="G124" s="294">
        <f>SUM(L124+P124+T124+X124+AB124+AF124+AJ124+AN124+AR124+AV124+AZ124)</f>
        <v>0</v>
      </c>
      <c r="H124" s="294"/>
      <c r="I124" s="153">
        <f>Aantallen!$B$1</f>
        <v>2021</v>
      </c>
      <c r="J124" s="455">
        <f>I124-H124</f>
        <v>2021</v>
      </c>
      <c r="K124" s="295">
        <f>G124-L124</f>
        <v>0</v>
      </c>
      <c r="L124" s="282">
        <v>0</v>
      </c>
      <c r="M124" s="296">
        <v>1</v>
      </c>
      <c r="N124" s="296"/>
      <c r="O124" s="296"/>
      <c r="P124" s="297">
        <f>SUM(N124*10+O124)/M124*10</f>
        <v>0</v>
      </c>
      <c r="Q124" s="296">
        <v>1</v>
      </c>
      <c r="R124" s="296"/>
      <c r="S124" s="296"/>
      <c r="T124" s="297">
        <f>SUM(R124*10+S124)/Q124*10</f>
        <v>0</v>
      </c>
      <c r="U124" s="296">
        <v>1</v>
      </c>
      <c r="V124" s="296"/>
      <c r="W124" s="296"/>
      <c r="X124" s="297">
        <f>SUM(V124*10+W124)/U124*10</f>
        <v>0</v>
      </c>
      <c r="Y124" s="296">
        <v>1</v>
      </c>
      <c r="Z124" s="296"/>
      <c r="AA124" s="296"/>
      <c r="AB124" s="297">
        <f>SUM(Z124*10+AA124)/Y124*10</f>
        <v>0</v>
      </c>
      <c r="AC124" s="296">
        <v>1</v>
      </c>
      <c r="AD124" s="296"/>
      <c r="AE124" s="296"/>
      <c r="AF124" s="297">
        <f>SUM(AD124*10+AE124)/AC124*10</f>
        <v>0</v>
      </c>
      <c r="AG124" s="296">
        <v>1</v>
      </c>
      <c r="AH124" s="296"/>
      <c r="AI124" s="296"/>
      <c r="AJ124" s="297">
        <f>SUM(AH124*10+AI124)/AG124*10</f>
        <v>0</v>
      </c>
      <c r="AK124" s="296">
        <v>1</v>
      </c>
      <c r="AL124" s="296">
        <v>0</v>
      </c>
      <c r="AM124" s="296">
        <v>0</v>
      </c>
      <c r="AN124" s="297">
        <f>SUM(AL124*10+AM124)/AK124*10</f>
        <v>0</v>
      </c>
      <c r="AO124" s="296">
        <v>1</v>
      </c>
      <c r="AP124" s="296">
        <v>0</v>
      </c>
      <c r="AQ124" s="296">
        <v>0</v>
      </c>
      <c r="AR124" s="297">
        <f>SUM(AP124*10+AQ124)/AO124*10</f>
        <v>0</v>
      </c>
      <c r="AS124" s="296">
        <v>1</v>
      </c>
      <c r="AT124" s="296">
        <v>0</v>
      </c>
      <c r="AU124" s="296">
        <v>0</v>
      </c>
      <c r="AV124" s="297">
        <f>SUM(AT124*10+AU124)/AS124*10</f>
        <v>0</v>
      </c>
      <c r="AW124" s="296">
        <v>1</v>
      </c>
      <c r="AX124" s="296">
        <v>0</v>
      </c>
      <c r="AY124" s="296">
        <v>0</v>
      </c>
      <c r="AZ124" s="297">
        <f>SUM(AX124*10+AY124)/AW124*10</f>
        <v>0</v>
      </c>
      <c r="BA124" s="298">
        <f>IF(G124&lt;250,0,IF(G124&lt;500,250,IF(G124&lt;750,"500",IF(G124&lt;1000,750,IF(G124&lt;1500,1000,IF(G124&lt;2000,1500,IF(G124&lt;2500,2000,IF(G124&lt;3000,2500,3000))))))))</f>
        <v>0</v>
      </c>
      <c r="BB124" s="302">
        <v>0</v>
      </c>
      <c r="BC124" s="294">
        <f>BA124-BB124</f>
        <v>0</v>
      </c>
      <c r="BD124" s="298" t="str">
        <f>IF(BC124=0,"geen actie",CONCATENATE("diploma uitschrijven: ",BA124," punten"))</f>
        <v>geen actie</v>
      </c>
      <c r="BE124" s="275">
        <v>123</v>
      </c>
    </row>
    <row r="125" spans="1:58" x14ac:dyDescent="0.3">
      <c r="G125" s="294">
        <f>SUM(L125+P125+T125+X125+AB125+AF125+AJ125+AN125+AR125+AV125+AZ125)</f>
        <v>0</v>
      </c>
      <c r="I125" s="153">
        <f>Aantallen!$B$1</f>
        <v>2021</v>
      </c>
      <c r="O125" s="309">
        <f>COUNTA(O32:O67,"&gt;0")  -  1</f>
        <v>6</v>
      </c>
      <c r="S125" s="309">
        <f>COUNTA(S32:S67,"&gt;0")  -  1</f>
        <v>1</v>
      </c>
      <c r="W125" s="309">
        <f>COUNTA(W32:W67,"&gt;0")  -  1</f>
        <v>4</v>
      </c>
      <c r="AA125" s="309">
        <f>COUNTA(AA32:AA67,"&gt;0")  -  1</f>
        <v>2</v>
      </c>
      <c r="AE125" s="309">
        <f>COUNTA(AE32:AE67,"&gt;0")  -  1</f>
        <v>0</v>
      </c>
      <c r="AI125" s="309">
        <f>COUNTA(AI32:AI67,"&gt;0")  -  1</f>
        <v>3</v>
      </c>
      <c r="AM125" s="309">
        <f>COUNTA(AM32:AM67,"&gt;0")  -  1</f>
        <v>20</v>
      </c>
      <c r="AQ125" s="309">
        <f>COUNTA(AQ32:AQ67,"&gt;0")  -  1</f>
        <v>36</v>
      </c>
      <c r="AU125" s="309">
        <f>COUNTA(AU32:AU67,"&gt;0")  -  1</f>
        <v>36</v>
      </c>
      <c r="AY125" s="309">
        <f>COUNTA(AY32:AY67,"&gt;0")  -  1</f>
        <v>36</v>
      </c>
      <c r="BB125" s="292"/>
      <c r="BE125" s="310"/>
    </row>
  </sheetData>
  <autoFilter ref="A1:BE125" xr:uid="{00000000-0009-0000-0000-000007000000}">
    <sortState xmlns:xlrd2="http://schemas.microsoft.com/office/spreadsheetml/2017/richdata2" ref="A2:BE125">
      <sortCondition ref="D2:D125"/>
    </sortState>
  </autoFilter>
  <mergeCells count="1">
    <mergeCell ref="BH1:BJ1"/>
  </mergeCells>
  <conditionalFormatting sqref="C74:C305 C61 C2:C56">
    <cfRule type="cellIs" dxfId="248" priority="17" operator="equal">
      <formula>"ja"</formula>
    </cfRule>
  </conditionalFormatting>
  <conditionalFormatting sqref="J1:K1 J136:K65484">
    <cfRule type="cellIs" dxfId="247" priority="18" operator="between">
      <formula>11</formula>
      <formula>13</formula>
    </cfRule>
  </conditionalFormatting>
  <conditionalFormatting sqref="J125:K135">
    <cfRule type="cellIs" dxfId="246" priority="19" operator="between">
      <formula>11</formula>
      <formula>14</formula>
    </cfRule>
    <cfRule type="cellIs" dxfId="245" priority="20" operator="between">
      <formula>13</formula>
      <formula>15</formula>
    </cfRule>
    <cfRule type="cellIs" dxfId="244" priority="21" operator="between">
      <formula>14</formula>
      <formula>20</formula>
    </cfRule>
  </conditionalFormatting>
  <conditionalFormatting sqref="BC60:BC72 BC74:BC124 BB2:BC2 BC3:BC10 BB11:BC30 BC31:BC57 BB31:BB124">
    <cfRule type="expression" dxfId="243" priority="22">
      <formula>NOT(ISERROR(SEARCH("diploma",BB2)))</formula>
    </cfRule>
    <cfRule type="expression" dxfId="242" priority="23">
      <formula>NOT(ISERROR(SEARCH("diploma",BB2)))</formula>
    </cfRule>
  </conditionalFormatting>
  <conditionalFormatting sqref="BC58:BC59">
    <cfRule type="expression" dxfId="241" priority="24">
      <formula>NOT(ISERROR(SEARCH("diploma",BC58)))</formula>
    </cfRule>
    <cfRule type="expression" dxfId="240" priority="25">
      <formula>NOT(ISERROR(SEARCH("diploma",BC58)))</formula>
    </cfRule>
  </conditionalFormatting>
  <conditionalFormatting sqref="BC73">
    <cfRule type="expression" dxfId="239" priority="26">
      <formula>NOT(ISERROR(SEARCH("diploma",BC73)))</formula>
    </cfRule>
    <cfRule type="expression" dxfId="238" priority="27">
      <formula>NOT(ISERROR(SEARCH("diploma",BC73)))</formula>
    </cfRule>
  </conditionalFormatting>
  <conditionalFormatting sqref="Q1">
    <cfRule type="cellIs" dxfId="237" priority="28" operator="between">
      <formula>0</formula>
      <formula>200</formula>
    </cfRule>
  </conditionalFormatting>
  <conditionalFormatting sqref="W1">
    <cfRule type="cellIs" dxfId="236" priority="29" operator="between">
      <formula>1</formula>
      <formula>200</formula>
    </cfRule>
  </conditionalFormatting>
  <conditionalFormatting sqref="U1 AC1 AK1 AS1">
    <cfRule type="cellIs" dxfId="235" priority="30" operator="between">
      <formula>0</formula>
      <formula>200</formula>
    </cfRule>
  </conditionalFormatting>
  <conditionalFormatting sqref="Y1 AG1 AO1 AW1">
    <cfRule type="cellIs" dxfId="234" priority="31" operator="between">
      <formula>0</formula>
      <formula>200</formula>
    </cfRule>
  </conditionalFormatting>
  <conditionalFormatting sqref="M1:AZ1048576">
    <cfRule type="cellIs" dxfId="233" priority="32" operator="greaterThan">
      <formula>150</formula>
    </cfRule>
  </conditionalFormatting>
  <conditionalFormatting sqref="BD2:BD124">
    <cfRule type="containsText" dxfId="232" priority="15" operator="containsText" text="geen actie">
      <formula>NOT(ISERROR(SEARCH("geen actie",BD2)))</formula>
    </cfRule>
    <cfRule type="containsText" dxfId="231" priority="16" operator="containsText" text="diploma">
      <formula>NOT(ISERROR(SEARCH("diploma",BD2)))</formula>
    </cfRule>
  </conditionalFormatting>
  <conditionalFormatting sqref="BB3:BB10">
    <cfRule type="expression" dxfId="230" priority="13">
      <formula>NOT(ISERROR(SEARCH("diploma",BB3)))</formula>
    </cfRule>
    <cfRule type="expression" dxfId="229" priority="14">
      <formula>NOT(ISERROR(SEARCH("diploma",BB3)))</formula>
    </cfRule>
  </conditionalFormatting>
  <conditionalFormatting sqref="E22:E25">
    <cfRule type="cellIs" dxfId="228" priority="12" operator="lessThan">
      <formula>1000</formula>
    </cfRule>
  </conditionalFormatting>
  <conditionalFormatting sqref="H24 H22">
    <cfRule type="cellIs" dxfId="227" priority="11" operator="greaterThan">
      <formula>1900</formula>
    </cfRule>
  </conditionalFormatting>
  <conditionalFormatting sqref="G2:G125">
    <cfRule type="cellIs" dxfId="226" priority="10" operator="greaterThanOrEqual">
      <formula>0</formula>
    </cfRule>
  </conditionalFormatting>
  <conditionalFormatting sqref="B2:B124">
    <cfRule type="containsText" dxfId="225" priority="8" operator="containsText" text="x">
      <formula>NOT(ISERROR(SEARCH("x",B2)))</formula>
    </cfRule>
    <cfRule type="containsText" dxfId="224" priority="9" operator="containsText" text="v">
      <formula>NOT(ISERROR(SEARCH("v",B2)))</formula>
    </cfRule>
  </conditionalFormatting>
  <conditionalFormatting sqref="J2:J124">
    <cfRule type="cellIs" dxfId="223" priority="5" operator="equal">
      <formula>12</formula>
    </cfRule>
    <cfRule type="cellIs" dxfId="222" priority="6" operator="lessThan">
      <formula>19</formula>
    </cfRule>
    <cfRule type="cellIs" dxfId="221" priority="7" operator="greaterThan">
      <formula>19</formula>
    </cfRule>
  </conditionalFormatting>
  <conditionalFormatting sqref="E31:E124">
    <cfRule type="cellIs" dxfId="220" priority="4" operator="lessThan">
      <formula>1000</formula>
    </cfRule>
  </conditionalFormatting>
  <conditionalFormatting sqref="E28:E29">
    <cfRule type="cellIs" dxfId="219" priority="3" operator="lessThan">
      <formula>1000</formula>
    </cfRule>
  </conditionalFormatting>
  <conditionalFormatting sqref="E30">
    <cfRule type="cellIs" dxfId="218" priority="2" operator="lessThan">
      <formula>1000</formula>
    </cfRule>
  </conditionalFormatting>
  <conditionalFormatting sqref="I2:I125">
    <cfRule type="cellIs" dxfId="217" priority="1" operator="greaterThan">
      <formula>1900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13B3-4444-47DD-B831-6BB4C61DE6E2}">
  <sheetPr codeName="Blad12"/>
  <dimension ref="A1:AMW125"/>
  <sheetViews>
    <sheetView tabSelected="1" zoomScaleNormal="100" workbookViewId="0">
      <pane xSplit="10" ySplit="1" topLeftCell="BB8" activePane="bottomRight" state="frozen"/>
      <selection activeCell="E4" sqref="E4"/>
      <selection pane="topRight" activeCell="E4" sqref="E4"/>
      <selection pane="bottomLeft" activeCell="E4" sqref="E4"/>
      <selection pane="bottomRight" activeCell="BO8" sqref="BO8"/>
    </sheetView>
  </sheetViews>
  <sheetFormatPr defaultColWidth="8.88671875" defaultRowHeight="14.4" x14ac:dyDescent="0.3"/>
  <cols>
    <col min="1" max="1" width="4.33203125" style="148" customWidth="1"/>
    <col min="2" max="2" width="6.44140625" style="148" customWidth="1"/>
    <col min="3" max="3" width="10.109375" style="219" customWidth="1"/>
    <col min="4" max="4" width="21.44140625" style="150" customWidth="1"/>
    <col min="5" max="5" width="8.6640625" style="148" customWidth="1"/>
    <col min="6" max="6" width="15.44140625" style="148" bestFit="1" customWidth="1"/>
    <col min="7" max="7" width="8.6640625" style="150" customWidth="1"/>
    <col min="8" max="8" width="11.44140625" style="148" customWidth="1"/>
    <col min="9" max="9" width="11.44140625" style="148" hidden="1" customWidth="1"/>
    <col min="10" max="10" width="8.6640625" style="150" customWidth="1"/>
    <col min="11" max="11" width="11" style="314" customWidth="1"/>
    <col min="12" max="12" width="7.6640625" style="182" customWidth="1"/>
    <col min="13" max="13" width="7.33203125" style="182" customWidth="1"/>
    <col min="14" max="14" width="4.109375" style="182" customWidth="1"/>
    <col min="15" max="16" width="5" style="182" customWidth="1"/>
    <col min="17" max="17" width="5" style="210" customWidth="1"/>
    <col min="18" max="18" width="7.44140625" style="150" customWidth="1"/>
    <col min="19" max="19" width="3.6640625" style="150" customWidth="1"/>
    <col min="20" max="21" width="5" style="150" customWidth="1"/>
    <col min="22" max="22" width="6.33203125" style="210" customWidth="1"/>
    <col min="23" max="23" width="7.88671875" style="150" customWidth="1"/>
    <col min="24" max="24" width="3.6640625" style="150" customWidth="1"/>
    <col min="25" max="26" width="4" style="150" customWidth="1"/>
    <col min="27" max="27" width="6.33203125" style="210" customWidth="1"/>
    <col min="28" max="28" width="7.109375" style="150" customWidth="1"/>
    <col min="29" max="29" width="3.6640625" style="150" customWidth="1"/>
    <col min="30" max="31" width="4.33203125" style="150" customWidth="1"/>
    <col min="32" max="32" width="5.6640625" style="182" customWidth="1"/>
    <col min="33" max="33" width="7.6640625" style="150" customWidth="1"/>
    <col min="34" max="34" width="4.109375" style="150" customWidth="1"/>
    <col min="35" max="36" width="4.33203125" style="150" customWidth="1"/>
    <col min="37" max="37" width="5" style="182" customWidth="1"/>
    <col min="38" max="38" width="7.109375" style="182" customWidth="1"/>
    <col min="39" max="39" width="4.109375" style="182" customWidth="1"/>
    <col min="40" max="41" width="5" style="182" customWidth="1"/>
    <col min="42" max="42" width="5.44140625" style="182" customWidth="1"/>
    <col min="43" max="43" width="7.6640625" style="182" customWidth="1"/>
    <col min="44" max="44" width="4.109375" style="182" customWidth="1"/>
    <col min="45" max="46" width="5.44140625" style="182" customWidth="1"/>
    <col min="47" max="47" width="7.109375" style="182" customWidth="1"/>
    <col min="48" max="48" width="11.44140625" style="182" customWidth="1"/>
    <col min="49" max="52" width="5.44140625" style="182" customWidth="1"/>
    <col min="53" max="53" width="8.5546875" style="182" customWidth="1"/>
    <col min="54" max="57" width="5.44140625" style="182" customWidth="1"/>
    <col min="58" max="58" width="8.5546875" style="182" customWidth="1"/>
    <col min="59" max="59" width="5.44140625" style="182" customWidth="1"/>
    <col min="60" max="62" width="7.33203125" style="182" customWidth="1"/>
    <col min="63" max="63" width="7.44140625" style="182" customWidth="1"/>
    <col min="64" max="64" width="7.33203125" style="211" customWidth="1"/>
    <col min="65" max="65" width="8.44140625" style="182" customWidth="1"/>
    <col min="66" max="66" width="22.33203125" style="182" customWidth="1"/>
    <col min="67" max="67" width="4.6640625" style="148" customWidth="1"/>
    <col min="68" max="88" width="4.6640625" style="150" customWidth="1"/>
    <col min="89" max="268" width="8.6640625" style="150" customWidth="1"/>
    <col min="269" max="269" width="4.33203125" style="150" customWidth="1"/>
    <col min="270" max="270" width="6.44140625" style="150" customWidth="1"/>
    <col min="271" max="271" width="10.109375" style="150" customWidth="1"/>
    <col min="272" max="272" width="21.44140625" style="150" customWidth="1"/>
    <col min="273" max="273" width="8.6640625" style="150" customWidth="1"/>
    <col min="274" max="274" width="12.44140625" style="150" customWidth="1"/>
    <col min="275" max="275" width="8.6640625" style="150" customWidth="1"/>
    <col min="276" max="276" width="11.44140625" style="150" customWidth="1"/>
    <col min="277" max="314" width="8.6640625" style="150" customWidth="1"/>
    <col min="315" max="315" width="5.6640625" style="150" customWidth="1"/>
    <col min="316" max="316" width="5.44140625" style="150" customWidth="1"/>
    <col min="317" max="318" width="7.33203125" style="150" customWidth="1"/>
    <col min="319" max="319" width="7.44140625" style="150" customWidth="1"/>
    <col min="320" max="320" width="7.33203125" style="150" customWidth="1"/>
    <col min="321" max="321" width="8.44140625" style="150" customWidth="1"/>
    <col min="322" max="322" width="22.33203125" style="150" customWidth="1"/>
    <col min="323" max="323" width="4.33203125" style="150" customWidth="1"/>
    <col min="324" max="344" width="4.6640625" style="150" customWidth="1"/>
    <col min="345" max="524" width="8.6640625" style="150" customWidth="1"/>
    <col min="525" max="525" width="4.33203125" style="150" customWidth="1"/>
    <col min="526" max="526" width="6.44140625" style="150" customWidth="1"/>
    <col min="527" max="527" width="10.109375" style="150" customWidth="1"/>
    <col min="528" max="528" width="21.44140625" style="150" customWidth="1"/>
    <col min="529" max="529" width="8.6640625" style="150" customWidth="1"/>
    <col min="530" max="530" width="12.44140625" style="150" customWidth="1"/>
    <col min="531" max="531" width="8.6640625" style="150" customWidth="1"/>
    <col min="532" max="532" width="11.44140625" style="150" customWidth="1"/>
    <col min="533" max="570" width="8.6640625" style="150" customWidth="1"/>
    <col min="571" max="571" width="5.6640625" style="150" customWidth="1"/>
    <col min="572" max="572" width="5.44140625" style="150" customWidth="1"/>
    <col min="573" max="574" width="7.33203125" style="150" customWidth="1"/>
    <col min="575" max="575" width="7.44140625" style="150" customWidth="1"/>
    <col min="576" max="576" width="7.33203125" style="150" customWidth="1"/>
    <col min="577" max="577" width="8.44140625" style="150" customWidth="1"/>
    <col min="578" max="578" width="22.33203125" style="150" customWidth="1"/>
    <col min="579" max="579" width="4.33203125" style="150" customWidth="1"/>
    <col min="580" max="600" width="4.6640625" style="150" customWidth="1"/>
    <col min="601" max="780" width="8.6640625" style="150" customWidth="1"/>
    <col min="781" max="781" width="4.33203125" style="150" customWidth="1"/>
    <col min="782" max="782" width="6.44140625" style="150" customWidth="1"/>
    <col min="783" max="783" width="10.109375" style="150" customWidth="1"/>
    <col min="784" max="784" width="21.44140625" style="150" customWidth="1"/>
    <col min="785" max="785" width="8.6640625" style="150" customWidth="1"/>
    <col min="786" max="786" width="12.44140625" style="150" customWidth="1"/>
    <col min="787" max="787" width="8.6640625" style="150" customWidth="1"/>
    <col min="788" max="788" width="11.44140625" style="150" customWidth="1"/>
    <col min="789" max="826" width="8.6640625" style="150" customWidth="1"/>
    <col min="827" max="827" width="5.6640625" style="150" customWidth="1"/>
    <col min="828" max="828" width="5.44140625" style="150" customWidth="1"/>
    <col min="829" max="830" width="7.33203125" style="150" customWidth="1"/>
    <col min="831" max="831" width="7.44140625" style="150" customWidth="1"/>
    <col min="832" max="832" width="7.33203125" style="150" customWidth="1"/>
    <col min="833" max="833" width="8.44140625" style="150" customWidth="1"/>
    <col min="834" max="834" width="22.33203125" style="150" customWidth="1"/>
    <col min="835" max="835" width="4.33203125" style="150" customWidth="1"/>
    <col min="836" max="856" width="4.6640625" style="150" customWidth="1"/>
    <col min="857" max="1037" width="8.6640625" style="150" customWidth="1"/>
    <col min="1038" max="16384" width="8.88671875" style="156"/>
  </cols>
  <sheetData>
    <row r="1" spans="1:75" s="210" customFormat="1" ht="55.95" customHeight="1" x14ac:dyDescent="0.6">
      <c r="A1" s="149" t="s">
        <v>207</v>
      </c>
      <c r="B1" s="157" t="s">
        <v>208</v>
      </c>
      <c r="C1" s="450">
        <f>COUNTIF(C2:C128,"1")</f>
        <v>0</v>
      </c>
      <c r="D1" s="160" t="s">
        <v>210</v>
      </c>
      <c r="E1" s="213" t="s">
        <v>211</v>
      </c>
      <c r="F1" s="160" t="s">
        <v>212</v>
      </c>
      <c r="G1" s="163" t="s">
        <v>275</v>
      </c>
      <c r="H1" s="160" t="s">
        <v>214</v>
      </c>
      <c r="I1" s="160" t="s">
        <v>688</v>
      </c>
      <c r="J1" s="160" t="s">
        <v>351</v>
      </c>
      <c r="K1" s="461" t="s">
        <v>570</v>
      </c>
      <c r="L1" s="226" t="s">
        <v>569</v>
      </c>
      <c r="M1" s="165" t="s">
        <v>216</v>
      </c>
      <c r="N1" s="165" t="s">
        <v>341</v>
      </c>
      <c r="O1" s="165" t="s">
        <v>217</v>
      </c>
      <c r="P1" s="165" t="s">
        <v>342</v>
      </c>
      <c r="Q1" s="166" t="s">
        <v>218</v>
      </c>
      <c r="R1" s="165" t="s">
        <v>219</v>
      </c>
      <c r="S1" s="165" t="s">
        <v>99</v>
      </c>
      <c r="T1" s="167" t="s">
        <v>217</v>
      </c>
      <c r="U1" s="167" t="s">
        <v>342</v>
      </c>
      <c r="V1" s="166" t="s">
        <v>221</v>
      </c>
      <c r="W1" s="165" t="s">
        <v>219</v>
      </c>
      <c r="X1" s="165" t="s">
        <v>99</v>
      </c>
      <c r="Y1" s="167" t="s">
        <v>224</v>
      </c>
      <c r="Z1" s="167" t="s">
        <v>342</v>
      </c>
      <c r="AA1" s="168" t="s">
        <v>222</v>
      </c>
      <c r="AB1" s="165" t="s">
        <v>219</v>
      </c>
      <c r="AC1" s="165" t="s">
        <v>99</v>
      </c>
      <c r="AD1" s="167" t="s">
        <v>224</v>
      </c>
      <c r="AE1" s="167" t="s">
        <v>342</v>
      </c>
      <c r="AF1" s="166" t="s">
        <v>223</v>
      </c>
      <c r="AG1" s="165" t="s">
        <v>219</v>
      </c>
      <c r="AH1" s="165" t="s">
        <v>99</v>
      </c>
      <c r="AI1" s="169" t="s">
        <v>224</v>
      </c>
      <c r="AJ1" s="169" t="s">
        <v>342</v>
      </c>
      <c r="AK1" s="168" t="s">
        <v>225</v>
      </c>
      <c r="AL1" s="165" t="s">
        <v>219</v>
      </c>
      <c r="AM1" s="165" t="s">
        <v>99</v>
      </c>
      <c r="AN1" s="169" t="s">
        <v>224</v>
      </c>
      <c r="AO1" s="169" t="s">
        <v>342</v>
      </c>
      <c r="AP1" s="168" t="s">
        <v>226</v>
      </c>
      <c r="AQ1" s="165" t="s">
        <v>219</v>
      </c>
      <c r="AR1" s="165" t="s">
        <v>99</v>
      </c>
      <c r="AS1" s="169" t="s">
        <v>224</v>
      </c>
      <c r="AT1" s="169" t="s">
        <v>342</v>
      </c>
      <c r="AU1" s="168" t="s">
        <v>228</v>
      </c>
      <c r="AV1" s="165" t="s">
        <v>219</v>
      </c>
      <c r="AW1" s="165" t="s">
        <v>99</v>
      </c>
      <c r="AX1" s="169" t="s">
        <v>224</v>
      </c>
      <c r="AY1" s="169" t="s">
        <v>342</v>
      </c>
      <c r="AZ1" s="168" t="s">
        <v>229</v>
      </c>
      <c r="BA1" s="165" t="s">
        <v>219</v>
      </c>
      <c r="BB1" s="165" t="s">
        <v>99</v>
      </c>
      <c r="BC1" s="169" t="s">
        <v>224</v>
      </c>
      <c r="BD1" s="169" t="s">
        <v>342</v>
      </c>
      <c r="BE1" s="168" t="s">
        <v>230</v>
      </c>
      <c r="BF1" s="165" t="s">
        <v>219</v>
      </c>
      <c r="BG1" s="165" t="s">
        <v>99</v>
      </c>
      <c r="BH1" s="169" t="s">
        <v>224</v>
      </c>
      <c r="BI1" s="169" t="s">
        <v>342</v>
      </c>
      <c r="BJ1" s="168" t="s">
        <v>231</v>
      </c>
      <c r="BK1" s="170" t="s">
        <v>232</v>
      </c>
      <c r="BL1" s="171" t="s">
        <v>233</v>
      </c>
      <c r="BM1" s="170" t="s">
        <v>234</v>
      </c>
      <c r="BN1" s="172" t="s">
        <v>235</v>
      </c>
      <c r="BO1" s="149" t="s">
        <v>380</v>
      </c>
    </row>
    <row r="2" spans="1:75" s="210" customFormat="1" x14ac:dyDescent="0.3">
      <c r="A2" s="149">
        <v>1</v>
      </c>
      <c r="B2" s="149" t="str">
        <f>IF(A2=BO2,"v","x")</f>
        <v>v</v>
      </c>
      <c r="C2" s="479"/>
      <c r="D2" s="303" t="s">
        <v>547</v>
      </c>
      <c r="E2" s="153">
        <v>118446</v>
      </c>
      <c r="F2" s="153" t="s">
        <v>356</v>
      </c>
      <c r="G2" s="153">
        <f>SUM(L2+Q2+V2+AA2+AF2+AK2+AP2+AU2+AZ2+BE2+BJ2)</f>
        <v>113.90909090909091</v>
      </c>
      <c r="H2" s="153">
        <v>2009</v>
      </c>
      <c r="I2" s="153">
        <f>Aantallen!$B$1</f>
        <v>2021</v>
      </c>
      <c r="J2" s="455">
        <f>I2-H2</f>
        <v>12</v>
      </c>
      <c r="K2" s="186">
        <f>G2-L2</f>
        <v>50.909090909090907</v>
      </c>
      <c r="L2" s="164">
        <v>63</v>
      </c>
      <c r="M2" s="179">
        <v>11</v>
      </c>
      <c r="N2" s="179">
        <v>3</v>
      </c>
      <c r="O2" s="179">
        <v>26</v>
      </c>
      <c r="P2" s="179"/>
      <c r="Q2" s="271">
        <f>(SUM(N2*10+O2)/M2*10)+P2</f>
        <v>50.909090909090907</v>
      </c>
      <c r="R2" s="179">
        <v>1</v>
      </c>
      <c r="S2" s="179"/>
      <c r="T2" s="179"/>
      <c r="U2" s="179"/>
      <c r="V2" s="271">
        <f>(SUM(S2*10+T2)/R2*10)+U2</f>
        <v>0</v>
      </c>
      <c r="W2" s="179">
        <v>1</v>
      </c>
      <c r="X2" s="179"/>
      <c r="Y2" s="179"/>
      <c r="Z2" s="179"/>
      <c r="AA2" s="271">
        <f>(SUM(X2*10+Y2)/W2*10)+Z2</f>
        <v>0</v>
      </c>
      <c r="AB2" s="179">
        <v>1</v>
      </c>
      <c r="AC2" s="179"/>
      <c r="AD2" s="179"/>
      <c r="AE2" s="179"/>
      <c r="AF2" s="271">
        <f>(SUM(AC2*10+AD2)/AB2*10)+AE2</f>
        <v>0</v>
      </c>
      <c r="AG2" s="179">
        <v>1</v>
      </c>
      <c r="AH2" s="179"/>
      <c r="AI2" s="179"/>
      <c r="AJ2" s="179"/>
      <c r="AK2" s="271">
        <f>(SUM(AH2*10+AI2)/AG2*10)+AJ2</f>
        <v>0</v>
      </c>
      <c r="AL2" s="179">
        <v>1</v>
      </c>
      <c r="AM2" s="179"/>
      <c r="AN2" s="179"/>
      <c r="AO2" s="179"/>
      <c r="AP2" s="271">
        <f>(SUM(AM2*10+AN2)/AL2*10)+AO2</f>
        <v>0</v>
      </c>
      <c r="AQ2" s="179">
        <v>1</v>
      </c>
      <c r="AR2" s="179"/>
      <c r="AS2" s="179"/>
      <c r="AT2" s="179"/>
      <c r="AU2" s="271">
        <f>(SUM(AR2*10+AS2)/AQ2*10)+AT2</f>
        <v>0</v>
      </c>
      <c r="AV2" s="179">
        <v>1</v>
      </c>
      <c r="AW2" s="179"/>
      <c r="AX2" s="179"/>
      <c r="AY2" s="179"/>
      <c r="AZ2" s="271">
        <f>(SUM(AW2*10+AX2)/AV2*10)+AY2</f>
        <v>0</v>
      </c>
      <c r="BA2" s="179">
        <v>1</v>
      </c>
      <c r="BB2" s="179"/>
      <c r="BC2" s="179"/>
      <c r="BD2" s="179"/>
      <c r="BE2" s="271">
        <f>(SUM(BB2*10+BC2)/BA2*10)+BD2</f>
        <v>0</v>
      </c>
      <c r="BF2" s="179">
        <v>1</v>
      </c>
      <c r="BG2" s="179"/>
      <c r="BH2" s="179"/>
      <c r="BI2" s="179"/>
      <c r="BJ2" s="271">
        <f>(SUM(BG2*10+BH2)/BF2*10)+BI2</f>
        <v>0</v>
      </c>
      <c r="BK2" s="153">
        <f>IF(G2&lt;250,0,IF(G2&lt;500,250,IF(G2&lt;750,"500",IF(G2&lt;1000,750,IF(G2&lt;1500,1000,IF(G2&lt;2000,1500,IF(G2&lt;2500,2000,IF(G2&lt;3000,2500,3000))))))))</f>
        <v>0</v>
      </c>
      <c r="BL2" s="181">
        <v>0</v>
      </c>
      <c r="BM2" s="153">
        <f>BK2-BL2</f>
        <v>0</v>
      </c>
      <c r="BN2" s="153" t="str">
        <f>IF(BM2=0,"geen actie",CONCATENATE("diploma uitschrijven: ",BK2," punten"))</f>
        <v>geen actie</v>
      </c>
      <c r="BO2" s="149">
        <v>1</v>
      </c>
    </row>
    <row r="3" spans="1:75" s="210" customFormat="1" x14ac:dyDescent="0.3">
      <c r="A3" s="149">
        <v>2</v>
      </c>
      <c r="B3" s="149" t="str">
        <f>IF(A3=BO3,"v","x")</f>
        <v>v</v>
      </c>
      <c r="C3" s="149"/>
      <c r="D3" s="313" t="s">
        <v>384</v>
      </c>
      <c r="E3" s="153">
        <v>117974</v>
      </c>
      <c r="F3" s="153" t="s">
        <v>385</v>
      </c>
      <c r="G3" s="153">
        <f>SUM(L3+Q3+V3+AA3+AF3+AK3+AP3+AU3+AZ3+BE3+BJ3)</f>
        <v>621.18181818181813</v>
      </c>
      <c r="H3" s="153">
        <v>2011</v>
      </c>
      <c r="I3" s="153">
        <f>Aantallen!$B$1</f>
        <v>2021</v>
      </c>
      <c r="J3" s="455">
        <f>I3-H3</f>
        <v>10</v>
      </c>
      <c r="K3" s="186">
        <f>G3-L3</f>
        <v>264.22222222222217</v>
      </c>
      <c r="L3" s="164">
        <v>356.95959595959596</v>
      </c>
      <c r="M3" s="179">
        <v>1</v>
      </c>
      <c r="N3" s="179"/>
      <c r="O3" s="179"/>
      <c r="P3" s="179"/>
      <c r="Q3" s="271">
        <f>(SUM(N3*10+O3)/M3*10)+P3</f>
        <v>0</v>
      </c>
      <c r="R3" s="179">
        <v>1</v>
      </c>
      <c r="S3" s="179"/>
      <c r="T3" s="179"/>
      <c r="U3" s="179"/>
      <c r="V3" s="271">
        <f>(SUM(S3*10+T3)/R3*10)+U3</f>
        <v>0</v>
      </c>
      <c r="W3" s="179">
        <v>10</v>
      </c>
      <c r="X3" s="179">
        <v>2</v>
      </c>
      <c r="Y3" s="179">
        <v>37</v>
      </c>
      <c r="Z3" s="179"/>
      <c r="AA3" s="271">
        <f>(SUM(X3*10+Y3)/W3*10)+Z3</f>
        <v>57</v>
      </c>
      <c r="AB3" s="179">
        <v>10</v>
      </c>
      <c r="AC3" s="179">
        <v>5</v>
      </c>
      <c r="AD3" s="179">
        <v>35</v>
      </c>
      <c r="AE3" s="179"/>
      <c r="AF3" s="271">
        <f>(SUM(AC3*10+AD3)/AB3*10)+AE3</f>
        <v>85</v>
      </c>
      <c r="AG3" s="179">
        <v>1</v>
      </c>
      <c r="AH3" s="179"/>
      <c r="AI3" s="179"/>
      <c r="AJ3" s="179"/>
      <c r="AK3" s="271">
        <f>(SUM(AH3*10+AI3)/AG3*10)+AJ3</f>
        <v>0</v>
      </c>
      <c r="AL3" s="179">
        <v>9</v>
      </c>
      <c r="AM3" s="179">
        <v>7</v>
      </c>
      <c r="AN3" s="179">
        <v>40</v>
      </c>
      <c r="AO3" s="179"/>
      <c r="AP3" s="271">
        <f>(SUM(AM3*10+AN3)/AL3*10)+AO3</f>
        <v>122.22222222222221</v>
      </c>
      <c r="AQ3" s="179">
        <v>1</v>
      </c>
      <c r="AR3" s="179"/>
      <c r="AS3" s="179"/>
      <c r="AT3" s="179"/>
      <c r="AU3" s="271">
        <f>(SUM(AR3*10+AS3)/AQ3*10)+AT3</f>
        <v>0</v>
      </c>
      <c r="AV3" s="179">
        <v>1</v>
      </c>
      <c r="AW3" s="179"/>
      <c r="AX3" s="179"/>
      <c r="AY3" s="179"/>
      <c r="AZ3" s="271">
        <f>(SUM(AW3*10+AX3)/AV3*10)+AY3</f>
        <v>0</v>
      </c>
      <c r="BA3" s="179">
        <v>1</v>
      </c>
      <c r="BB3" s="179"/>
      <c r="BC3" s="179"/>
      <c r="BD3" s="179"/>
      <c r="BE3" s="271">
        <f>(SUM(BB3*10+BC3)/BA3*10)+BD3</f>
        <v>0</v>
      </c>
      <c r="BF3" s="179">
        <v>1</v>
      </c>
      <c r="BG3" s="179"/>
      <c r="BH3" s="179"/>
      <c r="BI3" s="179"/>
      <c r="BJ3" s="271">
        <f>(SUM(BG3*10+BH3)/BF3*10)+BI3</f>
        <v>0</v>
      </c>
      <c r="BK3" s="153" t="str">
        <f>IF(G3&lt;250,0,IF(G3&lt;500,250,IF(G3&lt;750,"500",IF(G3&lt;1000,750,IF(G3&lt;1500,1000,IF(G3&lt;2000,1500,IF(G3&lt;2500,2000,IF(G3&lt;3000,2500,3000))))))))</f>
        <v>500</v>
      </c>
      <c r="BL3" s="181">
        <v>500</v>
      </c>
      <c r="BM3" s="153">
        <f>BK3-BL3</f>
        <v>0</v>
      </c>
      <c r="BN3" s="153" t="str">
        <f>IF(BM3=0,"geen actie",CONCATENATE("diploma uitschrijven: ",BK3," punten"))</f>
        <v>geen actie</v>
      </c>
      <c r="BO3" s="149">
        <v>2</v>
      </c>
    </row>
    <row r="4" spans="1:75" s="210" customFormat="1" ht="16.2" customHeight="1" x14ac:dyDescent="0.3">
      <c r="A4" s="149">
        <v>27</v>
      </c>
      <c r="B4" s="149" t="str">
        <f>IF(A4=BO4,"v","x")</f>
        <v>v</v>
      </c>
      <c r="C4" s="500"/>
      <c r="D4" s="582" t="s">
        <v>669</v>
      </c>
      <c r="E4" s="153">
        <v>120134</v>
      </c>
      <c r="F4" s="153" t="s">
        <v>356</v>
      </c>
      <c r="G4" s="153">
        <f>SUM(L4+Q4+V4+AA4+AF4+AK4+AP4+AU4+AZ4+BE4+BJ4)</f>
        <v>101.94444444444444</v>
      </c>
      <c r="H4" s="153">
        <v>2012</v>
      </c>
      <c r="I4" s="153">
        <f>Aantallen!$B$1</f>
        <v>2021</v>
      </c>
      <c r="J4" s="455">
        <f>I4-H4</f>
        <v>9</v>
      </c>
      <c r="K4" s="186">
        <f>G4-L4</f>
        <v>101.94444444444444</v>
      </c>
      <c r="L4" s="164"/>
      <c r="M4" s="179">
        <v>1</v>
      </c>
      <c r="N4" s="179"/>
      <c r="O4" s="179"/>
      <c r="P4" s="179"/>
      <c r="Q4" s="271">
        <f>(SUM(N4*10+O4)/M4*10)+P4</f>
        <v>0</v>
      </c>
      <c r="R4" s="179">
        <v>1</v>
      </c>
      <c r="S4" s="179"/>
      <c r="T4" s="179"/>
      <c r="U4" s="179"/>
      <c r="V4" s="271">
        <f>(SUM(S4*10+T4)/R4*10)+U4</f>
        <v>0</v>
      </c>
      <c r="W4" s="179">
        <v>1</v>
      </c>
      <c r="X4" s="179"/>
      <c r="Y4" s="179"/>
      <c r="Z4" s="179"/>
      <c r="AA4" s="271">
        <f>(SUM(X4*10+Y4)/W4*10)+Z4</f>
        <v>0</v>
      </c>
      <c r="AB4" s="179">
        <v>1</v>
      </c>
      <c r="AC4" s="179"/>
      <c r="AD4" s="179"/>
      <c r="AE4" s="179"/>
      <c r="AF4" s="271">
        <f>(SUM(AC4*10+AD4)/AB4*10)+AE4</f>
        <v>0</v>
      </c>
      <c r="AG4" s="179">
        <v>1</v>
      </c>
      <c r="AH4" s="179"/>
      <c r="AI4" s="179"/>
      <c r="AJ4" s="179"/>
      <c r="AK4" s="271">
        <f>(SUM(AH4*10+AI4)/AG4*10)+AJ4</f>
        <v>0</v>
      </c>
      <c r="AL4" s="179">
        <v>9</v>
      </c>
      <c r="AM4" s="179">
        <v>0</v>
      </c>
      <c r="AN4" s="179">
        <v>13</v>
      </c>
      <c r="AO4" s="179"/>
      <c r="AP4" s="271">
        <f>(SUM(AM4*10+AN4)/AL4*10)+AO4</f>
        <v>14.444444444444445</v>
      </c>
      <c r="AQ4" s="179">
        <v>12</v>
      </c>
      <c r="AR4" s="179">
        <v>6</v>
      </c>
      <c r="AS4" s="179">
        <v>12</v>
      </c>
      <c r="AT4" s="179"/>
      <c r="AU4" s="271">
        <f>(SUM(AR4*10+AS4)/AQ4*10)+AT4</f>
        <v>60</v>
      </c>
      <c r="AV4" s="179">
        <v>12</v>
      </c>
      <c r="AW4" s="179">
        <v>1</v>
      </c>
      <c r="AX4" s="179">
        <v>23</v>
      </c>
      <c r="AY4" s="179"/>
      <c r="AZ4" s="271">
        <f>(SUM(AW4*10+AX4)/AV4*10)+AY4</f>
        <v>27.5</v>
      </c>
      <c r="BA4" s="179">
        <v>1</v>
      </c>
      <c r="BB4" s="179"/>
      <c r="BC4" s="179"/>
      <c r="BD4" s="179"/>
      <c r="BE4" s="271">
        <f>(SUM(BB4*10+BC4)/BA4*10)+BD4</f>
        <v>0</v>
      </c>
      <c r="BF4" s="179">
        <v>1</v>
      </c>
      <c r="BG4" s="179"/>
      <c r="BH4" s="179"/>
      <c r="BI4" s="179"/>
      <c r="BJ4" s="271">
        <f>(SUM(BG4*10+BH4)/BF4*10)+BI4</f>
        <v>0</v>
      </c>
      <c r="BK4" s="153">
        <f>IF(G4&lt;250,0,IF(G4&lt;500,250,IF(G4&lt;750,"500",IF(G4&lt;1000,750,IF(G4&lt;1500,1000,IF(G4&lt;2000,1500,IF(G4&lt;2500,2000,IF(G4&lt;3000,2500,3000))))))))</f>
        <v>0</v>
      </c>
      <c r="BL4" s="181">
        <v>0</v>
      </c>
      <c r="BM4" s="153">
        <f>BK4-BL4</f>
        <v>0</v>
      </c>
      <c r="BN4" s="153" t="str">
        <f>IF(BM4=0,"geen actie",CONCATENATE("diploma uitschrijven: ",BK4," punten"))</f>
        <v>geen actie</v>
      </c>
      <c r="BO4" s="149">
        <v>27</v>
      </c>
    </row>
    <row r="5" spans="1:75" s="210" customFormat="1" x14ac:dyDescent="0.3">
      <c r="A5" s="149">
        <v>3</v>
      </c>
      <c r="B5" s="149" t="str">
        <f>IF(A5=BO5,"v","x")</f>
        <v>v</v>
      </c>
      <c r="C5" s="215"/>
      <c r="D5" s="303" t="s">
        <v>386</v>
      </c>
      <c r="E5" s="153">
        <v>118081</v>
      </c>
      <c r="F5" s="153" t="s">
        <v>369</v>
      </c>
      <c r="G5" s="153">
        <f>SUM(L5+Q5+V5+AA5+AF5+AK5+AP5+AU5+AZ5+BE5+BJ5)</f>
        <v>420.65476190476187</v>
      </c>
      <c r="H5" s="153">
        <v>2010</v>
      </c>
      <c r="I5" s="153">
        <f>Aantallen!$B$1</f>
        <v>2021</v>
      </c>
      <c r="J5" s="455">
        <f>I5-H5</f>
        <v>11</v>
      </c>
      <c r="K5" s="186">
        <f>G5-L5</f>
        <v>0</v>
      </c>
      <c r="L5" s="164">
        <v>420.65476190476187</v>
      </c>
      <c r="M5" s="179">
        <v>1</v>
      </c>
      <c r="N5" s="179"/>
      <c r="O5" s="179"/>
      <c r="P5" s="179"/>
      <c r="Q5" s="271">
        <f>(SUM(N5*10+O5)/M5*10)+P5</f>
        <v>0</v>
      </c>
      <c r="R5" s="179">
        <v>1</v>
      </c>
      <c r="S5" s="179"/>
      <c r="T5" s="179"/>
      <c r="U5" s="179"/>
      <c r="V5" s="271">
        <f>(SUM(S5*10+T5)/R5*10)+U5</f>
        <v>0</v>
      </c>
      <c r="W5" s="179">
        <v>1</v>
      </c>
      <c r="X5" s="179"/>
      <c r="Y5" s="179"/>
      <c r="Z5" s="179"/>
      <c r="AA5" s="271">
        <f>(SUM(X5*10+Y5)/W5*10)+Z5</f>
        <v>0</v>
      </c>
      <c r="AB5" s="179">
        <v>1</v>
      </c>
      <c r="AC5" s="179"/>
      <c r="AD5" s="179"/>
      <c r="AE5" s="179"/>
      <c r="AF5" s="271">
        <f>(SUM(AC5*10+AD5)/AB5*10)+AE5</f>
        <v>0</v>
      </c>
      <c r="AG5" s="179">
        <v>1</v>
      </c>
      <c r="AH5" s="179"/>
      <c r="AI5" s="179"/>
      <c r="AJ5" s="179"/>
      <c r="AK5" s="271">
        <f>(SUM(AH5*10+AI5)/AG5*10)+AJ5</f>
        <v>0</v>
      </c>
      <c r="AL5" s="179">
        <v>1</v>
      </c>
      <c r="AM5" s="179"/>
      <c r="AN5" s="179"/>
      <c r="AO5" s="179"/>
      <c r="AP5" s="271">
        <f>(SUM(AM5*10+AN5)/AL5*10)+AO5</f>
        <v>0</v>
      </c>
      <c r="AQ5" s="179">
        <v>1</v>
      </c>
      <c r="AR5" s="179"/>
      <c r="AS5" s="179"/>
      <c r="AT5" s="179"/>
      <c r="AU5" s="271">
        <f>(SUM(AR5*10+AS5)/AQ5*10)+AT5</f>
        <v>0</v>
      </c>
      <c r="AV5" s="179">
        <v>1</v>
      </c>
      <c r="AW5" s="179"/>
      <c r="AX5" s="179"/>
      <c r="AY5" s="179"/>
      <c r="AZ5" s="271">
        <f>(SUM(AW5*10+AX5)/AV5*10)+AY5</f>
        <v>0</v>
      </c>
      <c r="BA5" s="179">
        <v>1</v>
      </c>
      <c r="BB5" s="179"/>
      <c r="BC5" s="179"/>
      <c r="BD5" s="179"/>
      <c r="BE5" s="271">
        <f>(SUM(BB5*10+BC5)/BA5*10)+BD5</f>
        <v>0</v>
      </c>
      <c r="BF5" s="179">
        <v>1</v>
      </c>
      <c r="BG5" s="179"/>
      <c r="BH5" s="179"/>
      <c r="BI5" s="179"/>
      <c r="BJ5" s="271">
        <f>(SUM(BG5*10+BH5)/BF5*10)+BI5</f>
        <v>0</v>
      </c>
      <c r="BK5" s="153">
        <f>IF(G5&lt;250,0,IF(G5&lt;500,250,IF(G5&lt;750,"500",IF(G5&lt;1000,750,IF(G5&lt;1500,1000,IF(G5&lt;2000,1500,IF(G5&lt;2500,2000,IF(G5&lt;3000,2500,3000))))))))</f>
        <v>250</v>
      </c>
      <c r="BL5" s="181">
        <v>250</v>
      </c>
      <c r="BM5" s="153">
        <f>BK5-BL5</f>
        <v>0</v>
      </c>
      <c r="BN5" s="153" t="str">
        <f>IF(BM5=0,"geen actie",CONCATENATE("diploma uitschrijven: ",BK5," punten"))</f>
        <v>geen actie</v>
      </c>
      <c r="BO5" s="149">
        <v>3</v>
      </c>
      <c r="BW5" s="210">
        <v>3</v>
      </c>
    </row>
    <row r="6" spans="1:75" s="210" customFormat="1" x14ac:dyDescent="0.3">
      <c r="A6" s="149">
        <v>26</v>
      </c>
      <c r="B6" s="149" t="str">
        <f>IF(A6=BO6,"v","x")</f>
        <v>v</v>
      </c>
      <c r="C6" s="479"/>
      <c r="D6" s="583" t="s">
        <v>658</v>
      </c>
      <c r="E6" s="472">
        <v>119495</v>
      </c>
      <c r="F6" s="153" t="s">
        <v>659</v>
      </c>
      <c r="G6" s="153">
        <f>SUM(L6+Q6+V6+AA6+AF6+AK6+AP6+AU6+AZ6+BE6+BJ6)</f>
        <v>88</v>
      </c>
      <c r="H6" s="153">
        <v>2010</v>
      </c>
      <c r="I6" s="153">
        <f>Aantallen!$B$1</f>
        <v>2021</v>
      </c>
      <c r="J6" s="455">
        <f>I6-H6</f>
        <v>11</v>
      </c>
      <c r="K6" s="186">
        <f>G6-L6</f>
        <v>88</v>
      </c>
      <c r="L6" s="164"/>
      <c r="M6" s="179">
        <v>1</v>
      </c>
      <c r="N6" s="179"/>
      <c r="O6" s="179"/>
      <c r="P6" s="179"/>
      <c r="Q6" s="271">
        <f>(SUM(N6*10+O6)/M6*10)+P6</f>
        <v>0</v>
      </c>
      <c r="R6" s="179">
        <v>1</v>
      </c>
      <c r="S6" s="179"/>
      <c r="T6" s="179"/>
      <c r="U6" s="179"/>
      <c r="V6" s="271">
        <f>(SUM(S6*10+T6)/R6*10)+U6</f>
        <v>0</v>
      </c>
      <c r="W6" s="179">
        <v>1</v>
      </c>
      <c r="X6" s="179"/>
      <c r="Y6" s="179"/>
      <c r="Z6" s="179"/>
      <c r="AA6" s="271">
        <f>(SUM(X6*10+Y6)/W6*10)+Z6</f>
        <v>0</v>
      </c>
      <c r="AB6" s="179">
        <v>10</v>
      </c>
      <c r="AC6" s="179">
        <v>5</v>
      </c>
      <c r="AD6" s="179">
        <v>38</v>
      </c>
      <c r="AE6" s="179"/>
      <c r="AF6" s="271">
        <f>(SUM(AC6*10+AD6)/AB6*10)+AE6</f>
        <v>88</v>
      </c>
      <c r="AG6" s="179">
        <v>1</v>
      </c>
      <c r="AH6" s="179"/>
      <c r="AI6" s="179"/>
      <c r="AJ6" s="179"/>
      <c r="AK6" s="271">
        <f>(SUM(AH6*10+AI6)/AG6*10)+AJ6</f>
        <v>0</v>
      </c>
      <c r="AL6" s="179">
        <v>1</v>
      </c>
      <c r="AM6" s="179"/>
      <c r="AN6" s="179"/>
      <c r="AO6" s="179"/>
      <c r="AP6" s="271">
        <f>(SUM(AM6*10+AN6)/AL6*10)+AO6</f>
        <v>0</v>
      </c>
      <c r="AQ6" s="179">
        <v>1</v>
      </c>
      <c r="AR6" s="179"/>
      <c r="AS6" s="179"/>
      <c r="AT6" s="179"/>
      <c r="AU6" s="271">
        <f>(SUM(AR6*10+AS6)/AQ6*10)+AT6</f>
        <v>0</v>
      </c>
      <c r="AV6" s="179">
        <v>1</v>
      </c>
      <c r="AW6" s="179"/>
      <c r="AX6" s="179"/>
      <c r="AY6" s="179"/>
      <c r="AZ6" s="271">
        <f>(SUM(AW6*10+AX6)/AV6*10)+AY6</f>
        <v>0</v>
      </c>
      <c r="BA6" s="179">
        <v>1</v>
      </c>
      <c r="BB6" s="179"/>
      <c r="BC6" s="179"/>
      <c r="BD6" s="179"/>
      <c r="BE6" s="271">
        <f>(SUM(BB6*10+BC6)/BA6*10)+BD6</f>
        <v>0</v>
      </c>
      <c r="BF6" s="179">
        <v>1</v>
      </c>
      <c r="BG6" s="179"/>
      <c r="BH6" s="179"/>
      <c r="BI6" s="179"/>
      <c r="BJ6" s="271">
        <f>(SUM(BG6*10+BH6)/BF6*10)+BI6</f>
        <v>0</v>
      </c>
      <c r="BK6" s="153">
        <f>IF(G6&lt;250,0,IF(G6&lt;500,250,IF(G6&lt;750,"500",IF(G6&lt;1000,750,IF(G6&lt;1500,1000,IF(G6&lt;2000,1500,IF(G6&lt;2500,2000,IF(G6&lt;3000,2500,3000))))))))</f>
        <v>0</v>
      </c>
      <c r="BL6" s="181">
        <v>0</v>
      </c>
      <c r="BM6" s="153">
        <f>BK6-BL6</f>
        <v>0</v>
      </c>
      <c r="BN6" s="153" t="str">
        <f>IF(BM6=0,"geen actie",CONCATENATE("diploma uitschrijven: ",BK6," punten"))</f>
        <v>geen actie</v>
      </c>
      <c r="BO6" s="149">
        <v>26</v>
      </c>
    </row>
    <row r="7" spans="1:75" s="210" customFormat="1" x14ac:dyDescent="0.3">
      <c r="A7" s="149">
        <v>29</v>
      </c>
      <c r="B7" s="149" t="str">
        <f>IF(A7=BO7,"v","x")</f>
        <v>v</v>
      </c>
      <c r="C7" s="201"/>
      <c r="D7" s="301" t="s">
        <v>681</v>
      </c>
      <c r="E7" s="294"/>
      <c r="F7" s="294" t="s">
        <v>241</v>
      </c>
      <c r="G7" s="153">
        <f>SUM(L7+Q7+V7+AA7+AF7+AK7+AP7+AU7+AZ7+BE7+BJ7)</f>
        <v>0</v>
      </c>
      <c r="H7" s="153"/>
      <c r="I7" s="153">
        <f>Aantallen!$B$1</f>
        <v>2021</v>
      </c>
      <c r="J7" s="455">
        <f>I7-H7</f>
        <v>2021</v>
      </c>
      <c r="K7" s="186">
        <f>G7-L7</f>
        <v>0</v>
      </c>
      <c r="L7" s="164"/>
      <c r="M7" s="179">
        <v>1</v>
      </c>
      <c r="N7" s="179"/>
      <c r="O7" s="179"/>
      <c r="P7" s="179"/>
      <c r="Q7" s="271">
        <f>(SUM(N7*10+O7)/M7*10)+P7</f>
        <v>0</v>
      </c>
      <c r="R7" s="179">
        <v>1</v>
      </c>
      <c r="S7" s="179"/>
      <c r="T7" s="179"/>
      <c r="U7" s="179"/>
      <c r="V7" s="271">
        <f>(SUM(S7*10+T7)/R7*10)+U7</f>
        <v>0</v>
      </c>
      <c r="W7" s="179">
        <v>1</v>
      </c>
      <c r="X7" s="179"/>
      <c r="Y7" s="179"/>
      <c r="Z7" s="179"/>
      <c r="AA7" s="271">
        <f>(SUM(X7*10+Y7)/W7*10)+Z7</f>
        <v>0</v>
      </c>
      <c r="AB7" s="179">
        <v>1</v>
      </c>
      <c r="AC7" s="179"/>
      <c r="AD7" s="179"/>
      <c r="AE7" s="179"/>
      <c r="AF7" s="271">
        <f>(SUM(AC7*10+AD7)/AB7*10)+AE7</f>
        <v>0</v>
      </c>
      <c r="AG7" s="179">
        <v>1</v>
      </c>
      <c r="AH7" s="179"/>
      <c r="AI7" s="179"/>
      <c r="AJ7" s="179"/>
      <c r="AK7" s="271">
        <f>(SUM(AH7*10+AI7)/AG7*10)+AJ7</f>
        <v>0</v>
      </c>
      <c r="AL7" s="179">
        <v>1</v>
      </c>
      <c r="AM7" s="179"/>
      <c r="AN7" s="179"/>
      <c r="AO7" s="179"/>
      <c r="AP7" s="271">
        <f>(SUM(AM7*10+AN7)/AL7*10)+AO7</f>
        <v>0</v>
      </c>
      <c r="AQ7" s="179">
        <v>1</v>
      </c>
      <c r="AR7" s="179"/>
      <c r="AS7" s="179"/>
      <c r="AT7" s="179"/>
      <c r="AU7" s="271">
        <f>(SUM(AR7*10+AS7)/AQ7*10)+AT7</f>
        <v>0</v>
      </c>
      <c r="AV7" s="179">
        <v>1</v>
      </c>
      <c r="AW7" s="179"/>
      <c r="AX7" s="179"/>
      <c r="AY7" s="179"/>
      <c r="AZ7" s="271">
        <f>(SUM(AW7*10+AX7)/AV7*10)+AY7</f>
        <v>0</v>
      </c>
      <c r="BA7" s="179">
        <v>1</v>
      </c>
      <c r="BB7" s="179"/>
      <c r="BC7" s="179"/>
      <c r="BD7" s="179"/>
      <c r="BE7" s="271">
        <f>(SUM(BB7*10+BC7)/BA7*10)+BD7</f>
        <v>0</v>
      </c>
      <c r="BF7" s="179">
        <v>1</v>
      </c>
      <c r="BG7" s="179"/>
      <c r="BH7" s="179"/>
      <c r="BI7" s="179"/>
      <c r="BJ7" s="271">
        <f>(SUM(BG7*10+BH7)/BF7*10)+BI7</f>
        <v>0</v>
      </c>
      <c r="BK7" s="153">
        <f>IF(G7&lt;250,0,IF(G7&lt;500,250,IF(G7&lt;750,"500",IF(G7&lt;1000,750,IF(G7&lt;1500,1000,IF(G7&lt;2000,1500,IF(G7&lt;2500,2000,IF(G7&lt;3000,2500,3000))))))))</f>
        <v>0</v>
      </c>
      <c r="BL7" s="181">
        <v>0</v>
      </c>
      <c r="BM7" s="153">
        <f>BK7-BL7</f>
        <v>0</v>
      </c>
      <c r="BN7" s="153" t="str">
        <f>IF(BM7=0,"geen actie",CONCATENATE("diploma uitschrijven: ",BK7," punten"))</f>
        <v>geen actie</v>
      </c>
      <c r="BO7" s="149">
        <v>29</v>
      </c>
    </row>
    <row r="8" spans="1:75" s="210" customFormat="1" x14ac:dyDescent="0.3">
      <c r="A8" s="149">
        <v>23</v>
      </c>
      <c r="B8" s="149" t="str">
        <f>IF(A8=BO8,"v","x")</f>
        <v>v</v>
      </c>
      <c r="C8" s="469"/>
      <c r="D8" s="313" t="s">
        <v>616</v>
      </c>
      <c r="E8" s="153">
        <v>119451</v>
      </c>
      <c r="F8" s="153" t="s">
        <v>367</v>
      </c>
      <c r="G8" s="153">
        <f>SUM(L8+Q8+V8+AA8+AF8+AK8+AP8+AU8+AZ8+BE8+BJ8)</f>
        <v>190.65873015873015</v>
      </c>
      <c r="H8" s="153">
        <v>2010</v>
      </c>
      <c r="I8" s="153">
        <f>Aantallen!$B$1</f>
        <v>2021</v>
      </c>
      <c r="J8" s="455">
        <f>I8-H8</f>
        <v>11</v>
      </c>
      <c r="K8" s="186">
        <f>G8-L8</f>
        <v>190.65873015873015</v>
      </c>
      <c r="L8" s="164"/>
      <c r="M8" s="179">
        <v>8</v>
      </c>
      <c r="N8" s="179">
        <v>2</v>
      </c>
      <c r="O8" s="179">
        <v>24</v>
      </c>
      <c r="P8" s="179"/>
      <c r="Q8" s="271">
        <f>(SUM(N8*10+O8)/M8*10)+P8</f>
        <v>55</v>
      </c>
      <c r="R8" s="179">
        <v>12</v>
      </c>
      <c r="S8" s="179">
        <v>3</v>
      </c>
      <c r="T8" s="179">
        <v>31</v>
      </c>
      <c r="U8" s="179"/>
      <c r="V8" s="271">
        <f>(SUM(S8*10+T8)/R8*10)+U8</f>
        <v>50.833333333333329</v>
      </c>
      <c r="W8" s="179">
        <v>10</v>
      </c>
      <c r="X8" s="179">
        <v>0</v>
      </c>
      <c r="Y8" s="179">
        <v>17</v>
      </c>
      <c r="Z8" s="179"/>
      <c r="AA8" s="271">
        <f>(SUM(X8*10+Y8)/W8*10)+Z8</f>
        <v>17</v>
      </c>
      <c r="AB8" s="179">
        <v>10</v>
      </c>
      <c r="AC8" s="179">
        <v>0</v>
      </c>
      <c r="AD8" s="179">
        <v>11</v>
      </c>
      <c r="AE8" s="179"/>
      <c r="AF8" s="271">
        <f>(SUM(AC8*10+AD8)/AB8*10)+AE8</f>
        <v>11</v>
      </c>
      <c r="AG8" s="179">
        <v>1</v>
      </c>
      <c r="AH8" s="179"/>
      <c r="AI8" s="179"/>
      <c r="AJ8" s="179"/>
      <c r="AK8" s="271">
        <f>(SUM(AH8*10+AI8)/AG8*10)+AJ8</f>
        <v>0</v>
      </c>
      <c r="AL8" s="179">
        <v>9</v>
      </c>
      <c r="AM8" s="179">
        <v>1</v>
      </c>
      <c r="AN8" s="179">
        <v>27</v>
      </c>
      <c r="AO8" s="179"/>
      <c r="AP8" s="271">
        <f>(SUM(AM8*10+AN8)/AL8*10)+AO8</f>
        <v>41.111111111111107</v>
      </c>
      <c r="AQ8" s="179">
        <v>7</v>
      </c>
      <c r="AR8" s="179">
        <v>0</v>
      </c>
      <c r="AS8" s="179">
        <v>11</v>
      </c>
      <c r="AT8" s="179"/>
      <c r="AU8" s="271">
        <f>(SUM(AR8*10+AS8)/AQ8*10)+AT8</f>
        <v>15.714285714285714</v>
      </c>
      <c r="AV8" s="179">
        <v>1</v>
      </c>
      <c r="AW8" s="179"/>
      <c r="AX8" s="179"/>
      <c r="AY8" s="179"/>
      <c r="AZ8" s="271">
        <f>(SUM(AW8*10+AX8)/AV8*10)+AY8</f>
        <v>0</v>
      </c>
      <c r="BA8" s="179">
        <v>1</v>
      </c>
      <c r="BB8" s="179"/>
      <c r="BC8" s="179"/>
      <c r="BD8" s="179"/>
      <c r="BE8" s="271">
        <f>(SUM(BB8*10+BC8)/BA8*10)+BD8</f>
        <v>0</v>
      </c>
      <c r="BF8" s="179">
        <v>1</v>
      </c>
      <c r="BG8" s="179"/>
      <c r="BH8" s="179"/>
      <c r="BI8" s="179"/>
      <c r="BJ8" s="271">
        <f>(SUM(BG8*10+BH8)/BF8*10)+BI8</f>
        <v>0</v>
      </c>
      <c r="BK8" s="153">
        <f>IF(G8&lt;250,0,IF(G8&lt;500,250,IF(G8&lt;750,"500",IF(G8&lt;1000,750,IF(G8&lt;1500,1000,IF(G8&lt;2000,1500,IF(G8&lt;2500,2000,IF(G8&lt;3000,2500,3000))))))))</f>
        <v>0</v>
      </c>
      <c r="BL8" s="181">
        <v>0</v>
      </c>
      <c r="BM8" s="153">
        <f>BK8-BL8</f>
        <v>0</v>
      </c>
      <c r="BN8" s="153" t="str">
        <f>IF(BM8=0,"geen actie",CONCATENATE("diploma uitschrijven: ",BK8," punten"))</f>
        <v>geen actie</v>
      </c>
      <c r="BO8" s="149">
        <v>23</v>
      </c>
    </row>
    <row r="9" spans="1:75" s="210" customFormat="1" ht="15.75" customHeight="1" x14ac:dyDescent="0.3">
      <c r="A9" s="149">
        <v>22</v>
      </c>
      <c r="B9" s="149" t="str">
        <f>IF(A9=BO9,"v","x")</f>
        <v>v</v>
      </c>
      <c r="C9" s="469"/>
      <c r="D9" s="313" t="s">
        <v>614</v>
      </c>
      <c r="E9" s="153">
        <v>119076</v>
      </c>
      <c r="F9" s="153" t="s">
        <v>367</v>
      </c>
      <c r="G9" s="153">
        <f>SUM(L9+Q9+V9+AA9+AF9+AK9+AP9+AU9+AZ9+BE9+BJ9)</f>
        <v>755.63247863247864</v>
      </c>
      <c r="H9" s="153">
        <v>2010</v>
      </c>
      <c r="I9" s="153">
        <f>Aantallen!$B$1</f>
        <v>2021</v>
      </c>
      <c r="J9" s="455">
        <f>I9-H9</f>
        <v>11</v>
      </c>
      <c r="K9" s="186">
        <f>G9-L9</f>
        <v>755.63247863247864</v>
      </c>
      <c r="L9" s="164"/>
      <c r="M9" s="179">
        <v>8</v>
      </c>
      <c r="N9" s="179">
        <v>8</v>
      </c>
      <c r="O9" s="179">
        <v>40</v>
      </c>
      <c r="P9" s="179"/>
      <c r="Q9" s="271">
        <f>(SUM(N9*10+O9)/M9*10)+P9</f>
        <v>150</v>
      </c>
      <c r="R9" s="179">
        <v>12</v>
      </c>
      <c r="S9" s="179">
        <v>5</v>
      </c>
      <c r="T9" s="179">
        <v>49</v>
      </c>
      <c r="U9" s="179"/>
      <c r="V9" s="271">
        <f>(SUM(S9*10+T9)/R9*10)+U9</f>
        <v>82.5</v>
      </c>
      <c r="W9" s="179">
        <v>10</v>
      </c>
      <c r="X9" s="179">
        <v>7</v>
      </c>
      <c r="Y9" s="179">
        <v>46</v>
      </c>
      <c r="Z9" s="179"/>
      <c r="AA9" s="271">
        <f>(SUM(X9*10+Y9)/W9*10)+Z9</f>
        <v>116</v>
      </c>
      <c r="AB9" s="179">
        <v>10</v>
      </c>
      <c r="AC9" s="179">
        <v>6</v>
      </c>
      <c r="AD9" s="179">
        <v>41</v>
      </c>
      <c r="AE9" s="179"/>
      <c r="AF9" s="271">
        <f>(SUM(AC9*10+AD9)/AB9*10)+AE9</f>
        <v>101</v>
      </c>
      <c r="AG9" s="179">
        <v>1</v>
      </c>
      <c r="AH9" s="179"/>
      <c r="AI9" s="179"/>
      <c r="AJ9" s="179"/>
      <c r="AK9" s="271">
        <f>(SUM(AH9*10+AI9)/AG9*10)+AJ9</f>
        <v>0</v>
      </c>
      <c r="AL9" s="179">
        <v>9</v>
      </c>
      <c r="AM9" s="179">
        <v>5</v>
      </c>
      <c r="AN9" s="179">
        <v>36</v>
      </c>
      <c r="AO9" s="179"/>
      <c r="AP9" s="271">
        <f>(SUM(AM9*10+AN9)/AL9*10)+AO9</f>
        <v>95.555555555555557</v>
      </c>
      <c r="AQ9" s="179">
        <v>13</v>
      </c>
      <c r="AR9" s="179">
        <v>9</v>
      </c>
      <c r="AS9" s="179">
        <v>57</v>
      </c>
      <c r="AT9" s="179"/>
      <c r="AU9" s="271">
        <f>(SUM(AR9*10+AS9)/AQ9*10)+AT9</f>
        <v>113.07692307692308</v>
      </c>
      <c r="AV9" s="179">
        <v>12</v>
      </c>
      <c r="AW9" s="179">
        <v>7</v>
      </c>
      <c r="AX9" s="179">
        <v>47</v>
      </c>
      <c r="AY9" s="179"/>
      <c r="AZ9" s="271">
        <f>(SUM(AW9*10+AX9)/AV9*10)+AY9</f>
        <v>97.5</v>
      </c>
      <c r="BA9" s="179">
        <v>1</v>
      </c>
      <c r="BB9" s="179"/>
      <c r="BC9" s="179"/>
      <c r="BD9" s="179"/>
      <c r="BE9" s="271">
        <f>(SUM(BB9*10+BC9)/BA9*10)+BD9</f>
        <v>0</v>
      </c>
      <c r="BF9" s="179">
        <v>1</v>
      </c>
      <c r="BG9" s="179"/>
      <c r="BH9" s="179"/>
      <c r="BI9" s="179"/>
      <c r="BJ9" s="271">
        <f>(SUM(BG9*10+BH9)/BF9*10)+BI9</f>
        <v>0</v>
      </c>
      <c r="BK9" s="153">
        <f>IF(G9&lt;250,0,IF(G9&lt;500,250,IF(G9&lt;750,"500",IF(G9&lt;1000,750,IF(G9&lt;1500,1000,IF(G9&lt;2000,1500,IF(G9&lt;2500,2000,IF(G9&lt;3000,2500,3000))))))))</f>
        <v>750</v>
      </c>
      <c r="BL9" s="181">
        <v>500</v>
      </c>
      <c r="BM9" s="153">
        <f>BK9-BL9</f>
        <v>250</v>
      </c>
      <c r="BN9" s="153" t="str">
        <f>IF(BM9=0,"geen actie",CONCATENATE("diploma uitschrijven: ",BK9," punten"))</f>
        <v>diploma uitschrijven: 750 punten</v>
      </c>
      <c r="BO9" s="149">
        <v>22</v>
      </c>
    </row>
    <row r="10" spans="1:75" s="210" customFormat="1" x14ac:dyDescent="0.3">
      <c r="A10" s="149">
        <v>4</v>
      </c>
      <c r="B10" s="149" t="str">
        <f>IF(A10=BO10,"v","x")</f>
        <v>v</v>
      </c>
      <c r="C10" s="215"/>
      <c r="D10" s="303" t="s">
        <v>387</v>
      </c>
      <c r="E10" s="153">
        <v>118369</v>
      </c>
      <c r="F10" s="153" t="s">
        <v>361</v>
      </c>
      <c r="G10" s="153">
        <f>SUM(L10+Q10+V10+AA10+AF10+AK10+AP10+AU10+AZ10+BE10+BJ10)</f>
        <v>75</v>
      </c>
      <c r="H10" s="153">
        <v>2008</v>
      </c>
      <c r="I10" s="153">
        <f>Aantallen!$B$1</f>
        <v>2021</v>
      </c>
      <c r="J10" s="455">
        <f>I10-H10</f>
        <v>13</v>
      </c>
      <c r="K10" s="186">
        <f>G10-L10</f>
        <v>0</v>
      </c>
      <c r="L10" s="164">
        <v>75</v>
      </c>
      <c r="M10" s="179">
        <v>1</v>
      </c>
      <c r="N10" s="179"/>
      <c r="O10" s="179"/>
      <c r="P10" s="179"/>
      <c r="Q10" s="271">
        <f>(SUM(N10*10+O10)/M10*10)+P10</f>
        <v>0</v>
      </c>
      <c r="R10" s="179">
        <v>1</v>
      </c>
      <c r="S10" s="179"/>
      <c r="T10" s="179"/>
      <c r="U10" s="179"/>
      <c r="V10" s="271">
        <f>(SUM(S10*10+T10)/R10*10)+U10</f>
        <v>0</v>
      </c>
      <c r="W10" s="179">
        <v>1</v>
      </c>
      <c r="X10" s="179"/>
      <c r="Y10" s="179"/>
      <c r="Z10" s="179"/>
      <c r="AA10" s="271">
        <f>(SUM(X10*10+Y10)/W10*10)+Z10</f>
        <v>0</v>
      </c>
      <c r="AB10" s="179">
        <v>1</v>
      </c>
      <c r="AC10" s="179"/>
      <c r="AD10" s="179"/>
      <c r="AE10" s="179"/>
      <c r="AF10" s="271">
        <f>(SUM(AC10*10+AD10)/AB10*10)+AE10</f>
        <v>0</v>
      </c>
      <c r="AG10" s="179">
        <v>1</v>
      </c>
      <c r="AH10" s="179"/>
      <c r="AI10" s="179"/>
      <c r="AJ10" s="179"/>
      <c r="AK10" s="271">
        <f>(SUM(AH10*10+AI10)/AG10*10)+AJ10</f>
        <v>0</v>
      </c>
      <c r="AL10" s="179">
        <v>1</v>
      </c>
      <c r="AM10" s="179"/>
      <c r="AN10" s="179"/>
      <c r="AO10" s="179"/>
      <c r="AP10" s="271">
        <f>(SUM(AM10*10+AN10)/AL10*10)+AO10</f>
        <v>0</v>
      </c>
      <c r="AQ10" s="179">
        <v>1</v>
      </c>
      <c r="AR10" s="179"/>
      <c r="AS10" s="179"/>
      <c r="AT10" s="179"/>
      <c r="AU10" s="271">
        <f>(SUM(AR10*10+AS10)/AQ10*10)+AT10</f>
        <v>0</v>
      </c>
      <c r="AV10" s="179">
        <v>1</v>
      </c>
      <c r="AW10" s="179"/>
      <c r="AX10" s="179"/>
      <c r="AY10" s="179"/>
      <c r="AZ10" s="271">
        <f>(SUM(AW10*10+AX10)/AV10*10)+AY10</f>
        <v>0</v>
      </c>
      <c r="BA10" s="179">
        <v>1</v>
      </c>
      <c r="BB10" s="179"/>
      <c r="BC10" s="179"/>
      <c r="BD10" s="179"/>
      <c r="BE10" s="271">
        <f>(SUM(BB10*10+BC10)/BA10*10)+BD10</f>
        <v>0</v>
      </c>
      <c r="BF10" s="179">
        <v>1</v>
      </c>
      <c r="BG10" s="179"/>
      <c r="BH10" s="179"/>
      <c r="BI10" s="179"/>
      <c r="BJ10" s="271">
        <f>(SUM(BG10*10+BH10)/BF10*10)+BI10</f>
        <v>0</v>
      </c>
      <c r="BK10" s="153">
        <f>IF(G10&lt;250,0,IF(G10&lt;500,250,IF(G10&lt;750,"500",IF(G10&lt;1000,750,IF(G10&lt;1500,1000,IF(G10&lt;2000,1500,IF(G10&lt;2500,2000,IF(G10&lt;3000,2500,3000))))))))</f>
        <v>0</v>
      </c>
      <c r="BL10" s="181">
        <v>0</v>
      </c>
      <c r="BM10" s="153">
        <f>BK10-BL10</f>
        <v>0</v>
      </c>
      <c r="BN10" s="153" t="str">
        <f>IF(BM10=0,"geen actie",CONCATENATE("diploma uitschrijven: ",BK10," punten"))</f>
        <v>geen actie</v>
      </c>
      <c r="BO10" s="149">
        <v>4</v>
      </c>
    </row>
    <row r="11" spans="1:75" s="210" customFormat="1" ht="13.2" customHeight="1" x14ac:dyDescent="0.3">
      <c r="A11" s="149">
        <v>5</v>
      </c>
      <c r="B11" s="149" t="str">
        <f>IF(A11=BO11,"v","x")</f>
        <v>v</v>
      </c>
      <c r="C11" s="149"/>
      <c r="D11" s="303" t="s">
        <v>551</v>
      </c>
      <c r="E11" s="153">
        <v>118397</v>
      </c>
      <c r="F11" s="153" t="s">
        <v>385</v>
      </c>
      <c r="G11" s="153">
        <f>SUM(L11+Q11+V11+AA11+AF11+AK11+AP11+AU11+AZ11+BE11+BJ11)</f>
        <v>554.92424242424249</v>
      </c>
      <c r="H11" s="153">
        <v>2010</v>
      </c>
      <c r="I11" s="153">
        <f>Aantallen!$B$1</f>
        <v>2021</v>
      </c>
      <c r="J11" s="455">
        <f>I11-H11</f>
        <v>11</v>
      </c>
      <c r="K11" s="186">
        <f>G11-L11</f>
        <v>239.09090909090912</v>
      </c>
      <c r="L11" s="164">
        <v>315.83333333333337</v>
      </c>
      <c r="M11" s="179">
        <v>11</v>
      </c>
      <c r="N11" s="179">
        <v>6</v>
      </c>
      <c r="O11" s="179">
        <v>38</v>
      </c>
      <c r="P11" s="179"/>
      <c r="Q11" s="271">
        <f>(SUM(N11*10+O11)/M11*10)+P11</f>
        <v>89.090909090909079</v>
      </c>
      <c r="R11" s="179">
        <v>1</v>
      </c>
      <c r="S11" s="179"/>
      <c r="T11" s="179"/>
      <c r="U11" s="179"/>
      <c r="V11" s="271">
        <f>(SUM(S11*10+T11)/R11*10)+U11</f>
        <v>0</v>
      </c>
      <c r="W11" s="179">
        <v>1</v>
      </c>
      <c r="X11" s="179"/>
      <c r="Y11" s="179"/>
      <c r="Z11" s="179"/>
      <c r="AA11" s="271">
        <f>(SUM(X11*10+Y11)/W11*10)+Z11</f>
        <v>0</v>
      </c>
      <c r="AB11" s="179">
        <v>1</v>
      </c>
      <c r="AC11" s="179"/>
      <c r="AD11" s="179"/>
      <c r="AE11" s="179"/>
      <c r="AF11" s="271">
        <f>(SUM(AC11*10+AD11)/AB11*10)+AE11</f>
        <v>0</v>
      </c>
      <c r="AG11" s="179">
        <v>1</v>
      </c>
      <c r="AH11" s="179"/>
      <c r="AI11" s="179"/>
      <c r="AJ11" s="179"/>
      <c r="AK11" s="271">
        <f>(SUM(AH11*10+AI11)/AG11*10)+AJ11</f>
        <v>0</v>
      </c>
      <c r="AL11" s="179">
        <v>9</v>
      </c>
      <c r="AM11" s="179">
        <v>9</v>
      </c>
      <c r="AN11" s="179">
        <v>45</v>
      </c>
      <c r="AO11" s="179"/>
      <c r="AP11" s="271">
        <f>(SUM(AM11*10+AN11)/AL11*10)+AO11</f>
        <v>150</v>
      </c>
      <c r="AQ11" s="179">
        <v>1</v>
      </c>
      <c r="AR11" s="179"/>
      <c r="AS11" s="179"/>
      <c r="AT11" s="179"/>
      <c r="AU11" s="271">
        <f>(SUM(AR11*10+AS11)/AQ11*10)+AT11</f>
        <v>0</v>
      </c>
      <c r="AV11" s="179">
        <v>1</v>
      </c>
      <c r="AW11" s="179"/>
      <c r="AX11" s="179"/>
      <c r="AY11" s="179"/>
      <c r="AZ11" s="271">
        <f>(SUM(AW11*10+AX11)/AV11*10)+AY11</f>
        <v>0</v>
      </c>
      <c r="BA11" s="179">
        <v>1</v>
      </c>
      <c r="BB11" s="179"/>
      <c r="BC11" s="179"/>
      <c r="BD11" s="179"/>
      <c r="BE11" s="271">
        <f>(SUM(BB11*10+BC11)/BA11*10)+BD11</f>
        <v>0</v>
      </c>
      <c r="BF11" s="179">
        <v>1</v>
      </c>
      <c r="BG11" s="179"/>
      <c r="BH11" s="179"/>
      <c r="BI11" s="179"/>
      <c r="BJ11" s="271">
        <f>(SUM(BG11*10+BH11)/BF11*10)+BI11</f>
        <v>0</v>
      </c>
      <c r="BK11" s="153" t="str">
        <f>IF(G11&lt;250,0,IF(G11&lt;500,250,IF(G11&lt;750,"500",IF(G11&lt;1000,750,IF(G11&lt;1500,1000,IF(G11&lt;2000,1500,IF(G11&lt;2500,2000,IF(G11&lt;3000,2500,3000))))))))</f>
        <v>500</v>
      </c>
      <c r="BL11" s="181">
        <v>500</v>
      </c>
      <c r="BM11" s="153">
        <f>BK11-BL11</f>
        <v>0</v>
      </c>
      <c r="BN11" s="153" t="str">
        <f>IF(BM11=0,"geen actie",CONCATENATE("diploma uitschrijven: ",BK11," punten"))</f>
        <v>geen actie</v>
      </c>
      <c r="BO11" s="149">
        <v>5</v>
      </c>
    </row>
    <row r="12" spans="1:75" s="210" customFormat="1" x14ac:dyDescent="0.3">
      <c r="A12" s="149">
        <v>6</v>
      </c>
      <c r="B12" s="149" t="str">
        <f>IF(A12=BO12,"v","x")</f>
        <v>v</v>
      </c>
      <c r="C12" s="215"/>
      <c r="D12" s="470" t="s">
        <v>560</v>
      </c>
      <c r="E12" s="190">
        <v>118721</v>
      </c>
      <c r="F12" s="185" t="s">
        <v>367</v>
      </c>
      <c r="G12" s="294">
        <f>SUM(L12+Q12+V12+AA12+AF12+AK12+AP12+AU12+AZ12+BE12+BJ12)</f>
        <v>63.333333333333329</v>
      </c>
      <c r="H12" s="186">
        <v>2009</v>
      </c>
      <c r="I12" s="153">
        <f>Aantallen!$B$1</f>
        <v>2021</v>
      </c>
      <c r="J12" s="455">
        <f>I12-H12</f>
        <v>12</v>
      </c>
      <c r="K12" s="186">
        <f>G12-L12</f>
        <v>0</v>
      </c>
      <c r="L12" s="164">
        <v>63.333333333333329</v>
      </c>
      <c r="M12" s="179">
        <v>1</v>
      </c>
      <c r="N12" s="179"/>
      <c r="O12" s="179"/>
      <c r="P12" s="179"/>
      <c r="Q12" s="271">
        <f>(SUM(N12*10+O12)/M12*10)+P12</f>
        <v>0</v>
      </c>
      <c r="R12" s="179">
        <v>1</v>
      </c>
      <c r="S12" s="179"/>
      <c r="T12" s="179"/>
      <c r="U12" s="179"/>
      <c r="V12" s="271">
        <f>(SUM(S12*10+T12)/R12*10)+U12</f>
        <v>0</v>
      </c>
      <c r="W12" s="179">
        <v>1</v>
      </c>
      <c r="X12" s="179"/>
      <c r="Y12" s="179"/>
      <c r="Z12" s="179"/>
      <c r="AA12" s="271">
        <f>(SUM(X12*10+Y12)/W12*10)+Z12</f>
        <v>0</v>
      </c>
      <c r="AB12" s="179">
        <v>1</v>
      </c>
      <c r="AC12" s="179"/>
      <c r="AD12" s="179"/>
      <c r="AE12" s="179"/>
      <c r="AF12" s="271">
        <f>(SUM(AC12*10+AD12)/AB12*10)+AE12</f>
        <v>0</v>
      </c>
      <c r="AG12" s="179">
        <v>1</v>
      </c>
      <c r="AH12" s="179"/>
      <c r="AI12" s="179"/>
      <c r="AJ12" s="179"/>
      <c r="AK12" s="271">
        <f>(SUM(AH12*10+AI12)/AG12*10)+AJ12</f>
        <v>0</v>
      </c>
      <c r="AL12" s="179">
        <v>1</v>
      </c>
      <c r="AM12" s="179"/>
      <c r="AN12" s="179"/>
      <c r="AO12" s="179"/>
      <c r="AP12" s="271">
        <f>(SUM(AM12*10+AN12)/AL12*10)+AO12</f>
        <v>0</v>
      </c>
      <c r="AQ12" s="179">
        <v>1</v>
      </c>
      <c r="AR12" s="179"/>
      <c r="AS12" s="179"/>
      <c r="AT12" s="179"/>
      <c r="AU12" s="271">
        <f>(SUM(AR12*10+AS12)/AQ12*10)+AT12</f>
        <v>0</v>
      </c>
      <c r="AV12" s="179">
        <v>1</v>
      </c>
      <c r="AW12" s="179"/>
      <c r="AX12" s="179"/>
      <c r="AY12" s="179"/>
      <c r="AZ12" s="271">
        <f>(SUM(AW12*10+AX12)/AV12*10)+AY12</f>
        <v>0</v>
      </c>
      <c r="BA12" s="179">
        <v>1</v>
      </c>
      <c r="BB12" s="179"/>
      <c r="BC12" s="179"/>
      <c r="BD12" s="179"/>
      <c r="BE12" s="271">
        <f>(SUM(BB12*10+BC12)/BA12*10)+BD12</f>
        <v>0</v>
      </c>
      <c r="BF12" s="179">
        <v>1</v>
      </c>
      <c r="BG12" s="179"/>
      <c r="BH12" s="179"/>
      <c r="BI12" s="179"/>
      <c r="BJ12" s="271">
        <f>(SUM(BG12*10+BH12)/BF12*10)+BI12</f>
        <v>0</v>
      </c>
      <c r="BK12" s="153">
        <f>IF(G12&lt;250,0,IF(G12&lt;500,250,IF(G12&lt;750,"500",IF(G12&lt;1000,750,IF(G12&lt;1500,1000,IF(G12&lt;2000,1500,IF(G12&lt;2500,2000,IF(G12&lt;3000,2500,3000))))))))</f>
        <v>0</v>
      </c>
      <c r="BL12" s="181">
        <v>0</v>
      </c>
      <c r="BM12" s="153">
        <f>BK12-BL12</f>
        <v>0</v>
      </c>
      <c r="BN12" s="153" t="str">
        <f>IF(BM12=0,"geen actie",CONCATENATE("diploma uitschrijven: ",BK12," punten"))</f>
        <v>geen actie</v>
      </c>
      <c r="BO12" s="149">
        <v>6</v>
      </c>
    </row>
    <row r="13" spans="1:75" s="210" customFormat="1" ht="13.95" customHeight="1" x14ac:dyDescent="0.3">
      <c r="A13" s="149">
        <v>7</v>
      </c>
      <c r="B13" s="149" t="str">
        <f>IF(A13=BO13,"v","x")</f>
        <v>v</v>
      </c>
      <c r="C13" s="477"/>
      <c r="D13" s="313" t="s">
        <v>388</v>
      </c>
      <c r="E13" s="153">
        <v>117323</v>
      </c>
      <c r="F13" s="153" t="s">
        <v>361</v>
      </c>
      <c r="G13" s="153">
        <f>SUM(L13+Q13+V13+AA13+AF13+AK13+AP13+AU13+AZ13+BE13+BJ13)</f>
        <v>2582.2406204906188</v>
      </c>
      <c r="H13" s="153">
        <v>2010</v>
      </c>
      <c r="I13" s="153">
        <f>Aantallen!$B$1</f>
        <v>2021</v>
      </c>
      <c r="J13" s="455">
        <f>I13-H13</f>
        <v>11</v>
      </c>
      <c r="K13" s="186">
        <f>G13-L13</f>
        <v>558.39393939393904</v>
      </c>
      <c r="L13" s="164">
        <v>2023.8466810966797</v>
      </c>
      <c r="M13" s="179">
        <v>11</v>
      </c>
      <c r="N13" s="179">
        <v>6</v>
      </c>
      <c r="O13" s="179">
        <v>42</v>
      </c>
      <c r="P13" s="179"/>
      <c r="Q13" s="271">
        <f>(SUM(N13*10+O13)/M13*10)+P13</f>
        <v>92.727272727272734</v>
      </c>
      <c r="R13" s="179">
        <v>12</v>
      </c>
      <c r="S13" s="179">
        <v>10</v>
      </c>
      <c r="T13" s="179">
        <v>56</v>
      </c>
      <c r="U13" s="179"/>
      <c r="V13" s="271">
        <f>(SUM(S13*10+T13)/R13*10)+U13</f>
        <v>130</v>
      </c>
      <c r="W13" s="179">
        <v>10</v>
      </c>
      <c r="X13" s="179">
        <v>9</v>
      </c>
      <c r="Y13" s="179">
        <v>48</v>
      </c>
      <c r="Z13" s="179"/>
      <c r="AA13" s="271">
        <f>(SUM(X13*10+Y13)/W13*10)+Z13</f>
        <v>138</v>
      </c>
      <c r="AB13" s="179">
        <v>10</v>
      </c>
      <c r="AC13" s="179">
        <v>5</v>
      </c>
      <c r="AD13" s="179">
        <v>41</v>
      </c>
      <c r="AE13" s="179"/>
      <c r="AF13" s="271">
        <f>(SUM(AC13*10+AD13)/AB13*10)+AE13</f>
        <v>91</v>
      </c>
      <c r="AG13" s="179">
        <v>1</v>
      </c>
      <c r="AH13" s="179"/>
      <c r="AI13" s="179"/>
      <c r="AJ13" s="179"/>
      <c r="AK13" s="271">
        <f>(SUM(AH13*10+AI13)/AG13*10)+AJ13</f>
        <v>0</v>
      </c>
      <c r="AL13" s="179">
        <v>9</v>
      </c>
      <c r="AM13" s="179">
        <v>6</v>
      </c>
      <c r="AN13" s="179">
        <v>36</v>
      </c>
      <c r="AO13" s="179"/>
      <c r="AP13" s="271">
        <f>(SUM(AM13*10+AN13)/AL13*10)+AO13</f>
        <v>106.66666666666666</v>
      </c>
      <c r="AQ13" s="179">
        <v>1</v>
      </c>
      <c r="AR13" s="179"/>
      <c r="AS13" s="179"/>
      <c r="AT13" s="179"/>
      <c r="AU13" s="271">
        <f>(SUM(AR13*10+AS13)/AQ13*10)+AT13</f>
        <v>0</v>
      </c>
      <c r="AV13" s="179">
        <v>1</v>
      </c>
      <c r="AW13" s="179"/>
      <c r="AX13" s="179"/>
      <c r="AY13" s="179"/>
      <c r="AZ13" s="271">
        <f>(SUM(AW13*10+AX13)/AV13*10)+AY13</f>
        <v>0</v>
      </c>
      <c r="BA13" s="179">
        <v>1</v>
      </c>
      <c r="BB13" s="179"/>
      <c r="BC13" s="179"/>
      <c r="BD13" s="179"/>
      <c r="BE13" s="271">
        <f>(SUM(BB13*10+BC13)/BA13*10)+BD13</f>
        <v>0</v>
      </c>
      <c r="BF13" s="179">
        <v>1</v>
      </c>
      <c r="BG13" s="179"/>
      <c r="BH13" s="179"/>
      <c r="BI13" s="179"/>
      <c r="BJ13" s="271">
        <f>(SUM(BG13*10+BH13)/BF13*10)+BI13</f>
        <v>0</v>
      </c>
      <c r="BK13" s="153">
        <f>IF(G13&lt;250,0,IF(G13&lt;500,250,IF(G13&lt;750,"500",IF(G13&lt;1000,750,IF(G13&lt;1500,1000,IF(G13&lt;2000,1500,IF(G13&lt;2500,2000,IF(G13&lt;3000,2500,3000))))))))</f>
        <v>2500</v>
      </c>
      <c r="BL13" s="181">
        <v>2500</v>
      </c>
      <c r="BM13" s="153">
        <f>BK13-BL13</f>
        <v>0</v>
      </c>
      <c r="BN13" s="153" t="str">
        <f>IF(BM13=0,"geen actie",CONCATENATE("diploma uitschrijven: ",BK13," punten"))</f>
        <v>geen actie</v>
      </c>
      <c r="BO13" s="149">
        <v>7</v>
      </c>
    </row>
    <row r="14" spans="1:75" s="210" customFormat="1" ht="13.95" customHeight="1" x14ac:dyDescent="0.3">
      <c r="A14" s="149">
        <v>28</v>
      </c>
      <c r="B14" s="149" t="str">
        <f>IF(A14=BO14,"v","x")</f>
        <v>v</v>
      </c>
      <c r="C14" s="479"/>
      <c r="D14" s="303" t="s">
        <v>675</v>
      </c>
      <c r="E14" s="153"/>
      <c r="F14" s="153" t="s">
        <v>354</v>
      </c>
      <c r="G14" s="153">
        <f>SUM(L14+Q14+V14+AA14+AF14+AK14+AP14+AU14+AZ14+BE14+BJ14)</f>
        <v>80</v>
      </c>
      <c r="H14" s="153">
        <v>2010</v>
      </c>
      <c r="I14" s="153">
        <f>Aantallen!$B$1</f>
        <v>2021</v>
      </c>
      <c r="J14" s="455">
        <f>I14-H14</f>
        <v>11</v>
      </c>
      <c r="K14" s="186">
        <f>G14-L14</f>
        <v>80</v>
      </c>
      <c r="L14" s="164"/>
      <c r="M14" s="179">
        <v>1</v>
      </c>
      <c r="N14" s="179"/>
      <c r="O14" s="179"/>
      <c r="P14" s="179"/>
      <c r="Q14" s="271">
        <f>(SUM(N14*10+O14)/M14*10)+P14</f>
        <v>0</v>
      </c>
      <c r="R14" s="179">
        <v>1</v>
      </c>
      <c r="S14" s="179"/>
      <c r="T14" s="179"/>
      <c r="U14" s="179"/>
      <c r="V14" s="271">
        <f>(SUM(S14*10+T14)/R14*10)+U14</f>
        <v>0</v>
      </c>
      <c r="W14" s="179">
        <v>1</v>
      </c>
      <c r="X14" s="179"/>
      <c r="Y14" s="179"/>
      <c r="Z14" s="179"/>
      <c r="AA14" s="271">
        <f>(SUM(X14*10+Y14)/W14*10)+Z14</f>
        <v>0</v>
      </c>
      <c r="AB14" s="179">
        <v>1</v>
      </c>
      <c r="AC14" s="179"/>
      <c r="AD14" s="179"/>
      <c r="AE14" s="179"/>
      <c r="AF14" s="271">
        <f>(SUM(AC14*10+AD14)/AB14*10)+AE14</f>
        <v>0</v>
      </c>
      <c r="AG14" s="179">
        <v>1</v>
      </c>
      <c r="AH14" s="179"/>
      <c r="AI14" s="179"/>
      <c r="AJ14" s="179"/>
      <c r="AK14" s="271">
        <f>(SUM(AH14*10+AI14)/AG14*10)+AJ14</f>
        <v>0</v>
      </c>
      <c r="AL14" s="179">
        <v>9</v>
      </c>
      <c r="AM14" s="179">
        <v>4</v>
      </c>
      <c r="AN14" s="179">
        <v>32</v>
      </c>
      <c r="AO14" s="179"/>
      <c r="AP14" s="271">
        <f>(SUM(AM14*10+AN14)/AL14*10)+AO14</f>
        <v>80</v>
      </c>
      <c r="AQ14" s="179">
        <v>1</v>
      </c>
      <c r="AR14" s="179"/>
      <c r="AS14" s="179"/>
      <c r="AT14" s="179"/>
      <c r="AU14" s="271">
        <f>(SUM(AR14*10+AS14)/AQ14*10)+AT14</f>
        <v>0</v>
      </c>
      <c r="AV14" s="179">
        <v>1</v>
      </c>
      <c r="AW14" s="179"/>
      <c r="AX14" s="179"/>
      <c r="AY14" s="179"/>
      <c r="AZ14" s="271">
        <f>(SUM(AW14*10+AX14)/AV14*10)+AY14</f>
        <v>0</v>
      </c>
      <c r="BA14" s="179">
        <v>1</v>
      </c>
      <c r="BB14" s="179"/>
      <c r="BC14" s="179"/>
      <c r="BD14" s="179"/>
      <c r="BE14" s="271">
        <f>(SUM(BB14*10+BC14)/BA14*10)+BD14</f>
        <v>0</v>
      </c>
      <c r="BF14" s="179">
        <v>1</v>
      </c>
      <c r="BG14" s="179"/>
      <c r="BH14" s="179"/>
      <c r="BI14" s="179"/>
      <c r="BJ14" s="271">
        <f>(SUM(BG14*10+BH14)/BF14*10)+BI14</f>
        <v>0</v>
      </c>
      <c r="BK14" s="153">
        <f>IF(G14&lt;250,0,IF(G14&lt;500,250,IF(G14&lt;750,"500",IF(G14&lt;1000,750,IF(G14&lt;1500,1000,IF(G14&lt;2000,1500,IF(G14&lt;2500,2000,IF(G14&lt;3000,2500,3000))))))))</f>
        <v>0</v>
      </c>
      <c r="BL14" s="181">
        <v>0</v>
      </c>
      <c r="BM14" s="153">
        <f>BK14-BL14</f>
        <v>0</v>
      </c>
      <c r="BN14" s="153" t="str">
        <f>IF(BM14=0,"geen actie",CONCATENATE("diploma uitschrijven: ",BK14," punten"))</f>
        <v>geen actie</v>
      </c>
      <c r="BO14" s="149">
        <v>28</v>
      </c>
    </row>
    <row r="15" spans="1:75" s="210" customFormat="1" ht="15.75" customHeight="1" x14ac:dyDescent="0.3">
      <c r="A15" s="149">
        <v>8</v>
      </c>
      <c r="B15" s="149" t="str">
        <f>IF(A15=BO15,"v","x")</f>
        <v>v</v>
      </c>
      <c r="C15" s="217"/>
      <c r="D15" s="303" t="s">
        <v>561</v>
      </c>
      <c r="E15" s="153">
        <v>117491</v>
      </c>
      <c r="F15" s="153" t="s">
        <v>562</v>
      </c>
      <c r="G15" s="153">
        <f>SUM(L15+Q15+V15+AA15+AF15+AK15+AP15+AU15+AZ15+BE15+BJ15)</f>
        <v>16.666666666666668</v>
      </c>
      <c r="H15" s="153">
        <v>2011</v>
      </c>
      <c r="I15" s="153">
        <f>Aantallen!$B$1</f>
        <v>2021</v>
      </c>
      <c r="J15" s="455">
        <f>I15-H15</f>
        <v>10</v>
      </c>
      <c r="K15" s="186">
        <f>G15-L15</f>
        <v>0</v>
      </c>
      <c r="L15" s="164">
        <v>16.666666666666668</v>
      </c>
      <c r="M15" s="179">
        <v>1</v>
      </c>
      <c r="N15" s="179"/>
      <c r="O15" s="179"/>
      <c r="P15" s="179"/>
      <c r="Q15" s="271">
        <f>(SUM(N15*10+O15)/M15*10)+P15</f>
        <v>0</v>
      </c>
      <c r="R15" s="179">
        <v>1</v>
      </c>
      <c r="S15" s="179"/>
      <c r="T15" s="179"/>
      <c r="U15" s="179"/>
      <c r="V15" s="271">
        <f>(SUM(S15*10+T15)/R15*10)+U15</f>
        <v>0</v>
      </c>
      <c r="W15" s="179">
        <v>1</v>
      </c>
      <c r="X15" s="179"/>
      <c r="Y15" s="179"/>
      <c r="Z15" s="179"/>
      <c r="AA15" s="271">
        <f>(SUM(X15*10+Y15)/W15*10)+Z15</f>
        <v>0</v>
      </c>
      <c r="AB15" s="179">
        <v>1</v>
      </c>
      <c r="AC15" s="179"/>
      <c r="AD15" s="179"/>
      <c r="AE15" s="179"/>
      <c r="AF15" s="271">
        <f>(SUM(AC15*10+AD15)/AB15*10)+AE15</f>
        <v>0</v>
      </c>
      <c r="AG15" s="179">
        <v>1</v>
      </c>
      <c r="AH15" s="179"/>
      <c r="AI15" s="179"/>
      <c r="AJ15" s="179"/>
      <c r="AK15" s="271">
        <f>(SUM(AH15*10+AI15)/AG15*10)+AJ15</f>
        <v>0</v>
      </c>
      <c r="AL15" s="179">
        <v>1</v>
      </c>
      <c r="AM15" s="179"/>
      <c r="AN15" s="179"/>
      <c r="AO15" s="179"/>
      <c r="AP15" s="271">
        <f>(SUM(AM15*10+AN15)/AL15*10)+AO15</f>
        <v>0</v>
      </c>
      <c r="AQ15" s="179">
        <v>1</v>
      </c>
      <c r="AR15" s="179"/>
      <c r="AS15" s="179"/>
      <c r="AT15" s="179"/>
      <c r="AU15" s="271">
        <f>(SUM(AR15*10+AS15)/AQ15*10)+AT15</f>
        <v>0</v>
      </c>
      <c r="AV15" s="179">
        <v>1</v>
      </c>
      <c r="AW15" s="179"/>
      <c r="AX15" s="179"/>
      <c r="AY15" s="179"/>
      <c r="AZ15" s="271">
        <f>(SUM(AW15*10+AX15)/AV15*10)+AY15</f>
        <v>0</v>
      </c>
      <c r="BA15" s="179">
        <v>1</v>
      </c>
      <c r="BB15" s="179"/>
      <c r="BC15" s="179"/>
      <c r="BD15" s="179"/>
      <c r="BE15" s="271">
        <f>(SUM(BB15*10+BC15)/BA15*10)+BD15</f>
        <v>0</v>
      </c>
      <c r="BF15" s="179">
        <v>1</v>
      </c>
      <c r="BG15" s="179"/>
      <c r="BH15" s="179"/>
      <c r="BI15" s="179"/>
      <c r="BJ15" s="271">
        <f>(SUM(BG15*10+BH15)/BF15*10)+BI15</f>
        <v>0</v>
      </c>
      <c r="BK15" s="153">
        <f>IF(G15&lt;250,0,IF(G15&lt;500,250,IF(G15&lt;750,"500",IF(G15&lt;1000,750,IF(G15&lt;1500,1000,IF(G15&lt;2000,1500,IF(G15&lt;2500,2000,IF(G15&lt;3000,2500,3000))))))))</f>
        <v>0</v>
      </c>
      <c r="BL15" s="181">
        <v>0</v>
      </c>
      <c r="BM15" s="153">
        <f>BK15-BL15</f>
        <v>0</v>
      </c>
      <c r="BN15" s="153" t="str">
        <f>IF(BM15=0,"geen actie",CONCATENATE("diploma uitschrijven: ",BK15," punten"))</f>
        <v>geen actie</v>
      </c>
      <c r="BO15" s="149">
        <v>8</v>
      </c>
    </row>
    <row r="16" spans="1:75" s="210" customFormat="1" x14ac:dyDescent="0.3">
      <c r="A16" s="149">
        <v>21</v>
      </c>
      <c r="B16" s="149" t="str">
        <f>IF(A16=BO16,"v","x")</f>
        <v>v</v>
      </c>
      <c r="C16" s="479"/>
      <c r="D16" s="303" t="s">
        <v>611</v>
      </c>
      <c r="E16" s="472">
        <v>119406</v>
      </c>
      <c r="F16" s="472" t="s">
        <v>320</v>
      </c>
      <c r="G16" s="153">
        <f>SUM(L16+Q16+V16+AA16+AF16+AK16+AP16+AU16+AZ16+BE16+BJ16)</f>
        <v>107.63888888888889</v>
      </c>
      <c r="H16" s="472">
        <v>2011</v>
      </c>
      <c r="I16" s="153">
        <f>Aantallen!$B$1</f>
        <v>2021</v>
      </c>
      <c r="J16" s="455">
        <f>I16-H16</f>
        <v>10</v>
      </c>
      <c r="K16" s="186">
        <f>G16-L16</f>
        <v>107.63888888888889</v>
      </c>
      <c r="L16" s="164"/>
      <c r="M16" s="179">
        <v>8</v>
      </c>
      <c r="N16" s="179">
        <v>2</v>
      </c>
      <c r="O16" s="179">
        <v>19</v>
      </c>
      <c r="P16" s="179"/>
      <c r="Q16" s="271">
        <f>(SUM(N16*10+O16)/M16*10)+P16</f>
        <v>48.75</v>
      </c>
      <c r="R16" s="179">
        <v>1</v>
      </c>
      <c r="S16" s="179"/>
      <c r="T16" s="179"/>
      <c r="U16" s="179"/>
      <c r="V16" s="271">
        <f>(SUM(S16*10+T16)/R16*10)+U16</f>
        <v>0</v>
      </c>
      <c r="W16" s="179">
        <v>1</v>
      </c>
      <c r="X16" s="179"/>
      <c r="Y16" s="179"/>
      <c r="Z16" s="179"/>
      <c r="AA16" s="271">
        <f>(SUM(X16*10+Y16)/W16*10)+Z16</f>
        <v>0</v>
      </c>
      <c r="AB16" s="179">
        <v>1</v>
      </c>
      <c r="AC16" s="179"/>
      <c r="AD16" s="179"/>
      <c r="AE16" s="179"/>
      <c r="AF16" s="271">
        <f>(SUM(AC16*10+AD16)/AB16*10)+AE16</f>
        <v>0</v>
      </c>
      <c r="AG16" s="179">
        <v>1</v>
      </c>
      <c r="AH16" s="179"/>
      <c r="AI16" s="179"/>
      <c r="AJ16" s="179"/>
      <c r="AK16" s="271">
        <f>(SUM(AH16*10+AI16)/AG16*10)+AJ16</f>
        <v>0</v>
      </c>
      <c r="AL16" s="179">
        <v>9</v>
      </c>
      <c r="AM16" s="179">
        <v>3</v>
      </c>
      <c r="AN16" s="179">
        <v>23</v>
      </c>
      <c r="AO16" s="179"/>
      <c r="AP16" s="271">
        <f>(SUM(AM16*10+AN16)/AL16*10)+AO16</f>
        <v>58.888888888888893</v>
      </c>
      <c r="AQ16" s="179">
        <v>1</v>
      </c>
      <c r="AR16" s="179"/>
      <c r="AS16" s="179"/>
      <c r="AT16" s="179"/>
      <c r="AU16" s="271">
        <f>(SUM(AR16*10+AS16)/AQ16*10)+AT16</f>
        <v>0</v>
      </c>
      <c r="AV16" s="179">
        <v>1</v>
      </c>
      <c r="AW16" s="179"/>
      <c r="AX16" s="179"/>
      <c r="AY16" s="179"/>
      <c r="AZ16" s="271">
        <f>(SUM(AW16*10+AX16)/AV16*10)+AY16</f>
        <v>0</v>
      </c>
      <c r="BA16" s="179">
        <v>1</v>
      </c>
      <c r="BB16" s="179"/>
      <c r="BC16" s="179"/>
      <c r="BD16" s="179"/>
      <c r="BE16" s="271">
        <f>(SUM(BB16*10+BC16)/BA16*10)+BD16</f>
        <v>0</v>
      </c>
      <c r="BF16" s="179">
        <v>1</v>
      </c>
      <c r="BG16" s="179"/>
      <c r="BH16" s="179"/>
      <c r="BI16" s="179"/>
      <c r="BJ16" s="271">
        <f>(SUM(BG16*10+BH16)/BF16*10)+BI16</f>
        <v>0</v>
      </c>
      <c r="BK16" s="153">
        <f>IF(G16&lt;250,0,IF(G16&lt;500,250,IF(G16&lt;750,"500",IF(G16&lt;1000,750,IF(G16&lt;1500,1000,IF(G16&lt;2000,1500,IF(G16&lt;2500,2000,IF(G16&lt;3000,2500,3000))))))))</f>
        <v>0</v>
      </c>
      <c r="BL16" s="181">
        <v>0</v>
      </c>
      <c r="BM16" s="153">
        <f>BK16-BL16</f>
        <v>0</v>
      </c>
      <c r="BN16" s="153" t="str">
        <f>IF(BM16=0,"geen actie",CONCATENATE("diploma uitschrijven: ",BK16," punten"))</f>
        <v>geen actie</v>
      </c>
      <c r="BO16" s="149">
        <v>21</v>
      </c>
    </row>
    <row r="17" spans="1:67" s="210" customFormat="1" ht="16.2" customHeight="1" x14ac:dyDescent="0.3">
      <c r="A17" s="149">
        <v>9</v>
      </c>
      <c r="B17" s="149" t="str">
        <f>IF(A17=BO17,"v","x")</f>
        <v>v</v>
      </c>
      <c r="C17" s="215"/>
      <c r="D17" s="303" t="s">
        <v>573</v>
      </c>
      <c r="E17" s="153">
        <v>118547</v>
      </c>
      <c r="F17" s="153" t="s">
        <v>369</v>
      </c>
      <c r="G17" s="153">
        <f>SUM(L17+Q17+V17+AA17+AF17+AK17+AP17+AU17+AZ17+BE17+BJ17)</f>
        <v>114.20454545454545</v>
      </c>
      <c r="H17" s="153">
        <v>2012</v>
      </c>
      <c r="I17" s="153">
        <f>Aantallen!$B$1</f>
        <v>2021</v>
      </c>
      <c r="J17" s="455">
        <f>I17-H17</f>
        <v>9</v>
      </c>
      <c r="K17" s="186">
        <f>G17-L17</f>
        <v>0</v>
      </c>
      <c r="L17" s="164">
        <v>114.20454545454545</v>
      </c>
      <c r="M17" s="179">
        <v>1</v>
      </c>
      <c r="N17" s="179"/>
      <c r="O17" s="179"/>
      <c r="P17" s="179"/>
      <c r="Q17" s="271">
        <f>(SUM(N17*10+O17)/M17*10)+P17</f>
        <v>0</v>
      </c>
      <c r="R17" s="179">
        <v>12</v>
      </c>
      <c r="S17" s="179"/>
      <c r="T17" s="179"/>
      <c r="U17" s="179"/>
      <c r="V17" s="271">
        <f>(SUM(S17*10+T17)/R17*10)+U17</f>
        <v>0</v>
      </c>
      <c r="W17" s="179">
        <v>1</v>
      </c>
      <c r="X17" s="179"/>
      <c r="Y17" s="179"/>
      <c r="Z17" s="179"/>
      <c r="AA17" s="271">
        <f>(SUM(X17*10+Y17)/W17*10)+Z17</f>
        <v>0</v>
      </c>
      <c r="AB17" s="179">
        <v>1</v>
      </c>
      <c r="AC17" s="179"/>
      <c r="AD17" s="179"/>
      <c r="AE17" s="179"/>
      <c r="AF17" s="271">
        <f>(SUM(AC17*10+AD17)/AB17*10)+AE17</f>
        <v>0</v>
      </c>
      <c r="AG17" s="179">
        <v>1</v>
      </c>
      <c r="AH17" s="179"/>
      <c r="AI17" s="179"/>
      <c r="AJ17" s="179"/>
      <c r="AK17" s="271">
        <f>(SUM(AH17*10+AI17)/AG17*10)+AJ17</f>
        <v>0</v>
      </c>
      <c r="AL17" s="179">
        <v>1</v>
      </c>
      <c r="AM17" s="179"/>
      <c r="AN17" s="179"/>
      <c r="AO17" s="179"/>
      <c r="AP17" s="271">
        <f>(SUM(AM17*10+AN17)/AL17*10)+AO17</f>
        <v>0</v>
      </c>
      <c r="AQ17" s="179">
        <v>1</v>
      </c>
      <c r="AR17" s="179"/>
      <c r="AS17" s="179"/>
      <c r="AT17" s="179"/>
      <c r="AU17" s="271">
        <f>(SUM(AR17*10+AS17)/AQ17*10)+AT17</f>
        <v>0</v>
      </c>
      <c r="AV17" s="179">
        <v>1</v>
      </c>
      <c r="AW17" s="179"/>
      <c r="AX17" s="179"/>
      <c r="AY17" s="179"/>
      <c r="AZ17" s="271">
        <f>(SUM(AW17*10+AX17)/AV17*10)+AY17</f>
        <v>0</v>
      </c>
      <c r="BA17" s="179">
        <v>1</v>
      </c>
      <c r="BB17" s="179"/>
      <c r="BC17" s="179"/>
      <c r="BD17" s="179"/>
      <c r="BE17" s="271">
        <f>(SUM(BB17*10+BC17)/BA17*10)+BD17</f>
        <v>0</v>
      </c>
      <c r="BF17" s="179">
        <v>1</v>
      </c>
      <c r="BG17" s="179"/>
      <c r="BH17" s="179"/>
      <c r="BI17" s="179"/>
      <c r="BJ17" s="271">
        <f>(SUM(BG17*10+BH17)/BF17*10)+BI17</f>
        <v>0</v>
      </c>
      <c r="BK17" s="153">
        <f>IF(G17&lt;250,0,IF(G17&lt;500,250,IF(G17&lt;750,"500",IF(G17&lt;1000,750,IF(G17&lt;1500,1000,IF(G17&lt;2000,1500,IF(G17&lt;2500,2000,IF(G17&lt;3000,2500,3000))))))))</f>
        <v>0</v>
      </c>
      <c r="BL17" s="181">
        <v>0</v>
      </c>
      <c r="BM17" s="153">
        <f>BK17-BL17</f>
        <v>0</v>
      </c>
      <c r="BN17" s="153" t="str">
        <f>IF(BM17=0,"geen actie",CONCATENATE("diploma uitschrijven: ",BK17," punten"))</f>
        <v>geen actie</v>
      </c>
      <c r="BO17" s="149">
        <v>9</v>
      </c>
    </row>
    <row r="18" spans="1:67" s="210" customFormat="1" ht="15.45" customHeight="1" x14ac:dyDescent="0.3">
      <c r="A18" s="149">
        <v>10</v>
      </c>
      <c r="B18" s="149" t="str">
        <f>IF(A18=BO18,"v","x")</f>
        <v>v</v>
      </c>
      <c r="C18" s="215"/>
      <c r="D18" s="303" t="s">
        <v>390</v>
      </c>
      <c r="E18" s="153">
        <v>117406</v>
      </c>
      <c r="F18" s="153" t="s">
        <v>361</v>
      </c>
      <c r="G18" s="153">
        <f>SUM(L18+Q18+V18+AA18+AF18+AK18+AP18+AU18+AZ18+BE18+BJ18)</f>
        <v>617.44444444444434</v>
      </c>
      <c r="H18" s="153">
        <v>2009</v>
      </c>
      <c r="I18" s="153">
        <f>Aantallen!$B$1</f>
        <v>2021</v>
      </c>
      <c r="J18" s="455">
        <f>I18-H18</f>
        <v>12</v>
      </c>
      <c r="K18" s="186">
        <f>G18-L18</f>
        <v>0</v>
      </c>
      <c r="L18" s="164">
        <v>617.44444444444434</v>
      </c>
      <c r="M18" s="179">
        <v>1</v>
      </c>
      <c r="N18" s="179"/>
      <c r="O18" s="179"/>
      <c r="P18" s="179"/>
      <c r="Q18" s="271">
        <f>(SUM(N18*10+O18)/M18*10)+P18</f>
        <v>0</v>
      </c>
      <c r="R18" s="179">
        <v>1</v>
      </c>
      <c r="S18" s="179"/>
      <c r="T18" s="179"/>
      <c r="U18" s="179"/>
      <c r="V18" s="271">
        <f>(SUM(S18*10+T18)/R18*10)+U18</f>
        <v>0</v>
      </c>
      <c r="W18" s="179">
        <v>1</v>
      </c>
      <c r="X18" s="179"/>
      <c r="Y18" s="179"/>
      <c r="Z18" s="179"/>
      <c r="AA18" s="271">
        <f>(SUM(X18*10+Y18)/W18*10)+Z18</f>
        <v>0</v>
      </c>
      <c r="AB18" s="179">
        <v>1</v>
      </c>
      <c r="AC18" s="179"/>
      <c r="AD18" s="179"/>
      <c r="AE18" s="179"/>
      <c r="AF18" s="271">
        <f>(SUM(AC18*10+AD18)/AB18*10)+AE18</f>
        <v>0</v>
      </c>
      <c r="AG18" s="179">
        <v>1</v>
      </c>
      <c r="AH18" s="179"/>
      <c r="AI18" s="179"/>
      <c r="AJ18" s="179"/>
      <c r="AK18" s="271">
        <f>(SUM(AH18*10+AI18)/AG18*10)+AJ18</f>
        <v>0</v>
      </c>
      <c r="AL18" s="179">
        <v>1</v>
      </c>
      <c r="AM18" s="179"/>
      <c r="AN18" s="179"/>
      <c r="AO18" s="179"/>
      <c r="AP18" s="271">
        <f>(SUM(AM18*10+AN18)/AL18*10)+AO18</f>
        <v>0</v>
      </c>
      <c r="AQ18" s="179">
        <v>1</v>
      </c>
      <c r="AR18" s="179"/>
      <c r="AS18" s="179"/>
      <c r="AT18" s="179"/>
      <c r="AU18" s="271">
        <f>(SUM(AR18*10+AS18)/AQ18*10)+AT18</f>
        <v>0</v>
      </c>
      <c r="AV18" s="179">
        <v>1</v>
      </c>
      <c r="AW18" s="179"/>
      <c r="AX18" s="179"/>
      <c r="AY18" s="179"/>
      <c r="AZ18" s="271">
        <f>(SUM(AW18*10+AX18)/AV18*10)+AY18</f>
        <v>0</v>
      </c>
      <c r="BA18" s="179">
        <v>1</v>
      </c>
      <c r="BB18" s="179"/>
      <c r="BC18" s="179"/>
      <c r="BD18" s="179"/>
      <c r="BE18" s="271">
        <f>(SUM(BB18*10+BC18)/BA18*10)+BD18</f>
        <v>0</v>
      </c>
      <c r="BF18" s="179">
        <v>1</v>
      </c>
      <c r="BG18" s="179"/>
      <c r="BH18" s="179"/>
      <c r="BI18" s="179"/>
      <c r="BJ18" s="271">
        <f>(SUM(BG18*10+BH18)/BF18*10)+BI18</f>
        <v>0</v>
      </c>
      <c r="BK18" s="153" t="str">
        <f>IF(G18&lt;250,0,IF(G18&lt;500,250,IF(G18&lt;750,"500",IF(G18&lt;1000,750,IF(G18&lt;1500,1000,IF(G18&lt;2000,1500,IF(G18&lt;2500,2000,IF(G18&lt;3000,2500,3000))))))))</f>
        <v>500</v>
      </c>
      <c r="BL18" s="181">
        <v>500</v>
      </c>
      <c r="BM18" s="153">
        <f>BK18-BL18</f>
        <v>0</v>
      </c>
      <c r="BN18" s="153" t="str">
        <f>IF(BM18=0,"geen actie",CONCATENATE("diploma uitschrijven: ",BK18," punten"))</f>
        <v>geen actie</v>
      </c>
      <c r="BO18" s="149">
        <v>10</v>
      </c>
    </row>
    <row r="19" spans="1:67" s="210" customFormat="1" x14ac:dyDescent="0.3">
      <c r="A19" s="149">
        <v>24</v>
      </c>
      <c r="B19" s="149" t="str">
        <f>IF(A19=BO19,"v","x")</f>
        <v>v</v>
      </c>
      <c r="C19" s="479"/>
      <c r="D19" s="313" t="s">
        <v>631</v>
      </c>
      <c r="E19" s="153"/>
      <c r="F19" s="153" t="s">
        <v>625</v>
      </c>
      <c r="G19" s="153">
        <f>SUM(L19+Q19+V19+AA19+AF19+AK19+AP19+AU19+AZ19+BE19+BJ19)</f>
        <v>5</v>
      </c>
      <c r="H19" s="153">
        <v>2010</v>
      </c>
      <c r="I19" s="153">
        <f>Aantallen!$B$1</f>
        <v>2021</v>
      </c>
      <c r="J19" s="455">
        <f>I19-H19</f>
        <v>11</v>
      </c>
      <c r="K19" s="186">
        <f>G19-L19</f>
        <v>5</v>
      </c>
      <c r="L19" s="164"/>
      <c r="M19" s="179">
        <v>1</v>
      </c>
      <c r="N19" s="179"/>
      <c r="O19" s="179"/>
      <c r="P19" s="179"/>
      <c r="Q19" s="271">
        <f>(SUM(N19*10+O19)/M19*10)+P19</f>
        <v>0</v>
      </c>
      <c r="R19" s="179">
        <v>12</v>
      </c>
      <c r="S19" s="179">
        <v>0</v>
      </c>
      <c r="T19" s="179">
        <v>6</v>
      </c>
      <c r="U19" s="179"/>
      <c r="V19" s="271">
        <f>(SUM(S19*10+T19)/R19*10)+U19</f>
        <v>5</v>
      </c>
      <c r="W19" s="179">
        <v>1</v>
      </c>
      <c r="X19" s="179"/>
      <c r="Y19" s="179"/>
      <c r="Z19" s="179"/>
      <c r="AA19" s="271">
        <f>(SUM(X19*10+Y19)/W19*10)+Z19</f>
        <v>0</v>
      </c>
      <c r="AB19" s="179">
        <v>1</v>
      </c>
      <c r="AC19" s="179"/>
      <c r="AD19" s="179"/>
      <c r="AE19" s="179"/>
      <c r="AF19" s="271">
        <f>(SUM(AC19*10+AD19)/AB19*10)+AE19</f>
        <v>0</v>
      </c>
      <c r="AG19" s="179">
        <v>1</v>
      </c>
      <c r="AH19" s="179"/>
      <c r="AI19" s="179"/>
      <c r="AJ19" s="179"/>
      <c r="AK19" s="271">
        <f>(SUM(AH19*10+AI19)/AG19*10)+AJ19</f>
        <v>0</v>
      </c>
      <c r="AL19" s="179">
        <v>1</v>
      </c>
      <c r="AM19" s="179"/>
      <c r="AN19" s="179"/>
      <c r="AO19" s="179"/>
      <c r="AP19" s="271">
        <f>(SUM(AM19*10+AN19)/AL19*10)+AO19</f>
        <v>0</v>
      </c>
      <c r="AQ19" s="179">
        <v>1</v>
      </c>
      <c r="AR19" s="179"/>
      <c r="AS19" s="179"/>
      <c r="AT19" s="179"/>
      <c r="AU19" s="271">
        <f>(SUM(AR19*10+AS19)/AQ19*10)+AT19</f>
        <v>0</v>
      </c>
      <c r="AV19" s="179">
        <v>1</v>
      </c>
      <c r="AW19" s="179"/>
      <c r="AX19" s="179"/>
      <c r="AY19" s="179"/>
      <c r="AZ19" s="271">
        <f>(SUM(AW19*10+AX19)/AV19*10)+AY19</f>
        <v>0</v>
      </c>
      <c r="BA19" s="179">
        <v>1</v>
      </c>
      <c r="BB19" s="179"/>
      <c r="BC19" s="179"/>
      <c r="BD19" s="179"/>
      <c r="BE19" s="271">
        <f>(SUM(BB19*10+BC19)/BA19*10)+BD19</f>
        <v>0</v>
      </c>
      <c r="BF19" s="179">
        <v>1</v>
      </c>
      <c r="BG19" s="179"/>
      <c r="BH19" s="179"/>
      <c r="BI19" s="179"/>
      <c r="BJ19" s="271">
        <f>(SUM(BG19*10+BH19)/BF19*10)+BI19</f>
        <v>0</v>
      </c>
      <c r="BK19" s="153">
        <f>IF(G19&lt;250,0,IF(G19&lt;500,250,IF(G19&lt;750,"500",IF(G19&lt;1000,750,IF(G19&lt;1500,1000,IF(G19&lt;2000,1500,IF(G19&lt;2500,2000,IF(G19&lt;3000,2500,3000))))))))</f>
        <v>0</v>
      </c>
      <c r="BL19" s="181">
        <v>0</v>
      </c>
      <c r="BM19" s="153">
        <f>BK19-BL19</f>
        <v>0</v>
      </c>
      <c r="BN19" s="153" t="str">
        <f>IF(BM19=0,"geen actie",CONCATENATE("diploma uitschrijven: ",BK19," punten"))</f>
        <v>geen actie</v>
      </c>
      <c r="BO19" s="149">
        <v>24</v>
      </c>
    </row>
    <row r="20" spans="1:67" s="210" customFormat="1" x14ac:dyDescent="0.3">
      <c r="A20" s="149">
        <v>17</v>
      </c>
      <c r="B20" s="149" t="str">
        <f>IF(A20=BO20,"v","x")</f>
        <v>v</v>
      </c>
      <c r="C20" s="469"/>
      <c r="D20" s="303" t="s">
        <v>691</v>
      </c>
      <c r="E20" s="153"/>
      <c r="F20" s="153" t="s">
        <v>356</v>
      </c>
      <c r="G20" s="153">
        <f>SUM(L20+Q20+V20+AA20+AF20+AK20+AP20+AU20+AZ20+BE20+BJ20)</f>
        <v>224.83333333333334</v>
      </c>
      <c r="H20" s="153">
        <v>2010</v>
      </c>
      <c r="I20" s="153">
        <f>Aantallen!$B$1</f>
        <v>2021</v>
      </c>
      <c r="J20" s="455">
        <f>I20-H20</f>
        <v>11</v>
      </c>
      <c r="K20" s="186">
        <f>G20-L20</f>
        <v>224.83333333333334</v>
      </c>
      <c r="L20" s="164">
        <v>0</v>
      </c>
      <c r="M20" s="179">
        <v>10</v>
      </c>
      <c r="N20" s="179">
        <v>5</v>
      </c>
      <c r="O20" s="179">
        <v>34</v>
      </c>
      <c r="P20" s="179"/>
      <c r="Q20" s="271">
        <f>(SUM(N20*10+O20)/M20*10)+P20</f>
        <v>84</v>
      </c>
      <c r="R20" s="179">
        <v>12</v>
      </c>
      <c r="S20" s="179">
        <v>11</v>
      </c>
      <c r="T20" s="179">
        <v>59</v>
      </c>
      <c r="U20" s="179"/>
      <c r="V20" s="271">
        <f>(SUM(S20*10+T20)/R20*10)+U20</f>
        <v>140.83333333333334</v>
      </c>
      <c r="W20" s="179">
        <v>1</v>
      </c>
      <c r="X20" s="179"/>
      <c r="Y20" s="179"/>
      <c r="Z20" s="179"/>
      <c r="AA20" s="271">
        <f>(SUM(X20*10+Y20)/W20*10)+Z20</f>
        <v>0</v>
      </c>
      <c r="AB20" s="179">
        <v>1</v>
      </c>
      <c r="AC20" s="179"/>
      <c r="AD20" s="179"/>
      <c r="AE20" s="179"/>
      <c r="AF20" s="271">
        <f>(SUM(AC20*10+AD20)/AB20*10)+AE20</f>
        <v>0</v>
      </c>
      <c r="AG20" s="179">
        <v>1</v>
      </c>
      <c r="AH20" s="179"/>
      <c r="AI20" s="179"/>
      <c r="AJ20" s="179"/>
      <c r="AK20" s="271">
        <f>(SUM(AH20*10+AI20)/AG20*10)+AJ20</f>
        <v>0</v>
      </c>
      <c r="AL20" s="179">
        <v>1</v>
      </c>
      <c r="AM20" s="179"/>
      <c r="AN20" s="179"/>
      <c r="AO20" s="179"/>
      <c r="AP20" s="271">
        <f>(SUM(AM20*10+AN20)/AL20*10)+AO20</f>
        <v>0</v>
      </c>
      <c r="AQ20" s="179">
        <v>1</v>
      </c>
      <c r="AR20" s="179"/>
      <c r="AS20" s="179"/>
      <c r="AT20" s="179"/>
      <c r="AU20" s="271">
        <f>(SUM(AR20*10+AS20)/AQ20*10)+AT20</f>
        <v>0</v>
      </c>
      <c r="AV20" s="179">
        <v>1</v>
      </c>
      <c r="AW20" s="179"/>
      <c r="AX20" s="179"/>
      <c r="AY20" s="179"/>
      <c r="AZ20" s="271">
        <f>(SUM(AW20*10+AX20)/AV20*10)+AY20</f>
        <v>0</v>
      </c>
      <c r="BA20" s="179">
        <v>1</v>
      </c>
      <c r="BB20" s="179"/>
      <c r="BC20" s="179"/>
      <c r="BD20" s="179"/>
      <c r="BE20" s="271">
        <f>(SUM(BB20*10+BC20)/BA20*10)+BD20</f>
        <v>0</v>
      </c>
      <c r="BF20" s="179">
        <v>1</v>
      </c>
      <c r="BG20" s="179"/>
      <c r="BH20" s="179"/>
      <c r="BI20" s="179"/>
      <c r="BJ20" s="271">
        <f>(SUM(BG20*10+BH20)/BF20*10)+BI20</f>
        <v>0</v>
      </c>
      <c r="BK20" s="153">
        <f>IF(G20&lt;250,0,IF(G20&lt;500,250,IF(G20&lt;750,"500",IF(G20&lt;1000,750,IF(G20&lt;1500,1000,IF(G20&lt;2000,1500,IF(G20&lt;2500,2000,IF(G20&lt;3000,2500,3000))))))))</f>
        <v>0</v>
      </c>
      <c r="BL20" s="181">
        <v>0</v>
      </c>
      <c r="BM20" s="153">
        <f>BK20-BL20</f>
        <v>0</v>
      </c>
      <c r="BN20" s="153" t="str">
        <f>IF(BM20=0,"geen actie",CONCATENATE("diploma uitschrijven: ",BK20," punten"))</f>
        <v>geen actie</v>
      </c>
      <c r="BO20" s="149">
        <v>17</v>
      </c>
    </row>
    <row r="21" spans="1:67" s="210" customFormat="1" ht="16.2" customHeight="1" x14ac:dyDescent="0.3">
      <c r="A21" s="149">
        <v>20</v>
      </c>
      <c r="B21" s="149" t="str">
        <f>IF(A21=BO21,"v","x")</f>
        <v>v</v>
      </c>
      <c r="C21" s="469"/>
      <c r="D21" s="303" t="s">
        <v>613</v>
      </c>
      <c r="E21" s="153">
        <v>119179</v>
      </c>
      <c r="F21" s="153" t="s">
        <v>266</v>
      </c>
      <c r="G21" s="153">
        <f>SUM(L21+Q21+V21+AA21+AF21+AK21+AP21+AU21+AZ21+BE21+BJ21)</f>
        <v>358.75</v>
      </c>
      <c r="H21" s="153">
        <v>2011</v>
      </c>
      <c r="I21" s="153">
        <f>Aantallen!$B$1</f>
        <v>2021</v>
      </c>
      <c r="J21" s="455">
        <f>I21-H21</f>
        <v>10</v>
      </c>
      <c r="K21" s="186">
        <f>G21-L21</f>
        <v>358.75</v>
      </c>
      <c r="L21" s="164"/>
      <c r="M21" s="179">
        <v>8</v>
      </c>
      <c r="N21" s="179">
        <v>3</v>
      </c>
      <c r="O21" s="179">
        <v>25</v>
      </c>
      <c r="P21" s="179"/>
      <c r="Q21" s="271">
        <f>(SUM(N21*10+O21)/M21*10)+P21</f>
        <v>68.75</v>
      </c>
      <c r="R21" s="179">
        <v>12</v>
      </c>
      <c r="S21" s="179">
        <v>5</v>
      </c>
      <c r="T21" s="179">
        <v>39</v>
      </c>
      <c r="U21" s="179"/>
      <c r="V21" s="271">
        <f>(SUM(S21*10+T21)/R21*10)+U21</f>
        <v>74.166666666666671</v>
      </c>
      <c r="W21" s="179">
        <v>10</v>
      </c>
      <c r="X21" s="179">
        <v>2</v>
      </c>
      <c r="Y21" s="179">
        <v>25</v>
      </c>
      <c r="Z21" s="179"/>
      <c r="AA21" s="271">
        <f>(SUM(X21*10+Y21)/W21*10)+Z21</f>
        <v>45</v>
      </c>
      <c r="AB21" s="179">
        <v>1</v>
      </c>
      <c r="AC21" s="179"/>
      <c r="AD21" s="179"/>
      <c r="AE21" s="179"/>
      <c r="AF21" s="271">
        <f>(SUM(AC21*10+AD21)/AB21*10)+AE21</f>
        <v>0</v>
      </c>
      <c r="AG21" s="179">
        <v>1</v>
      </c>
      <c r="AH21" s="179"/>
      <c r="AI21" s="179"/>
      <c r="AJ21" s="179"/>
      <c r="AK21" s="271">
        <f>(SUM(AH21*10+AI21)/AG21*10)+AJ21</f>
        <v>0</v>
      </c>
      <c r="AL21" s="179">
        <v>1</v>
      </c>
      <c r="AM21" s="179"/>
      <c r="AN21" s="179"/>
      <c r="AO21" s="179"/>
      <c r="AP21" s="271">
        <f>(SUM(AM21*10+AN21)/AL21*10)+AO21</f>
        <v>0</v>
      </c>
      <c r="AQ21" s="179">
        <v>12</v>
      </c>
      <c r="AR21" s="179">
        <v>6</v>
      </c>
      <c r="AS21" s="179">
        <v>46</v>
      </c>
      <c r="AT21" s="179"/>
      <c r="AU21" s="271">
        <f>(SUM(AR21*10+AS21)/AQ21*10)+AT21</f>
        <v>88.333333333333343</v>
      </c>
      <c r="AV21" s="179">
        <v>12</v>
      </c>
      <c r="AW21" s="179">
        <v>5</v>
      </c>
      <c r="AX21" s="179">
        <v>49</v>
      </c>
      <c r="AY21" s="179"/>
      <c r="AZ21" s="271">
        <f>(SUM(AW21*10+AX21)/AV21*10)+AY21</f>
        <v>82.5</v>
      </c>
      <c r="BA21" s="179">
        <v>1</v>
      </c>
      <c r="BB21" s="179"/>
      <c r="BC21" s="179"/>
      <c r="BD21" s="179"/>
      <c r="BE21" s="271">
        <f>(SUM(BB21*10+BC21)/BA21*10)+BD21</f>
        <v>0</v>
      </c>
      <c r="BF21" s="179">
        <v>1</v>
      </c>
      <c r="BG21" s="179"/>
      <c r="BH21" s="179"/>
      <c r="BI21" s="179"/>
      <c r="BJ21" s="271">
        <f>(SUM(BG21*10+BH21)/BF21*10)+BI21</f>
        <v>0</v>
      </c>
      <c r="BK21" s="153">
        <f>IF(G21&lt;250,0,IF(G21&lt;500,250,IF(G21&lt;750,"500",IF(G21&lt;1000,750,IF(G21&lt;1500,1000,IF(G21&lt;2000,1500,IF(G21&lt;2500,2000,IF(G21&lt;3000,2500,3000))))))))</f>
        <v>250</v>
      </c>
      <c r="BL21" s="181">
        <v>250</v>
      </c>
      <c r="BM21" s="153">
        <f>BK21-BL21</f>
        <v>0</v>
      </c>
      <c r="BN21" s="153" t="str">
        <f>IF(BM21=0,"geen actie",CONCATENATE("diploma uitschrijven: ",BK21," punten"))</f>
        <v>geen actie</v>
      </c>
      <c r="BO21" s="149">
        <v>20</v>
      </c>
    </row>
    <row r="22" spans="1:67" s="210" customFormat="1" ht="15.45" customHeight="1" x14ac:dyDescent="0.3">
      <c r="A22" s="149">
        <v>11</v>
      </c>
      <c r="B22" s="149" t="str">
        <f>IF(A22=BO22,"v","x")</f>
        <v>v</v>
      </c>
      <c r="C22" s="500"/>
      <c r="D22" s="303" t="s">
        <v>544</v>
      </c>
      <c r="E22" s="153">
        <v>118847</v>
      </c>
      <c r="F22" s="153" t="s">
        <v>361</v>
      </c>
      <c r="G22" s="153">
        <f>SUM(L22+Q22+V22+AA22+AF22+AK22+AP22+AU22+AZ22+BE22+BJ22)</f>
        <v>207.11111111111109</v>
      </c>
      <c r="H22" s="153">
        <v>2010</v>
      </c>
      <c r="I22" s="153">
        <f>Aantallen!$B$1</f>
        <v>2021</v>
      </c>
      <c r="J22" s="455">
        <f>I22-H22</f>
        <v>11</v>
      </c>
      <c r="K22" s="186">
        <f>G22-L22</f>
        <v>176.11111111111109</v>
      </c>
      <c r="L22" s="164">
        <v>31</v>
      </c>
      <c r="M22" s="179">
        <v>1</v>
      </c>
      <c r="N22" s="179"/>
      <c r="O22" s="179"/>
      <c r="P22" s="179"/>
      <c r="Q22" s="271">
        <f>(SUM(N22*10+O22)/M22*10)+P22</f>
        <v>0</v>
      </c>
      <c r="R22" s="179">
        <v>1</v>
      </c>
      <c r="S22" s="179"/>
      <c r="T22" s="179"/>
      <c r="U22" s="179"/>
      <c r="V22" s="271">
        <f>(SUM(S22*10+T22)/R22*10)+U22</f>
        <v>0</v>
      </c>
      <c r="W22" s="179">
        <v>1</v>
      </c>
      <c r="X22" s="179"/>
      <c r="Y22" s="179"/>
      <c r="Z22" s="179"/>
      <c r="AA22" s="271">
        <f>(SUM(X22*10+Y22)/W22*10)+Z22</f>
        <v>0</v>
      </c>
      <c r="AB22" s="179">
        <v>1</v>
      </c>
      <c r="AC22" s="179"/>
      <c r="AD22" s="179"/>
      <c r="AE22" s="179"/>
      <c r="AF22" s="271">
        <f>(SUM(AC22*10+AD22)/AB22*10)+AE22</f>
        <v>0</v>
      </c>
      <c r="AG22" s="179">
        <v>1</v>
      </c>
      <c r="AH22" s="179"/>
      <c r="AI22" s="179"/>
      <c r="AJ22" s="179"/>
      <c r="AK22" s="271">
        <f>(SUM(AH22*10+AI22)/AG22*10)+AJ22</f>
        <v>0</v>
      </c>
      <c r="AL22" s="179">
        <v>9</v>
      </c>
      <c r="AM22" s="179">
        <v>5</v>
      </c>
      <c r="AN22" s="179">
        <v>35</v>
      </c>
      <c r="AO22" s="179"/>
      <c r="AP22" s="271">
        <f>(SUM(AM22*10+AN22)/AL22*10)+AO22</f>
        <v>94.444444444444443</v>
      </c>
      <c r="AQ22" s="179">
        <v>1</v>
      </c>
      <c r="AR22" s="179"/>
      <c r="AS22" s="179"/>
      <c r="AT22" s="179"/>
      <c r="AU22" s="271">
        <f>(SUM(AR22*10+AS22)/AQ22*10)+AT22</f>
        <v>0</v>
      </c>
      <c r="AV22" s="179">
        <v>12</v>
      </c>
      <c r="AW22" s="179">
        <v>6</v>
      </c>
      <c r="AX22" s="179">
        <v>38</v>
      </c>
      <c r="AY22" s="179"/>
      <c r="AZ22" s="271">
        <f>(SUM(AW22*10+AX22)/AV22*10)+AY22</f>
        <v>81.666666666666657</v>
      </c>
      <c r="BA22" s="179">
        <v>1</v>
      </c>
      <c r="BB22" s="179"/>
      <c r="BC22" s="179"/>
      <c r="BD22" s="179"/>
      <c r="BE22" s="271">
        <f>(SUM(BB22*10+BC22)/BA22*10)+BD22</f>
        <v>0</v>
      </c>
      <c r="BF22" s="179">
        <v>1</v>
      </c>
      <c r="BG22" s="179"/>
      <c r="BH22" s="179"/>
      <c r="BI22" s="179"/>
      <c r="BJ22" s="271">
        <f>(SUM(BG22*10+BH22)/BF22*10)+BI22</f>
        <v>0</v>
      </c>
      <c r="BK22" s="153">
        <f>IF(G22&lt;250,0,IF(G22&lt;500,250,IF(G22&lt;750,"500",IF(G22&lt;1000,750,IF(G22&lt;1500,1000,IF(G22&lt;2000,1500,IF(G22&lt;2500,2000,IF(G22&lt;3000,2500,3000))))))))</f>
        <v>0</v>
      </c>
      <c r="BL22" s="181">
        <v>0</v>
      </c>
      <c r="BM22" s="153">
        <f>BK22-BL22</f>
        <v>0</v>
      </c>
      <c r="BN22" s="153" t="str">
        <f>IF(BM22=0,"geen actie",CONCATENATE("diploma uitschrijven: ",BK22," punten"))</f>
        <v>geen actie</v>
      </c>
      <c r="BO22" s="149">
        <v>11</v>
      </c>
    </row>
    <row r="23" spans="1:67" s="210" customFormat="1" ht="16.2" customHeight="1" x14ac:dyDescent="0.3">
      <c r="A23" s="149">
        <v>18</v>
      </c>
      <c r="B23" s="149" t="str">
        <f>IF(A23=BO23,"v","x")</f>
        <v>v</v>
      </c>
      <c r="C23" s="149"/>
      <c r="D23" s="464" t="s">
        <v>612</v>
      </c>
      <c r="E23" s="464">
        <v>119318</v>
      </c>
      <c r="F23" s="464" t="s">
        <v>354</v>
      </c>
      <c r="G23" s="153">
        <f>SUM(L23+Q23+V23+AA23+AF23+AK23+AP23+AU23+AZ23+BE23+BJ23)</f>
        <v>545.69444444444446</v>
      </c>
      <c r="H23" s="153">
        <v>2012</v>
      </c>
      <c r="I23" s="153">
        <f>Aantallen!$B$1</f>
        <v>2021</v>
      </c>
      <c r="J23" s="455">
        <f>I23-H23</f>
        <v>9</v>
      </c>
      <c r="K23" s="186">
        <f>G23-L23</f>
        <v>545.69444444444446</v>
      </c>
      <c r="L23" s="164"/>
      <c r="M23" s="179">
        <v>8</v>
      </c>
      <c r="N23" s="179">
        <v>5</v>
      </c>
      <c r="O23" s="179">
        <v>33</v>
      </c>
      <c r="P23" s="179"/>
      <c r="Q23" s="271">
        <f>(SUM(N23*10+O23)/M23*10)+P23</f>
        <v>103.75</v>
      </c>
      <c r="R23" s="179">
        <v>12</v>
      </c>
      <c r="S23" s="179">
        <v>8</v>
      </c>
      <c r="T23" s="179">
        <v>53</v>
      </c>
      <c r="U23" s="179"/>
      <c r="V23" s="271">
        <f>(SUM(S23*10+T23)/R23*10)+U23</f>
        <v>110.83333333333334</v>
      </c>
      <c r="W23" s="179">
        <v>1</v>
      </c>
      <c r="X23" s="179"/>
      <c r="Y23" s="179"/>
      <c r="Z23" s="179"/>
      <c r="AA23" s="271">
        <f>(SUM(X23*10+Y23)/W23*10)+Z23</f>
        <v>0</v>
      </c>
      <c r="AB23" s="179">
        <v>1</v>
      </c>
      <c r="AC23" s="179"/>
      <c r="AD23" s="179"/>
      <c r="AE23" s="179"/>
      <c r="AF23" s="271">
        <f>(SUM(AC23*10+AD23)/AB23*10)+AE23</f>
        <v>0</v>
      </c>
      <c r="AG23" s="179">
        <v>1</v>
      </c>
      <c r="AH23" s="179"/>
      <c r="AI23" s="179"/>
      <c r="AJ23" s="179"/>
      <c r="AK23" s="271">
        <f>(SUM(AH23*10+AI23)/AG23*10)+AJ23</f>
        <v>0</v>
      </c>
      <c r="AL23" s="179">
        <v>9</v>
      </c>
      <c r="AM23" s="179">
        <v>5</v>
      </c>
      <c r="AN23" s="179">
        <v>35</v>
      </c>
      <c r="AO23" s="179"/>
      <c r="AP23" s="271">
        <f>(SUM(AM23*10+AN23)/AL23*10)+AO23</f>
        <v>94.444444444444443</v>
      </c>
      <c r="AQ23" s="179">
        <v>9</v>
      </c>
      <c r="AR23" s="179">
        <v>5</v>
      </c>
      <c r="AS23" s="179">
        <v>37</v>
      </c>
      <c r="AT23" s="179"/>
      <c r="AU23" s="271">
        <f>(SUM(AR23*10+AS23)/AQ23*10)+AT23</f>
        <v>96.666666666666657</v>
      </c>
      <c r="AV23" s="179">
        <v>12</v>
      </c>
      <c r="AW23" s="179">
        <v>11</v>
      </c>
      <c r="AX23" s="179">
        <v>58</v>
      </c>
      <c r="AY23" s="179"/>
      <c r="AZ23" s="271">
        <f>(SUM(AW23*10+AX23)/AV23*10)+AY23</f>
        <v>140</v>
      </c>
      <c r="BA23" s="179">
        <v>1</v>
      </c>
      <c r="BB23" s="179"/>
      <c r="BC23" s="179"/>
      <c r="BD23" s="179"/>
      <c r="BE23" s="271">
        <f>(SUM(BB23*10+BC23)/BA23*10)+BD23</f>
        <v>0</v>
      </c>
      <c r="BF23" s="179">
        <v>1</v>
      </c>
      <c r="BG23" s="179"/>
      <c r="BH23" s="179"/>
      <c r="BI23" s="179"/>
      <c r="BJ23" s="271">
        <f>(SUM(BG23*10+BH23)/BF23*10)+BI23</f>
        <v>0</v>
      </c>
      <c r="BK23" s="153" t="str">
        <f>IF(G23&lt;250,0,IF(G23&lt;500,250,IF(G23&lt;750,"500",IF(G23&lt;1000,750,IF(G23&lt;1500,1000,IF(G23&lt;2000,1500,IF(G23&lt;2500,2000,IF(G23&lt;3000,2500,3000))))))))</f>
        <v>500</v>
      </c>
      <c r="BL23" s="181">
        <v>250</v>
      </c>
      <c r="BM23" s="153">
        <f>BK23-BL23</f>
        <v>250</v>
      </c>
      <c r="BN23" s="153" t="str">
        <f>IF(BM23=0,"geen actie",CONCATENATE("diploma uitschrijven: ",BK23," punten"))</f>
        <v>diploma uitschrijven: 500 punten</v>
      </c>
      <c r="BO23" s="149">
        <v>18</v>
      </c>
    </row>
    <row r="24" spans="1:67" s="210" customFormat="1" x14ac:dyDescent="0.3">
      <c r="A24" s="149">
        <v>19</v>
      </c>
      <c r="B24" s="149" t="str">
        <f>IF(A24=BO24,"v","x")</f>
        <v>v</v>
      </c>
      <c r="C24" s="479"/>
      <c r="D24" s="464" t="s">
        <v>609</v>
      </c>
      <c r="E24" s="464" t="s">
        <v>610</v>
      </c>
      <c r="F24" s="294" t="s">
        <v>592</v>
      </c>
      <c r="G24" s="153">
        <f>SUM(L24+Q24+V24+AA24+AF24+AK24+AP24+AU24+AZ24+BE24+BJ24)</f>
        <v>113.63636363636363</v>
      </c>
      <c r="H24" s="153">
        <v>2010</v>
      </c>
      <c r="I24" s="153">
        <f>Aantallen!$B$1</f>
        <v>2021</v>
      </c>
      <c r="J24" s="455">
        <f>I24-H24</f>
        <v>11</v>
      </c>
      <c r="K24" s="186">
        <f>G24-L24</f>
        <v>113.63636363636363</v>
      </c>
      <c r="L24" s="164"/>
      <c r="M24" s="179">
        <v>11</v>
      </c>
      <c r="N24" s="179">
        <v>7</v>
      </c>
      <c r="O24" s="179">
        <v>55</v>
      </c>
      <c r="P24" s="179"/>
      <c r="Q24" s="271">
        <f>(SUM(N24*10+O24)/M24*10)+P24</f>
        <v>113.63636363636363</v>
      </c>
      <c r="R24" s="179">
        <v>1</v>
      </c>
      <c r="S24" s="179"/>
      <c r="T24" s="179"/>
      <c r="U24" s="179"/>
      <c r="V24" s="271">
        <f>(SUM(S24*10+T24)/R24*10)+U24</f>
        <v>0</v>
      </c>
      <c r="W24" s="179">
        <v>1</v>
      </c>
      <c r="X24" s="179"/>
      <c r="Y24" s="179"/>
      <c r="Z24" s="179"/>
      <c r="AA24" s="271">
        <f>(SUM(X24*10+Y24)/W24*10)+Z24</f>
        <v>0</v>
      </c>
      <c r="AB24" s="179">
        <v>1</v>
      </c>
      <c r="AC24" s="179"/>
      <c r="AD24" s="179"/>
      <c r="AE24" s="179"/>
      <c r="AF24" s="271">
        <f>(SUM(AC24*10+AD24)/AB24*10)+AE24</f>
        <v>0</v>
      </c>
      <c r="AG24" s="179">
        <v>1</v>
      </c>
      <c r="AH24" s="179"/>
      <c r="AI24" s="179"/>
      <c r="AJ24" s="179"/>
      <c r="AK24" s="271">
        <f>(SUM(AH24*10+AI24)/AG24*10)+AJ24</f>
        <v>0</v>
      </c>
      <c r="AL24" s="179">
        <v>1</v>
      </c>
      <c r="AM24" s="179"/>
      <c r="AN24" s="179"/>
      <c r="AO24" s="179"/>
      <c r="AP24" s="271">
        <f>(SUM(AM24*10+AN24)/AL24*10)+AO24</f>
        <v>0</v>
      </c>
      <c r="AQ24" s="179">
        <v>1</v>
      </c>
      <c r="AR24" s="179"/>
      <c r="AS24" s="179"/>
      <c r="AT24" s="179"/>
      <c r="AU24" s="271">
        <f>(SUM(AR24*10+AS24)/AQ24*10)+AT24</f>
        <v>0</v>
      </c>
      <c r="AV24" s="179">
        <v>1</v>
      </c>
      <c r="AW24" s="179"/>
      <c r="AX24" s="179"/>
      <c r="AY24" s="179"/>
      <c r="AZ24" s="271">
        <f>(SUM(AW24*10+AX24)/AV24*10)+AY24</f>
        <v>0</v>
      </c>
      <c r="BA24" s="179">
        <v>1</v>
      </c>
      <c r="BB24" s="179"/>
      <c r="BC24" s="179"/>
      <c r="BD24" s="179"/>
      <c r="BE24" s="271">
        <f>(SUM(BB24*10+BC24)/BA24*10)+BD24</f>
        <v>0</v>
      </c>
      <c r="BF24" s="179">
        <v>1</v>
      </c>
      <c r="BG24" s="179"/>
      <c r="BH24" s="179"/>
      <c r="BI24" s="179"/>
      <c r="BJ24" s="271">
        <f>(SUM(BG24*10+BH24)/BF24*10)+BI24</f>
        <v>0</v>
      </c>
      <c r="BK24" s="153">
        <f>IF(G24&lt;250,0,IF(G24&lt;500,250,IF(G24&lt;750,"500",IF(G24&lt;1000,750,IF(G24&lt;1500,1000,IF(G24&lt;2000,1500,IF(G24&lt;2500,2000,IF(G24&lt;3000,2500,3000))))))))</f>
        <v>0</v>
      </c>
      <c r="BL24" s="181">
        <v>0</v>
      </c>
      <c r="BM24" s="153">
        <f>BK24-BL24</f>
        <v>0</v>
      </c>
      <c r="BN24" s="153" t="str">
        <f>IF(BM24=0,"geen actie",CONCATENATE("diploma uitschrijven: ",BK24," punten"))</f>
        <v>geen actie</v>
      </c>
      <c r="BO24" s="149">
        <v>19</v>
      </c>
    </row>
    <row r="25" spans="1:67" s="210" customFormat="1" ht="15.75" customHeight="1" x14ac:dyDescent="0.3">
      <c r="A25" s="149">
        <v>25</v>
      </c>
      <c r="B25" s="149" t="str">
        <f>IF(A25=BO25,"v","x")</f>
        <v>v</v>
      </c>
      <c r="C25" s="149"/>
      <c r="D25" s="174" t="s">
        <v>318</v>
      </c>
      <c r="E25" s="190">
        <v>118518</v>
      </c>
      <c r="F25" s="186" t="s">
        <v>238</v>
      </c>
      <c r="G25" s="153">
        <f>SUM(L25+Q25+V25+AA25+AF25+AK25+AP25+AU25+AZ25+BE25+BJ25)</f>
        <v>1260.7692307692307</v>
      </c>
      <c r="H25" s="153">
        <v>2010</v>
      </c>
      <c r="I25" s="153">
        <f>Aantallen!$B$1</f>
        <v>2021</v>
      </c>
      <c r="J25" s="455">
        <f>I25-H25</f>
        <v>11</v>
      </c>
      <c r="K25" s="186">
        <f>G25-L25</f>
        <v>392.76923076923072</v>
      </c>
      <c r="L25" s="194">
        <v>868</v>
      </c>
      <c r="M25" s="179">
        <v>1</v>
      </c>
      <c r="N25" s="179"/>
      <c r="O25" s="179"/>
      <c r="P25" s="179"/>
      <c r="Q25" s="271">
        <f>(SUM(N25*10+O25)/M25*10)+P25</f>
        <v>0</v>
      </c>
      <c r="R25" s="179">
        <v>1</v>
      </c>
      <c r="S25" s="179"/>
      <c r="T25" s="179"/>
      <c r="U25" s="179"/>
      <c r="V25" s="271">
        <f>(SUM(S25*10+T25)/R25*10)+U25</f>
        <v>0</v>
      </c>
      <c r="W25" s="179">
        <v>10</v>
      </c>
      <c r="X25" s="179">
        <v>7</v>
      </c>
      <c r="Y25" s="179">
        <v>46</v>
      </c>
      <c r="Z25" s="179"/>
      <c r="AA25" s="271">
        <f>(SUM(X25*10+Y25)/W25*10)+Z25</f>
        <v>116</v>
      </c>
      <c r="AB25" s="179">
        <v>10</v>
      </c>
      <c r="AC25" s="179">
        <v>9</v>
      </c>
      <c r="AD25" s="179">
        <v>46</v>
      </c>
      <c r="AE25" s="179"/>
      <c r="AF25" s="271">
        <f>(SUM(AC25*10+AD25)/AB25*10)+AE25</f>
        <v>136</v>
      </c>
      <c r="AG25" s="179">
        <v>1</v>
      </c>
      <c r="AH25" s="179"/>
      <c r="AI25" s="179"/>
      <c r="AJ25" s="179"/>
      <c r="AK25" s="271">
        <f>(SUM(AH25*10+AI25)/AG25*10)+AJ25</f>
        <v>0</v>
      </c>
      <c r="AL25" s="179">
        <v>1</v>
      </c>
      <c r="AM25" s="179"/>
      <c r="AN25" s="179"/>
      <c r="AO25" s="179"/>
      <c r="AP25" s="271">
        <f>(SUM(AM25*10+AN25)/AL25*10)+AO25</f>
        <v>0</v>
      </c>
      <c r="AQ25" s="179">
        <v>13</v>
      </c>
      <c r="AR25" s="179">
        <v>12</v>
      </c>
      <c r="AS25" s="179">
        <v>63</v>
      </c>
      <c r="AT25" s="179"/>
      <c r="AU25" s="271">
        <f>(SUM(AR25*10+AS25)/AQ25*10)+AT25</f>
        <v>140.76923076923077</v>
      </c>
      <c r="AV25" s="179">
        <v>1</v>
      </c>
      <c r="AW25" s="179"/>
      <c r="AX25" s="179"/>
      <c r="AY25" s="179"/>
      <c r="AZ25" s="271">
        <f>(SUM(AW25*10+AX25)/AV25*10)+AY25</f>
        <v>0</v>
      </c>
      <c r="BA25" s="179">
        <v>1</v>
      </c>
      <c r="BB25" s="179"/>
      <c r="BC25" s="179"/>
      <c r="BD25" s="179"/>
      <c r="BE25" s="271">
        <f>(SUM(BB25*10+BC25)/BA25*10)+BD25</f>
        <v>0</v>
      </c>
      <c r="BF25" s="179">
        <v>1</v>
      </c>
      <c r="BG25" s="179"/>
      <c r="BH25" s="179"/>
      <c r="BI25" s="179"/>
      <c r="BJ25" s="271">
        <f>(SUM(BG25*10+BH25)/BF25*10)+BI25</f>
        <v>0</v>
      </c>
      <c r="BK25" s="153">
        <f>IF(G25&lt;250,0,IF(G25&lt;500,250,IF(G25&lt;750,"500",IF(G25&lt;1000,750,IF(G25&lt;1500,1000,IF(G25&lt;2000,1500,IF(G25&lt;2500,2000,IF(G25&lt;3000,2500,3000))))))))</f>
        <v>1000</v>
      </c>
      <c r="BL25" s="181">
        <v>1000</v>
      </c>
      <c r="BM25" s="153">
        <f>BK25-BL25</f>
        <v>0</v>
      </c>
      <c r="BN25" s="153" t="str">
        <f>IF(BM25=0,"geen actie",CONCATENATE("diploma uitschrijven: ",BK25," punten"))</f>
        <v>geen actie</v>
      </c>
      <c r="BO25" s="149">
        <v>25</v>
      </c>
    </row>
    <row r="26" spans="1:67" s="210" customFormat="1" x14ac:dyDescent="0.3">
      <c r="A26" s="149">
        <v>30</v>
      </c>
      <c r="B26" s="149" t="str">
        <f>IF(A26=BO26,"v","x")</f>
        <v>v</v>
      </c>
      <c r="C26" s="201"/>
      <c r="D26" s="303"/>
      <c r="E26" s="153"/>
      <c r="F26" s="153"/>
      <c r="G26" s="153">
        <f>SUM(L26+Q26+V26+AA26+AF26+AK26+AP26+AU26+AZ26+BE26+BJ26)</f>
        <v>0</v>
      </c>
      <c r="H26" s="153"/>
      <c r="I26" s="153">
        <f>Aantallen!$B$1</f>
        <v>2021</v>
      </c>
      <c r="J26" s="455">
        <f>I26-H26</f>
        <v>2021</v>
      </c>
      <c r="K26" s="186">
        <f>G26-L26</f>
        <v>0</v>
      </c>
      <c r="L26" s="164"/>
      <c r="M26" s="179">
        <v>1</v>
      </c>
      <c r="N26" s="179"/>
      <c r="O26" s="179"/>
      <c r="P26" s="179"/>
      <c r="Q26" s="271">
        <f>(SUM(N26*10+O26)/M26*10)+P26</f>
        <v>0</v>
      </c>
      <c r="R26" s="179">
        <v>1</v>
      </c>
      <c r="S26" s="179"/>
      <c r="T26" s="179"/>
      <c r="U26" s="179"/>
      <c r="V26" s="271">
        <f>(SUM(S26*10+T26)/R26*10)+U26</f>
        <v>0</v>
      </c>
      <c r="W26" s="179">
        <v>1</v>
      </c>
      <c r="X26" s="179"/>
      <c r="Y26" s="179"/>
      <c r="Z26" s="179"/>
      <c r="AA26" s="271">
        <f>(SUM(X26*10+Y26)/W26*10)+Z26</f>
        <v>0</v>
      </c>
      <c r="AB26" s="179">
        <v>1</v>
      </c>
      <c r="AC26" s="179"/>
      <c r="AD26" s="179"/>
      <c r="AE26" s="179"/>
      <c r="AF26" s="271">
        <f>(SUM(AC26*10+AD26)/AB26*10)+AE26</f>
        <v>0</v>
      </c>
      <c r="AG26" s="179">
        <v>1</v>
      </c>
      <c r="AH26" s="179"/>
      <c r="AI26" s="179"/>
      <c r="AJ26" s="179"/>
      <c r="AK26" s="271">
        <f>(SUM(AH26*10+AI26)/AG26*10)+AJ26</f>
        <v>0</v>
      </c>
      <c r="AL26" s="179">
        <v>1</v>
      </c>
      <c r="AM26" s="179"/>
      <c r="AN26" s="179"/>
      <c r="AO26" s="179"/>
      <c r="AP26" s="271">
        <f>(SUM(AM26*10+AN26)/AL26*10)+AO26</f>
        <v>0</v>
      </c>
      <c r="AQ26" s="179">
        <v>1</v>
      </c>
      <c r="AR26" s="179"/>
      <c r="AS26" s="179"/>
      <c r="AT26" s="179"/>
      <c r="AU26" s="271">
        <f>(SUM(AR26*10+AS26)/AQ26*10)+AT26</f>
        <v>0</v>
      </c>
      <c r="AV26" s="179">
        <v>1</v>
      </c>
      <c r="AW26" s="179"/>
      <c r="AX26" s="179"/>
      <c r="AY26" s="179"/>
      <c r="AZ26" s="271">
        <f>(SUM(AW26*10+AX26)/AV26*10)+AY26</f>
        <v>0</v>
      </c>
      <c r="BA26" s="179">
        <v>1</v>
      </c>
      <c r="BB26" s="179"/>
      <c r="BC26" s="179"/>
      <c r="BD26" s="179"/>
      <c r="BE26" s="271">
        <f>(SUM(BB26*10+BC26)/BA26*10)+BD26</f>
        <v>0</v>
      </c>
      <c r="BF26" s="179">
        <v>1</v>
      </c>
      <c r="BG26" s="179"/>
      <c r="BH26" s="179"/>
      <c r="BI26" s="179"/>
      <c r="BJ26" s="271">
        <f>(SUM(BG26*10+BH26)/BF26*10)+BI26</f>
        <v>0</v>
      </c>
      <c r="BK26" s="153">
        <f>IF(G26&lt;250,0,IF(G26&lt;500,250,IF(G26&lt;750,"500",IF(G26&lt;1000,750,IF(G26&lt;1500,1000,IF(G26&lt;2000,1500,IF(G26&lt;2500,2000,IF(G26&lt;3000,2500,3000))))))))</f>
        <v>0</v>
      </c>
      <c r="BL26" s="181">
        <v>0</v>
      </c>
      <c r="BM26" s="153">
        <f>BK26-BL26</f>
        <v>0</v>
      </c>
      <c r="BN26" s="153" t="str">
        <f>IF(BM26=0,"geen actie",CONCATENATE("diploma uitschrijven: ",BK26," punten"))</f>
        <v>geen actie</v>
      </c>
      <c r="BO26" s="149">
        <v>30</v>
      </c>
    </row>
    <row r="27" spans="1:67" s="210" customFormat="1" ht="16.2" customHeight="1" x14ac:dyDescent="0.3">
      <c r="A27" s="149">
        <v>31</v>
      </c>
      <c r="B27" s="149" t="str">
        <f>IF(A27=BO27,"v","x")</f>
        <v>v</v>
      </c>
      <c r="C27" s="201"/>
      <c r="D27" s="303"/>
      <c r="E27" s="153"/>
      <c r="F27" s="153"/>
      <c r="G27" s="153">
        <f>SUM(L27+Q27+V27+AA27+AF27+AK27+AP27+AU27+AZ27+BE27+BJ27)</f>
        <v>0</v>
      </c>
      <c r="H27" s="153"/>
      <c r="I27" s="153">
        <f>Aantallen!$B$1</f>
        <v>2021</v>
      </c>
      <c r="J27" s="455">
        <f>I27-H27</f>
        <v>2021</v>
      </c>
      <c r="K27" s="186">
        <f>G27-L27</f>
        <v>0</v>
      </c>
      <c r="L27" s="164"/>
      <c r="M27" s="179">
        <v>1</v>
      </c>
      <c r="N27" s="179"/>
      <c r="O27" s="179"/>
      <c r="P27" s="179"/>
      <c r="Q27" s="271">
        <f>(SUM(N27*10+O27)/M27*10)+P27</f>
        <v>0</v>
      </c>
      <c r="R27" s="179">
        <v>1</v>
      </c>
      <c r="S27" s="179"/>
      <c r="T27" s="179"/>
      <c r="U27" s="179"/>
      <c r="V27" s="271">
        <f>(SUM(S27*10+T27)/R27*10)+U27</f>
        <v>0</v>
      </c>
      <c r="W27" s="179">
        <v>1</v>
      </c>
      <c r="X27" s="179"/>
      <c r="Y27" s="179"/>
      <c r="Z27" s="179"/>
      <c r="AA27" s="271">
        <f>(SUM(X27*10+Y27)/W27*10)+Z27</f>
        <v>0</v>
      </c>
      <c r="AB27" s="179">
        <v>1</v>
      </c>
      <c r="AC27" s="179"/>
      <c r="AD27" s="179"/>
      <c r="AE27" s="179"/>
      <c r="AF27" s="271">
        <f>(SUM(AC27*10+AD27)/AB27*10)+AE27</f>
        <v>0</v>
      </c>
      <c r="AG27" s="179">
        <v>1</v>
      </c>
      <c r="AH27" s="179"/>
      <c r="AI27" s="179"/>
      <c r="AJ27" s="179"/>
      <c r="AK27" s="271">
        <f>(SUM(AH27*10+AI27)/AG27*10)+AJ27</f>
        <v>0</v>
      </c>
      <c r="AL27" s="179">
        <v>1</v>
      </c>
      <c r="AM27" s="179"/>
      <c r="AN27" s="179"/>
      <c r="AO27" s="179"/>
      <c r="AP27" s="271">
        <f>(SUM(AM27*10+AN27)/AL27*10)+AO27</f>
        <v>0</v>
      </c>
      <c r="AQ27" s="179">
        <v>1</v>
      </c>
      <c r="AR27" s="179"/>
      <c r="AS27" s="179"/>
      <c r="AT27" s="179"/>
      <c r="AU27" s="271">
        <f>(SUM(AR27*10+AS27)/AQ27*10)+AT27</f>
        <v>0</v>
      </c>
      <c r="AV27" s="179">
        <v>1</v>
      </c>
      <c r="AW27" s="179"/>
      <c r="AX27" s="179"/>
      <c r="AY27" s="179"/>
      <c r="AZ27" s="271">
        <f>(SUM(AW27*10+AX27)/AV27*10)+AY27</f>
        <v>0</v>
      </c>
      <c r="BA27" s="179">
        <v>1</v>
      </c>
      <c r="BB27" s="179"/>
      <c r="BC27" s="179"/>
      <c r="BD27" s="179"/>
      <c r="BE27" s="271">
        <f>(SUM(BB27*10+BC27)/BA27*10)+BD27</f>
        <v>0</v>
      </c>
      <c r="BF27" s="179">
        <v>1</v>
      </c>
      <c r="BG27" s="179"/>
      <c r="BH27" s="179"/>
      <c r="BI27" s="179"/>
      <c r="BJ27" s="271">
        <f>(SUM(BG27*10+BH27)/BF27*10)+BI27</f>
        <v>0</v>
      </c>
      <c r="BK27" s="153">
        <f>IF(G27&lt;250,0,IF(G27&lt;500,250,IF(G27&lt;750,"500",IF(G27&lt;1000,750,IF(G27&lt;1500,1000,IF(G27&lt;2000,1500,IF(G27&lt;2500,2000,IF(G27&lt;3000,2500,3000))))))))</f>
        <v>0</v>
      </c>
      <c r="BL27" s="181">
        <v>0</v>
      </c>
      <c r="BM27" s="153">
        <f>BK27-BL27</f>
        <v>0</v>
      </c>
      <c r="BN27" s="153" t="str">
        <f>IF(BM27=0,"geen actie",CONCATENATE("diploma uitschrijven: ",BK27," punten"))</f>
        <v>geen actie</v>
      </c>
      <c r="BO27" s="149">
        <v>31</v>
      </c>
    </row>
    <row r="28" spans="1:67" s="210" customFormat="1" x14ac:dyDescent="0.3">
      <c r="A28" s="149">
        <v>32</v>
      </c>
      <c r="B28" s="149" t="str">
        <f>IF(A28=BO28,"v","x")</f>
        <v>v</v>
      </c>
      <c r="C28" s="201"/>
      <c r="D28" s="303"/>
      <c r="E28" s="153"/>
      <c r="F28" s="153"/>
      <c r="G28" s="153">
        <f>SUM(L28+Q28+V28+AA28+AF28+AK28+AP28+AU28+AZ28+BE28+BJ28)</f>
        <v>0</v>
      </c>
      <c r="H28" s="153"/>
      <c r="I28" s="153">
        <f>Aantallen!$B$1</f>
        <v>2021</v>
      </c>
      <c r="J28" s="455">
        <f>I28-H28</f>
        <v>2021</v>
      </c>
      <c r="K28" s="186">
        <f>G28-L28</f>
        <v>0</v>
      </c>
      <c r="L28" s="164"/>
      <c r="M28" s="179">
        <v>1</v>
      </c>
      <c r="N28" s="179"/>
      <c r="O28" s="179"/>
      <c r="P28" s="179"/>
      <c r="Q28" s="271">
        <f>(SUM(N28*10+O28)/M28*10)+P28</f>
        <v>0</v>
      </c>
      <c r="R28" s="179">
        <v>1</v>
      </c>
      <c r="S28" s="179"/>
      <c r="T28" s="179"/>
      <c r="U28" s="179"/>
      <c r="V28" s="271">
        <f>(SUM(S28*10+T28)/R28*10)+U28</f>
        <v>0</v>
      </c>
      <c r="W28" s="179">
        <v>1</v>
      </c>
      <c r="X28" s="179"/>
      <c r="Y28" s="179"/>
      <c r="Z28" s="179"/>
      <c r="AA28" s="271">
        <f>(SUM(X28*10+Y28)/W28*10)+Z28</f>
        <v>0</v>
      </c>
      <c r="AB28" s="179">
        <v>1</v>
      </c>
      <c r="AC28" s="179"/>
      <c r="AD28" s="179"/>
      <c r="AE28" s="179"/>
      <c r="AF28" s="271">
        <f>(SUM(AC28*10+AD28)/AB28*10)+AE28</f>
        <v>0</v>
      </c>
      <c r="AG28" s="179">
        <v>1</v>
      </c>
      <c r="AH28" s="179"/>
      <c r="AI28" s="179"/>
      <c r="AJ28" s="179"/>
      <c r="AK28" s="271">
        <f>(SUM(AH28*10+AI28)/AG28*10)+AJ28</f>
        <v>0</v>
      </c>
      <c r="AL28" s="179">
        <v>1</v>
      </c>
      <c r="AM28" s="179"/>
      <c r="AN28" s="179"/>
      <c r="AO28" s="179"/>
      <c r="AP28" s="271">
        <f>(SUM(AM28*10+AN28)/AL28*10)+AO28</f>
        <v>0</v>
      </c>
      <c r="AQ28" s="179">
        <v>1</v>
      </c>
      <c r="AR28" s="179"/>
      <c r="AS28" s="179"/>
      <c r="AT28" s="179"/>
      <c r="AU28" s="271">
        <f>(SUM(AR28*10+AS28)/AQ28*10)+AT28</f>
        <v>0</v>
      </c>
      <c r="AV28" s="179">
        <v>1</v>
      </c>
      <c r="AW28" s="179"/>
      <c r="AX28" s="179"/>
      <c r="AY28" s="179"/>
      <c r="AZ28" s="271">
        <f>(SUM(AW28*10+AX28)/AV28*10)+AY28</f>
        <v>0</v>
      </c>
      <c r="BA28" s="179">
        <v>1</v>
      </c>
      <c r="BB28" s="179"/>
      <c r="BC28" s="179"/>
      <c r="BD28" s="179"/>
      <c r="BE28" s="271">
        <f>(SUM(BB28*10+BC28)/BA28*10)+BD28</f>
        <v>0</v>
      </c>
      <c r="BF28" s="179">
        <v>1</v>
      </c>
      <c r="BG28" s="179"/>
      <c r="BH28" s="179"/>
      <c r="BI28" s="179"/>
      <c r="BJ28" s="271">
        <f>(SUM(BG28*10+BH28)/BF28*10)+BI28</f>
        <v>0</v>
      </c>
      <c r="BK28" s="153">
        <f>IF(G28&lt;250,0,IF(G28&lt;500,250,IF(G28&lt;750,"500",IF(G28&lt;1000,750,IF(G28&lt;1500,1000,IF(G28&lt;2000,1500,IF(G28&lt;2500,2000,IF(G28&lt;3000,2500,3000))))))))</f>
        <v>0</v>
      </c>
      <c r="BL28" s="181">
        <v>0</v>
      </c>
      <c r="BM28" s="153">
        <f>BK28-BL28</f>
        <v>0</v>
      </c>
      <c r="BN28" s="153" t="str">
        <f>IF(BM28=0,"geen actie",CONCATENATE("diploma uitschrijven: ",BK28," punten"))</f>
        <v>geen actie</v>
      </c>
      <c r="BO28" s="149">
        <v>32</v>
      </c>
    </row>
    <row r="29" spans="1:67" s="210" customFormat="1" ht="16.2" customHeight="1" x14ac:dyDescent="0.3">
      <c r="A29" s="149">
        <v>33</v>
      </c>
      <c r="B29" s="149" t="str">
        <f>IF(A29=BO29,"v","x")</f>
        <v>v</v>
      </c>
      <c r="C29" s="201"/>
      <c r="D29" s="303"/>
      <c r="E29" s="153"/>
      <c r="F29" s="153"/>
      <c r="G29" s="153">
        <f>SUM(L29+Q29+V29+AA29+AF29+AK29+AP29+AU29+AZ29+BE29+BJ29)</f>
        <v>0</v>
      </c>
      <c r="H29" s="153"/>
      <c r="I29" s="153">
        <f>Aantallen!$B$1</f>
        <v>2021</v>
      </c>
      <c r="J29" s="455">
        <f>I29-H29</f>
        <v>2021</v>
      </c>
      <c r="K29" s="186">
        <f>G29-L29</f>
        <v>0</v>
      </c>
      <c r="L29" s="164"/>
      <c r="M29" s="179">
        <v>1</v>
      </c>
      <c r="N29" s="179"/>
      <c r="O29" s="179"/>
      <c r="P29" s="179"/>
      <c r="Q29" s="271">
        <f>(SUM(N29*10+O29)/M29*10)+P29</f>
        <v>0</v>
      </c>
      <c r="R29" s="179">
        <v>1</v>
      </c>
      <c r="S29" s="179"/>
      <c r="T29" s="179"/>
      <c r="U29" s="179"/>
      <c r="V29" s="271">
        <f>(SUM(S29*10+T29)/R29*10)+U29</f>
        <v>0</v>
      </c>
      <c r="W29" s="179">
        <v>1</v>
      </c>
      <c r="X29" s="179"/>
      <c r="Y29" s="179"/>
      <c r="Z29" s="179"/>
      <c r="AA29" s="271">
        <f>(SUM(X29*10+Y29)/W29*10)+Z29</f>
        <v>0</v>
      </c>
      <c r="AB29" s="179">
        <v>1</v>
      </c>
      <c r="AC29" s="179"/>
      <c r="AD29" s="179"/>
      <c r="AE29" s="179"/>
      <c r="AF29" s="271">
        <f>(SUM(AC29*10+AD29)/AB29*10)+AE29</f>
        <v>0</v>
      </c>
      <c r="AG29" s="179">
        <v>1</v>
      </c>
      <c r="AH29" s="179"/>
      <c r="AI29" s="179"/>
      <c r="AJ29" s="179"/>
      <c r="AK29" s="271">
        <f>(SUM(AH29*10+AI29)/AG29*10)+AJ29</f>
        <v>0</v>
      </c>
      <c r="AL29" s="179">
        <v>1</v>
      </c>
      <c r="AM29" s="179"/>
      <c r="AN29" s="179"/>
      <c r="AO29" s="179"/>
      <c r="AP29" s="271">
        <f>(SUM(AM29*10+AN29)/AL29*10)+AO29</f>
        <v>0</v>
      </c>
      <c r="AQ29" s="179">
        <v>1</v>
      </c>
      <c r="AR29" s="179"/>
      <c r="AS29" s="179"/>
      <c r="AT29" s="179"/>
      <c r="AU29" s="271">
        <f>(SUM(AR29*10+AS29)/AQ29*10)+AT29</f>
        <v>0</v>
      </c>
      <c r="AV29" s="179">
        <v>1</v>
      </c>
      <c r="AW29" s="179"/>
      <c r="AX29" s="179"/>
      <c r="AY29" s="179"/>
      <c r="AZ29" s="271">
        <f>(SUM(AW29*10+AX29)/AV29*10)+AY29</f>
        <v>0</v>
      </c>
      <c r="BA29" s="179">
        <v>1</v>
      </c>
      <c r="BB29" s="179"/>
      <c r="BC29" s="179"/>
      <c r="BD29" s="179"/>
      <c r="BE29" s="271">
        <f>(SUM(BB29*10+BC29)/BA29*10)+BD29</f>
        <v>0</v>
      </c>
      <c r="BF29" s="179">
        <v>1</v>
      </c>
      <c r="BG29" s="179"/>
      <c r="BH29" s="179"/>
      <c r="BI29" s="179"/>
      <c r="BJ29" s="271">
        <f>(SUM(BG29*10+BH29)/BF29*10)+BI29</f>
        <v>0</v>
      </c>
      <c r="BK29" s="153">
        <f>IF(G29&lt;250,0,IF(G29&lt;500,250,IF(G29&lt;750,"500",IF(G29&lt;1000,750,IF(G29&lt;1500,1000,IF(G29&lt;2000,1500,IF(G29&lt;2500,2000,IF(G29&lt;3000,2500,3000))))))))</f>
        <v>0</v>
      </c>
      <c r="BL29" s="181">
        <v>0</v>
      </c>
      <c r="BM29" s="153">
        <f>BK29-BL29</f>
        <v>0</v>
      </c>
      <c r="BN29" s="153" t="str">
        <f>IF(BM29=0,"geen actie",CONCATENATE("diploma uitschrijven: ",BK29," punten"))</f>
        <v>geen actie</v>
      </c>
      <c r="BO29" s="149">
        <v>33</v>
      </c>
    </row>
    <row r="30" spans="1:67" s="210" customFormat="1" x14ac:dyDescent="0.3">
      <c r="A30" s="149">
        <v>34</v>
      </c>
      <c r="B30" s="149" t="str">
        <f>IF(A30=BO30,"v","x")</f>
        <v>v</v>
      </c>
      <c r="C30" s="201"/>
      <c r="D30" s="303"/>
      <c r="E30" s="153"/>
      <c r="F30" s="153"/>
      <c r="G30" s="153">
        <f>SUM(L30+Q30+V30+AA30+AF30+AK30+AP30+AU30+AZ30+BE30+BJ30)</f>
        <v>0</v>
      </c>
      <c r="H30" s="153"/>
      <c r="I30" s="153">
        <f>Aantallen!$B$1</f>
        <v>2021</v>
      </c>
      <c r="J30" s="455">
        <f>I30-H30</f>
        <v>2021</v>
      </c>
      <c r="K30" s="186">
        <f>G30-L30</f>
        <v>0</v>
      </c>
      <c r="L30" s="164"/>
      <c r="M30" s="179">
        <v>1</v>
      </c>
      <c r="N30" s="179"/>
      <c r="O30" s="179"/>
      <c r="P30" s="179"/>
      <c r="Q30" s="271">
        <f>(SUM(N30*10+O30)/M30*10)+P30</f>
        <v>0</v>
      </c>
      <c r="R30" s="179">
        <v>1</v>
      </c>
      <c r="S30" s="179"/>
      <c r="T30" s="179"/>
      <c r="U30" s="179"/>
      <c r="V30" s="271">
        <f>(SUM(S30*10+T30)/R30*10)+U30</f>
        <v>0</v>
      </c>
      <c r="W30" s="179">
        <v>1</v>
      </c>
      <c r="X30" s="179"/>
      <c r="Y30" s="179"/>
      <c r="Z30" s="179"/>
      <c r="AA30" s="271">
        <f>(SUM(X30*10+Y30)/W30*10)+Z30</f>
        <v>0</v>
      </c>
      <c r="AB30" s="179">
        <v>1</v>
      </c>
      <c r="AC30" s="179"/>
      <c r="AD30" s="179"/>
      <c r="AE30" s="179"/>
      <c r="AF30" s="271">
        <f>(SUM(AC30*10+AD30)/AB30*10)+AE30</f>
        <v>0</v>
      </c>
      <c r="AG30" s="179">
        <v>1</v>
      </c>
      <c r="AH30" s="179"/>
      <c r="AI30" s="179"/>
      <c r="AJ30" s="179"/>
      <c r="AK30" s="271">
        <f>(SUM(AH30*10+AI30)/AG30*10)+AJ30</f>
        <v>0</v>
      </c>
      <c r="AL30" s="179">
        <v>1</v>
      </c>
      <c r="AM30" s="179"/>
      <c r="AN30" s="179"/>
      <c r="AO30" s="179"/>
      <c r="AP30" s="271">
        <f>(SUM(AM30*10+AN30)/AL30*10)+AO30</f>
        <v>0</v>
      </c>
      <c r="AQ30" s="179">
        <v>1</v>
      </c>
      <c r="AR30" s="179"/>
      <c r="AS30" s="179"/>
      <c r="AT30" s="179"/>
      <c r="AU30" s="271">
        <f>(SUM(AR30*10+AS30)/AQ30*10)+AT30</f>
        <v>0</v>
      </c>
      <c r="AV30" s="179">
        <v>1</v>
      </c>
      <c r="AW30" s="179"/>
      <c r="AX30" s="179"/>
      <c r="AY30" s="179"/>
      <c r="AZ30" s="271">
        <f>(SUM(AW30*10+AX30)/AV30*10)+AY30</f>
        <v>0</v>
      </c>
      <c r="BA30" s="179">
        <v>1</v>
      </c>
      <c r="BB30" s="179"/>
      <c r="BC30" s="179"/>
      <c r="BD30" s="179"/>
      <c r="BE30" s="271">
        <f>(SUM(BB30*10+BC30)/BA30*10)+BD30</f>
        <v>0</v>
      </c>
      <c r="BF30" s="179">
        <v>1</v>
      </c>
      <c r="BG30" s="179"/>
      <c r="BH30" s="179"/>
      <c r="BI30" s="179"/>
      <c r="BJ30" s="271">
        <f>(SUM(BG30*10+BH30)/BF30*10)+BI30</f>
        <v>0</v>
      </c>
      <c r="BK30" s="153">
        <f>IF(G30&lt;250,0,IF(G30&lt;500,250,IF(G30&lt;750,"500",IF(G30&lt;1000,750,IF(G30&lt;1500,1000,IF(G30&lt;2000,1500,IF(G30&lt;2500,2000,IF(G30&lt;3000,2500,3000))))))))</f>
        <v>0</v>
      </c>
      <c r="BL30" s="181">
        <v>0</v>
      </c>
      <c r="BM30" s="153">
        <f>BK30-BL30</f>
        <v>0</v>
      </c>
      <c r="BN30" s="153" t="str">
        <f>IF(BM30=0,"geen actie",CONCATENATE("diploma uitschrijven: ",BK30," punten"))</f>
        <v>geen actie</v>
      </c>
      <c r="BO30" s="149">
        <v>34</v>
      </c>
    </row>
    <row r="31" spans="1:67" s="210" customFormat="1" ht="16.2" customHeight="1" x14ac:dyDescent="0.3">
      <c r="A31" s="149">
        <v>35</v>
      </c>
      <c r="B31" s="149" t="str">
        <f>IF(A31=BO31,"v","x")</f>
        <v>v</v>
      </c>
      <c r="C31" s="201"/>
      <c r="D31" s="303"/>
      <c r="E31" s="153"/>
      <c r="F31" s="153"/>
      <c r="G31" s="153">
        <f>SUM(L31+Q31+V31+AA31+AF31+AK31+AP31+AU31+AZ31+BE31+BJ31)</f>
        <v>0</v>
      </c>
      <c r="H31" s="153"/>
      <c r="I31" s="153">
        <f>Aantallen!$B$1</f>
        <v>2021</v>
      </c>
      <c r="J31" s="455">
        <f>I31-H31</f>
        <v>2021</v>
      </c>
      <c r="K31" s="186">
        <f>G31-L31</f>
        <v>0</v>
      </c>
      <c r="L31" s="164"/>
      <c r="M31" s="179">
        <v>1</v>
      </c>
      <c r="N31" s="179"/>
      <c r="O31" s="179"/>
      <c r="P31" s="179"/>
      <c r="Q31" s="271">
        <f>(SUM(N31*10+O31)/M31*10)+P31</f>
        <v>0</v>
      </c>
      <c r="R31" s="179">
        <v>1</v>
      </c>
      <c r="S31" s="179"/>
      <c r="T31" s="179"/>
      <c r="U31" s="179"/>
      <c r="V31" s="271">
        <f>(SUM(S31*10+T31)/R31*10)+U31</f>
        <v>0</v>
      </c>
      <c r="W31" s="179">
        <v>1</v>
      </c>
      <c r="X31" s="179"/>
      <c r="Y31" s="179"/>
      <c r="Z31" s="179"/>
      <c r="AA31" s="271">
        <f>(SUM(X31*10+Y31)/W31*10)+Z31</f>
        <v>0</v>
      </c>
      <c r="AB31" s="179">
        <v>1</v>
      </c>
      <c r="AC31" s="179"/>
      <c r="AD31" s="179"/>
      <c r="AE31" s="179"/>
      <c r="AF31" s="271">
        <f>(SUM(AC31*10+AD31)/AB31*10)+AE31</f>
        <v>0</v>
      </c>
      <c r="AG31" s="179">
        <v>1</v>
      </c>
      <c r="AH31" s="179"/>
      <c r="AI31" s="179"/>
      <c r="AJ31" s="179"/>
      <c r="AK31" s="271">
        <f>(SUM(AH31*10+AI31)/AG31*10)+AJ31</f>
        <v>0</v>
      </c>
      <c r="AL31" s="179">
        <v>1</v>
      </c>
      <c r="AM31" s="179"/>
      <c r="AN31" s="179"/>
      <c r="AO31" s="179"/>
      <c r="AP31" s="271">
        <f>(SUM(AM31*10+AN31)/AL31*10)+AO31</f>
        <v>0</v>
      </c>
      <c r="AQ31" s="179">
        <v>1</v>
      </c>
      <c r="AR31" s="179"/>
      <c r="AS31" s="179"/>
      <c r="AT31" s="179"/>
      <c r="AU31" s="271">
        <f>(SUM(AR31*10+AS31)/AQ31*10)+AT31</f>
        <v>0</v>
      </c>
      <c r="AV31" s="179">
        <v>1</v>
      </c>
      <c r="AW31" s="179"/>
      <c r="AX31" s="179"/>
      <c r="AY31" s="179"/>
      <c r="AZ31" s="271">
        <f>(SUM(AW31*10+AX31)/AV31*10)+AY31</f>
        <v>0</v>
      </c>
      <c r="BA31" s="179">
        <v>1</v>
      </c>
      <c r="BB31" s="179"/>
      <c r="BC31" s="179"/>
      <c r="BD31" s="179"/>
      <c r="BE31" s="271">
        <f>(SUM(BB31*10+BC31)/BA31*10)+BD31</f>
        <v>0</v>
      </c>
      <c r="BF31" s="179">
        <v>1</v>
      </c>
      <c r="BG31" s="179"/>
      <c r="BH31" s="179"/>
      <c r="BI31" s="179"/>
      <c r="BJ31" s="271">
        <f>(SUM(BG31*10+BH31)/BF31*10)+BI31</f>
        <v>0</v>
      </c>
      <c r="BK31" s="153">
        <f>IF(G31&lt;250,0,IF(G31&lt;500,250,IF(G31&lt;750,"500",IF(G31&lt;1000,750,IF(G31&lt;1500,1000,IF(G31&lt;2000,1500,IF(G31&lt;2500,2000,IF(G31&lt;3000,2500,3000))))))))</f>
        <v>0</v>
      </c>
      <c r="BL31" s="181">
        <v>0</v>
      </c>
      <c r="BM31" s="153">
        <f>BK31-BL31</f>
        <v>0</v>
      </c>
      <c r="BN31" s="153" t="str">
        <f>IF(BM31=0,"geen actie",CONCATENATE("diploma uitschrijven: ",BK31," punten"))</f>
        <v>geen actie</v>
      </c>
      <c r="BO31" s="149">
        <v>35</v>
      </c>
    </row>
    <row r="32" spans="1:67" s="210" customFormat="1" x14ac:dyDescent="0.3">
      <c r="A32" s="149">
        <v>36</v>
      </c>
      <c r="B32" s="149" t="str">
        <f>IF(A32=BO32,"v","x")</f>
        <v>v</v>
      </c>
      <c r="C32" s="201"/>
      <c r="D32" s="303"/>
      <c r="E32" s="153"/>
      <c r="F32" s="153"/>
      <c r="G32" s="153">
        <f>SUM(L32+Q32+V32+AA32+AF32+AK32+AP32+AU32+AZ32+BE32+BJ32)</f>
        <v>0</v>
      </c>
      <c r="H32" s="153"/>
      <c r="I32" s="153">
        <f>Aantallen!$B$1</f>
        <v>2021</v>
      </c>
      <c r="J32" s="455">
        <f>I32-H32</f>
        <v>2021</v>
      </c>
      <c r="K32" s="186">
        <f>G32-L32</f>
        <v>0</v>
      </c>
      <c r="L32" s="164"/>
      <c r="M32" s="179">
        <v>1</v>
      </c>
      <c r="N32" s="179"/>
      <c r="O32" s="179"/>
      <c r="P32" s="179"/>
      <c r="Q32" s="271">
        <f>(SUM(N32*10+O32)/M32*10)+P32</f>
        <v>0</v>
      </c>
      <c r="R32" s="179">
        <v>1</v>
      </c>
      <c r="S32" s="179"/>
      <c r="T32" s="179"/>
      <c r="U32" s="179"/>
      <c r="V32" s="271">
        <f>(SUM(S32*10+T32)/R32*10)+U32</f>
        <v>0</v>
      </c>
      <c r="W32" s="179">
        <v>1</v>
      </c>
      <c r="X32" s="179"/>
      <c r="Y32" s="179"/>
      <c r="Z32" s="179"/>
      <c r="AA32" s="271">
        <f>(SUM(X32*10+Y32)/W32*10)+Z32</f>
        <v>0</v>
      </c>
      <c r="AB32" s="179">
        <v>1</v>
      </c>
      <c r="AC32" s="179"/>
      <c r="AD32" s="179"/>
      <c r="AE32" s="179"/>
      <c r="AF32" s="271">
        <f>(SUM(AC32*10+AD32)/AB32*10)+AE32</f>
        <v>0</v>
      </c>
      <c r="AG32" s="179">
        <v>1</v>
      </c>
      <c r="AH32" s="179"/>
      <c r="AI32" s="179"/>
      <c r="AJ32" s="179"/>
      <c r="AK32" s="271">
        <f>(SUM(AH32*10+AI32)/AG32*10)+AJ32</f>
        <v>0</v>
      </c>
      <c r="AL32" s="179">
        <v>1</v>
      </c>
      <c r="AM32" s="179"/>
      <c r="AN32" s="179"/>
      <c r="AO32" s="179"/>
      <c r="AP32" s="271">
        <f>(SUM(AM32*10+AN32)/AL32*10)+AO32</f>
        <v>0</v>
      </c>
      <c r="AQ32" s="179">
        <v>1</v>
      </c>
      <c r="AR32" s="179"/>
      <c r="AS32" s="179"/>
      <c r="AT32" s="179"/>
      <c r="AU32" s="271">
        <f>(SUM(AR32*10+AS32)/AQ32*10)+AT32</f>
        <v>0</v>
      </c>
      <c r="AV32" s="179">
        <v>1</v>
      </c>
      <c r="AW32" s="179"/>
      <c r="AX32" s="179"/>
      <c r="AY32" s="179"/>
      <c r="AZ32" s="271">
        <f>(SUM(AW32*10+AX32)/AV32*10)+AY32</f>
        <v>0</v>
      </c>
      <c r="BA32" s="179">
        <v>1</v>
      </c>
      <c r="BB32" s="179"/>
      <c r="BC32" s="179"/>
      <c r="BD32" s="179"/>
      <c r="BE32" s="271">
        <f>(SUM(BB32*10+BC32)/BA32*10)+BD32</f>
        <v>0</v>
      </c>
      <c r="BF32" s="179">
        <v>1</v>
      </c>
      <c r="BG32" s="179"/>
      <c r="BH32" s="179"/>
      <c r="BI32" s="179"/>
      <c r="BJ32" s="271">
        <f>(SUM(BG32*10+BH32)/BF32*10)+BI32</f>
        <v>0</v>
      </c>
      <c r="BK32" s="153">
        <f>IF(G32&lt;250,0,IF(G32&lt;500,250,IF(G32&lt;750,"500",IF(G32&lt;1000,750,IF(G32&lt;1500,1000,IF(G32&lt;2000,1500,IF(G32&lt;2500,2000,IF(G32&lt;3000,2500,3000))))))))</f>
        <v>0</v>
      </c>
      <c r="BL32" s="181">
        <v>0</v>
      </c>
      <c r="BM32" s="153">
        <f>BK32-BL32</f>
        <v>0</v>
      </c>
      <c r="BN32" s="153" t="str">
        <f>IF(BM32=0,"geen actie",CONCATENATE("diploma uitschrijven: ",BK32," punten"))</f>
        <v>geen actie</v>
      </c>
      <c r="BO32" s="149">
        <v>36</v>
      </c>
    </row>
    <row r="33" spans="1:67" s="210" customFormat="1" ht="14.25" customHeight="1" x14ac:dyDescent="0.3">
      <c r="A33" s="149">
        <v>37</v>
      </c>
      <c r="B33" s="149" t="str">
        <f>IF(A33=BO33,"v","x")</f>
        <v>v</v>
      </c>
      <c r="C33" s="201"/>
      <c r="D33" s="303"/>
      <c r="E33" s="153"/>
      <c r="F33" s="153"/>
      <c r="G33" s="153">
        <f>SUM(L33+Q33+V33+AA33+AF33+AK33+AP33+AU33+AZ33+BE33+BJ33)</f>
        <v>0</v>
      </c>
      <c r="H33" s="153"/>
      <c r="I33" s="153">
        <f>Aantallen!$B$1</f>
        <v>2021</v>
      </c>
      <c r="J33" s="455">
        <f>I33-H33</f>
        <v>2021</v>
      </c>
      <c r="K33" s="186">
        <f>G33-L33</f>
        <v>0</v>
      </c>
      <c r="L33" s="164"/>
      <c r="M33" s="179">
        <v>1</v>
      </c>
      <c r="N33" s="179"/>
      <c r="O33" s="179"/>
      <c r="P33" s="179"/>
      <c r="Q33" s="271">
        <f>(SUM(N33*10+O33)/M33*10)+P33</f>
        <v>0</v>
      </c>
      <c r="R33" s="179">
        <v>1</v>
      </c>
      <c r="S33" s="179"/>
      <c r="T33" s="179"/>
      <c r="U33" s="179"/>
      <c r="V33" s="271">
        <f>(SUM(S33*10+T33)/R33*10)+U33</f>
        <v>0</v>
      </c>
      <c r="W33" s="179">
        <v>1</v>
      </c>
      <c r="X33" s="179"/>
      <c r="Y33" s="179"/>
      <c r="Z33" s="179"/>
      <c r="AA33" s="271">
        <f>(SUM(X33*10+Y33)/W33*10)+Z33</f>
        <v>0</v>
      </c>
      <c r="AB33" s="179">
        <v>1</v>
      </c>
      <c r="AC33" s="179"/>
      <c r="AD33" s="179"/>
      <c r="AE33" s="179"/>
      <c r="AF33" s="271">
        <f>(SUM(AC33*10+AD33)/AB33*10)+AE33</f>
        <v>0</v>
      </c>
      <c r="AG33" s="179">
        <v>1</v>
      </c>
      <c r="AH33" s="179"/>
      <c r="AI33" s="179"/>
      <c r="AJ33" s="179"/>
      <c r="AK33" s="271">
        <f>(SUM(AH33*10+AI33)/AG33*10)+AJ33</f>
        <v>0</v>
      </c>
      <c r="AL33" s="179">
        <v>1</v>
      </c>
      <c r="AM33" s="179"/>
      <c r="AN33" s="179"/>
      <c r="AO33" s="179"/>
      <c r="AP33" s="271">
        <f>(SUM(AM33*10+AN33)/AL33*10)+AO33</f>
        <v>0</v>
      </c>
      <c r="AQ33" s="179">
        <v>1</v>
      </c>
      <c r="AR33" s="179"/>
      <c r="AS33" s="179"/>
      <c r="AT33" s="179"/>
      <c r="AU33" s="271">
        <f>(SUM(AR33*10+AS33)/AQ33*10)+AT33</f>
        <v>0</v>
      </c>
      <c r="AV33" s="179">
        <v>1</v>
      </c>
      <c r="AW33" s="179"/>
      <c r="AX33" s="179"/>
      <c r="AY33" s="179"/>
      <c r="AZ33" s="271">
        <f>(SUM(AW33*10+AX33)/AV33*10)+AY33</f>
        <v>0</v>
      </c>
      <c r="BA33" s="179">
        <v>1</v>
      </c>
      <c r="BB33" s="179"/>
      <c r="BC33" s="179"/>
      <c r="BD33" s="179"/>
      <c r="BE33" s="271">
        <f>(SUM(BB33*10+BC33)/BA33*10)+BD33</f>
        <v>0</v>
      </c>
      <c r="BF33" s="179">
        <v>1</v>
      </c>
      <c r="BG33" s="179"/>
      <c r="BH33" s="179"/>
      <c r="BI33" s="179"/>
      <c r="BJ33" s="271">
        <f>(SUM(BG33*10+BH33)/BF33*10)+BI33</f>
        <v>0</v>
      </c>
      <c r="BK33" s="153">
        <f>IF(G33&lt;250,0,IF(G33&lt;500,250,IF(G33&lt;750,"500",IF(G33&lt;1000,750,IF(G33&lt;1500,1000,IF(G33&lt;2000,1500,IF(G33&lt;2500,2000,IF(G33&lt;3000,2500,3000))))))))</f>
        <v>0</v>
      </c>
      <c r="BL33" s="181">
        <v>0</v>
      </c>
      <c r="BM33" s="153">
        <f>BK33-BL33</f>
        <v>0</v>
      </c>
      <c r="BN33" s="153" t="str">
        <f>IF(BM33=0,"geen actie",CONCATENATE("diploma uitschrijven: ",BK33," punten"))</f>
        <v>geen actie</v>
      </c>
      <c r="BO33" s="149">
        <v>37</v>
      </c>
    </row>
    <row r="34" spans="1:67" s="210" customFormat="1" ht="16.2" customHeight="1" x14ac:dyDescent="0.3">
      <c r="A34" s="149">
        <v>38</v>
      </c>
      <c r="B34" s="149" t="str">
        <f>IF(A34=BO34,"v","x")</f>
        <v>v</v>
      </c>
      <c r="C34" s="201"/>
      <c r="D34" s="303"/>
      <c r="E34" s="153"/>
      <c r="F34" s="153"/>
      <c r="G34" s="153">
        <f>SUM(L34+Q34+V34+AA34+AF34+AK34+AP34+AU34+AZ34+BE34+BJ34)</f>
        <v>0</v>
      </c>
      <c r="H34" s="153"/>
      <c r="I34" s="153">
        <f>Aantallen!$B$1</f>
        <v>2021</v>
      </c>
      <c r="J34" s="455">
        <f>I34-H34</f>
        <v>2021</v>
      </c>
      <c r="K34" s="186">
        <f>G34-L34</f>
        <v>0</v>
      </c>
      <c r="L34" s="164"/>
      <c r="M34" s="179">
        <v>1</v>
      </c>
      <c r="N34" s="179"/>
      <c r="O34" s="179"/>
      <c r="P34" s="179"/>
      <c r="Q34" s="271">
        <f>(SUM(N34*10+O34)/M34*10)+P34</f>
        <v>0</v>
      </c>
      <c r="R34" s="179">
        <v>1</v>
      </c>
      <c r="S34" s="179"/>
      <c r="T34" s="179"/>
      <c r="U34" s="179"/>
      <c r="V34" s="271">
        <f>(SUM(S34*10+T34)/R34*10)+U34</f>
        <v>0</v>
      </c>
      <c r="W34" s="179">
        <v>1</v>
      </c>
      <c r="X34" s="179"/>
      <c r="Y34" s="179"/>
      <c r="Z34" s="179"/>
      <c r="AA34" s="271">
        <f>(SUM(X34*10+Y34)/W34*10)+Z34</f>
        <v>0</v>
      </c>
      <c r="AB34" s="179">
        <v>1</v>
      </c>
      <c r="AC34" s="179"/>
      <c r="AD34" s="179"/>
      <c r="AE34" s="179"/>
      <c r="AF34" s="271">
        <f>(SUM(AC34*10+AD34)/AB34*10)+AE34</f>
        <v>0</v>
      </c>
      <c r="AG34" s="179">
        <v>1</v>
      </c>
      <c r="AH34" s="179"/>
      <c r="AI34" s="179"/>
      <c r="AJ34" s="179"/>
      <c r="AK34" s="271">
        <f>(SUM(AH34*10+AI34)/AG34*10)+AJ34</f>
        <v>0</v>
      </c>
      <c r="AL34" s="179">
        <v>1</v>
      </c>
      <c r="AM34" s="179"/>
      <c r="AN34" s="179"/>
      <c r="AO34" s="179"/>
      <c r="AP34" s="271">
        <f>(SUM(AM34*10+AN34)/AL34*10)+AO34</f>
        <v>0</v>
      </c>
      <c r="AQ34" s="179">
        <v>1</v>
      </c>
      <c r="AR34" s="179"/>
      <c r="AS34" s="179"/>
      <c r="AT34" s="179"/>
      <c r="AU34" s="271">
        <f>(SUM(AR34*10+AS34)/AQ34*10)+AT34</f>
        <v>0</v>
      </c>
      <c r="AV34" s="179">
        <v>1</v>
      </c>
      <c r="AW34" s="179"/>
      <c r="AX34" s="179"/>
      <c r="AY34" s="179"/>
      <c r="AZ34" s="271">
        <f>(SUM(AW34*10+AX34)/AV34*10)+AY34</f>
        <v>0</v>
      </c>
      <c r="BA34" s="179">
        <v>1</v>
      </c>
      <c r="BB34" s="179"/>
      <c r="BC34" s="179"/>
      <c r="BD34" s="179"/>
      <c r="BE34" s="271">
        <f>(SUM(BB34*10+BC34)/BA34*10)+BD34</f>
        <v>0</v>
      </c>
      <c r="BF34" s="179">
        <v>1</v>
      </c>
      <c r="BG34" s="179"/>
      <c r="BH34" s="179"/>
      <c r="BI34" s="179"/>
      <c r="BJ34" s="271">
        <f>(SUM(BG34*10+BH34)/BF34*10)+BI34</f>
        <v>0</v>
      </c>
      <c r="BK34" s="153">
        <f>IF(G34&lt;250,0,IF(G34&lt;500,250,IF(G34&lt;750,"500",IF(G34&lt;1000,750,IF(G34&lt;1500,1000,IF(G34&lt;2000,1500,IF(G34&lt;2500,2000,IF(G34&lt;3000,2500,3000))))))))</f>
        <v>0</v>
      </c>
      <c r="BL34" s="181">
        <v>0</v>
      </c>
      <c r="BM34" s="153">
        <f>BK34-BL34</f>
        <v>0</v>
      </c>
      <c r="BN34" s="153" t="str">
        <f>IF(BM34=0,"geen actie",CONCATENATE("diploma uitschrijven: ",BK34," punten"))</f>
        <v>geen actie</v>
      </c>
      <c r="BO34" s="149">
        <v>38</v>
      </c>
    </row>
    <row r="35" spans="1:67" s="210" customFormat="1" ht="15.75" customHeight="1" x14ac:dyDescent="0.3">
      <c r="A35" s="149">
        <v>39</v>
      </c>
      <c r="B35" s="149" t="str">
        <f>IF(A35=BO35,"v","x")</f>
        <v>v</v>
      </c>
      <c r="C35" s="201"/>
      <c r="D35" s="303"/>
      <c r="E35" s="153"/>
      <c r="F35" s="153"/>
      <c r="G35" s="153">
        <f>SUM(L35+Q35+V35+AA35+AF35+AK35+AP35+AU35+AZ35+BE35+BJ35)</f>
        <v>0</v>
      </c>
      <c r="H35" s="153"/>
      <c r="I35" s="153">
        <f>Aantallen!$B$1</f>
        <v>2021</v>
      </c>
      <c r="J35" s="455">
        <f>I35-H35</f>
        <v>2021</v>
      </c>
      <c r="K35" s="186">
        <f>G35-L35</f>
        <v>0</v>
      </c>
      <c r="L35" s="164"/>
      <c r="M35" s="179">
        <v>1</v>
      </c>
      <c r="N35" s="179"/>
      <c r="O35" s="179"/>
      <c r="P35" s="179"/>
      <c r="Q35" s="271">
        <f>(SUM(N35*10+O35)/M35*10)+P35</f>
        <v>0</v>
      </c>
      <c r="R35" s="179">
        <v>1</v>
      </c>
      <c r="S35" s="179"/>
      <c r="T35" s="179"/>
      <c r="U35" s="179"/>
      <c r="V35" s="271">
        <f>(SUM(S35*10+T35)/R35*10)+U35</f>
        <v>0</v>
      </c>
      <c r="W35" s="179">
        <v>1</v>
      </c>
      <c r="X35" s="179"/>
      <c r="Y35" s="179"/>
      <c r="Z35" s="179"/>
      <c r="AA35" s="271">
        <f>(SUM(X35*10+Y35)/W35*10)+Z35</f>
        <v>0</v>
      </c>
      <c r="AB35" s="179">
        <v>1</v>
      </c>
      <c r="AC35" s="179"/>
      <c r="AD35" s="179"/>
      <c r="AE35" s="179"/>
      <c r="AF35" s="271">
        <f>(SUM(AC35*10+AD35)/AB35*10)+AE35</f>
        <v>0</v>
      </c>
      <c r="AG35" s="179">
        <v>1</v>
      </c>
      <c r="AH35" s="179"/>
      <c r="AI35" s="179"/>
      <c r="AJ35" s="179"/>
      <c r="AK35" s="271">
        <f>(SUM(AH35*10+AI35)/AG35*10)+AJ35</f>
        <v>0</v>
      </c>
      <c r="AL35" s="179">
        <v>1</v>
      </c>
      <c r="AM35" s="179"/>
      <c r="AN35" s="179"/>
      <c r="AO35" s="179"/>
      <c r="AP35" s="271">
        <f>(SUM(AM35*10+AN35)/AL35*10)+AO35</f>
        <v>0</v>
      </c>
      <c r="AQ35" s="179">
        <v>1</v>
      </c>
      <c r="AR35" s="179"/>
      <c r="AS35" s="179"/>
      <c r="AT35" s="179"/>
      <c r="AU35" s="271">
        <f>(SUM(AR35*10+AS35)/AQ35*10)+AT35</f>
        <v>0</v>
      </c>
      <c r="AV35" s="179">
        <v>1</v>
      </c>
      <c r="AW35" s="179"/>
      <c r="AX35" s="179"/>
      <c r="AY35" s="179"/>
      <c r="AZ35" s="271">
        <f>(SUM(AW35*10+AX35)/AV35*10)+AY35</f>
        <v>0</v>
      </c>
      <c r="BA35" s="179">
        <v>1</v>
      </c>
      <c r="BB35" s="179"/>
      <c r="BC35" s="179"/>
      <c r="BD35" s="179"/>
      <c r="BE35" s="271">
        <f>(SUM(BB35*10+BC35)/BA35*10)+BD35</f>
        <v>0</v>
      </c>
      <c r="BF35" s="179">
        <v>1</v>
      </c>
      <c r="BG35" s="179"/>
      <c r="BH35" s="179"/>
      <c r="BI35" s="179"/>
      <c r="BJ35" s="271">
        <f>(SUM(BG35*10+BH35)/BF35*10)+BI35</f>
        <v>0</v>
      </c>
      <c r="BK35" s="153">
        <f>IF(G35&lt;250,0,IF(G35&lt;500,250,IF(G35&lt;750,"500",IF(G35&lt;1000,750,IF(G35&lt;1500,1000,IF(G35&lt;2000,1500,IF(G35&lt;2500,2000,IF(G35&lt;3000,2500,3000))))))))</f>
        <v>0</v>
      </c>
      <c r="BL35" s="181">
        <v>0</v>
      </c>
      <c r="BM35" s="153">
        <f>BK35-BL35</f>
        <v>0</v>
      </c>
      <c r="BN35" s="153" t="str">
        <f>IF(BM35=0,"geen actie",CONCATENATE("diploma uitschrijven: ",BK35," punten"))</f>
        <v>geen actie</v>
      </c>
      <c r="BO35" s="149">
        <v>39</v>
      </c>
    </row>
    <row r="36" spans="1:67" s="210" customFormat="1" ht="14.25" customHeight="1" x14ac:dyDescent="0.3">
      <c r="A36" s="149">
        <v>40</v>
      </c>
      <c r="B36" s="149" t="str">
        <f>IF(A36=BO36,"v","x")</f>
        <v>v</v>
      </c>
      <c r="C36" s="201"/>
      <c r="D36" s="313"/>
      <c r="E36" s="153"/>
      <c r="F36" s="153"/>
      <c r="G36" s="153">
        <f>SUM(L36+Q36+V36+AA36+AF36+AK36+AP36+AU36+AZ36+BE36+BJ36)</f>
        <v>0</v>
      </c>
      <c r="H36" s="153"/>
      <c r="I36" s="153">
        <f>Aantallen!$B$1</f>
        <v>2021</v>
      </c>
      <c r="J36" s="455">
        <f>I36-H36</f>
        <v>2021</v>
      </c>
      <c r="K36" s="186">
        <f>G36-L36</f>
        <v>0</v>
      </c>
      <c r="L36" s="164"/>
      <c r="M36" s="179">
        <v>1</v>
      </c>
      <c r="N36" s="179"/>
      <c r="O36" s="179"/>
      <c r="P36" s="179"/>
      <c r="Q36" s="271">
        <f>(SUM(N36*10+O36)/M36*10)+P36</f>
        <v>0</v>
      </c>
      <c r="R36" s="179">
        <v>1</v>
      </c>
      <c r="S36" s="179"/>
      <c r="T36" s="179"/>
      <c r="U36" s="179"/>
      <c r="V36" s="271">
        <f>(SUM(S36*10+T36)/R36*10)+U36</f>
        <v>0</v>
      </c>
      <c r="W36" s="179">
        <v>1</v>
      </c>
      <c r="X36" s="179"/>
      <c r="Y36" s="179"/>
      <c r="Z36" s="179"/>
      <c r="AA36" s="271">
        <f>(SUM(X36*10+Y36)/W36*10)+Z36</f>
        <v>0</v>
      </c>
      <c r="AB36" s="179">
        <v>1</v>
      </c>
      <c r="AC36" s="179"/>
      <c r="AD36" s="179"/>
      <c r="AE36" s="179"/>
      <c r="AF36" s="271">
        <f>(SUM(AC36*10+AD36)/AB36*10)+AE36</f>
        <v>0</v>
      </c>
      <c r="AG36" s="179">
        <v>1</v>
      </c>
      <c r="AH36" s="179"/>
      <c r="AI36" s="179"/>
      <c r="AJ36" s="179"/>
      <c r="AK36" s="271">
        <f>(SUM(AH36*10+AI36)/AG36*10)+AJ36</f>
        <v>0</v>
      </c>
      <c r="AL36" s="179">
        <v>1</v>
      </c>
      <c r="AM36" s="179"/>
      <c r="AN36" s="179"/>
      <c r="AO36" s="179"/>
      <c r="AP36" s="271">
        <f>(SUM(AM36*10+AN36)/AL36*10)+AO36</f>
        <v>0</v>
      </c>
      <c r="AQ36" s="179">
        <v>1</v>
      </c>
      <c r="AR36" s="179"/>
      <c r="AS36" s="179"/>
      <c r="AT36" s="179"/>
      <c r="AU36" s="271">
        <f>(SUM(AR36*10+AS36)/AQ36*10)+AT36</f>
        <v>0</v>
      </c>
      <c r="AV36" s="179">
        <v>1</v>
      </c>
      <c r="AW36" s="179"/>
      <c r="AX36" s="179"/>
      <c r="AY36" s="179"/>
      <c r="AZ36" s="271">
        <f>(SUM(AW36*10+AX36)/AV36*10)+AY36</f>
        <v>0</v>
      </c>
      <c r="BA36" s="179">
        <v>1</v>
      </c>
      <c r="BB36" s="179"/>
      <c r="BC36" s="179"/>
      <c r="BD36" s="179"/>
      <c r="BE36" s="271">
        <f>(SUM(BB36*10+BC36)/BA36*10)+BD36</f>
        <v>0</v>
      </c>
      <c r="BF36" s="179">
        <v>1</v>
      </c>
      <c r="BG36" s="179"/>
      <c r="BH36" s="179"/>
      <c r="BI36" s="179"/>
      <c r="BJ36" s="271">
        <f>(SUM(BG36*10+BH36)/BF36*10)+BI36</f>
        <v>0</v>
      </c>
      <c r="BK36" s="153">
        <f>IF(G36&lt;250,0,IF(G36&lt;500,250,IF(G36&lt;750,"500",IF(G36&lt;1000,750,IF(G36&lt;1500,1000,IF(G36&lt;2000,1500,IF(G36&lt;2500,2000,IF(G36&lt;3000,2500,3000))))))))</f>
        <v>0</v>
      </c>
      <c r="BL36" s="181">
        <v>0</v>
      </c>
      <c r="BM36" s="153">
        <f>BK36-BL36</f>
        <v>0</v>
      </c>
      <c r="BN36" s="153" t="str">
        <f>IF(BM36=0,"geen actie",CONCATENATE("diploma uitschrijven: ",BK36," punten"))</f>
        <v>geen actie</v>
      </c>
      <c r="BO36" s="149">
        <v>40</v>
      </c>
    </row>
    <row r="37" spans="1:67" s="210" customFormat="1" ht="15.45" customHeight="1" x14ac:dyDescent="0.3">
      <c r="A37" s="149">
        <v>41</v>
      </c>
      <c r="B37" s="149" t="str">
        <f>IF(A37=BO37,"v","x")</f>
        <v>v</v>
      </c>
      <c r="C37" s="201"/>
      <c r="D37" s="303"/>
      <c r="E37" s="153"/>
      <c r="F37" s="153"/>
      <c r="G37" s="153">
        <f>SUM(L37+Q37+V37+AA37+AF37+AK37+AP37+AU37+AZ37+BE37+BJ37)</f>
        <v>0</v>
      </c>
      <c r="H37" s="153"/>
      <c r="I37" s="153">
        <f>Aantallen!$B$1</f>
        <v>2021</v>
      </c>
      <c r="J37" s="455">
        <f>I37-H37</f>
        <v>2021</v>
      </c>
      <c r="K37" s="186">
        <f>G37-L37</f>
        <v>0</v>
      </c>
      <c r="L37" s="164"/>
      <c r="M37" s="179">
        <v>1</v>
      </c>
      <c r="N37" s="179"/>
      <c r="O37" s="179"/>
      <c r="P37" s="179"/>
      <c r="Q37" s="271">
        <f>(SUM(N37*10+O37)/M37*10)+P37</f>
        <v>0</v>
      </c>
      <c r="R37" s="179">
        <v>1</v>
      </c>
      <c r="S37" s="179"/>
      <c r="T37" s="179"/>
      <c r="U37" s="179"/>
      <c r="V37" s="271">
        <f>(SUM(S37*10+T37)/R37*10)+U37</f>
        <v>0</v>
      </c>
      <c r="W37" s="179">
        <v>1</v>
      </c>
      <c r="X37" s="179"/>
      <c r="Y37" s="179"/>
      <c r="Z37" s="179"/>
      <c r="AA37" s="271">
        <f>(SUM(X37*10+Y37)/W37*10)+Z37</f>
        <v>0</v>
      </c>
      <c r="AB37" s="179">
        <v>1</v>
      </c>
      <c r="AC37" s="179"/>
      <c r="AD37" s="179"/>
      <c r="AE37" s="179"/>
      <c r="AF37" s="271">
        <f>(SUM(AC37*10+AD37)/AB37*10)+AE37</f>
        <v>0</v>
      </c>
      <c r="AG37" s="179">
        <v>1</v>
      </c>
      <c r="AH37" s="179"/>
      <c r="AI37" s="179"/>
      <c r="AJ37" s="179"/>
      <c r="AK37" s="271">
        <f>(SUM(AH37*10+AI37)/AG37*10)+AJ37</f>
        <v>0</v>
      </c>
      <c r="AL37" s="179">
        <v>1</v>
      </c>
      <c r="AM37" s="179"/>
      <c r="AN37" s="179"/>
      <c r="AO37" s="179"/>
      <c r="AP37" s="271">
        <f>(SUM(AM37*10+AN37)/AL37*10)+AO37</f>
        <v>0</v>
      </c>
      <c r="AQ37" s="179">
        <v>1</v>
      </c>
      <c r="AR37" s="179"/>
      <c r="AS37" s="179"/>
      <c r="AT37" s="179"/>
      <c r="AU37" s="271">
        <f>(SUM(AR37*10+AS37)/AQ37*10)+AT37</f>
        <v>0</v>
      </c>
      <c r="AV37" s="179">
        <v>1</v>
      </c>
      <c r="AW37" s="179"/>
      <c r="AX37" s="179"/>
      <c r="AY37" s="179"/>
      <c r="AZ37" s="271">
        <f>(SUM(AW37*10+AX37)/AV37*10)+AY37</f>
        <v>0</v>
      </c>
      <c r="BA37" s="179">
        <v>1</v>
      </c>
      <c r="BB37" s="179"/>
      <c r="BC37" s="179"/>
      <c r="BD37" s="179"/>
      <c r="BE37" s="271">
        <f>(SUM(BB37*10+BC37)/BA37*10)+BD37</f>
        <v>0</v>
      </c>
      <c r="BF37" s="179">
        <v>1</v>
      </c>
      <c r="BG37" s="179"/>
      <c r="BH37" s="179"/>
      <c r="BI37" s="179"/>
      <c r="BJ37" s="271">
        <f>(SUM(BG37*10+BH37)/BF37*10)+BI37</f>
        <v>0</v>
      </c>
      <c r="BK37" s="153">
        <f>IF(G37&lt;250,0,IF(G37&lt;500,250,IF(G37&lt;750,"500",IF(G37&lt;1000,750,IF(G37&lt;1500,1000,IF(G37&lt;2000,1500,IF(G37&lt;2500,2000,IF(G37&lt;3000,2500,3000))))))))</f>
        <v>0</v>
      </c>
      <c r="BL37" s="181">
        <v>0</v>
      </c>
      <c r="BM37" s="153">
        <f>BK37-BL37</f>
        <v>0</v>
      </c>
      <c r="BN37" s="153" t="str">
        <f>IF(BM37=0,"geen actie",CONCATENATE("diploma uitschrijven: ",BK37," punten"))</f>
        <v>geen actie</v>
      </c>
      <c r="BO37" s="149">
        <v>41</v>
      </c>
    </row>
    <row r="38" spans="1:67" s="210" customFormat="1" x14ac:dyDescent="0.3">
      <c r="A38" s="149">
        <v>42</v>
      </c>
      <c r="B38" s="149" t="str">
        <f>IF(A38=BO38,"v","x")</f>
        <v>v</v>
      </c>
      <c r="C38" s="201"/>
      <c r="D38" s="303"/>
      <c r="E38" s="153"/>
      <c r="F38" s="153"/>
      <c r="G38" s="153">
        <f>SUM(L38+Q38+V38+AA38+AF38+AK38+AP38+AU38+AZ38+BE38+BJ38)</f>
        <v>0</v>
      </c>
      <c r="H38" s="153"/>
      <c r="I38" s="153">
        <f>Aantallen!$B$1</f>
        <v>2021</v>
      </c>
      <c r="J38" s="455">
        <f>I38-H38</f>
        <v>2021</v>
      </c>
      <c r="K38" s="186">
        <f>G38-L38</f>
        <v>0</v>
      </c>
      <c r="L38" s="164"/>
      <c r="M38" s="179">
        <v>1</v>
      </c>
      <c r="N38" s="179"/>
      <c r="O38" s="179"/>
      <c r="P38" s="179"/>
      <c r="Q38" s="271">
        <f>(SUM(N38*10+O38)/M38*10)+P38</f>
        <v>0</v>
      </c>
      <c r="R38" s="179">
        <v>1</v>
      </c>
      <c r="S38" s="179"/>
      <c r="T38" s="179"/>
      <c r="U38" s="179"/>
      <c r="V38" s="271">
        <f>(SUM(S38*10+T38)/R38*10)+U38</f>
        <v>0</v>
      </c>
      <c r="W38" s="179">
        <v>1</v>
      </c>
      <c r="X38" s="179"/>
      <c r="Y38" s="179"/>
      <c r="Z38" s="179"/>
      <c r="AA38" s="271">
        <f>(SUM(X38*10+Y38)/W38*10)+Z38</f>
        <v>0</v>
      </c>
      <c r="AB38" s="179">
        <v>1</v>
      </c>
      <c r="AC38" s="179"/>
      <c r="AD38" s="179"/>
      <c r="AE38" s="179"/>
      <c r="AF38" s="271">
        <f>(SUM(AC38*10+AD38)/AB38*10)+AE38</f>
        <v>0</v>
      </c>
      <c r="AG38" s="179">
        <v>1</v>
      </c>
      <c r="AH38" s="179"/>
      <c r="AI38" s="179"/>
      <c r="AJ38" s="179"/>
      <c r="AK38" s="271">
        <f>(SUM(AH38*10+AI38)/AG38*10)+AJ38</f>
        <v>0</v>
      </c>
      <c r="AL38" s="179">
        <v>1</v>
      </c>
      <c r="AM38" s="179"/>
      <c r="AN38" s="179"/>
      <c r="AO38" s="179"/>
      <c r="AP38" s="271">
        <f>(SUM(AM38*10+AN38)/AL38*10)+AO38</f>
        <v>0</v>
      </c>
      <c r="AQ38" s="179">
        <v>1</v>
      </c>
      <c r="AR38" s="179"/>
      <c r="AS38" s="179"/>
      <c r="AT38" s="179"/>
      <c r="AU38" s="271">
        <f>(SUM(AR38*10+AS38)/AQ38*10)+AT38</f>
        <v>0</v>
      </c>
      <c r="AV38" s="179">
        <v>1</v>
      </c>
      <c r="AW38" s="179"/>
      <c r="AX38" s="179"/>
      <c r="AY38" s="179"/>
      <c r="AZ38" s="271">
        <f>(SUM(AW38*10+AX38)/AV38*10)+AY38</f>
        <v>0</v>
      </c>
      <c r="BA38" s="179">
        <v>1</v>
      </c>
      <c r="BB38" s="179"/>
      <c r="BC38" s="179"/>
      <c r="BD38" s="179"/>
      <c r="BE38" s="271">
        <f>(SUM(BB38*10+BC38)/BA38*10)+BD38</f>
        <v>0</v>
      </c>
      <c r="BF38" s="179">
        <v>1</v>
      </c>
      <c r="BG38" s="179"/>
      <c r="BH38" s="179"/>
      <c r="BI38" s="179"/>
      <c r="BJ38" s="271">
        <f>(SUM(BG38*10+BH38)/BF38*10)+BI38</f>
        <v>0</v>
      </c>
      <c r="BK38" s="153">
        <f>IF(G38&lt;250,0,IF(G38&lt;500,250,IF(G38&lt;750,"500",IF(G38&lt;1000,750,IF(G38&lt;1500,1000,IF(G38&lt;2000,1500,IF(G38&lt;2500,2000,IF(G38&lt;3000,2500,3000))))))))</f>
        <v>0</v>
      </c>
      <c r="BL38" s="181">
        <v>0</v>
      </c>
      <c r="BM38" s="153">
        <f>BK38-BL38</f>
        <v>0</v>
      </c>
      <c r="BN38" s="153" t="str">
        <f>IF(BM38=0,"geen actie",CONCATENATE("diploma uitschrijven: ",BK38," punten"))</f>
        <v>geen actie</v>
      </c>
      <c r="BO38" s="149">
        <v>42</v>
      </c>
    </row>
    <row r="39" spans="1:67" s="210" customFormat="1" ht="15.45" customHeight="1" x14ac:dyDescent="0.3">
      <c r="A39" s="149">
        <v>43</v>
      </c>
      <c r="B39" s="149" t="str">
        <f>IF(A39=BO39,"v","x")</f>
        <v>v</v>
      </c>
      <c r="C39" s="201"/>
      <c r="D39" s="303"/>
      <c r="E39" s="153"/>
      <c r="F39" s="153"/>
      <c r="G39" s="153">
        <f>SUM(L39+Q39+V39+AA39+AF39+AK39+AP39+AU39+AZ39+BE39+BJ39)</f>
        <v>0</v>
      </c>
      <c r="H39" s="153"/>
      <c r="I39" s="153">
        <f>Aantallen!$B$1</f>
        <v>2021</v>
      </c>
      <c r="J39" s="455">
        <f>I39-H39</f>
        <v>2021</v>
      </c>
      <c r="K39" s="186">
        <f>G39-L39</f>
        <v>0</v>
      </c>
      <c r="L39" s="164"/>
      <c r="M39" s="179">
        <v>1</v>
      </c>
      <c r="N39" s="179"/>
      <c r="O39" s="179"/>
      <c r="P39" s="179"/>
      <c r="Q39" s="271">
        <f>(SUM(N39*10+O39)/M39*10)+P39</f>
        <v>0</v>
      </c>
      <c r="R39" s="179">
        <v>1</v>
      </c>
      <c r="S39" s="179"/>
      <c r="T39" s="179"/>
      <c r="U39" s="179"/>
      <c r="V39" s="271">
        <f>(SUM(S39*10+T39)/R39*10)+U39</f>
        <v>0</v>
      </c>
      <c r="W39" s="179">
        <v>1</v>
      </c>
      <c r="X39" s="179"/>
      <c r="Y39" s="179"/>
      <c r="Z39" s="179"/>
      <c r="AA39" s="271">
        <f>(SUM(X39*10+Y39)/W39*10)+Z39</f>
        <v>0</v>
      </c>
      <c r="AB39" s="179">
        <v>1</v>
      </c>
      <c r="AC39" s="179"/>
      <c r="AD39" s="179"/>
      <c r="AE39" s="179"/>
      <c r="AF39" s="271">
        <f>(SUM(AC39*10+AD39)/AB39*10)+AE39</f>
        <v>0</v>
      </c>
      <c r="AG39" s="179">
        <v>1</v>
      </c>
      <c r="AH39" s="179"/>
      <c r="AI39" s="179"/>
      <c r="AJ39" s="179"/>
      <c r="AK39" s="271">
        <f>(SUM(AH39*10+AI39)/AG39*10)+AJ39</f>
        <v>0</v>
      </c>
      <c r="AL39" s="179">
        <v>1</v>
      </c>
      <c r="AM39" s="179"/>
      <c r="AN39" s="179"/>
      <c r="AO39" s="179"/>
      <c r="AP39" s="271">
        <f>(SUM(AM39*10+AN39)/AL39*10)+AO39</f>
        <v>0</v>
      </c>
      <c r="AQ39" s="179">
        <v>1</v>
      </c>
      <c r="AR39" s="179"/>
      <c r="AS39" s="179"/>
      <c r="AT39" s="179"/>
      <c r="AU39" s="271">
        <f>(SUM(AR39*10+AS39)/AQ39*10)+AT39</f>
        <v>0</v>
      </c>
      <c r="AV39" s="179">
        <v>1</v>
      </c>
      <c r="AW39" s="179"/>
      <c r="AX39" s="179"/>
      <c r="AY39" s="179"/>
      <c r="AZ39" s="271">
        <f>(SUM(AW39*10+AX39)/AV39*10)+AY39</f>
        <v>0</v>
      </c>
      <c r="BA39" s="179">
        <v>1</v>
      </c>
      <c r="BB39" s="179"/>
      <c r="BC39" s="179"/>
      <c r="BD39" s="179"/>
      <c r="BE39" s="271">
        <f>(SUM(BB39*10+BC39)/BA39*10)+BD39</f>
        <v>0</v>
      </c>
      <c r="BF39" s="179">
        <v>1</v>
      </c>
      <c r="BG39" s="179"/>
      <c r="BH39" s="179"/>
      <c r="BI39" s="179"/>
      <c r="BJ39" s="271">
        <f>(SUM(BG39*10+BH39)/BF39*10)+BI39</f>
        <v>0</v>
      </c>
      <c r="BK39" s="153">
        <f>IF(G39&lt;250,0,IF(G39&lt;500,250,IF(G39&lt;750,"500",IF(G39&lt;1000,750,IF(G39&lt;1500,1000,IF(G39&lt;2000,1500,IF(G39&lt;2500,2000,IF(G39&lt;3000,2500,3000))))))))</f>
        <v>0</v>
      </c>
      <c r="BL39" s="181">
        <v>0</v>
      </c>
      <c r="BM39" s="153">
        <f>BK39-BL39</f>
        <v>0</v>
      </c>
      <c r="BN39" s="153" t="str">
        <f>IF(BM39=0,"geen actie",CONCATENATE("diploma uitschrijven: ",BK39," punten"))</f>
        <v>geen actie</v>
      </c>
      <c r="BO39" s="149">
        <v>43</v>
      </c>
    </row>
    <row r="40" spans="1:67" s="210" customFormat="1" ht="16.2" customHeight="1" x14ac:dyDescent="0.3">
      <c r="A40" s="149">
        <v>44</v>
      </c>
      <c r="B40" s="149" t="str">
        <f>IF(A40=BO40,"v","x")</f>
        <v>v</v>
      </c>
      <c r="C40" s="201"/>
      <c r="D40" s="303"/>
      <c r="E40" s="153"/>
      <c r="F40" s="153"/>
      <c r="G40" s="153">
        <f>SUM(L40+Q40+V40+AA40+AF40+AK40+AP40+AU40+AZ40+BE40+BJ40)</f>
        <v>0</v>
      </c>
      <c r="H40" s="153"/>
      <c r="I40" s="153">
        <f>Aantallen!$B$1</f>
        <v>2021</v>
      </c>
      <c r="J40" s="455">
        <f>I40-H40</f>
        <v>2021</v>
      </c>
      <c r="K40" s="186">
        <f>G40-L40</f>
        <v>0</v>
      </c>
      <c r="L40" s="164"/>
      <c r="M40" s="179">
        <v>1</v>
      </c>
      <c r="N40" s="179"/>
      <c r="O40" s="179"/>
      <c r="P40" s="179"/>
      <c r="Q40" s="271">
        <f>(SUM(N40*10+O40)/M40*10)+P40</f>
        <v>0</v>
      </c>
      <c r="R40" s="179">
        <v>1</v>
      </c>
      <c r="S40" s="179"/>
      <c r="T40" s="179"/>
      <c r="U40" s="179"/>
      <c r="V40" s="271">
        <f>(SUM(S40*10+T40)/R40*10)+U40</f>
        <v>0</v>
      </c>
      <c r="W40" s="179">
        <v>1</v>
      </c>
      <c r="X40" s="179"/>
      <c r="Y40" s="179"/>
      <c r="Z40" s="179"/>
      <c r="AA40" s="271">
        <f>(SUM(X40*10+Y40)/W40*10)+Z40</f>
        <v>0</v>
      </c>
      <c r="AB40" s="179">
        <v>1</v>
      </c>
      <c r="AC40" s="179"/>
      <c r="AD40" s="179"/>
      <c r="AE40" s="179"/>
      <c r="AF40" s="271">
        <f>(SUM(AC40*10+AD40)/AB40*10)+AE40</f>
        <v>0</v>
      </c>
      <c r="AG40" s="179">
        <v>1</v>
      </c>
      <c r="AH40" s="179"/>
      <c r="AI40" s="179"/>
      <c r="AJ40" s="179"/>
      <c r="AK40" s="271">
        <f>(SUM(AH40*10+AI40)/AG40*10)+AJ40</f>
        <v>0</v>
      </c>
      <c r="AL40" s="179">
        <v>1</v>
      </c>
      <c r="AM40" s="179"/>
      <c r="AN40" s="179"/>
      <c r="AO40" s="179"/>
      <c r="AP40" s="271">
        <f>(SUM(AM40*10+AN40)/AL40*10)+AO40</f>
        <v>0</v>
      </c>
      <c r="AQ40" s="179">
        <v>1</v>
      </c>
      <c r="AR40" s="179"/>
      <c r="AS40" s="179"/>
      <c r="AT40" s="179"/>
      <c r="AU40" s="271">
        <f>(SUM(AR40*10+AS40)/AQ40*10)+AT40</f>
        <v>0</v>
      </c>
      <c r="AV40" s="179">
        <v>1</v>
      </c>
      <c r="AW40" s="179"/>
      <c r="AX40" s="179"/>
      <c r="AY40" s="179"/>
      <c r="AZ40" s="271">
        <f>(SUM(AW40*10+AX40)/AV40*10)+AY40</f>
        <v>0</v>
      </c>
      <c r="BA40" s="179">
        <v>1</v>
      </c>
      <c r="BB40" s="179"/>
      <c r="BC40" s="179"/>
      <c r="BD40" s="179"/>
      <c r="BE40" s="271">
        <f>(SUM(BB40*10+BC40)/BA40*10)+BD40</f>
        <v>0</v>
      </c>
      <c r="BF40" s="179">
        <v>1</v>
      </c>
      <c r="BG40" s="179"/>
      <c r="BH40" s="179"/>
      <c r="BI40" s="179"/>
      <c r="BJ40" s="271">
        <f>(SUM(BG40*10+BH40)/BF40*10)+BI40</f>
        <v>0</v>
      </c>
      <c r="BK40" s="153">
        <f>IF(G40&lt;250,0,IF(G40&lt;500,250,IF(G40&lt;750,"500",IF(G40&lt;1000,750,IF(G40&lt;1500,1000,IF(G40&lt;2000,1500,IF(G40&lt;2500,2000,IF(G40&lt;3000,2500,3000))))))))</f>
        <v>0</v>
      </c>
      <c r="BL40" s="181">
        <v>0</v>
      </c>
      <c r="BM40" s="153">
        <f>BK40-BL40</f>
        <v>0</v>
      </c>
      <c r="BN40" s="153" t="str">
        <f>IF(BM40=0,"geen actie",CONCATENATE("diploma uitschrijven: ",BK40," punten"))</f>
        <v>geen actie</v>
      </c>
      <c r="BO40" s="149">
        <v>44</v>
      </c>
    </row>
    <row r="41" spans="1:67" s="210" customFormat="1" ht="15.45" customHeight="1" x14ac:dyDescent="0.3">
      <c r="A41" s="149">
        <v>45</v>
      </c>
      <c r="B41" s="149" t="str">
        <f>IF(A41=BO41,"v","x")</f>
        <v>v</v>
      </c>
      <c r="C41" s="201"/>
      <c r="D41" s="303"/>
      <c r="E41" s="153"/>
      <c r="F41" s="153"/>
      <c r="G41" s="153">
        <f>SUM(L41+Q41+V41+AA41+AF41+AK41+AP41+AU41+AZ41+BE41+BJ41)</f>
        <v>0</v>
      </c>
      <c r="H41" s="153"/>
      <c r="I41" s="153">
        <f>Aantallen!$B$1</f>
        <v>2021</v>
      </c>
      <c r="J41" s="455">
        <f>I41-H41</f>
        <v>2021</v>
      </c>
      <c r="K41" s="186">
        <f>G41-L41</f>
        <v>0</v>
      </c>
      <c r="L41" s="164"/>
      <c r="M41" s="179">
        <v>1</v>
      </c>
      <c r="N41" s="179"/>
      <c r="O41" s="179"/>
      <c r="P41" s="179"/>
      <c r="Q41" s="271">
        <f>(SUM(N41*10+O41)/M41*10)+P41</f>
        <v>0</v>
      </c>
      <c r="R41" s="179">
        <v>1</v>
      </c>
      <c r="S41" s="179"/>
      <c r="T41" s="179"/>
      <c r="U41" s="179"/>
      <c r="V41" s="271">
        <f>(SUM(S41*10+T41)/R41*10)+U41</f>
        <v>0</v>
      </c>
      <c r="W41" s="179">
        <v>1</v>
      </c>
      <c r="X41" s="179"/>
      <c r="Y41" s="179"/>
      <c r="Z41" s="179"/>
      <c r="AA41" s="271">
        <f>(SUM(X41*10+Y41)/W41*10)+Z41</f>
        <v>0</v>
      </c>
      <c r="AB41" s="179">
        <v>1</v>
      </c>
      <c r="AC41" s="179"/>
      <c r="AD41" s="179"/>
      <c r="AE41" s="179"/>
      <c r="AF41" s="271">
        <f>(SUM(AC41*10+AD41)/AB41*10)+AE41</f>
        <v>0</v>
      </c>
      <c r="AG41" s="179">
        <v>1</v>
      </c>
      <c r="AH41" s="179"/>
      <c r="AI41" s="179"/>
      <c r="AJ41" s="179"/>
      <c r="AK41" s="271">
        <f>(SUM(AH41*10+AI41)/AG41*10)+AJ41</f>
        <v>0</v>
      </c>
      <c r="AL41" s="179">
        <v>1</v>
      </c>
      <c r="AM41" s="179"/>
      <c r="AN41" s="179"/>
      <c r="AO41" s="179"/>
      <c r="AP41" s="271">
        <f>(SUM(AM41*10+AN41)/AL41*10)+AO41</f>
        <v>0</v>
      </c>
      <c r="AQ41" s="179">
        <v>1</v>
      </c>
      <c r="AR41" s="179"/>
      <c r="AS41" s="179"/>
      <c r="AT41" s="179"/>
      <c r="AU41" s="271">
        <f>(SUM(AR41*10+AS41)/AQ41*10)+AT41</f>
        <v>0</v>
      </c>
      <c r="AV41" s="179">
        <v>1</v>
      </c>
      <c r="AW41" s="179"/>
      <c r="AX41" s="179"/>
      <c r="AY41" s="179"/>
      <c r="AZ41" s="271">
        <f>(SUM(AW41*10+AX41)/AV41*10)+AY41</f>
        <v>0</v>
      </c>
      <c r="BA41" s="179">
        <v>1</v>
      </c>
      <c r="BB41" s="179"/>
      <c r="BC41" s="179"/>
      <c r="BD41" s="179"/>
      <c r="BE41" s="271">
        <f>(SUM(BB41*10+BC41)/BA41*10)+BD41</f>
        <v>0</v>
      </c>
      <c r="BF41" s="179">
        <v>1</v>
      </c>
      <c r="BG41" s="179"/>
      <c r="BH41" s="179"/>
      <c r="BI41" s="179"/>
      <c r="BJ41" s="271">
        <f>(SUM(BG41*10+BH41)/BF41*10)+BI41</f>
        <v>0</v>
      </c>
      <c r="BK41" s="153">
        <f>IF(G41&lt;250,0,IF(G41&lt;500,250,IF(G41&lt;750,"500",IF(G41&lt;1000,750,IF(G41&lt;1500,1000,IF(G41&lt;2000,1500,IF(G41&lt;2500,2000,IF(G41&lt;3000,2500,3000))))))))</f>
        <v>0</v>
      </c>
      <c r="BL41" s="181">
        <v>0</v>
      </c>
      <c r="BM41" s="153">
        <f>BK41-BL41</f>
        <v>0</v>
      </c>
      <c r="BN41" s="153" t="str">
        <f>IF(BM41=0,"geen actie",CONCATENATE("diploma uitschrijven: ",BK41," punten"))</f>
        <v>geen actie</v>
      </c>
      <c r="BO41" s="149">
        <v>45</v>
      </c>
    </row>
    <row r="42" spans="1:67" s="210" customFormat="1" ht="15.45" customHeight="1" x14ac:dyDescent="0.3">
      <c r="A42" s="149">
        <v>46</v>
      </c>
      <c r="B42" s="149" t="str">
        <f>IF(A42=BO42,"v","x")</f>
        <v>v</v>
      </c>
      <c r="C42" s="201"/>
      <c r="D42" s="303"/>
      <c r="E42" s="153"/>
      <c r="F42" s="153"/>
      <c r="G42" s="153">
        <f>SUM(L42+Q42+V42+AA42+AF42+AK42+AP42+AU42+AZ42+BE42+BJ42)</f>
        <v>0</v>
      </c>
      <c r="H42" s="153"/>
      <c r="I42" s="153">
        <f>Aantallen!$B$1</f>
        <v>2021</v>
      </c>
      <c r="J42" s="455">
        <f>I42-H42</f>
        <v>2021</v>
      </c>
      <c r="K42" s="186">
        <f>G42-L42</f>
        <v>0</v>
      </c>
      <c r="L42" s="164"/>
      <c r="M42" s="179">
        <v>1</v>
      </c>
      <c r="N42" s="179"/>
      <c r="O42" s="179"/>
      <c r="P42" s="179"/>
      <c r="Q42" s="271">
        <f>(SUM(N42*10+O42)/M42*10)+P42</f>
        <v>0</v>
      </c>
      <c r="R42" s="179">
        <v>1</v>
      </c>
      <c r="S42" s="179"/>
      <c r="T42" s="179"/>
      <c r="U42" s="179"/>
      <c r="V42" s="271">
        <f>(SUM(S42*10+T42)/R42*10)+U42</f>
        <v>0</v>
      </c>
      <c r="W42" s="179">
        <v>1</v>
      </c>
      <c r="X42" s="179"/>
      <c r="Y42" s="179"/>
      <c r="Z42" s="179"/>
      <c r="AA42" s="271">
        <f>(SUM(X42*10+Y42)/W42*10)+Z42</f>
        <v>0</v>
      </c>
      <c r="AB42" s="179">
        <v>1</v>
      </c>
      <c r="AC42" s="179"/>
      <c r="AD42" s="179"/>
      <c r="AE42" s="179"/>
      <c r="AF42" s="271">
        <f>(SUM(AC42*10+AD42)/AB42*10)+AE42</f>
        <v>0</v>
      </c>
      <c r="AG42" s="179">
        <v>1</v>
      </c>
      <c r="AH42" s="179"/>
      <c r="AI42" s="179"/>
      <c r="AJ42" s="179"/>
      <c r="AK42" s="271">
        <f>(SUM(AH42*10+AI42)/AG42*10)+AJ42</f>
        <v>0</v>
      </c>
      <c r="AL42" s="179">
        <v>1</v>
      </c>
      <c r="AM42" s="179"/>
      <c r="AN42" s="179"/>
      <c r="AO42" s="179"/>
      <c r="AP42" s="271">
        <f>(SUM(AM42*10+AN42)/AL42*10)+AO42</f>
        <v>0</v>
      </c>
      <c r="AQ42" s="179">
        <v>1</v>
      </c>
      <c r="AR42" s="179"/>
      <c r="AS42" s="179"/>
      <c r="AT42" s="179"/>
      <c r="AU42" s="271">
        <f>(SUM(AR42*10+AS42)/AQ42*10)+AT42</f>
        <v>0</v>
      </c>
      <c r="AV42" s="179">
        <v>1</v>
      </c>
      <c r="AW42" s="179"/>
      <c r="AX42" s="179"/>
      <c r="AY42" s="179"/>
      <c r="AZ42" s="271">
        <f>(SUM(AW42*10+AX42)/AV42*10)+AY42</f>
        <v>0</v>
      </c>
      <c r="BA42" s="179">
        <v>1</v>
      </c>
      <c r="BB42" s="179"/>
      <c r="BC42" s="179"/>
      <c r="BD42" s="179"/>
      <c r="BE42" s="271">
        <f>(SUM(BB42*10+BC42)/BA42*10)+BD42</f>
        <v>0</v>
      </c>
      <c r="BF42" s="179">
        <v>1</v>
      </c>
      <c r="BG42" s="179"/>
      <c r="BH42" s="179"/>
      <c r="BI42" s="179"/>
      <c r="BJ42" s="271">
        <f>(SUM(BG42*10+BH42)/BF42*10)+BI42</f>
        <v>0</v>
      </c>
      <c r="BK42" s="153">
        <f>IF(G42&lt;250,0,IF(G42&lt;500,250,IF(G42&lt;750,"500",IF(G42&lt;1000,750,IF(G42&lt;1500,1000,IF(G42&lt;2000,1500,IF(G42&lt;2500,2000,IF(G42&lt;3000,2500,3000))))))))</f>
        <v>0</v>
      </c>
      <c r="BL42" s="181">
        <v>0</v>
      </c>
      <c r="BM42" s="153">
        <f>BK42-BL42</f>
        <v>0</v>
      </c>
      <c r="BN42" s="153" t="str">
        <f>IF(BM42=0,"geen actie",CONCATENATE("diploma uitschrijven: ",BK42," punten"))</f>
        <v>geen actie</v>
      </c>
      <c r="BO42" s="149">
        <v>46</v>
      </c>
    </row>
    <row r="43" spans="1:67" s="210" customFormat="1" ht="13.95" customHeight="1" x14ac:dyDescent="0.3">
      <c r="A43" s="149">
        <v>47</v>
      </c>
      <c r="B43" s="149" t="str">
        <f>IF(A43=BO43,"v","x")</f>
        <v>v</v>
      </c>
      <c r="C43" s="201"/>
      <c r="D43" s="303"/>
      <c r="E43" s="153"/>
      <c r="F43" s="153"/>
      <c r="G43" s="153">
        <f>SUM(L43+Q43+V43+AA43+AF43+AK43+AP43+AU43+AZ43+BE43+BJ43)</f>
        <v>0</v>
      </c>
      <c r="H43" s="153"/>
      <c r="I43" s="153">
        <f>Aantallen!$B$1</f>
        <v>2021</v>
      </c>
      <c r="J43" s="455">
        <f>I43-H43</f>
        <v>2021</v>
      </c>
      <c r="K43" s="186">
        <f>G43-L43</f>
        <v>0</v>
      </c>
      <c r="L43" s="164"/>
      <c r="M43" s="179">
        <v>1</v>
      </c>
      <c r="N43" s="179"/>
      <c r="O43" s="179"/>
      <c r="P43" s="179"/>
      <c r="Q43" s="271">
        <f>(SUM(N43*10+O43)/M43*10)+P43</f>
        <v>0</v>
      </c>
      <c r="R43" s="179">
        <v>1</v>
      </c>
      <c r="S43" s="179"/>
      <c r="T43" s="179"/>
      <c r="U43" s="179"/>
      <c r="V43" s="271">
        <f>(SUM(S43*10+T43)/R43*10)+U43</f>
        <v>0</v>
      </c>
      <c r="W43" s="179">
        <v>1</v>
      </c>
      <c r="X43" s="179"/>
      <c r="Y43" s="179"/>
      <c r="Z43" s="179"/>
      <c r="AA43" s="271">
        <f>(SUM(X43*10+Y43)/W43*10)+Z43</f>
        <v>0</v>
      </c>
      <c r="AB43" s="179">
        <v>1</v>
      </c>
      <c r="AC43" s="179"/>
      <c r="AD43" s="179"/>
      <c r="AE43" s="179"/>
      <c r="AF43" s="271">
        <f>(SUM(AC43*10+AD43)/AB43*10)+AE43</f>
        <v>0</v>
      </c>
      <c r="AG43" s="179">
        <v>1</v>
      </c>
      <c r="AH43" s="179"/>
      <c r="AI43" s="179"/>
      <c r="AJ43" s="179"/>
      <c r="AK43" s="271">
        <f>(SUM(AH43*10+AI43)/AG43*10)+AJ43</f>
        <v>0</v>
      </c>
      <c r="AL43" s="179">
        <v>1</v>
      </c>
      <c r="AM43" s="179"/>
      <c r="AN43" s="179"/>
      <c r="AO43" s="179"/>
      <c r="AP43" s="271">
        <f>(SUM(AM43*10+AN43)/AL43*10)+AO43</f>
        <v>0</v>
      </c>
      <c r="AQ43" s="179">
        <v>1</v>
      </c>
      <c r="AR43" s="179"/>
      <c r="AS43" s="179"/>
      <c r="AT43" s="179"/>
      <c r="AU43" s="271">
        <f>(SUM(AR43*10+AS43)/AQ43*10)+AT43</f>
        <v>0</v>
      </c>
      <c r="AV43" s="179">
        <v>1</v>
      </c>
      <c r="AW43" s="179"/>
      <c r="AX43" s="179"/>
      <c r="AY43" s="179"/>
      <c r="AZ43" s="271">
        <f>(SUM(AW43*10+AX43)/AV43*10)+AY43</f>
        <v>0</v>
      </c>
      <c r="BA43" s="179">
        <v>1</v>
      </c>
      <c r="BB43" s="179"/>
      <c r="BC43" s="179"/>
      <c r="BD43" s="179"/>
      <c r="BE43" s="271">
        <f>(SUM(BB43*10+BC43)/BA43*10)+BD43</f>
        <v>0</v>
      </c>
      <c r="BF43" s="179">
        <v>1</v>
      </c>
      <c r="BG43" s="179"/>
      <c r="BH43" s="179"/>
      <c r="BI43" s="179"/>
      <c r="BJ43" s="271">
        <f>(SUM(BG43*10+BH43)/BF43*10)+BI43</f>
        <v>0</v>
      </c>
      <c r="BK43" s="153">
        <f>IF(G43&lt;250,0,IF(G43&lt;500,250,IF(G43&lt;750,"500",IF(G43&lt;1000,750,IF(G43&lt;1500,1000,IF(G43&lt;2000,1500,IF(G43&lt;2500,2000,IF(G43&lt;3000,2500,3000))))))))</f>
        <v>0</v>
      </c>
      <c r="BL43" s="181">
        <v>0</v>
      </c>
      <c r="BM43" s="153">
        <f>BK43-BL43</f>
        <v>0</v>
      </c>
      <c r="BN43" s="153" t="str">
        <f>IF(BM43=0,"geen actie",CONCATENATE("diploma uitschrijven: ",BK43," punten"))</f>
        <v>geen actie</v>
      </c>
      <c r="BO43" s="149">
        <v>47</v>
      </c>
    </row>
    <row r="44" spans="1:67" s="210" customFormat="1" x14ac:dyDescent="0.3">
      <c r="A44" s="149">
        <v>48</v>
      </c>
      <c r="B44" s="149" t="str">
        <f>IF(A44=BO44,"v","x")</f>
        <v>v</v>
      </c>
      <c r="C44" s="201"/>
      <c r="D44" s="313"/>
      <c r="E44" s="153"/>
      <c r="F44" s="153"/>
      <c r="G44" s="153">
        <f>SUM(L44+Q44+V44+AA44+AF44+AK44+AP44+AU44+AZ44+BE44+BJ44)</f>
        <v>0</v>
      </c>
      <c r="H44" s="153"/>
      <c r="I44" s="153">
        <f>Aantallen!$B$1</f>
        <v>2021</v>
      </c>
      <c r="J44" s="455">
        <f>I44-H44</f>
        <v>2021</v>
      </c>
      <c r="K44" s="186">
        <f>G44-L44</f>
        <v>0</v>
      </c>
      <c r="L44" s="164"/>
      <c r="M44" s="179">
        <v>1</v>
      </c>
      <c r="N44" s="179"/>
      <c r="O44" s="179"/>
      <c r="P44" s="179"/>
      <c r="Q44" s="271">
        <f>(SUM(N44*10+O44)/M44*10)+P44</f>
        <v>0</v>
      </c>
      <c r="R44" s="179">
        <v>1</v>
      </c>
      <c r="S44" s="179"/>
      <c r="T44" s="179"/>
      <c r="U44" s="179"/>
      <c r="V44" s="271">
        <f>(SUM(S44*10+T44)/R44*10)+U44</f>
        <v>0</v>
      </c>
      <c r="W44" s="179">
        <v>1</v>
      </c>
      <c r="X44" s="179"/>
      <c r="Y44" s="179"/>
      <c r="Z44" s="179"/>
      <c r="AA44" s="271">
        <f>(SUM(X44*10+Y44)/W44*10)+Z44</f>
        <v>0</v>
      </c>
      <c r="AB44" s="179">
        <v>1</v>
      </c>
      <c r="AC44" s="179"/>
      <c r="AD44" s="179"/>
      <c r="AE44" s="179"/>
      <c r="AF44" s="271">
        <f>(SUM(AC44*10+AD44)/AB44*10)+AE44</f>
        <v>0</v>
      </c>
      <c r="AG44" s="179">
        <v>1</v>
      </c>
      <c r="AH44" s="179"/>
      <c r="AI44" s="179"/>
      <c r="AJ44" s="179"/>
      <c r="AK44" s="271">
        <f>(SUM(AH44*10+AI44)/AG44*10)+AJ44</f>
        <v>0</v>
      </c>
      <c r="AL44" s="179">
        <v>1</v>
      </c>
      <c r="AM44" s="179"/>
      <c r="AN44" s="179"/>
      <c r="AO44" s="179"/>
      <c r="AP44" s="271">
        <f>(SUM(AM44*10+AN44)/AL44*10)+AO44</f>
        <v>0</v>
      </c>
      <c r="AQ44" s="179">
        <v>1</v>
      </c>
      <c r="AR44" s="179"/>
      <c r="AS44" s="179"/>
      <c r="AT44" s="179"/>
      <c r="AU44" s="271">
        <f>(SUM(AR44*10+AS44)/AQ44*10)+AT44</f>
        <v>0</v>
      </c>
      <c r="AV44" s="179">
        <v>1</v>
      </c>
      <c r="AW44" s="179"/>
      <c r="AX44" s="179"/>
      <c r="AY44" s="179"/>
      <c r="AZ44" s="271">
        <f>(SUM(AW44*10+AX44)/AV44*10)+AY44</f>
        <v>0</v>
      </c>
      <c r="BA44" s="179">
        <v>1</v>
      </c>
      <c r="BB44" s="179"/>
      <c r="BC44" s="179"/>
      <c r="BD44" s="179"/>
      <c r="BE44" s="271">
        <f>(SUM(BB44*10+BC44)/BA44*10)+BD44</f>
        <v>0</v>
      </c>
      <c r="BF44" s="179">
        <v>1</v>
      </c>
      <c r="BG44" s="179"/>
      <c r="BH44" s="179"/>
      <c r="BI44" s="179"/>
      <c r="BJ44" s="271">
        <f>(SUM(BG44*10+BH44)/BF44*10)+BI44</f>
        <v>0</v>
      </c>
      <c r="BK44" s="153">
        <f>IF(G44&lt;250,0,IF(G44&lt;500,250,IF(G44&lt;750,"500",IF(G44&lt;1000,750,IF(G44&lt;1500,1000,IF(G44&lt;2000,1500,IF(G44&lt;2500,2000,IF(G44&lt;3000,2500,3000))))))))</f>
        <v>0</v>
      </c>
      <c r="BL44" s="181">
        <v>0</v>
      </c>
      <c r="BM44" s="153">
        <f>BK44-BL44</f>
        <v>0</v>
      </c>
      <c r="BN44" s="153" t="str">
        <f>IF(BM44=0,"geen actie",CONCATENATE("diploma uitschrijven: ",BK44," punten"))</f>
        <v>geen actie</v>
      </c>
      <c r="BO44" s="149">
        <v>48</v>
      </c>
    </row>
    <row r="45" spans="1:67" s="210" customFormat="1" ht="14.25" customHeight="1" x14ac:dyDescent="0.3">
      <c r="A45" s="149">
        <v>49</v>
      </c>
      <c r="B45" s="149" t="str">
        <f>IF(A45=BO45,"v","x")</f>
        <v>v</v>
      </c>
      <c r="C45" s="201"/>
      <c r="D45" s="303"/>
      <c r="E45" s="153"/>
      <c r="F45" s="153"/>
      <c r="G45" s="153">
        <f>SUM(L45+Q45+V45+AA45+AF45+AK45+AP45+AU45+AZ45+BE45+BJ45)</f>
        <v>0</v>
      </c>
      <c r="H45" s="153"/>
      <c r="I45" s="153">
        <f>Aantallen!$B$1</f>
        <v>2021</v>
      </c>
      <c r="J45" s="455">
        <f>I45-H45</f>
        <v>2021</v>
      </c>
      <c r="K45" s="186">
        <f>G45-L45</f>
        <v>0</v>
      </c>
      <c r="L45" s="164"/>
      <c r="M45" s="179">
        <v>1</v>
      </c>
      <c r="N45" s="179"/>
      <c r="O45" s="179"/>
      <c r="P45" s="179"/>
      <c r="Q45" s="271">
        <f>(SUM(N45*10+O45)/M45*10)+P45</f>
        <v>0</v>
      </c>
      <c r="R45" s="179">
        <v>1</v>
      </c>
      <c r="S45" s="179"/>
      <c r="T45" s="179"/>
      <c r="U45" s="179"/>
      <c r="V45" s="271">
        <f>(SUM(S45*10+T45)/R45*10)+U45</f>
        <v>0</v>
      </c>
      <c r="W45" s="179">
        <v>1</v>
      </c>
      <c r="X45" s="179"/>
      <c r="Y45" s="179"/>
      <c r="Z45" s="179"/>
      <c r="AA45" s="271">
        <f>(SUM(X45*10+Y45)/W45*10)+Z45</f>
        <v>0</v>
      </c>
      <c r="AB45" s="179">
        <v>1</v>
      </c>
      <c r="AC45" s="179"/>
      <c r="AD45" s="179"/>
      <c r="AE45" s="179"/>
      <c r="AF45" s="271">
        <f>(SUM(AC45*10+AD45)/AB45*10)+AE45</f>
        <v>0</v>
      </c>
      <c r="AG45" s="179">
        <v>1</v>
      </c>
      <c r="AH45" s="179"/>
      <c r="AI45" s="179"/>
      <c r="AJ45" s="179"/>
      <c r="AK45" s="271">
        <f>(SUM(AH45*10+AI45)/AG45*10)+AJ45</f>
        <v>0</v>
      </c>
      <c r="AL45" s="179">
        <v>1</v>
      </c>
      <c r="AM45" s="179"/>
      <c r="AN45" s="179"/>
      <c r="AO45" s="179"/>
      <c r="AP45" s="271">
        <f>(SUM(AM45*10+AN45)/AL45*10)+AO45</f>
        <v>0</v>
      </c>
      <c r="AQ45" s="179">
        <v>1</v>
      </c>
      <c r="AR45" s="179"/>
      <c r="AS45" s="179"/>
      <c r="AT45" s="179"/>
      <c r="AU45" s="271">
        <f>(SUM(AR45*10+AS45)/AQ45*10)+AT45</f>
        <v>0</v>
      </c>
      <c r="AV45" s="179">
        <v>1</v>
      </c>
      <c r="AW45" s="179"/>
      <c r="AX45" s="179"/>
      <c r="AY45" s="179"/>
      <c r="AZ45" s="271">
        <f>(SUM(AW45*10+AX45)/AV45*10)+AY45</f>
        <v>0</v>
      </c>
      <c r="BA45" s="179">
        <v>1</v>
      </c>
      <c r="BB45" s="179"/>
      <c r="BC45" s="179"/>
      <c r="BD45" s="179"/>
      <c r="BE45" s="271">
        <f>(SUM(BB45*10+BC45)/BA45*10)+BD45</f>
        <v>0</v>
      </c>
      <c r="BF45" s="179">
        <v>1</v>
      </c>
      <c r="BG45" s="179"/>
      <c r="BH45" s="179"/>
      <c r="BI45" s="179"/>
      <c r="BJ45" s="271">
        <f>(SUM(BG45*10+BH45)/BF45*10)+BI45</f>
        <v>0</v>
      </c>
      <c r="BK45" s="153">
        <f>IF(G45&lt;250,0,IF(G45&lt;500,250,IF(G45&lt;750,"500",IF(G45&lt;1000,750,IF(G45&lt;1500,1000,IF(G45&lt;2000,1500,IF(G45&lt;2500,2000,IF(G45&lt;3000,2500,3000))))))))</f>
        <v>0</v>
      </c>
      <c r="BL45" s="181">
        <v>0</v>
      </c>
      <c r="BM45" s="153">
        <f>BK45-BL45</f>
        <v>0</v>
      </c>
      <c r="BN45" s="153" t="str">
        <f>IF(BM45=0,"geen actie",CONCATENATE("diploma uitschrijven: ",BK45," punten"))</f>
        <v>geen actie</v>
      </c>
      <c r="BO45" s="149">
        <v>49</v>
      </c>
    </row>
    <row r="46" spans="1:67" s="210" customFormat="1" ht="15.75" customHeight="1" x14ac:dyDescent="0.3">
      <c r="A46" s="149">
        <v>50</v>
      </c>
      <c r="B46" s="149" t="str">
        <f>IF(A46=BO46,"v","x")</f>
        <v>v</v>
      </c>
      <c r="C46" s="201"/>
      <c r="D46" s="303"/>
      <c r="E46" s="153"/>
      <c r="F46" s="153"/>
      <c r="G46" s="153">
        <f>SUM(L46+Q46+V46+AA46+AF46+AK46+AP46+AU46+AZ46+BE46+BJ46)</f>
        <v>0</v>
      </c>
      <c r="H46" s="153"/>
      <c r="I46" s="153">
        <f>Aantallen!$B$1</f>
        <v>2021</v>
      </c>
      <c r="J46" s="455">
        <f>I46-H46</f>
        <v>2021</v>
      </c>
      <c r="K46" s="186">
        <f>G46-L46</f>
        <v>0</v>
      </c>
      <c r="L46" s="164"/>
      <c r="M46" s="179">
        <v>1</v>
      </c>
      <c r="N46" s="179"/>
      <c r="O46" s="179"/>
      <c r="P46" s="179"/>
      <c r="Q46" s="271">
        <f>(SUM(N46*10+O46)/M46*10)+P46</f>
        <v>0</v>
      </c>
      <c r="R46" s="179">
        <v>1</v>
      </c>
      <c r="S46" s="179"/>
      <c r="T46" s="179"/>
      <c r="U46" s="179"/>
      <c r="V46" s="271">
        <f>(SUM(S46*10+T46)/R46*10)+U46</f>
        <v>0</v>
      </c>
      <c r="W46" s="179">
        <v>1</v>
      </c>
      <c r="X46" s="179"/>
      <c r="Y46" s="179"/>
      <c r="Z46" s="179"/>
      <c r="AA46" s="271">
        <f>(SUM(X46*10+Y46)/W46*10)+Z46</f>
        <v>0</v>
      </c>
      <c r="AB46" s="179">
        <v>1</v>
      </c>
      <c r="AC46" s="179"/>
      <c r="AD46" s="179"/>
      <c r="AE46" s="179"/>
      <c r="AF46" s="271">
        <f>(SUM(AC46*10+AD46)/AB46*10)+AE46</f>
        <v>0</v>
      </c>
      <c r="AG46" s="179">
        <v>1</v>
      </c>
      <c r="AH46" s="179"/>
      <c r="AI46" s="179"/>
      <c r="AJ46" s="179"/>
      <c r="AK46" s="271">
        <f>(SUM(AH46*10+AI46)/AG46*10)+AJ46</f>
        <v>0</v>
      </c>
      <c r="AL46" s="179">
        <v>1</v>
      </c>
      <c r="AM46" s="179"/>
      <c r="AN46" s="179"/>
      <c r="AO46" s="179"/>
      <c r="AP46" s="271">
        <f>(SUM(AM46*10+AN46)/AL46*10)+AO46</f>
        <v>0</v>
      </c>
      <c r="AQ46" s="179">
        <v>1</v>
      </c>
      <c r="AR46" s="179"/>
      <c r="AS46" s="179"/>
      <c r="AT46" s="179"/>
      <c r="AU46" s="271">
        <f>(SUM(AR46*10+AS46)/AQ46*10)+AT46</f>
        <v>0</v>
      </c>
      <c r="AV46" s="179">
        <v>1</v>
      </c>
      <c r="AW46" s="179"/>
      <c r="AX46" s="179"/>
      <c r="AY46" s="179"/>
      <c r="AZ46" s="271">
        <f>(SUM(AW46*10+AX46)/AV46*10)+AY46</f>
        <v>0</v>
      </c>
      <c r="BA46" s="179">
        <v>1</v>
      </c>
      <c r="BB46" s="179"/>
      <c r="BC46" s="179"/>
      <c r="BD46" s="179"/>
      <c r="BE46" s="271">
        <f>(SUM(BB46*10+BC46)/BA46*10)+BD46</f>
        <v>0</v>
      </c>
      <c r="BF46" s="179">
        <v>1</v>
      </c>
      <c r="BG46" s="179"/>
      <c r="BH46" s="179"/>
      <c r="BI46" s="179"/>
      <c r="BJ46" s="271">
        <f>(SUM(BG46*10+BH46)/BF46*10)+BI46</f>
        <v>0</v>
      </c>
      <c r="BK46" s="153">
        <f>IF(G46&lt;250,0,IF(G46&lt;500,250,IF(G46&lt;750,"500",IF(G46&lt;1000,750,IF(G46&lt;1500,1000,IF(G46&lt;2000,1500,IF(G46&lt;2500,2000,IF(G46&lt;3000,2500,3000))))))))</f>
        <v>0</v>
      </c>
      <c r="BL46" s="181">
        <v>0</v>
      </c>
      <c r="BM46" s="153">
        <f>BK46-BL46</f>
        <v>0</v>
      </c>
      <c r="BN46" s="153" t="str">
        <f>IF(BM46=0,"geen actie",CONCATENATE("diploma uitschrijven: ",BK46," punten"))</f>
        <v>geen actie</v>
      </c>
      <c r="BO46" s="149">
        <v>50</v>
      </c>
    </row>
    <row r="47" spans="1:67" s="210" customFormat="1" ht="13.95" customHeight="1" x14ac:dyDescent="0.3">
      <c r="A47" s="149">
        <v>51</v>
      </c>
      <c r="B47" s="149" t="str">
        <f>IF(A47=BO47,"v","x")</f>
        <v>v</v>
      </c>
      <c r="C47" s="201"/>
      <c r="D47" s="303"/>
      <c r="E47" s="153"/>
      <c r="F47" s="153"/>
      <c r="G47" s="153">
        <f>SUM(L47+Q47+V47+AA47+AF47+AK47+AP47+AU47+AZ47+BE47+BJ47)</f>
        <v>0</v>
      </c>
      <c r="H47" s="153"/>
      <c r="I47" s="153">
        <f>Aantallen!$B$1</f>
        <v>2021</v>
      </c>
      <c r="J47" s="455">
        <f>I47-H47</f>
        <v>2021</v>
      </c>
      <c r="K47" s="186">
        <f>G47-L47</f>
        <v>0</v>
      </c>
      <c r="L47" s="164"/>
      <c r="M47" s="179">
        <v>1</v>
      </c>
      <c r="N47" s="179"/>
      <c r="O47" s="179"/>
      <c r="P47" s="179"/>
      <c r="Q47" s="271">
        <f>(SUM(N47*10+O47)/M47*10)+P47</f>
        <v>0</v>
      </c>
      <c r="R47" s="179">
        <v>1</v>
      </c>
      <c r="S47" s="179"/>
      <c r="T47" s="179"/>
      <c r="U47" s="179"/>
      <c r="V47" s="271">
        <f>(SUM(S47*10+T47)/R47*10)+U47</f>
        <v>0</v>
      </c>
      <c r="W47" s="179">
        <v>1</v>
      </c>
      <c r="X47" s="179"/>
      <c r="Y47" s="179"/>
      <c r="Z47" s="179"/>
      <c r="AA47" s="271">
        <f>(SUM(X47*10+Y47)/W47*10)+Z47</f>
        <v>0</v>
      </c>
      <c r="AB47" s="179">
        <v>1</v>
      </c>
      <c r="AC47" s="179"/>
      <c r="AD47" s="179"/>
      <c r="AE47" s="179"/>
      <c r="AF47" s="271">
        <f>(SUM(AC47*10+AD47)/AB47*10)+AE47</f>
        <v>0</v>
      </c>
      <c r="AG47" s="179">
        <v>1</v>
      </c>
      <c r="AH47" s="179"/>
      <c r="AI47" s="179"/>
      <c r="AJ47" s="179"/>
      <c r="AK47" s="271">
        <f>(SUM(AH47*10+AI47)/AG47*10)+AJ47</f>
        <v>0</v>
      </c>
      <c r="AL47" s="179">
        <v>1</v>
      </c>
      <c r="AM47" s="179"/>
      <c r="AN47" s="179"/>
      <c r="AO47" s="179"/>
      <c r="AP47" s="271">
        <f>(SUM(AM47*10+AN47)/AL47*10)+AO47</f>
        <v>0</v>
      </c>
      <c r="AQ47" s="179">
        <v>1</v>
      </c>
      <c r="AR47" s="179"/>
      <c r="AS47" s="179"/>
      <c r="AT47" s="179"/>
      <c r="AU47" s="271">
        <f>(SUM(AR47*10+AS47)/AQ47*10)+AT47</f>
        <v>0</v>
      </c>
      <c r="AV47" s="179">
        <v>1</v>
      </c>
      <c r="AW47" s="179"/>
      <c r="AX47" s="179"/>
      <c r="AY47" s="179"/>
      <c r="AZ47" s="271">
        <f>(SUM(AW47*10+AX47)/AV47*10)+AY47</f>
        <v>0</v>
      </c>
      <c r="BA47" s="179">
        <v>1</v>
      </c>
      <c r="BB47" s="179"/>
      <c r="BC47" s="179"/>
      <c r="BD47" s="179"/>
      <c r="BE47" s="271">
        <f>(SUM(BB47*10+BC47)/BA47*10)+BD47</f>
        <v>0</v>
      </c>
      <c r="BF47" s="179">
        <v>1</v>
      </c>
      <c r="BG47" s="179"/>
      <c r="BH47" s="179"/>
      <c r="BI47" s="179"/>
      <c r="BJ47" s="271">
        <f>(SUM(BG47*10+BH47)/BF47*10)+BI47</f>
        <v>0</v>
      </c>
      <c r="BK47" s="153">
        <f>IF(G47&lt;250,0,IF(G47&lt;500,250,IF(G47&lt;750,"500",IF(G47&lt;1000,750,IF(G47&lt;1500,1000,IF(G47&lt;2000,1500,IF(G47&lt;2500,2000,IF(G47&lt;3000,2500,3000))))))))</f>
        <v>0</v>
      </c>
      <c r="BL47" s="181">
        <v>0</v>
      </c>
      <c r="BM47" s="153">
        <f>BK47-BL47</f>
        <v>0</v>
      </c>
      <c r="BN47" s="153" t="str">
        <f>IF(BM47=0,"geen actie",CONCATENATE("diploma uitschrijven: ",BK47," punten"))</f>
        <v>geen actie</v>
      </c>
      <c r="BO47" s="149">
        <v>51</v>
      </c>
    </row>
    <row r="48" spans="1:67" s="210" customFormat="1" x14ac:dyDescent="0.3">
      <c r="A48" s="149">
        <v>52</v>
      </c>
      <c r="B48" s="149" t="str">
        <f>IF(A48=BO48,"v","x")</f>
        <v>v</v>
      </c>
      <c r="C48" s="201"/>
      <c r="D48" s="313"/>
      <c r="E48" s="153"/>
      <c r="F48" s="153"/>
      <c r="G48" s="153">
        <f>SUM(L48+Q48+V48+AA48+AF48+AK48+AP48+AU48+AZ48+BE48+BJ48)</f>
        <v>0</v>
      </c>
      <c r="H48" s="153"/>
      <c r="I48" s="153">
        <f>Aantallen!$B$1</f>
        <v>2021</v>
      </c>
      <c r="J48" s="455">
        <f>I48-H48</f>
        <v>2021</v>
      </c>
      <c r="K48" s="186">
        <f>G48-L48</f>
        <v>0</v>
      </c>
      <c r="L48" s="164"/>
      <c r="M48" s="179">
        <v>1</v>
      </c>
      <c r="N48" s="179"/>
      <c r="O48" s="179"/>
      <c r="P48" s="179"/>
      <c r="Q48" s="271">
        <f>(SUM(N48*10+O48)/M48*10)+P48</f>
        <v>0</v>
      </c>
      <c r="R48" s="179">
        <v>1</v>
      </c>
      <c r="S48" s="179"/>
      <c r="T48" s="179"/>
      <c r="U48" s="179"/>
      <c r="V48" s="271">
        <f>(SUM(S48*10+T48)/R48*10)+U48</f>
        <v>0</v>
      </c>
      <c r="W48" s="179">
        <v>1</v>
      </c>
      <c r="X48" s="179"/>
      <c r="Y48" s="179"/>
      <c r="Z48" s="179"/>
      <c r="AA48" s="271">
        <f>(SUM(X48*10+Y48)/W48*10)+Z48</f>
        <v>0</v>
      </c>
      <c r="AB48" s="179">
        <v>1</v>
      </c>
      <c r="AC48" s="179"/>
      <c r="AD48" s="179"/>
      <c r="AE48" s="179"/>
      <c r="AF48" s="271">
        <f>(SUM(AC48*10+AD48)/AB48*10)+AE48</f>
        <v>0</v>
      </c>
      <c r="AG48" s="179">
        <v>1</v>
      </c>
      <c r="AH48" s="179"/>
      <c r="AI48" s="179"/>
      <c r="AJ48" s="179"/>
      <c r="AK48" s="271">
        <f>(SUM(AH48*10+AI48)/AG48*10)+AJ48</f>
        <v>0</v>
      </c>
      <c r="AL48" s="179">
        <v>1</v>
      </c>
      <c r="AM48" s="179"/>
      <c r="AN48" s="179"/>
      <c r="AO48" s="179"/>
      <c r="AP48" s="271">
        <f>(SUM(AM48*10+AN48)/AL48*10)+AO48</f>
        <v>0</v>
      </c>
      <c r="AQ48" s="179">
        <v>1</v>
      </c>
      <c r="AR48" s="179"/>
      <c r="AS48" s="179"/>
      <c r="AT48" s="179"/>
      <c r="AU48" s="271">
        <f>(SUM(AR48*10+AS48)/AQ48*10)+AT48</f>
        <v>0</v>
      </c>
      <c r="AV48" s="179">
        <v>1</v>
      </c>
      <c r="AW48" s="179"/>
      <c r="AX48" s="179"/>
      <c r="AY48" s="179"/>
      <c r="AZ48" s="271">
        <f>(SUM(AW48*10+AX48)/AV48*10)+AY48</f>
        <v>0</v>
      </c>
      <c r="BA48" s="179">
        <v>1</v>
      </c>
      <c r="BB48" s="179"/>
      <c r="BC48" s="179"/>
      <c r="BD48" s="179"/>
      <c r="BE48" s="271">
        <f>(SUM(BB48*10+BC48)/BA48*10)+BD48</f>
        <v>0</v>
      </c>
      <c r="BF48" s="179">
        <v>1</v>
      </c>
      <c r="BG48" s="179"/>
      <c r="BH48" s="179"/>
      <c r="BI48" s="179"/>
      <c r="BJ48" s="271">
        <f>(SUM(BG48*10+BH48)/BF48*10)+BI48</f>
        <v>0</v>
      </c>
      <c r="BK48" s="153">
        <f>IF(G48&lt;250,0,IF(G48&lt;500,250,IF(G48&lt;750,"500",IF(G48&lt;1000,750,IF(G48&lt;1500,1000,IF(G48&lt;2000,1500,IF(G48&lt;2500,2000,IF(G48&lt;3000,2500,3000))))))))</f>
        <v>0</v>
      </c>
      <c r="BL48" s="181">
        <v>0</v>
      </c>
      <c r="BM48" s="153">
        <f>BK48-BL48</f>
        <v>0</v>
      </c>
      <c r="BN48" s="153" t="str">
        <f>IF(BM48=0,"geen actie",CONCATENATE("diploma uitschrijven: ",BK48," punten"))</f>
        <v>geen actie</v>
      </c>
      <c r="BO48" s="149">
        <v>52</v>
      </c>
    </row>
    <row r="49" spans="1:67" s="210" customFormat="1" ht="15.45" customHeight="1" x14ac:dyDescent="0.3">
      <c r="A49" s="149">
        <v>53</v>
      </c>
      <c r="B49" s="149" t="str">
        <f>IF(A49=BO49,"v","x")</f>
        <v>v</v>
      </c>
      <c r="C49" s="201"/>
      <c r="D49" s="303"/>
      <c r="E49" s="153"/>
      <c r="F49" s="153"/>
      <c r="G49" s="153">
        <f>SUM(L49+Q49+V49+AA49+AF49+AK49+AP49+AU49+AZ49+BE49+BJ49)</f>
        <v>0</v>
      </c>
      <c r="H49" s="153"/>
      <c r="I49" s="153">
        <f>Aantallen!$B$1</f>
        <v>2021</v>
      </c>
      <c r="J49" s="455">
        <f>I49-H49</f>
        <v>2021</v>
      </c>
      <c r="K49" s="186">
        <f>G49-L49</f>
        <v>0</v>
      </c>
      <c r="L49" s="164"/>
      <c r="M49" s="179">
        <v>1</v>
      </c>
      <c r="N49" s="179"/>
      <c r="O49" s="179"/>
      <c r="P49" s="179"/>
      <c r="Q49" s="271">
        <f>(SUM(N49*10+O49)/M49*10)+P49</f>
        <v>0</v>
      </c>
      <c r="R49" s="179">
        <v>1</v>
      </c>
      <c r="S49" s="179"/>
      <c r="T49" s="179"/>
      <c r="U49" s="179"/>
      <c r="V49" s="271">
        <f>(SUM(S49*10+T49)/R49*10)+U49</f>
        <v>0</v>
      </c>
      <c r="W49" s="179">
        <v>1</v>
      </c>
      <c r="X49" s="179"/>
      <c r="Y49" s="179"/>
      <c r="Z49" s="179"/>
      <c r="AA49" s="271">
        <f>(SUM(X49*10+Y49)/W49*10)+Z49</f>
        <v>0</v>
      </c>
      <c r="AB49" s="179">
        <v>1</v>
      </c>
      <c r="AC49" s="179"/>
      <c r="AD49" s="179"/>
      <c r="AE49" s="179"/>
      <c r="AF49" s="271">
        <f>(SUM(AC49*10+AD49)/AB49*10)+AE49</f>
        <v>0</v>
      </c>
      <c r="AG49" s="179">
        <v>1</v>
      </c>
      <c r="AH49" s="179"/>
      <c r="AI49" s="179"/>
      <c r="AJ49" s="179"/>
      <c r="AK49" s="271">
        <f>(SUM(AH49*10+AI49)/AG49*10)+AJ49</f>
        <v>0</v>
      </c>
      <c r="AL49" s="179">
        <v>1</v>
      </c>
      <c r="AM49" s="179"/>
      <c r="AN49" s="179"/>
      <c r="AO49" s="179"/>
      <c r="AP49" s="271">
        <f>(SUM(AM49*10+AN49)/AL49*10)+AO49</f>
        <v>0</v>
      </c>
      <c r="AQ49" s="179">
        <v>1</v>
      </c>
      <c r="AR49" s="179"/>
      <c r="AS49" s="179"/>
      <c r="AT49" s="179"/>
      <c r="AU49" s="271">
        <f>(SUM(AR49*10+AS49)/AQ49*10)+AT49</f>
        <v>0</v>
      </c>
      <c r="AV49" s="179">
        <v>1</v>
      </c>
      <c r="AW49" s="179"/>
      <c r="AX49" s="179"/>
      <c r="AY49" s="179"/>
      <c r="AZ49" s="271">
        <f>(SUM(AW49*10+AX49)/AV49*10)+AY49</f>
        <v>0</v>
      </c>
      <c r="BA49" s="179">
        <v>1</v>
      </c>
      <c r="BB49" s="179"/>
      <c r="BC49" s="179"/>
      <c r="BD49" s="179"/>
      <c r="BE49" s="271">
        <f>(SUM(BB49*10+BC49)/BA49*10)+BD49</f>
        <v>0</v>
      </c>
      <c r="BF49" s="179">
        <v>1</v>
      </c>
      <c r="BG49" s="179"/>
      <c r="BH49" s="179"/>
      <c r="BI49" s="179"/>
      <c r="BJ49" s="271">
        <f>(SUM(BG49*10+BH49)/BF49*10)+BI49</f>
        <v>0</v>
      </c>
      <c r="BK49" s="153">
        <f>IF(G49&lt;250,0,IF(G49&lt;500,250,IF(G49&lt;750,"500",IF(G49&lt;1000,750,IF(G49&lt;1500,1000,IF(G49&lt;2000,1500,IF(G49&lt;2500,2000,IF(G49&lt;3000,2500,3000))))))))</f>
        <v>0</v>
      </c>
      <c r="BL49" s="181">
        <v>0</v>
      </c>
      <c r="BM49" s="153">
        <f>BK49-BL49</f>
        <v>0</v>
      </c>
      <c r="BN49" s="153" t="str">
        <f>IF(BM49=0,"geen actie",CONCATENATE("diploma uitschrijven: ",BK49," punten"))</f>
        <v>geen actie</v>
      </c>
      <c r="BO49" s="149">
        <v>53</v>
      </c>
    </row>
    <row r="50" spans="1:67" s="210" customFormat="1" ht="16.2" customHeight="1" x14ac:dyDescent="0.3">
      <c r="A50" s="149">
        <v>54</v>
      </c>
      <c r="B50" s="149" t="str">
        <f>IF(A50=BO50,"v","x")</f>
        <v>v</v>
      </c>
      <c r="C50" s="201"/>
      <c r="D50" s="303"/>
      <c r="E50" s="153"/>
      <c r="F50" s="153"/>
      <c r="G50" s="153">
        <f>SUM(L50+Q50+V50+AA50+AF50+AK50+AP50+AU50+AZ50+BE50+BJ50)</f>
        <v>0</v>
      </c>
      <c r="H50" s="153"/>
      <c r="I50" s="153">
        <f>Aantallen!$B$1</f>
        <v>2021</v>
      </c>
      <c r="J50" s="455">
        <f>I50-H50</f>
        <v>2021</v>
      </c>
      <c r="K50" s="186">
        <f>G50-L50</f>
        <v>0</v>
      </c>
      <c r="L50" s="164"/>
      <c r="M50" s="179">
        <v>1</v>
      </c>
      <c r="N50" s="179"/>
      <c r="O50" s="179"/>
      <c r="P50" s="179"/>
      <c r="Q50" s="271">
        <f>(SUM(N50*10+O50)/M50*10)+P50</f>
        <v>0</v>
      </c>
      <c r="R50" s="179">
        <v>1</v>
      </c>
      <c r="S50" s="179"/>
      <c r="T50" s="179"/>
      <c r="U50" s="179"/>
      <c r="V50" s="271">
        <f>(SUM(S50*10+T50)/R50*10)+U50</f>
        <v>0</v>
      </c>
      <c r="W50" s="179">
        <v>1</v>
      </c>
      <c r="X50" s="179"/>
      <c r="Y50" s="179"/>
      <c r="Z50" s="179"/>
      <c r="AA50" s="271">
        <f>(SUM(X50*10+Y50)/W50*10)+Z50</f>
        <v>0</v>
      </c>
      <c r="AB50" s="179">
        <v>1</v>
      </c>
      <c r="AC50" s="179"/>
      <c r="AD50" s="179"/>
      <c r="AE50" s="179"/>
      <c r="AF50" s="271">
        <f>(SUM(AC50*10+AD50)/AB50*10)+AE50</f>
        <v>0</v>
      </c>
      <c r="AG50" s="179">
        <v>1</v>
      </c>
      <c r="AH50" s="179"/>
      <c r="AI50" s="179"/>
      <c r="AJ50" s="179"/>
      <c r="AK50" s="271">
        <f>(SUM(AH50*10+AI50)/AG50*10)+AJ50</f>
        <v>0</v>
      </c>
      <c r="AL50" s="179">
        <v>1</v>
      </c>
      <c r="AM50" s="179"/>
      <c r="AN50" s="179"/>
      <c r="AO50" s="179"/>
      <c r="AP50" s="271">
        <f>(SUM(AM50*10+AN50)/AL50*10)+AO50</f>
        <v>0</v>
      </c>
      <c r="AQ50" s="179">
        <v>1</v>
      </c>
      <c r="AR50" s="179"/>
      <c r="AS50" s="179"/>
      <c r="AT50" s="179"/>
      <c r="AU50" s="271">
        <f>(SUM(AR50*10+AS50)/AQ50*10)+AT50</f>
        <v>0</v>
      </c>
      <c r="AV50" s="179">
        <v>1</v>
      </c>
      <c r="AW50" s="179"/>
      <c r="AX50" s="179"/>
      <c r="AY50" s="179"/>
      <c r="AZ50" s="271">
        <f>(SUM(AW50*10+AX50)/AV50*10)+AY50</f>
        <v>0</v>
      </c>
      <c r="BA50" s="179">
        <v>1</v>
      </c>
      <c r="BB50" s="179"/>
      <c r="BC50" s="179"/>
      <c r="BD50" s="179"/>
      <c r="BE50" s="271">
        <f>(SUM(BB50*10+BC50)/BA50*10)+BD50</f>
        <v>0</v>
      </c>
      <c r="BF50" s="179">
        <v>1</v>
      </c>
      <c r="BG50" s="179"/>
      <c r="BH50" s="179"/>
      <c r="BI50" s="179"/>
      <c r="BJ50" s="271">
        <f>(SUM(BG50*10+BH50)/BF50*10)+BI50</f>
        <v>0</v>
      </c>
      <c r="BK50" s="153">
        <f>IF(G50&lt;250,0,IF(G50&lt;500,250,IF(G50&lt;750,"500",IF(G50&lt;1000,750,IF(G50&lt;1500,1000,IF(G50&lt;2000,1500,IF(G50&lt;2500,2000,IF(G50&lt;3000,2500,3000))))))))</f>
        <v>0</v>
      </c>
      <c r="BL50" s="181">
        <v>0</v>
      </c>
      <c r="BM50" s="153">
        <f>BK50-BL50</f>
        <v>0</v>
      </c>
      <c r="BN50" s="153" t="str">
        <f>IF(BM50=0,"geen actie",CONCATENATE("diploma uitschrijven: ",BK50," punten"))</f>
        <v>geen actie</v>
      </c>
      <c r="BO50" s="149">
        <v>54</v>
      </c>
    </row>
    <row r="51" spans="1:67" s="210" customFormat="1" x14ac:dyDescent="0.3">
      <c r="A51" s="149">
        <v>55</v>
      </c>
      <c r="B51" s="149" t="str">
        <f>IF(A51=BO51,"v","x")</f>
        <v>v</v>
      </c>
      <c r="C51" s="201"/>
      <c r="D51" s="303"/>
      <c r="E51" s="153"/>
      <c r="F51" s="153"/>
      <c r="G51" s="153">
        <f>SUM(L51+Q51+V51+AA51+AF51+AK51+AP51+AU51+AZ51+BE51+BJ51)</f>
        <v>0</v>
      </c>
      <c r="H51" s="153"/>
      <c r="I51" s="153">
        <f>Aantallen!$B$1</f>
        <v>2021</v>
      </c>
      <c r="J51" s="455">
        <f>I51-H51</f>
        <v>2021</v>
      </c>
      <c r="K51" s="186">
        <f>G51-L51</f>
        <v>0</v>
      </c>
      <c r="L51" s="164"/>
      <c r="M51" s="179">
        <v>1</v>
      </c>
      <c r="N51" s="179"/>
      <c r="O51" s="179"/>
      <c r="P51" s="179"/>
      <c r="Q51" s="271">
        <f>(SUM(N51*10+O51)/M51*10)+P51</f>
        <v>0</v>
      </c>
      <c r="R51" s="179">
        <v>1</v>
      </c>
      <c r="S51" s="179"/>
      <c r="T51" s="179"/>
      <c r="U51" s="179"/>
      <c r="V51" s="271">
        <f>(SUM(S51*10+T51)/R51*10)+U51</f>
        <v>0</v>
      </c>
      <c r="W51" s="179">
        <v>1</v>
      </c>
      <c r="X51" s="179"/>
      <c r="Y51" s="179"/>
      <c r="Z51" s="179"/>
      <c r="AA51" s="271">
        <f>(SUM(X51*10+Y51)/W51*10)+Z51</f>
        <v>0</v>
      </c>
      <c r="AB51" s="179">
        <v>1</v>
      </c>
      <c r="AC51" s="179"/>
      <c r="AD51" s="179"/>
      <c r="AE51" s="179"/>
      <c r="AF51" s="271">
        <f>(SUM(AC51*10+AD51)/AB51*10)+AE51</f>
        <v>0</v>
      </c>
      <c r="AG51" s="179">
        <v>1</v>
      </c>
      <c r="AH51" s="179"/>
      <c r="AI51" s="179"/>
      <c r="AJ51" s="179"/>
      <c r="AK51" s="271">
        <f>(SUM(AH51*10+AI51)/AG51*10)+AJ51</f>
        <v>0</v>
      </c>
      <c r="AL51" s="179">
        <v>1</v>
      </c>
      <c r="AM51" s="179"/>
      <c r="AN51" s="179"/>
      <c r="AO51" s="179"/>
      <c r="AP51" s="271">
        <f>(SUM(AM51*10+AN51)/AL51*10)+AO51</f>
        <v>0</v>
      </c>
      <c r="AQ51" s="179">
        <v>1</v>
      </c>
      <c r="AR51" s="179"/>
      <c r="AS51" s="179"/>
      <c r="AT51" s="179"/>
      <c r="AU51" s="271">
        <f>(SUM(AR51*10+AS51)/AQ51*10)+AT51</f>
        <v>0</v>
      </c>
      <c r="AV51" s="179">
        <v>1</v>
      </c>
      <c r="AW51" s="179"/>
      <c r="AX51" s="179"/>
      <c r="AY51" s="179"/>
      <c r="AZ51" s="271">
        <f>(SUM(AW51*10+AX51)/AV51*10)+AY51</f>
        <v>0</v>
      </c>
      <c r="BA51" s="179">
        <v>1</v>
      </c>
      <c r="BB51" s="179"/>
      <c r="BC51" s="179"/>
      <c r="BD51" s="179"/>
      <c r="BE51" s="271">
        <f>(SUM(BB51*10+BC51)/BA51*10)+BD51</f>
        <v>0</v>
      </c>
      <c r="BF51" s="179">
        <v>1</v>
      </c>
      <c r="BG51" s="179"/>
      <c r="BH51" s="179"/>
      <c r="BI51" s="179"/>
      <c r="BJ51" s="271">
        <f>(SUM(BG51*10+BH51)/BF51*10)+BI51</f>
        <v>0</v>
      </c>
      <c r="BK51" s="153">
        <f>IF(G51&lt;250,0,IF(G51&lt;500,250,IF(G51&lt;750,"500",IF(G51&lt;1000,750,IF(G51&lt;1500,1000,IF(G51&lt;2000,1500,IF(G51&lt;2500,2000,IF(G51&lt;3000,2500,3000))))))))</f>
        <v>0</v>
      </c>
      <c r="BL51" s="181">
        <v>0</v>
      </c>
      <c r="BM51" s="153">
        <f>BK51-BL51</f>
        <v>0</v>
      </c>
      <c r="BN51" s="153" t="str">
        <f>IF(BM51=0,"geen actie",CONCATENATE("diploma uitschrijven: ",BK51," punten"))</f>
        <v>geen actie</v>
      </c>
      <c r="BO51" s="149">
        <v>55</v>
      </c>
    </row>
    <row r="52" spans="1:67" s="210" customFormat="1" ht="14.25" customHeight="1" x14ac:dyDescent="0.3">
      <c r="A52" s="149">
        <v>56</v>
      </c>
      <c r="B52" s="149" t="str">
        <f>IF(A52=BO52,"v","x")</f>
        <v>v</v>
      </c>
      <c r="C52" s="201"/>
      <c r="D52" s="303"/>
      <c r="E52" s="153"/>
      <c r="F52" s="153"/>
      <c r="G52" s="153">
        <f>SUM(L52+Q52+V52+AA52+AF52+AK52+AP52+AU52+AZ52+BE52+BJ52)</f>
        <v>0</v>
      </c>
      <c r="H52" s="153"/>
      <c r="I52" s="153">
        <f>Aantallen!$B$1</f>
        <v>2021</v>
      </c>
      <c r="J52" s="455">
        <f>I52-H52</f>
        <v>2021</v>
      </c>
      <c r="K52" s="186">
        <f>G52-L52</f>
        <v>0</v>
      </c>
      <c r="L52" s="164"/>
      <c r="M52" s="179">
        <v>1</v>
      </c>
      <c r="N52" s="179"/>
      <c r="O52" s="179"/>
      <c r="P52" s="179"/>
      <c r="Q52" s="271">
        <f>(SUM(N52*10+O52)/M52*10)+P52</f>
        <v>0</v>
      </c>
      <c r="R52" s="179">
        <v>1</v>
      </c>
      <c r="S52" s="179"/>
      <c r="T52" s="179"/>
      <c r="U52" s="179"/>
      <c r="V52" s="271">
        <f>(SUM(S52*10+T52)/R52*10)+U52</f>
        <v>0</v>
      </c>
      <c r="W52" s="179">
        <v>1</v>
      </c>
      <c r="X52" s="179"/>
      <c r="Y52" s="179"/>
      <c r="Z52" s="179"/>
      <c r="AA52" s="271">
        <f>(SUM(X52*10+Y52)/W52*10)+Z52</f>
        <v>0</v>
      </c>
      <c r="AB52" s="179">
        <v>1</v>
      </c>
      <c r="AC52" s="179"/>
      <c r="AD52" s="179"/>
      <c r="AE52" s="179"/>
      <c r="AF52" s="271">
        <f>(SUM(AC52*10+AD52)/AB52*10)+AE52</f>
        <v>0</v>
      </c>
      <c r="AG52" s="179">
        <v>1</v>
      </c>
      <c r="AH52" s="179"/>
      <c r="AI52" s="179"/>
      <c r="AJ52" s="179"/>
      <c r="AK52" s="271">
        <f>(SUM(AH52*10+AI52)/AG52*10)+AJ52</f>
        <v>0</v>
      </c>
      <c r="AL52" s="179">
        <v>1</v>
      </c>
      <c r="AM52" s="179"/>
      <c r="AN52" s="179"/>
      <c r="AO52" s="179"/>
      <c r="AP52" s="271">
        <f>(SUM(AM52*10+AN52)/AL52*10)+AO52</f>
        <v>0</v>
      </c>
      <c r="AQ52" s="179">
        <v>1</v>
      </c>
      <c r="AR52" s="179"/>
      <c r="AS52" s="179"/>
      <c r="AT52" s="179"/>
      <c r="AU52" s="271">
        <f>(SUM(AR52*10+AS52)/AQ52*10)+AT52</f>
        <v>0</v>
      </c>
      <c r="AV52" s="179">
        <v>1</v>
      </c>
      <c r="AW52" s="179"/>
      <c r="AX52" s="179"/>
      <c r="AY52" s="179"/>
      <c r="AZ52" s="271">
        <f>(SUM(AW52*10+AX52)/AV52*10)+AY52</f>
        <v>0</v>
      </c>
      <c r="BA52" s="179">
        <v>1</v>
      </c>
      <c r="BB52" s="179"/>
      <c r="BC52" s="179"/>
      <c r="BD52" s="179"/>
      <c r="BE52" s="271">
        <f>(SUM(BB52*10+BC52)/BA52*10)+BD52</f>
        <v>0</v>
      </c>
      <c r="BF52" s="179">
        <v>1</v>
      </c>
      <c r="BG52" s="179"/>
      <c r="BH52" s="179"/>
      <c r="BI52" s="179"/>
      <c r="BJ52" s="271">
        <f>(SUM(BG52*10+BH52)/BF52*10)+BI52</f>
        <v>0</v>
      </c>
      <c r="BK52" s="153">
        <f>IF(G52&lt;250,0,IF(G52&lt;500,250,IF(G52&lt;750,"500",IF(G52&lt;1000,750,IF(G52&lt;1500,1000,IF(G52&lt;2000,1500,IF(G52&lt;2500,2000,IF(G52&lt;3000,2500,3000))))))))</f>
        <v>0</v>
      </c>
      <c r="BL52" s="181">
        <v>0</v>
      </c>
      <c r="BM52" s="153">
        <f>BK52-BL52</f>
        <v>0</v>
      </c>
      <c r="BN52" s="153" t="str">
        <f>IF(BM52=0,"geen actie",CONCATENATE("diploma uitschrijven: ",BK52," punten"))</f>
        <v>geen actie</v>
      </c>
      <c r="BO52" s="149">
        <v>56</v>
      </c>
    </row>
    <row r="53" spans="1:67" s="210" customFormat="1" x14ac:dyDescent="0.3">
      <c r="A53" s="149">
        <v>57</v>
      </c>
      <c r="B53" s="149" t="str">
        <f>IF(A53=BO53,"v","x")</f>
        <v>v</v>
      </c>
      <c r="C53" s="201"/>
      <c r="D53" s="303"/>
      <c r="E53" s="153"/>
      <c r="F53" s="153"/>
      <c r="G53" s="153">
        <f>SUM(L53+Q53+V53+AA53+AF53+AK53+AP53+AU53+AZ53+BE53+BJ53)</f>
        <v>0</v>
      </c>
      <c r="H53" s="153"/>
      <c r="I53" s="153">
        <f>Aantallen!$B$1</f>
        <v>2021</v>
      </c>
      <c r="J53" s="455">
        <f>I53-H53</f>
        <v>2021</v>
      </c>
      <c r="K53" s="186">
        <f>G53-L53</f>
        <v>0</v>
      </c>
      <c r="L53" s="164"/>
      <c r="M53" s="179">
        <v>1</v>
      </c>
      <c r="N53" s="179"/>
      <c r="O53" s="179"/>
      <c r="P53" s="179"/>
      <c r="Q53" s="271">
        <f>(SUM(N53*10+O53)/M53*10)+P53</f>
        <v>0</v>
      </c>
      <c r="R53" s="179">
        <v>1</v>
      </c>
      <c r="S53" s="179"/>
      <c r="T53" s="179"/>
      <c r="U53" s="179"/>
      <c r="V53" s="271">
        <f>(SUM(S53*10+T53)/R53*10)+U53</f>
        <v>0</v>
      </c>
      <c r="W53" s="179">
        <v>1</v>
      </c>
      <c r="X53" s="179"/>
      <c r="Y53" s="179"/>
      <c r="Z53" s="179"/>
      <c r="AA53" s="271">
        <f>(SUM(X53*10+Y53)/W53*10)+Z53</f>
        <v>0</v>
      </c>
      <c r="AB53" s="179">
        <v>1</v>
      </c>
      <c r="AC53" s="179"/>
      <c r="AD53" s="179"/>
      <c r="AE53" s="179"/>
      <c r="AF53" s="271">
        <f>(SUM(AC53*10+AD53)/AB53*10)+AE53</f>
        <v>0</v>
      </c>
      <c r="AG53" s="179">
        <v>1</v>
      </c>
      <c r="AH53" s="179"/>
      <c r="AI53" s="179"/>
      <c r="AJ53" s="179"/>
      <c r="AK53" s="271">
        <f>(SUM(AH53*10+AI53)/AG53*10)+AJ53</f>
        <v>0</v>
      </c>
      <c r="AL53" s="179">
        <v>1</v>
      </c>
      <c r="AM53" s="179"/>
      <c r="AN53" s="179"/>
      <c r="AO53" s="179"/>
      <c r="AP53" s="271">
        <f>(SUM(AM53*10+AN53)/AL53*10)+AO53</f>
        <v>0</v>
      </c>
      <c r="AQ53" s="179">
        <v>1</v>
      </c>
      <c r="AR53" s="179"/>
      <c r="AS53" s="179"/>
      <c r="AT53" s="179"/>
      <c r="AU53" s="271">
        <f>(SUM(AR53*10+AS53)/AQ53*10)+AT53</f>
        <v>0</v>
      </c>
      <c r="AV53" s="179">
        <v>1</v>
      </c>
      <c r="AW53" s="179"/>
      <c r="AX53" s="179"/>
      <c r="AY53" s="179"/>
      <c r="AZ53" s="271">
        <f>(SUM(AW53*10+AX53)/AV53*10)+AY53</f>
        <v>0</v>
      </c>
      <c r="BA53" s="179">
        <v>1</v>
      </c>
      <c r="BB53" s="179"/>
      <c r="BC53" s="179"/>
      <c r="BD53" s="179"/>
      <c r="BE53" s="271">
        <f>(SUM(BB53*10+BC53)/BA53*10)+BD53</f>
        <v>0</v>
      </c>
      <c r="BF53" s="179">
        <v>1</v>
      </c>
      <c r="BG53" s="179"/>
      <c r="BH53" s="179"/>
      <c r="BI53" s="179"/>
      <c r="BJ53" s="271">
        <f>(SUM(BG53*10+BH53)/BF53*10)+BI53</f>
        <v>0</v>
      </c>
      <c r="BK53" s="153">
        <f>IF(G53&lt;250,0,IF(G53&lt;500,250,IF(G53&lt;750,"500",IF(G53&lt;1000,750,IF(G53&lt;1500,1000,IF(G53&lt;2000,1500,IF(G53&lt;2500,2000,IF(G53&lt;3000,2500,3000))))))))</f>
        <v>0</v>
      </c>
      <c r="BL53" s="181">
        <v>0</v>
      </c>
      <c r="BM53" s="153">
        <f>BK53-BL53</f>
        <v>0</v>
      </c>
      <c r="BN53" s="153" t="str">
        <f>IF(BM53=0,"geen actie",CONCATENATE("diploma uitschrijven: ",BK53," punten"))</f>
        <v>geen actie</v>
      </c>
      <c r="BO53" s="149">
        <v>57</v>
      </c>
    </row>
    <row r="54" spans="1:67" s="210" customFormat="1" ht="16.2" customHeight="1" x14ac:dyDescent="0.3">
      <c r="A54" s="149">
        <v>58</v>
      </c>
      <c r="B54" s="149" t="str">
        <f>IF(A54=BO54,"v","x")</f>
        <v>v</v>
      </c>
      <c r="C54" s="201"/>
      <c r="D54" s="303"/>
      <c r="E54" s="153"/>
      <c r="F54" s="153"/>
      <c r="G54" s="153">
        <f>SUM(L54+Q54+V54+AA54+AF54+AK54+AP54+AU54+AZ54+BE54+BJ54)</f>
        <v>0</v>
      </c>
      <c r="H54" s="153"/>
      <c r="I54" s="153">
        <f>Aantallen!$B$1</f>
        <v>2021</v>
      </c>
      <c r="J54" s="455">
        <f>I54-H54</f>
        <v>2021</v>
      </c>
      <c r="K54" s="186">
        <f>G54-L54</f>
        <v>0</v>
      </c>
      <c r="L54" s="164"/>
      <c r="M54" s="179">
        <v>1</v>
      </c>
      <c r="N54" s="179"/>
      <c r="O54" s="179"/>
      <c r="P54" s="179"/>
      <c r="Q54" s="271">
        <f>(SUM(N54*10+O54)/M54*10)+P54</f>
        <v>0</v>
      </c>
      <c r="R54" s="179">
        <v>1</v>
      </c>
      <c r="S54" s="179"/>
      <c r="T54" s="179"/>
      <c r="U54" s="179"/>
      <c r="V54" s="271">
        <f>(SUM(S54*10+T54)/R54*10)+U54</f>
        <v>0</v>
      </c>
      <c r="W54" s="179">
        <v>1</v>
      </c>
      <c r="X54" s="179"/>
      <c r="Y54" s="179"/>
      <c r="Z54" s="179"/>
      <c r="AA54" s="271">
        <f>(SUM(X54*10+Y54)/W54*10)+Z54</f>
        <v>0</v>
      </c>
      <c r="AB54" s="179">
        <v>1</v>
      </c>
      <c r="AC54" s="179"/>
      <c r="AD54" s="179"/>
      <c r="AE54" s="179"/>
      <c r="AF54" s="271">
        <f>(SUM(AC54*10+AD54)/AB54*10)+AE54</f>
        <v>0</v>
      </c>
      <c r="AG54" s="179">
        <v>1</v>
      </c>
      <c r="AH54" s="179"/>
      <c r="AI54" s="179"/>
      <c r="AJ54" s="179"/>
      <c r="AK54" s="271">
        <f>(SUM(AH54*10+AI54)/AG54*10)+AJ54</f>
        <v>0</v>
      </c>
      <c r="AL54" s="179">
        <v>1</v>
      </c>
      <c r="AM54" s="179"/>
      <c r="AN54" s="179"/>
      <c r="AO54" s="179"/>
      <c r="AP54" s="271">
        <f>(SUM(AM54*10+AN54)/AL54*10)+AO54</f>
        <v>0</v>
      </c>
      <c r="AQ54" s="179">
        <v>1</v>
      </c>
      <c r="AR54" s="179"/>
      <c r="AS54" s="179"/>
      <c r="AT54" s="179"/>
      <c r="AU54" s="271">
        <f>(SUM(AR54*10+AS54)/AQ54*10)+AT54</f>
        <v>0</v>
      </c>
      <c r="AV54" s="179">
        <v>1</v>
      </c>
      <c r="AW54" s="179"/>
      <c r="AX54" s="179"/>
      <c r="AY54" s="179"/>
      <c r="AZ54" s="271">
        <f>(SUM(AW54*10+AX54)/AV54*10)+AY54</f>
        <v>0</v>
      </c>
      <c r="BA54" s="179">
        <v>1</v>
      </c>
      <c r="BB54" s="179"/>
      <c r="BC54" s="179"/>
      <c r="BD54" s="179"/>
      <c r="BE54" s="271">
        <f>(SUM(BB54*10+BC54)/BA54*10)+BD54</f>
        <v>0</v>
      </c>
      <c r="BF54" s="179">
        <v>1</v>
      </c>
      <c r="BG54" s="179"/>
      <c r="BH54" s="179"/>
      <c r="BI54" s="179"/>
      <c r="BJ54" s="271">
        <f>(SUM(BG54*10+BH54)/BF54*10)+BI54</f>
        <v>0</v>
      </c>
      <c r="BK54" s="153">
        <f>IF(G54&lt;250,0,IF(G54&lt;500,250,IF(G54&lt;750,"500",IF(G54&lt;1000,750,IF(G54&lt;1500,1000,IF(G54&lt;2000,1500,IF(G54&lt;2500,2000,IF(G54&lt;3000,2500,3000))))))))</f>
        <v>0</v>
      </c>
      <c r="BL54" s="181">
        <v>0</v>
      </c>
      <c r="BM54" s="153">
        <f>BK54-BL54</f>
        <v>0</v>
      </c>
      <c r="BN54" s="153" t="str">
        <f>IF(BM54=0,"geen actie",CONCATENATE("diploma uitschrijven: ",BK54," punten"))</f>
        <v>geen actie</v>
      </c>
      <c r="BO54" s="149">
        <v>58</v>
      </c>
    </row>
    <row r="55" spans="1:67" s="210" customFormat="1" ht="16.2" customHeight="1" x14ac:dyDescent="0.3">
      <c r="A55" s="149">
        <v>59</v>
      </c>
      <c r="B55" s="149" t="str">
        <f>IF(A55=BO55,"v","x")</f>
        <v>v</v>
      </c>
      <c r="C55" s="201"/>
      <c r="D55" s="303"/>
      <c r="E55" s="153"/>
      <c r="F55" s="153"/>
      <c r="G55" s="153">
        <f>SUM(L55+Q55+V55+AA55+AF55+AK55+AP55+AU55+AZ55+BE55+BJ55)</f>
        <v>0</v>
      </c>
      <c r="H55" s="153"/>
      <c r="I55" s="153">
        <f>Aantallen!$B$1</f>
        <v>2021</v>
      </c>
      <c r="J55" s="455">
        <f>I55-H55</f>
        <v>2021</v>
      </c>
      <c r="K55" s="186">
        <f>G55-L55</f>
        <v>0</v>
      </c>
      <c r="L55" s="164"/>
      <c r="M55" s="179">
        <v>1</v>
      </c>
      <c r="N55" s="179"/>
      <c r="O55" s="179"/>
      <c r="P55" s="179"/>
      <c r="Q55" s="271">
        <f>(SUM(N55*10+O55)/M55*10)+P55</f>
        <v>0</v>
      </c>
      <c r="R55" s="179">
        <v>1</v>
      </c>
      <c r="S55" s="179"/>
      <c r="T55" s="179"/>
      <c r="U55" s="179"/>
      <c r="V55" s="271">
        <f>(SUM(S55*10+T55)/R55*10)+U55</f>
        <v>0</v>
      </c>
      <c r="W55" s="179">
        <v>1</v>
      </c>
      <c r="X55" s="179"/>
      <c r="Y55" s="179"/>
      <c r="Z55" s="179"/>
      <c r="AA55" s="271">
        <f>(SUM(X55*10+Y55)/W55*10)+Z55</f>
        <v>0</v>
      </c>
      <c r="AB55" s="179">
        <v>1</v>
      </c>
      <c r="AC55" s="179"/>
      <c r="AD55" s="179"/>
      <c r="AE55" s="179"/>
      <c r="AF55" s="271">
        <f>(SUM(AC55*10+AD55)/AB55*10)+AE55</f>
        <v>0</v>
      </c>
      <c r="AG55" s="179">
        <v>1</v>
      </c>
      <c r="AH55" s="179"/>
      <c r="AI55" s="179"/>
      <c r="AJ55" s="179"/>
      <c r="AK55" s="271">
        <f>(SUM(AH55*10+AI55)/AG55*10)+AJ55</f>
        <v>0</v>
      </c>
      <c r="AL55" s="179">
        <v>1</v>
      </c>
      <c r="AM55" s="179"/>
      <c r="AN55" s="179"/>
      <c r="AO55" s="179"/>
      <c r="AP55" s="271">
        <f>(SUM(AM55*10+AN55)/AL55*10)+AO55</f>
        <v>0</v>
      </c>
      <c r="AQ55" s="179">
        <v>1</v>
      </c>
      <c r="AR55" s="179"/>
      <c r="AS55" s="179"/>
      <c r="AT55" s="179"/>
      <c r="AU55" s="271">
        <f>(SUM(AR55*10+AS55)/AQ55*10)+AT55</f>
        <v>0</v>
      </c>
      <c r="AV55" s="179">
        <v>1</v>
      </c>
      <c r="AW55" s="179"/>
      <c r="AX55" s="179"/>
      <c r="AY55" s="179"/>
      <c r="AZ55" s="271">
        <f>(SUM(AW55*10+AX55)/AV55*10)+AY55</f>
        <v>0</v>
      </c>
      <c r="BA55" s="179">
        <v>1</v>
      </c>
      <c r="BB55" s="179"/>
      <c r="BC55" s="179"/>
      <c r="BD55" s="179"/>
      <c r="BE55" s="271">
        <f>(SUM(BB55*10+BC55)/BA55*10)+BD55</f>
        <v>0</v>
      </c>
      <c r="BF55" s="179">
        <v>1</v>
      </c>
      <c r="BG55" s="179"/>
      <c r="BH55" s="179"/>
      <c r="BI55" s="179"/>
      <c r="BJ55" s="271">
        <f>(SUM(BG55*10+BH55)/BF55*10)+BI55</f>
        <v>0</v>
      </c>
      <c r="BK55" s="153">
        <f>IF(G55&lt;250,0,IF(G55&lt;500,250,IF(G55&lt;750,"500",IF(G55&lt;1000,750,IF(G55&lt;1500,1000,IF(G55&lt;2000,1500,IF(G55&lt;2500,2000,IF(G55&lt;3000,2500,3000))))))))</f>
        <v>0</v>
      </c>
      <c r="BL55" s="181">
        <v>0</v>
      </c>
      <c r="BM55" s="153">
        <f>BK55-BL55</f>
        <v>0</v>
      </c>
      <c r="BN55" s="153" t="str">
        <f>IF(BM55=0,"geen actie",CONCATENATE("diploma uitschrijven: ",BK55," punten"))</f>
        <v>geen actie</v>
      </c>
      <c r="BO55" s="149">
        <v>59</v>
      </c>
    </row>
    <row r="56" spans="1:67" s="210" customFormat="1" x14ac:dyDescent="0.3">
      <c r="A56" s="149">
        <v>60</v>
      </c>
      <c r="B56" s="149" t="str">
        <f>IF(A56=BO56,"v","x")</f>
        <v>v</v>
      </c>
      <c r="C56" s="201"/>
      <c r="D56" s="303"/>
      <c r="E56" s="153"/>
      <c r="F56" s="153"/>
      <c r="G56" s="153">
        <f>SUM(L56+Q56+V56+AA56+AF56+AK56+AP56+AU56+AZ56+BE56+BJ56)</f>
        <v>0</v>
      </c>
      <c r="H56" s="153"/>
      <c r="I56" s="153">
        <f>Aantallen!$B$1</f>
        <v>2021</v>
      </c>
      <c r="J56" s="455">
        <f>I56-H56</f>
        <v>2021</v>
      </c>
      <c r="K56" s="186">
        <f>G56-L56</f>
        <v>0</v>
      </c>
      <c r="L56" s="164"/>
      <c r="M56" s="179">
        <v>1</v>
      </c>
      <c r="N56" s="179"/>
      <c r="O56" s="179"/>
      <c r="P56" s="179"/>
      <c r="Q56" s="271">
        <f>(SUM(N56*10+O56)/M56*10)+P56</f>
        <v>0</v>
      </c>
      <c r="R56" s="179">
        <v>1</v>
      </c>
      <c r="S56" s="179"/>
      <c r="T56" s="179"/>
      <c r="U56" s="179"/>
      <c r="V56" s="271">
        <f>(SUM(S56*10+T56)/R56*10)+U56</f>
        <v>0</v>
      </c>
      <c r="W56" s="179">
        <v>1</v>
      </c>
      <c r="X56" s="179"/>
      <c r="Y56" s="179"/>
      <c r="Z56" s="179"/>
      <c r="AA56" s="271">
        <f>(SUM(X56*10+Y56)/W56*10)+Z56</f>
        <v>0</v>
      </c>
      <c r="AB56" s="179">
        <v>1</v>
      </c>
      <c r="AC56" s="179"/>
      <c r="AD56" s="179"/>
      <c r="AE56" s="179"/>
      <c r="AF56" s="271">
        <f>(SUM(AC56*10+AD56)/AB56*10)+AE56</f>
        <v>0</v>
      </c>
      <c r="AG56" s="179">
        <v>1</v>
      </c>
      <c r="AH56" s="179"/>
      <c r="AI56" s="179"/>
      <c r="AJ56" s="179"/>
      <c r="AK56" s="271">
        <f>(SUM(AH56*10+AI56)/AG56*10)+AJ56</f>
        <v>0</v>
      </c>
      <c r="AL56" s="179">
        <v>1</v>
      </c>
      <c r="AM56" s="179"/>
      <c r="AN56" s="179"/>
      <c r="AO56" s="179"/>
      <c r="AP56" s="271">
        <f>(SUM(AM56*10+AN56)/AL56*10)+AO56</f>
        <v>0</v>
      </c>
      <c r="AQ56" s="179">
        <v>1</v>
      </c>
      <c r="AR56" s="179"/>
      <c r="AS56" s="179"/>
      <c r="AT56" s="179"/>
      <c r="AU56" s="271">
        <f>(SUM(AR56*10+AS56)/AQ56*10)+AT56</f>
        <v>0</v>
      </c>
      <c r="AV56" s="179">
        <v>1</v>
      </c>
      <c r="AW56" s="179"/>
      <c r="AX56" s="179"/>
      <c r="AY56" s="179"/>
      <c r="AZ56" s="271">
        <f>(SUM(AW56*10+AX56)/AV56*10)+AY56</f>
        <v>0</v>
      </c>
      <c r="BA56" s="179">
        <v>1</v>
      </c>
      <c r="BB56" s="179"/>
      <c r="BC56" s="179"/>
      <c r="BD56" s="179"/>
      <c r="BE56" s="271">
        <f>(SUM(BB56*10+BC56)/BA56*10)+BD56</f>
        <v>0</v>
      </c>
      <c r="BF56" s="179">
        <v>1</v>
      </c>
      <c r="BG56" s="179"/>
      <c r="BH56" s="179"/>
      <c r="BI56" s="179"/>
      <c r="BJ56" s="271">
        <f>(SUM(BG56*10+BH56)/BF56*10)+BI56</f>
        <v>0</v>
      </c>
      <c r="BK56" s="153">
        <f>IF(G56&lt;250,0,IF(G56&lt;500,250,IF(G56&lt;750,"500",IF(G56&lt;1000,750,IF(G56&lt;1500,1000,IF(G56&lt;2000,1500,IF(G56&lt;2500,2000,IF(G56&lt;3000,2500,3000))))))))</f>
        <v>0</v>
      </c>
      <c r="BL56" s="181">
        <v>0</v>
      </c>
      <c r="BM56" s="153">
        <v>0</v>
      </c>
      <c r="BN56" s="153" t="str">
        <f>IF(BM56=0,"geen actie",CONCATENATE("diploma uitschrijven: ",BK56," punten"))</f>
        <v>geen actie</v>
      </c>
      <c r="BO56" s="149">
        <v>60</v>
      </c>
    </row>
    <row r="57" spans="1:67" s="210" customFormat="1" x14ac:dyDescent="0.3">
      <c r="A57" s="149">
        <v>61</v>
      </c>
      <c r="B57" s="149" t="str">
        <f>IF(A57=BO57,"v","x")</f>
        <v>v</v>
      </c>
      <c r="C57" s="201"/>
      <c r="D57" s="303"/>
      <c r="E57" s="153"/>
      <c r="F57" s="153"/>
      <c r="G57" s="153">
        <f>SUM(L57+Q57+V57+AA57+AF57+AK57+AP57+AU57+AZ57+BE57+BJ57)</f>
        <v>0</v>
      </c>
      <c r="H57" s="153"/>
      <c r="I57" s="153">
        <f>Aantallen!$B$1</f>
        <v>2021</v>
      </c>
      <c r="J57" s="455">
        <f>I57-H57</f>
        <v>2021</v>
      </c>
      <c r="K57" s="186">
        <f>G57-L57</f>
        <v>0</v>
      </c>
      <c r="L57" s="164"/>
      <c r="M57" s="179">
        <v>1</v>
      </c>
      <c r="N57" s="179"/>
      <c r="O57" s="179"/>
      <c r="P57" s="179"/>
      <c r="Q57" s="271">
        <f>(SUM(N57*10+O57)/M57*10)+P57</f>
        <v>0</v>
      </c>
      <c r="R57" s="179">
        <v>1</v>
      </c>
      <c r="S57" s="179"/>
      <c r="T57" s="179"/>
      <c r="U57" s="179"/>
      <c r="V57" s="271">
        <f>(SUM(S57*10+T57)/R57*10)+U57</f>
        <v>0</v>
      </c>
      <c r="W57" s="179">
        <v>1</v>
      </c>
      <c r="X57" s="179"/>
      <c r="Y57" s="179"/>
      <c r="Z57" s="179"/>
      <c r="AA57" s="271">
        <f>(SUM(X57*10+Y57)/W57*10)+Z57</f>
        <v>0</v>
      </c>
      <c r="AB57" s="179">
        <v>1</v>
      </c>
      <c r="AC57" s="179"/>
      <c r="AD57" s="179"/>
      <c r="AE57" s="179"/>
      <c r="AF57" s="271">
        <f>(SUM(AC57*10+AD57)/AB57*10)+AE57</f>
        <v>0</v>
      </c>
      <c r="AG57" s="179">
        <v>1</v>
      </c>
      <c r="AH57" s="179"/>
      <c r="AI57" s="179"/>
      <c r="AJ57" s="179"/>
      <c r="AK57" s="271">
        <f>(SUM(AH57*10+AI57)/AG57*10)+AJ57</f>
        <v>0</v>
      </c>
      <c r="AL57" s="179">
        <v>1</v>
      </c>
      <c r="AM57" s="179"/>
      <c r="AN57" s="179"/>
      <c r="AO57" s="179"/>
      <c r="AP57" s="271">
        <f>(SUM(AM57*10+AN57)/AL57*10)+AO57</f>
        <v>0</v>
      </c>
      <c r="AQ57" s="179">
        <v>1</v>
      </c>
      <c r="AR57" s="179"/>
      <c r="AS57" s="179"/>
      <c r="AT57" s="179"/>
      <c r="AU57" s="271">
        <f>(SUM(AR57*10+AS57)/AQ57*10)+AT57</f>
        <v>0</v>
      </c>
      <c r="AV57" s="179">
        <v>1</v>
      </c>
      <c r="AW57" s="179"/>
      <c r="AX57" s="179"/>
      <c r="AY57" s="179"/>
      <c r="AZ57" s="271">
        <f>(SUM(AW57*10+AX57)/AV57*10)+AY57</f>
        <v>0</v>
      </c>
      <c r="BA57" s="179">
        <v>1</v>
      </c>
      <c r="BB57" s="179"/>
      <c r="BC57" s="179"/>
      <c r="BD57" s="179"/>
      <c r="BE57" s="271">
        <f>(SUM(BB57*10+BC57)/BA57*10)+BD57</f>
        <v>0</v>
      </c>
      <c r="BF57" s="179">
        <v>1</v>
      </c>
      <c r="BG57" s="179"/>
      <c r="BH57" s="179"/>
      <c r="BI57" s="179"/>
      <c r="BJ57" s="271">
        <f>(SUM(BG57*10+BH57)/BF57*10)+BI57</f>
        <v>0</v>
      </c>
      <c r="BK57" s="153">
        <f>IF(G57&lt;250,0,IF(G57&lt;500,250,IF(G57&lt;750,"500",IF(G57&lt;1000,750,IF(G57&lt;1500,1000,IF(G57&lt;2000,1500,IF(G57&lt;2500,2000,IF(G57&lt;3000,2500,3000))))))))</f>
        <v>0</v>
      </c>
      <c r="BL57" s="181">
        <v>0</v>
      </c>
      <c r="BM57" s="153">
        <v>0</v>
      </c>
      <c r="BN57" s="153" t="str">
        <f>IF(BM57=0,"geen actie",CONCATENATE("diploma uitschrijven: ",BK57," punten"))</f>
        <v>geen actie</v>
      </c>
      <c r="BO57" s="149">
        <v>61</v>
      </c>
    </row>
    <row r="58" spans="1:67" s="210" customFormat="1" ht="13.95" customHeight="1" x14ac:dyDescent="0.3">
      <c r="A58" s="149">
        <v>62</v>
      </c>
      <c r="B58" s="149" t="str">
        <f>IF(A58=BO58,"v","x")</f>
        <v>v</v>
      </c>
      <c r="C58" s="201"/>
      <c r="D58" s="303"/>
      <c r="E58" s="153"/>
      <c r="F58" s="153"/>
      <c r="G58" s="153">
        <f>SUM(L58+Q58+V58+AA58+AF58+AK58+AP58+AU58+AZ58+BE58+BJ58)</f>
        <v>0</v>
      </c>
      <c r="H58" s="153"/>
      <c r="I58" s="153">
        <f>Aantallen!$B$1</f>
        <v>2021</v>
      </c>
      <c r="J58" s="455">
        <f>I58-H58</f>
        <v>2021</v>
      </c>
      <c r="K58" s="186">
        <f>G58-L58</f>
        <v>0</v>
      </c>
      <c r="L58" s="164"/>
      <c r="M58" s="179">
        <v>1</v>
      </c>
      <c r="N58" s="179"/>
      <c r="O58" s="179"/>
      <c r="P58" s="179"/>
      <c r="Q58" s="271">
        <f>(SUM(N58*10+O58)/M58*10)+P58</f>
        <v>0</v>
      </c>
      <c r="R58" s="179">
        <v>1</v>
      </c>
      <c r="S58" s="179"/>
      <c r="T58" s="179"/>
      <c r="U58" s="179"/>
      <c r="V58" s="271">
        <f>(SUM(S58*10+T58)/R58*10)+U58</f>
        <v>0</v>
      </c>
      <c r="W58" s="179">
        <v>1</v>
      </c>
      <c r="X58" s="179"/>
      <c r="Y58" s="179"/>
      <c r="Z58" s="179"/>
      <c r="AA58" s="271">
        <f>(SUM(X58*10+Y58)/W58*10)+Z58</f>
        <v>0</v>
      </c>
      <c r="AB58" s="179">
        <v>1</v>
      </c>
      <c r="AC58" s="179"/>
      <c r="AD58" s="179"/>
      <c r="AE58" s="179"/>
      <c r="AF58" s="271">
        <f>(SUM(AC58*10+AD58)/AB58*10)+AE58</f>
        <v>0</v>
      </c>
      <c r="AG58" s="179">
        <v>1</v>
      </c>
      <c r="AH58" s="179"/>
      <c r="AI58" s="179"/>
      <c r="AJ58" s="179"/>
      <c r="AK58" s="271">
        <f>(SUM(AH58*10+AI58)/AG58*10)+AJ58</f>
        <v>0</v>
      </c>
      <c r="AL58" s="179">
        <v>1</v>
      </c>
      <c r="AM58" s="179"/>
      <c r="AN58" s="179"/>
      <c r="AO58" s="179"/>
      <c r="AP58" s="271">
        <f>(SUM(AM58*10+AN58)/AL58*10)+AO58</f>
        <v>0</v>
      </c>
      <c r="AQ58" s="179">
        <v>1</v>
      </c>
      <c r="AR58" s="179"/>
      <c r="AS58" s="179"/>
      <c r="AT58" s="179"/>
      <c r="AU58" s="271">
        <f>(SUM(AR58*10+AS58)/AQ58*10)+AT58</f>
        <v>0</v>
      </c>
      <c r="AV58" s="179">
        <v>1</v>
      </c>
      <c r="AW58" s="179"/>
      <c r="AX58" s="179"/>
      <c r="AY58" s="179"/>
      <c r="AZ58" s="271">
        <f>(SUM(AW58*10+AX58)/AV58*10)+AY58</f>
        <v>0</v>
      </c>
      <c r="BA58" s="179">
        <v>1</v>
      </c>
      <c r="BB58" s="179"/>
      <c r="BC58" s="179"/>
      <c r="BD58" s="179"/>
      <c r="BE58" s="271">
        <f>(SUM(BB58*10+BC58)/BA58*10)+BD58</f>
        <v>0</v>
      </c>
      <c r="BF58" s="179">
        <v>1</v>
      </c>
      <c r="BG58" s="179"/>
      <c r="BH58" s="179"/>
      <c r="BI58" s="179"/>
      <c r="BJ58" s="271">
        <f>(SUM(BG58*10+BH58)/BF58*10)+BI58</f>
        <v>0</v>
      </c>
      <c r="BK58" s="153">
        <f>IF(G58&lt;250,0,IF(G58&lt;500,250,IF(G58&lt;750,"500",IF(G58&lt;1000,750,IF(G58&lt;1500,1000,IF(G58&lt;2000,1500,IF(G58&lt;2500,2000,IF(G58&lt;3000,2500,3000))))))))</f>
        <v>0</v>
      </c>
      <c r="BL58" s="181">
        <v>0</v>
      </c>
      <c r="BM58" s="153">
        <v>0</v>
      </c>
      <c r="BN58" s="153" t="str">
        <f>IF(BM58=0,"geen actie",CONCATENATE("diploma uitschrijven: ",BK58," punten"))</f>
        <v>geen actie</v>
      </c>
      <c r="BO58" s="149">
        <v>62</v>
      </c>
    </row>
    <row r="59" spans="1:67" s="210" customFormat="1" ht="15.45" customHeight="1" x14ac:dyDescent="0.3">
      <c r="A59" s="149">
        <v>63</v>
      </c>
      <c r="B59" s="149" t="str">
        <f>IF(A59=BO59,"v","x")</f>
        <v>v</v>
      </c>
      <c r="C59" s="201"/>
      <c r="D59" s="303"/>
      <c r="E59" s="153"/>
      <c r="F59" s="153"/>
      <c r="G59" s="153">
        <f>SUM(L59+Q59+V59+AA59+AF59+AK59+AP59+AU59+AZ59+BE59+BJ59)</f>
        <v>0</v>
      </c>
      <c r="H59" s="153"/>
      <c r="I59" s="153">
        <f>Aantallen!$B$1</f>
        <v>2021</v>
      </c>
      <c r="J59" s="455">
        <f>I59-H59</f>
        <v>2021</v>
      </c>
      <c r="K59" s="186">
        <f>G59-L59</f>
        <v>0</v>
      </c>
      <c r="L59" s="164"/>
      <c r="M59" s="179">
        <v>1</v>
      </c>
      <c r="N59" s="179"/>
      <c r="O59" s="179"/>
      <c r="P59" s="179"/>
      <c r="Q59" s="271">
        <f>(SUM(N59*10+O59)/M59*10)+P59</f>
        <v>0</v>
      </c>
      <c r="R59" s="179">
        <v>1</v>
      </c>
      <c r="S59" s="179"/>
      <c r="T59" s="179"/>
      <c r="U59" s="179"/>
      <c r="V59" s="271">
        <f>(SUM(S59*10+T59)/R59*10)+U59</f>
        <v>0</v>
      </c>
      <c r="W59" s="179">
        <v>1</v>
      </c>
      <c r="X59" s="179"/>
      <c r="Y59" s="179"/>
      <c r="Z59" s="179"/>
      <c r="AA59" s="271">
        <f>(SUM(X59*10+Y59)/W59*10)+Z59</f>
        <v>0</v>
      </c>
      <c r="AB59" s="179">
        <v>1</v>
      </c>
      <c r="AC59" s="179"/>
      <c r="AD59" s="179"/>
      <c r="AE59" s="179"/>
      <c r="AF59" s="271">
        <f>(SUM(AC59*10+AD59)/AB59*10)+AE59</f>
        <v>0</v>
      </c>
      <c r="AG59" s="179">
        <v>1</v>
      </c>
      <c r="AH59" s="179"/>
      <c r="AI59" s="179"/>
      <c r="AJ59" s="179"/>
      <c r="AK59" s="271">
        <f>(SUM(AH59*10+AI59)/AG59*10)+AJ59</f>
        <v>0</v>
      </c>
      <c r="AL59" s="179">
        <v>1</v>
      </c>
      <c r="AM59" s="179"/>
      <c r="AN59" s="179"/>
      <c r="AO59" s="179"/>
      <c r="AP59" s="271">
        <f>(SUM(AM59*10+AN59)/AL59*10)+AO59</f>
        <v>0</v>
      </c>
      <c r="AQ59" s="179">
        <v>1</v>
      </c>
      <c r="AR59" s="179"/>
      <c r="AS59" s="179"/>
      <c r="AT59" s="179"/>
      <c r="AU59" s="271">
        <f>(SUM(AR59*10+AS59)/AQ59*10)+AT59</f>
        <v>0</v>
      </c>
      <c r="AV59" s="179">
        <v>1</v>
      </c>
      <c r="AW59" s="179"/>
      <c r="AX59" s="179"/>
      <c r="AY59" s="179"/>
      <c r="AZ59" s="271">
        <f>(SUM(AW59*10+AX59)/AV59*10)+AY59</f>
        <v>0</v>
      </c>
      <c r="BA59" s="179">
        <v>1</v>
      </c>
      <c r="BB59" s="179"/>
      <c r="BC59" s="179"/>
      <c r="BD59" s="179"/>
      <c r="BE59" s="271">
        <f>(SUM(BB59*10+BC59)/BA59*10)+BD59</f>
        <v>0</v>
      </c>
      <c r="BF59" s="179">
        <v>1</v>
      </c>
      <c r="BG59" s="179"/>
      <c r="BH59" s="179"/>
      <c r="BI59" s="179"/>
      <c r="BJ59" s="271">
        <f>(SUM(BG59*10+BH59)/BF59*10)+BI59</f>
        <v>0</v>
      </c>
      <c r="BK59" s="153">
        <f>IF(G59&lt;250,0,IF(G59&lt;500,250,IF(G59&lt;750,"500",IF(G59&lt;1000,750,IF(G59&lt;1500,1000,IF(G59&lt;2000,1500,IF(G59&lt;2500,2000,IF(G59&lt;3000,2500,3000))))))))</f>
        <v>0</v>
      </c>
      <c r="BL59" s="181">
        <v>0</v>
      </c>
      <c r="BM59" s="153">
        <f>BK59-BL59</f>
        <v>0</v>
      </c>
      <c r="BN59" s="153" t="str">
        <f>IF(BM59=0,"geen actie",CONCATENATE("diploma uitschrijven: ",BK59," punten"))</f>
        <v>geen actie</v>
      </c>
      <c r="BO59" s="149">
        <v>63</v>
      </c>
    </row>
    <row r="60" spans="1:67" s="210" customFormat="1" ht="13.95" customHeight="1" x14ac:dyDescent="0.3">
      <c r="A60" s="149">
        <v>64</v>
      </c>
      <c r="B60" s="149" t="str">
        <f>IF(A60=BO60,"v","x")</f>
        <v>v</v>
      </c>
      <c r="C60" s="201"/>
      <c r="D60" s="303"/>
      <c r="E60" s="153"/>
      <c r="F60" s="153"/>
      <c r="G60" s="153">
        <f>SUM(L60+Q60+V60+AA60+AF60+AK60+AP60+AU60+AZ60+BE60+BJ60)</f>
        <v>0</v>
      </c>
      <c r="H60" s="153"/>
      <c r="I60" s="153">
        <f>Aantallen!$B$1</f>
        <v>2021</v>
      </c>
      <c r="J60" s="455">
        <f>I60-H60</f>
        <v>2021</v>
      </c>
      <c r="K60" s="186">
        <f>G60-L60</f>
        <v>0</v>
      </c>
      <c r="L60" s="164"/>
      <c r="M60" s="179">
        <v>1</v>
      </c>
      <c r="N60" s="179"/>
      <c r="O60" s="179"/>
      <c r="P60" s="179"/>
      <c r="Q60" s="271">
        <f>(SUM(N60*10+O60)/M60*10)+P60</f>
        <v>0</v>
      </c>
      <c r="R60" s="179">
        <v>1</v>
      </c>
      <c r="S60" s="179"/>
      <c r="T60" s="179"/>
      <c r="U60" s="179"/>
      <c r="V60" s="271">
        <f>(SUM(S60*10+T60)/R60*10)+U60</f>
        <v>0</v>
      </c>
      <c r="W60" s="179">
        <v>1</v>
      </c>
      <c r="X60" s="179"/>
      <c r="Y60" s="179"/>
      <c r="Z60" s="179"/>
      <c r="AA60" s="271">
        <f>(SUM(X60*10+Y60)/W60*10)+Z60</f>
        <v>0</v>
      </c>
      <c r="AB60" s="179">
        <v>1</v>
      </c>
      <c r="AC60" s="179"/>
      <c r="AD60" s="179"/>
      <c r="AE60" s="179"/>
      <c r="AF60" s="271">
        <f>(SUM(AC60*10+AD60)/AB60*10)+AE60</f>
        <v>0</v>
      </c>
      <c r="AG60" s="179">
        <v>1</v>
      </c>
      <c r="AH60" s="179"/>
      <c r="AI60" s="179"/>
      <c r="AJ60" s="179"/>
      <c r="AK60" s="271">
        <f>(SUM(AH60*10+AI60)/AG60*10)+AJ60</f>
        <v>0</v>
      </c>
      <c r="AL60" s="179">
        <v>1</v>
      </c>
      <c r="AM60" s="179"/>
      <c r="AN60" s="179"/>
      <c r="AO60" s="179"/>
      <c r="AP60" s="271">
        <f>(SUM(AM60*10+AN60)/AL60*10)+AO60</f>
        <v>0</v>
      </c>
      <c r="AQ60" s="179">
        <v>1</v>
      </c>
      <c r="AR60" s="179"/>
      <c r="AS60" s="179"/>
      <c r="AT60" s="179"/>
      <c r="AU60" s="271">
        <f>(SUM(AR60*10+AS60)/AQ60*10)+AT60</f>
        <v>0</v>
      </c>
      <c r="AV60" s="179">
        <v>1</v>
      </c>
      <c r="AW60" s="179"/>
      <c r="AX60" s="179"/>
      <c r="AY60" s="179"/>
      <c r="AZ60" s="271">
        <f>(SUM(AW60*10+AX60)/AV60*10)+AY60</f>
        <v>0</v>
      </c>
      <c r="BA60" s="179">
        <v>1</v>
      </c>
      <c r="BB60" s="179"/>
      <c r="BC60" s="179"/>
      <c r="BD60" s="179"/>
      <c r="BE60" s="271">
        <f>(SUM(BB60*10+BC60)/BA60*10)+BD60</f>
        <v>0</v>
      </c>
      <c r="BF60" s="179">
        <v>1</v>
      </c>
      <c r="BG60" s="179"/>
      <c r="BH60" s="179"/>
      <c r="BI60" s="179"/>
      <c r="BJ60" s="271">
        <f>(SUM(BG60*10+BH60)/BF60*10)+BI60</f>
        <v>0</v>
      </c>
      <c r="BK60" s="153">
        <f>IF(G60&lt;250,0,IF(G60&lt;500,250,IF(G60&lt;750,"500",IF(G60&lt;1000,750,IF(G60&lt;1500,1000,IF(G60&lt;2000,1500,IF(G60&lt;2500,2000,IF(G60&lt;3000,2500,3000))))))))</f>
        <v>0</v>
      </c>
      <c r="BL60" s="181">
        <v>0</v>
      </c>
      <c r="BM60" s="153">
        <f>BK60-BL60</f>
        <v>0</v>
      </c>
      <c r="BN60" s="153" t="str">
        <f>IF(BM60=0,"geen actie",CONCATENATE("diploma uitschrijven: ",BK60," punten"))</f>
        <v>geen actie</v>
      </c>
      <c r="BO60" s="149">
        <v>64</v>
      </c>
    </row>
    <row r="61" spans="1:67" s="210" customFormat="1" x14ac:dyDescent="0.3">
      <c r="A61" s="149">
        <v>65</v>
      </c>
      <c r="B61" s="149" t="str">
        <f>IF(A61=BO61,"v","x")</f>
        <v>v</v>
      </c>
      <c r="C61" s="201"/>
      <c r="D61" s="303"/>
      <c r="E61" s="153"/>
      <c r="F61" s="153"/>
      <c r="G61" s="153">
        <f>SUM(L61+Q61+V61+AA61+AF61+AK61+AP61+AU61+AZ61+BE61+BJ61)</f>
        <v>0</v>
      </c>
      <c r="H61" s="153"/>
      <c r="I61" s="153">
        <f>Aantallen!$B$1</f>
        <v>2021</v>
      </c>
      <c r="J61" s="455">
        <f>I61-H61</f>
        <v>2021</v>
      </c>
      <c r="K61" s="186">
        <f>G61-L61</f>
        <v>0</v>
      </c>
      <c r="L61" s="164"/>
      <c r="M61" s="179">
        <v>1</v>
      </c>
      <c r="N61" s="179"/>
      <c r="O61" s="179"/>
      <c r="P61" s="179"/>
      <c r="Q61" s="271">
        <f>(SUM(N61*10+O61)/M61*10)+P61</f>
        <v>0</v>
      </c>
      <c r="R61" s="179">
        <v>1</v>
      </c>
      <c r="S61" s="179"/>
      <c r="T61" s="179"/>
      <c r="U61" s="179"/>
      <c r="V61" s="271">
        <f>(SUM(S61*10+T61)/R61*10)+U61</f>
        <v>0</v>
      </c>
      <c r="W61" s="179">
        <v>1</v>
      </c>
      <c r="X61" s="179"/>
      <c r="Y61" s="179"/>
      <c r="Z61" s="179"/>
      <c r="AA61" s="271">
        <f>(SUM(X61*10+Y61)/W61*10)+Z61</f>
        <v>0</v>
      </c>
      <c r="AB61" s="179">
        <v>1</v>
      </c>
      <c r="AC61" s="179"/>
      <c r="AD61" s="179"/>
      <c r="AE61" s="179"/>
      <c r="AF61" s="271">
        <f>(SUM(AC61*10+AD61)/AB61*10)+AE61</f>
        <v>0</v>
      </c>
      <c r="AG61" s="179">
        <v>1</v>
      </c>
      <c r="AH61" s="179"/>
      <c r="AI61" s="179"/>
      <c r="AJ61" s="179"/>
      <c r="AK61" s="271">
        <f>(SUM(AH61*10+AI61)/AG61*10)+AJ61</f>
        <v>0</v>
      </c>
      <c r="AL61" s="179">
        <v>1</v>
      </c>
      <c r="AM61" s="179"/>
      <c r="AN61" s="179"/>
      <c r="AO61" s="179"/>
      <c r="AP61" s="271">
        <f>(SUM(AM61*10+AN61)/AL61*10)+AO61</f>
        <v>0</v>
      </c>
      <c r="AQ61" s="179">
        <v>1</v>
      </c>
      <c r="AR61" s="179"/>
      <c r="AS61" s="179"/>
      <c r="AT61" s="179"/>
      <c r="AU61" s="271">
        <f>(SUM(AR61*10+AS61)/AQ61*10)+AT61</f>
        <v>0</v>
      </c>
      <c r="AV61" s="179">
        <v>1</v>
      </c>
      <c r="AW61" s="179"/>
      <c r="AX61" s="179"/>
      <c r="AY61" s="179"/>
      <c r="AZ61" s="271">
        <f>(SUM(AW61*10+AX61)/AV61*10)+AY61</f>
        <v>0</v>
      </c>
      <c r="BA61" s="179">
        <v>1</v>
      </c>
      <c r="BB61" s="179"/>
      <c r="BC61" s="179"/>
      <c r="BD61" s="179"/>
      <c r="BE61" s="271">
        <f>(SUM(BB61*10+BC61)/BA61*10)+BD61</f>
        <v>0</v>
      </c>
      <c r="BF61" s="179">
        <v>1</v>
      </c>
      <c r="BG61" s="179"/>
      <c r="BH61" s="179"/>
      <c r="BI61" s="179"/>
      <c r="BJ61" s="271">
        <f>(SUM(BG61*10+BH61)/BF61*10)+BI61</f>
        <v>0</v>
      </c>
      <c r="BK61" s="153">
        <f>IF(G61&lt;250,0,IF(G61&lt;500,250,IF(G61&lt;750,"500",IF(G61&lt;1000,750,IF(G61&lt;1500,1000,IF(G61&lt;2000,1500,IF(G61&lt;2500,2000,IF(G61&lt;3000,2500,3000))))))))</f>
        <v>0</v>
      </c>
      <c r="BL61" s="181">
        <v>0</v>
      </c>
      <c r="BM61" s="153">
        <f>BK61-BL61</f>
        <v>0</v>
      </c>
      <c r="BN61" s="153" t="str">
        <f>IF(BM61=0,"geen actie",CONCATENATE("diploma uitschrijven: ",BK61," punten"))</f>
        <v>geen actie</v>
      </c>
      <c r="BO61" s="149">
        <v>65</v>
      </c>
    </row>
    <row r="62" spans="1:67" s="210" customFormat="1" x14ac:dyDescent="0.3">
      <c r="A62" s="149">
        <v>66</v>
      </c>
      <c r="B62" s="149" t="str">
        <f>IF(A62=BO62,"v","x")</f>
        <v>v</v>
      </c>
      <c r="C62" s="201"/>
      <c r="D62" s="303"/>
      <c r="E62" s="153"/>
      <c r="F62" s="153"/>
      <c r="G62" s="153">
        <f>SUM(L62+Q62+V62+AA62+AF62+AK62+AP62+AU62+AZ62+BE62+BJ62)</f>
        <v>0</v>
      </c>
      <c r="H62" s="153"/>
      <c r="I62" s="153">
        <f>Aantallen!$B$1</f>
        <v>2021</v>
      </c>
      <c r="J62" s="455">
        <f>I62-H62</f>
        <v>2021</v>
      </c>
      <c r="K62" s="186">
        <f>G62-L62</f>
        <v>0</v>
      </c>
      <c r="L62" s="164"/>
      <c r="M62" s="179">
        <v>1</v>
      </c>
      <c r="N62" s="179"/>
      <c r="O62" s="179"/>
      <c r="P62" s="179"/>
      <c r="Q62" s="271">
        <f>(SUM(N62*10+O62)/M62*10)+P62</f>
        <v>0</v>
      </c>
      <c r="R62" s="179">
        <v>1</v>
      </c>
      <c r="S62" s="179"/>
      <c r="T62" s="179"/>
      <c r="U62" s="179"/>
      <c r="V62" s="271">
        <f>(SUM(S62*10+T62)/R62*10)+U62</f>
        <v>0</v>
      </c>
      <c r="W62" s="179">
        <v>1</v>
      </c>
      <c r="X62" s="179"/>
      <c r="Y62" s="179"/>
      <c r="Z62" s="179"/>
      <c r="AA62" s="271">
        <f>(SUM(X62*10+Y62)/W62*10)+Z62</f>
        <v>0</v>
      </c>
      <c r="AB62" s="179">
        <v>1</v>
      </c>
      <c r="AC62" s="179"/>
      <c r="AD62" s="179"/>
      <c r="AE62" s="179"/>
      <c r="AF62" s="271">
        <f>(SUM(AC62*10+AD62)/AB62*10)+AE62</f>
        <v>0</v>
      </c>
      <c r="AG62" s="179">
        <v>1</v>
      </c>
      <c r="AH62" s="179"/>
      <c r="AI62" s="179"/>
      <c r="AJ62" s="179"/>
      <c r="AK62" s="271">
        <f>(SUM(AH62*10+AI62)/AG62*10)+AJ62</f>
        <v>0</v>
      </c>
      <c r="AL62" s="179">
        <v>1</v>
      </c>
      <c r="AM62" s="179"/>
      <c r="AN62" s="179"/>
      <c r="AO62" s="179"/>
      <c r="AP62" s="271">
        <f>(SUM(AM62*10+AN62)/AL62*10)+AO62</f>
        <v>0</v>
      </c>
      <c r="AQ62" s="179">
        <v>1</v>
      </c>
      <c r="AR62" s="179"/>
      <c r="AS62" s="179"/>
      <c r="AT62" s="179"/>
      <c r="AU62" s="271">
        <f>(SUM(AR62*10+AS62)/AQ62*10)+AT62</f>
        <v>0</v>
      </c>
      <c r="AV62" s="179">
        <v>1</v>
      </c>
      <c r="AW62" s="179"/>
      <c r="AX62" s="179"/>
      <c r="AY62" s="179"/>
      <c r="AZ62" s="271">
        <f>(SUM(AW62*10+AX62)/AV62*10)+AY62</f>
        <v>0</v>
      </c>
      <c r="BA62" s="179">
        <v>1</v>
      </c>
      <c r="BB62" s="179"/>
      <c r="BC62" s="179"/>
      <c r="BD62" s="179"/>
      <c r="BE62" s="271">
        <f>(SUM(BB62*10+BC62)/BA62*10)+BD62</f>
        <v>0</v>
      </c>
      <c r="BF62" s="179">
        <v>1</v>
      </c>
      <c r="BG62" s="179"/>
      <c r="BH62" s="179"/>
      <c r="BI62" s="179"/>
      <c r="BJ62" s="271">
        <f>(SUM(BG62*10+BH62)/BF62*10)+BI62</f>
        <v>0</v>
      </c>
      <c r="BK62" s="153">
        <f>IF(G62&lt;250,0,IF(G62&lt;500,250,IF(G62&lt;750,"500",IF(G62&lt;1000,750,IF(G62&lt;1500,1000,IF(G62&lt;2000,1500,IF(G62&lt;2500,2000,IF(G62&lt;3000,2500,3000))))))))</f>
        <v>0</v>
      </c>
      <c r="BL62" s="181">
        <v>0</v>
      </c>
      <c r="BM62" s="153">
        <f>BK62-BL62</f>
        <v>0</v>
      </c>
      <c r="BN62" s="153" t="str">
        <f>IF(BM62=0,"geen actie",CONCATENATE("diploma uitschrijven: ",BK62," punten"))</f>
        <v>geen actie</v>
      </c>
      <c r="BO62" s="149">
        <v>66</v>
      </c>
    </row>
    <row r="63" spans="1:67" s="210" customFormat="1" x14ac:dyDescent="0.3">
      <c r="A63" s="149">
        <v>67</v>
      </c>
      <c r="B63" s="149" t="str">
        <f>IF(A63=BO63,"v","x")</f>
        <v>v</v>
      </c>
      <c r="C63" s="201"/>
      <c r="D63" s="303"/>
      <c r="E63" s="153"/>
      <c r="F63" s="153"/>
      <c r="G63" s="153">
        <f>SUM(L63+Q63+V63+AA63+AF63+AK63+AP63+AU63+AZ63+BE63+BJ63)</f>
        <v>0</v>
      </c>
      <c r="H63" s="153"/>
      <c r="I63" s="153">
        <f>Aantallen!$B$1</f>
        <v>2021</v>
      </c>
      <c r="J63" s="455">
        <f>I63-H63</f>
        <v>2021</v>
      </c>
      <c r="K63" s="186">
        <f>G63-L63</f>
        <v>0</v>
      </c>
      <c r="L63" s="164"/>
      <c r="M63" s="179">
        <v>1</v>
      </c>
      <c r="N63" s="179"/>
      <c r="O63" s="179"/>
      <c r="P63" s="179"/>
      <c r="Q63" s="271">
        <f>(SUM(N63*10+O63)/M63*10)+P63</f>
        <v>0</v>
      </c>
      <c r="R63" s="179">
        <v>1</v>
      </c>
      <c r="S63" s="179"/>
      <c r="T63" s="179"/>
      <c r="U63" s="179"/>
      <c r="V63" s="271">
        <f>(SUM(S63*10+T63)/R63*10)+U63</f>
        <v>0</v>
      </c>
      <c r="W63" s="179">
        <v>1</v>
      </c>
      <c r="X63" s="179"/>
      <c r="Y63" s="179"/>
      <c r="Z63" s="179"/>
      <c r="AA63" s="271">
        <f>(SUM(X63*10+Y63)/W63*10)+Z63</f>
        <v>0</v>
      </c>
      <c r="AB63" s="179">
        <v>1</v>
      </c>
      <c r="AC63" s="179"/>
      <c r="AD63" s="179"/>
      <c r="AE63" s="179"/>
      <c r="AF63" s="271">
        <f>(SUM(AC63*10+AD63)/AB63*10)+AE63</f>
        <v>0</v>
      </c>
      <c r="AG63" s="179">
        <v>1</v>
      </c>
      <c r="AH63" s="179"/>
      <c r="AI63" s="179"/>
      <c r="AJ63" s="179"/>
      <c r="AK63" s="271">
        <f>(SUM(AH63*10+AI63)/AG63*10)+AJ63</f>
        <v>0</v>
      </c>
      <c r="AL63" s="179">
        <v>1</v>
      </c>
      <c r="AM63" s="179"/>
      <c r="AN63" s="179"/>
      <c r="AO63" s="179"/>
      <c r="AP63" s="271">
        <f>(SUM(AM63*10+AN63)/AL63*10)+AO63</f>
        <v>0</v>
      </c>
      <c r="AQ63" s="179">
        <v>1</v>
      </c>
      <c r="AR63" s="179"/>
      <c r="AS63" s="179"/>
      <c r="AT63" s="179"/>
      <c r="AU63" s="271">
        <f>(SUM(AR63*10+AS63)/AQ63*10)+AT63</f>
        <v>0</v>
      </c>
      <c r="AV63" s="179">
        <v>1</v>
      </c>
      <c r="AW63" s="179"/>
      <c r="AX63" s="179"/>
      <c r="AY63" s="179"/>
      <c r="AZ63" s="271">
        <f>(SUM(AW63*10+AX63)/AV63*10)+AY63</f>
        <v>0</v>
      </c>
      <c r="BA63" s="179">
        <v>1</v>
      </c>
      <c r="BB63" s="179"/>
      <c r="BC63" s="179"/>
      <c r="BD63" s="179"/>
      <c r="BE63" s="271">
        <f>(SUM(BB63*10+BC63)/BA63*10)+BD63</f>
        <v>0</v>
      </c>
      <c r="BF63" s="179">
        <v>1</v>
      </c>
      <c r="BG63" s="179"/>
      <c r="BH63" s="179"/>
      <c r="BI63" s="179"/>
      <c r="BJ63" s="271">
        <f>(SUM(BG63*10+BH63)/BF63*10)+BI63</f>
        <v>0</v>
      </c>
      <c r="BK63" s="153">
        <f>IF(G63&lt;250,0,IF(G63&lt;500,250,IF(G63&lt;750,"500",IF(G63&lt;1000,750,IF(G63&lt;1500,1000,IF(G63&lt;2000,1500,IF(G63&lt;2500,2000,IF(G63&lt;3000,2500,3000))))))))</f>
        <v>0</v>
      </c>
      <c r="BL63" s="181">
        <v>0</v>
      </c>
      <c r="BM63" s="153">
        <f>BK63-BL63</f>
        <v>0</v>
      </c>
      <c r="BN63" s="153" t="str">
        <f>IF(BM63=0,"geen actie",CONCATENATE("diploma uitschrijven: ",BK63," punten"))</f>
        <v>geen actie</v>
      </c>
      <c r="BO63" s="149">
        <v>67</v>
      </c>
    </row>
    <row r="64" spans="1:67" s="210" customFormat="1" x14ac:dyDescent="0.3">
      <c r="A64" s="149">
        <v>68</v>
      </c>
      <c r="B64" s="149" t="str">
        <f>IF(A64=BO64,"v","x")</f>
        <v>v</v>
      </c>
      <c r="C64" s="201"/>
      <c r="D64" s="303"/>
      <c r="E64" s="153"/>
      <c r="F64" s="153"/>
      <c r="G64" s="153">
        <f>SUM(L64+Q64+V64+AA64+AF64+AK64+AP64+AU64+AZ64+BE64+BJ64)</f>
        <v>0</v>
      </c>
      <c r="H64" s="153"/>
      <c r="I64" s="153">
        <f>Aantallen!$B$1</f>
        <v>2021</v>
      </c>
      <c r="J64" s="455">
        <f>I64-H64</f>
        <v>2021</v>
      </c>
      <c r="K64" s="186">
        <f>G64-L64</f>
        <v>0</v>
      </c>
      <c r="L64" s="164"/>
      <c r="M64" s="179">
        <v>1</v>
      </c>
      <c r="N64" s="179"/>
      <c r="O64" s="179"/>
      <c r="P64" s="179"/>
      <c r="Q64" s="271">
        <f>(SUM(N64*10+O64)/M64*10)+P64</f>
        <v>0</v>
      </c>
      <c r="R64" s="179">
        <v>1</v>
      </c>
      <c r="S64" s="179"/>
      <c r="T64" s="179"/>
      <c r="U64" s="179"/>
      <c r="V64" s="271">
        <f>(SUM(S64*10+T64)/R64*10)+U64</f>
        <v>0</v>
      </c>
      <c r="W64" s="179">
        <v>1</v>
      </c>
      <c r="X64" s="179"/>
      <c r="Y64" s="179"/>
      <c r="Z64" s="179"/>
      <c r="AA64" s="271">
        <f>(SUM(X64*10+Y64)/W64*10)+Z64</f>
        <v>0</v>
      </c>
      <c r="AB64" s="179">
        <v>1</v>
      </c>
      <c r="AC64" s="179"/>
      <c r="AD64" s="179"/>
      <c r="AE64" s="179"/>
      <c r="AF64" s="271">
        <f>(SUM(AC64*10+AD64)/AB64*10)+AE64</f>
        <v>0</v>
      </c>
      <c r="AG64" s="179">
        <v>1</v>
      </c>
      <c r="AH64" s="179"/>
      <c r="AI64" s="179"/>
      <c r="AJ64" s="179"/>
      <c r="AK64" s="271">
        <f>(SUM(AH64*10+AI64)/AG64*10)+AJ64</f>
        <v>0</v>
      </c>
      <c r="AL64" s="179">
        <v>1</v>
      </c>
      <c r="AM64" s="179"/>
      <c r="AN64" s="179"/>
      <c r="AO64" s="179"/>
      <c r="AP64" s="271">
        <f>(SUM(AM64*10+AN64)/AL64*10)+AO64</f>
        <v>0</v>
      </c>
      <c r="AQ64" s="179">
        <v>1</v>
      </c>
      <c r="AR64" s="179"/>
      <c r="AS64" s="179"/>
      <c r="AT64" s="179"/>
      <c r="AU64" s="271">
        <f>(SUM(AR64*10+AS64)/AQ64*10)+AT64</f>
        <v>0</v>
      </c>
      <c r="AV64" s="179">
        <v>1</v>
      </c>
      <c r="AW64" s="179"/>
      <c r="AX64" s="179"/>
      <c r="AY64" s="179"/>
      <c r="AZ64" s="271">
        <f>(SUM(AW64*10+AX64)/AV64*10)+AY64</f>
        <v>0</v>
      </c>
      <c r="BA64" s="179">
        <v>1</v>
      </c>
      <c r="BB64" s="179"/>
      <c r="BC64" s="179"/>
      <c r="BD64" s="179"/>
      <c r="BE64" s="271">
        <f>(SUM(BB64*10+BC64)/BA64*10)+BD64</f>
        <v>0</v>
      </c>
      <c r="BF64" s="179">
        <v>1</v>
      </c>
      <c r="BG64" s="179"/>
      <c r="BH64" s="179"/>
      <c r="BI64" s="179"/>
      <c r="BJ64" s="271">
        <f>(SUM(BG64*10+BH64)/BF64*10)+BI64</f>
        <v>0</v>
      </c>
      <c r="BK64" s="153">
        <f>IF(G64&lt;250,0,IF(G64&lt;500,250,IF(G64&lt;750,"500",IF(G64&lt;1000,750,IF(G64&lt;1500,1000,IF(G64&lt;2000,1500,IF(G64&lt;2500,2000,IF(G64&lt;3000,2500,3000))))))))</f>
        <v>0</v>
      </c>
      <c r="BL64" s="181">
        <v>0</v>
      </c>
      <c r="BM64" s="153">
        <f>BK64-BL64</f>
        <v>0</v>
      </c>
      <c r="BN64" s="153" t="str">
        <f>IF(BM64=0,"geen actie",CONCATENATE("diploma uitschrijven: ",BK64," punten"))</f>
        <v>geen actie</v>
      </c>
      <c r="BO64" s="149">
        <v>68</v>
      </c>
    </row>
    <row r="65" spans="1:67" s="210" customFormat="1" x14ac:dyDescent="0.3">
      <c r="A65" s="149">
        <v>69</v>
      </c>
      <c r="B65" s="149" t="str">
        <f>IF(A65=BO65,"v","x")</f>
        <v>v</v>
      </c>
      <c r="C65" s="201"/>
      <c r="D65" s="303"/>
      <c r="E65" s="153"/>
      <c r="F65" s="153"/>
      <c r="G65" s="153">
        <f>SUM(L65+Q65+V65+AA65+AF65+AK65+AP65+AU65+AZ65+BE65+BJ65)</f>
        <v>0</v>
      </c>
      <c r="H65" s="153"/>
      <c r="I65" s="153">
        <f>Aantallen!$B$1</f>
        <v>2021</v>
      </c>
      <c r="J65" s="455">
        <f>I65-H65</f>
        <v>2021</v>
      </c>
      <c r="K65" s="186">
        <f>G65-L65</f>
        <v>0</v>
      </c>
      <c r="L65" s="164"/>
      <c r="M65" s="179">
        <v>1</v>
      </c>
      <c r="N65" s="179"/>
      <c r="O65" s="179"/>
      <c r="P65" s="179"/>
      <c r="Q65" s="271">
        <f>(SUM(N65*10+O65)/M65*10)+P65</f>
        <v>0</v>
      </c>
      <c r="R65" s="179">
        <v>1</v>
      </c>
      <c r="S65" s="179"/>
      <c r="T65" s="179"/>
      <c r="U65" s="179"/>
      <c r="V65" s="271">
        <f>(SUM(S65*10+T65)/R65*10)+U65</f>
        <v>0</v>
      </c>
      <c r="W65" s="179">
        <v>1</v>
      </c>
      <c r="X65" s="179"/>
      <c r="Y65" s="179"/>
      <c r="Z65" s="179"/>
      <c r="AA65" s="271">
        <f>(SUM(X65*10+Y65)/W65*10)+Z65</f>
        <v>0</v>
      </c>
      <c r="AB65" s="179">
        <v>1</v>
      </c>
      <c r="AC65" s="179"/>
      <c r="AD65" s="179"/>
      <c r="AE65" s="179"/>
      <c r="AF65" s="271">
        <f>(SUM(AC65*10+AD65)/AB65*10)+AE65</f>
        <v>0</v>
      </c>
      <c r="AG65" s="179">
        <v>1</v>
      </c>
      <c r="AH65" s="179"/>
      <c r="AI65" s="179"/>
      <c r="AJ65" s="179"/>
      <c r="AK65" s="271">
        <f>(SUM(AH65*10+AI65)/AG65*10)+AJ65</f>
        <v>0</v>
      </c>
      <c r="AL65" s="179">
        <v>1</v>
      </c>
      <c r="AM65" s="179"/>
      <c r="AN65" s="179"/>
      <c r="AO65" s="179"/>
      <c r="AP65" s="271">
        <f>(SUM(AM65*10+AN65)/AL65*10)+AO65</f>
        <v>0</v>
      </c>
      <c r="AQ65" s="179">
        <v>1</v>
      </c>
      <c r="AR65" s="179"/>
      <c r="AS65" s="179"/>
      <c r="AT65" s="179"/>
      <c r="AU65" s="271">
        <f>(SUM(AR65*10+AS65)/AQ65*10)+AT65</f>
        <v>0</v>
      </c>
      <c r="AV65" s="179">
        <v>1</v>
      </c>
      <c r="AW65" s="179"/>
      <c r="AX65" s="179"/>
      <c r="AY65" s="179"/>
      <c r="AZ65" s="271">
        <f>(SUM(AW65*10+AX65)/AV65*10)+AY65</f>
        <v>0</v>
      </c>
      <c r="BA65" s="179">
        <v>1</v>
      </c>
      <c r="BB65" s="179"/>
      <c r="BC65" s="179"/>
      <c r="BD65" s="179"/>
      <c r="BE65" s="271">
        <f>(SUM(BB65*10+BC65)/BA65*10)+BD65</f>
        <v>0</v>
      </c>
      <c r="BF65" s="179">
        <v>1</v>
      </c>
      <c r="BG65" s="179"/>
      <c r="BH65" s="179"/>
      <c r="BI65" s="179"/>
      <c r="BJ65" s="271">
        <f>(SUM(BG65*10+BH65)/BF65*10)+BI65</f>
        <v>0</v>
      </c>
      <c r="BK65" s="153">
        <f>IF(G65&lt;250,0,IF(G65&lt;500,250,IF(G65&lt;750,"500",IF(G65&lt;1000,750,IF(G65&lt;1500,1000,IF(G65&lt;2000,1500,IF(G65&lt;2500,2000,IF(G65&lt;3000,2500,3000))))))))</f>
        <v>0</v>
      </c>
      <c r="BL65" s="181">
        <v>0</v>
      </c>
      <c r="BM65" s="153">
        <f>BK65-BL65</f>
        <v>0</v>
      </c>
      <c r="BN65" s="153" t="str">
        <f>IF(BM65=0,"geen actie",CONCATENATE("diploma uitschrijven: ",BK65," punten"))</f>
        <v>geen actie</v>
      </c>
      <c r="BO65" s="149">
        <v>69</v>
      </c>
    </row>
    <row r="66" spans="1:67" s="210" customFormat="1" x14ac:dyDescent="0.3">
      <c r="A66" s="149">
        <v>70</v>
      </c>
      <c r="B66" s="149" t="str">
        <f>IF(A66=BO66,"v","x")</f>
        <v>v</v>
      </c>
      <c r="C66" s="201"/>
      <c r="D66" s="303"/>
      <c r="E66" s="153"/>
      <c r="F66" s="153"/>
      <c r="G66" s="153">
        <f>SUM(L66+Q66+V66+AA66+AF66+AK66+AP66+AU66+AZ66+BE66+BJ66)</f>
        <v>0</v>
      </c>
      <c r="H66" s="153"/>
      <c r="I66" s="153">
        <f>Aantallen!$B$1</f>
        <v>2021</v>
      </c>
      <c r="J66" s="455">
        <f>I66-H66</f>
        <v>2021</v>
      </c>
      <c r="K66" s="186">
        <f>G66-L66</f>
        <v>0</v>
      </c>
      <c r="L66" s="164"/>
      <c r="M66" s="179">
        <v>1</v>
      </c>
      <c r="N66" s="179"/>
      <c r="O66" s="179"/>
      <c r="P66" s="179"/>
      <c r="Q66" s="271">
        <f>(SUM(N66*10+O66)/M66*10)+P66</f>
        <v>0</v>
      </c>
      <c r="R66" s="179">
        <v>1</v>
      </c>
      <c r="S66" s="179"/>
      <c r="T66" s="179"/>
      <c r="U66" s="179"/>
      <c r="V66" s="271">
        <f>(SUM(S66*10+T66)/R66*10)+U66</f>
        <v>0</v>
      </c>
      <c r="W66" s="179">
        <v>1</v>
      </c>
      <c r="X66" s="179"/>
      <c r="Y66" s="179"/>
      <c r="Z66" s="179"/>
      <c r="AA66" s="271">
        <f>(SUM(X66*10+Y66)/W66*10)+Z66</f>
        <v>0</v>
      </c>
      <c r="AB66" s="179">
        <v>1</v>
      </c>
      <c r="AC66" s="179"/>
      <c r="AD66" s="179"/>
      <c r="AE66" s="179"/>
      <c r="AF66" s="271">
        <f>(SUM(AC66*10+AD66)/AB66*10)+AE66</f>
        <v>0</v>
      </c>
      <c r="AG66" s="179">
        <v>1</v>
      </c>
      <c r="AH66" s="179"/>
      <c r="AI66" s="179"/>
      <c r="AJ66" s="179"/>
      <c r="AK66" s="271">
        <f>(SUM(AH66*10+AI66)/AG66*10)+AJ66</f>
        <v>0</v>
      </c>
      <c r="AL66" s="179">
        <v>1</v>
      </c>
      <c r="AM66" s="179"/>
      <c r="AN66" s="179"/>
      <c r="AO66" s="179"/>
      <c r="AP66" s="271">
        <f>(SUM(AM66*10+AN66)/AL66*10)+AO66</f>
        <v>0</v>
      </c>
      <c r="AQ66" s="179">
        <v>1</v>
      </c>
      <c r="AR66" s="179"/>
      <c r="AS66" s="179"/>
      <c r="AT66" s="179"/>
      <c r="AU66" s="271">
        <f>(SUM(AR66*10+AS66)/AQ66*10)+AT66</f>
        <v>0</v>
      </c>
      <c r="AV66" s="179">
        <v>1</v>
      </c>
      <c r="AW66" s="179"/>
      <c r="AX66" s="179"/>
      <c r="AY66" s="179"/>
      <c r="AZ66" s="271">
        <f>(SUM(AW66*10+AX66)/AV66*10)+AY66</f>
        <v>0</v>
      </c>
      <c r="BA66" s="179">
        <v>1</v>
      </c>
      <c r="BB66" s="179"/>
      <c r="BC66" s="179"/>
      <c r="BD66" s="179"/>
      <c r="BE66" s="271">
        <f>(SUM(BB66*10+BC66)/BA66*10)+BD66</f>
        <v>0</v>
      </c>
      <c r="BF66" s="179">
        <v>1</v>
      </c>
      <c r="BG66" s="179"/>
      <c r="BH66" s="179"/>
      <c r="BI66" s="179"/>
      <c r="BJ66" s="271">
        <f>(SUM(BG66*10+BH66)/BF66*10)+BI66</f>
        <v>0</v>
      </c>
      <c r="BK66" s="153">
        <f>IF(G66&lt;250,0,IF(G66&lt;500,250,IF(G66&lt;750,"500",IF(G66&lt;1000,750,IF(G66&lt;1500,1000,IF(G66&lt;2000,1500,IF(G66&lt;2500,2000,IF(G66&lt;3000,2500,3000))))))))</f>
        <v>0</v>
      </c>
      <c r="BL66" s="181">
        <v>0</v>
      </c>
      <c r="BM66" s="153">
        <f>BK66-BL66</f>
        <v>0</v>
      </c>
      <c r="BN66" s="153" t="str">
        <f>IF(BM66=0,"geen actie",CONCATENATE("diploma uitschrijven: ",BK66," punten"))</f>
        <v>geen actie</v>
      </c>
      <c r="BO66" s="149">
        <v>70</v>
      </c>
    </row>
    <row r="67" spans="1:67" s="210" customFormat="1" x14ac:dyDescent="0.3">
      <c r="A67" s="149">
        <v>71</v>
      </c>
      <c r="B67" s="149" t="str">
        <f>IF(A67=BO67,"v","x")</f>
        <v>v</v>
      </c>
      <c r="C67" s="201"/>
      <c r="D67" s="303"/>
      <c r="E67" s="153"/>
      <c r="F67" s="153"/>
      <c r="G67" s="153">
        <f>SUM(L67+Q67+V67+AA67+AF67+AK67+AP67+AU67+AZ67+BE67+BJ67)</f>
        <v>0</v>
      </c>
      <c r="H67" s="153"/>
      <c r="I67" s="153">
        <f>Aantallen!$B$1</f>
        <v>2021</v>
      </c>
      <c r="J67" s="455">
        <f>I67-H67</f>
        <v>2021</v>
      </c>
      <c r="K67" s="186">
        <f>G67-L67</f>
        <v>0</v>
      </c>
      <c r="L67" s="164"/>
      <c r="M67" s="179">
        <v>1</v>
      </c>
      <c r="N67" s="179"/>
      <c r="O67" s="179"/>
      <c r="P67" s="179"/>
      <c r="Q67" s="271">
        <f>(SUM(N67*10+O67)/M67*10)+P67</f>
        <v>0</v>
      </c>
      <c r="R67" s="179">
        <v>1</v>
      </c>
      <c r="S67" s="179"/>
      <c r="T67" s="179"/>
      <c r="U67" s="179"/>
      <c r="V67" s="271">
        <f>(SUM(S67*10+T67)/R67*10)+U67</f>
        <v>0</v>
      </c>
      <c r="W67" s="179">
        <v>1</v>
      </c>
      <c r="X67" s="179"/>
      <c r="Y67" s="179"/>
      <c r="Z67" s="179"/>
      <c r="AA67" s="271">
        <f>(SUM(X67*10+Y67)/W67*10)+Z67</f>
        <v>0</v>
      </c>
      <c r="AB67" s="179">
        <v>1</v>
      </c>
      <c r="AC67" s="179"/>
      <c r="AD67" s="179"/>
      <c r="AE67" s="179"/>
      <c r="AF67" s="271">
        <f>(SUM(AC67*10+AD67)/AB67*10)+AE67</f>
        <v>0</v>
      </c>
      <c r="AG67" s="179">
        <v>1</v>
      </c>
      <c r="AH67" s="179"/>
      <c r="AI67" s="179"/>
      <c r="AJ67" s="179"/>
      <c r="AK67" s="271">
        <f>(SUM(AH67*10+AI67)/AG67*10)+AJ67</f>
        <v>0</v>
      </c>
      <c r="AL67" s="179">
        <v>1</v>
      </c>
      <c r="AM67" s="179"/>
      <c r="AN67" s="179"/>
      <c r="AO67" s="179"/>
      <c r="AP67" s="271">
        <f>(SUM(AM67*10+AN67)/AL67*10)+AO67</f>
        <v>0</v>
      </c>
      <c r="AQ67" s="179">
        <v>1</v>
      </c>
      <c r="AR67" s="179"/>
      <c r="AS67" s="179"/>
      <c r="AT67" s="179"/>
      <c r="AU67" s="271">
        <f>(SUM(AR67*10+AS67)/AQ67*10)+AT67</f>
        <v>0</v>
      </c>
      <c r="AV67" s="179">
        <v>1</v>
      </c>
      <c r="AW67" s="179"/>
      <c r="AX67" s="179"/>
      <c r="AY67" s="179"/>
      <c r="AZ67" s="271">
        <f>(SUM(AW67*10+AX67)/AV67*10)+AY67</f>
        <v>0</v>
      </c>
      <c r="BA67" s="179">
        <v>1</v>
      </c>
      <c r="BB67" s="179"/>
      <c r="BC67" s="179"/>
      <c r="BD67" s="179"/>
      <c r="BE67" s="271">
        <f>(SUM(BB67*10+BC67)/BA67*10)+BD67</f>
        <v>0</v>
      </c>
      <c r="BF67" s="179">
        <v>1</v>
      </c>
      <c r="BG67" s="179"/>
      <c r="BH67" s="179"/>
      <c r="BI67" s="179"/>
      <c r="BJ67" s="271">
        <f>(SUM(BG67*10+BH67)/BF67*10)+BI67</f>
        <v>0</v>
      </c>
      <c r="BK67" s="153">
        <f>IF(G67&lt;250,0,IF(G67&lt;500,250,IF(G67&lt;750,"500",IF(G67&lt;1000,750,IF(G67&lt;1500,1000,IF(G67&lt;2000,1500,IF(G67&lt;2500,2000,IF(G67&lt;3000,2500,3000))))))))</f>
        <v>0</v>
      </c>
      <c r="BL67" s="181">
        <v>0</v>
      </c>
      <c r="BM67" s="153">
        <f>BK67-BL67</f>
        <v>0</v>
      </c>
      <c r="BN67" s="153" t="str">
        <f>IF(BM67=0,"geen actie",CONCATENATE("diploma uitschrijven: ",BK67," punten"))</f>
        <v>geen actie</v>
      </c>
      <c r="BO67" s="149">
        <v>71</v>
      </c>
    </row>
    <row r="68" spans="1:67" s="210" customFormat="1" x14ac:dyDescent="0.3">
      <c r="A68" s="149">
        <v>72</v>
      </c>
      <c r="B68" s="149" t="str">
        <f>IF(A68=BO68,"v","x")</f>
        <v>v</v>
      </c>
      <c r="C68" s="201"/>
      <c r="D68" s="303"/>
      <c r="E68" s="153"/>
      <c r="F68" s="153"/>
      <c r="G68" s="153">
        <f>SUM(L68+Q68+V68+AA68+AF68+AK68+AP68+AU68+AZ68+BE68+BJ68)</f>
        <v>0</v>
      </c>
      <c r="H68" s="153"/>
      <c r="I68" s="153">
        <f>Aantallen!$B$1</f>
        <v>2021</v>
      </c>
      <c r="J68" s="455">
        <f>I68-H68</f>
        <v>2021</v>
      </c>
      <c r="K68" s="186">
        <f>G68-L68</f>
        <v>0</v>
      </c>
      <c r="L68" s="164"/>
      <c r="M68" s="179">
        <v>1</v>
      </c>
      <c r="N68" s="179"/>
      <c r="O68" s="179"/>
      <c r="P68" s="179"/>
      <c r="Q68" s="271">
        <f>(SUM(N68*10+O68)/M68*10)+P68</f>
        <v>0</v>
      </c>
      <c r="R68" s="179">
        <v>1</v>
      </c>
      <c r="S68" s="179"/>
      <c r="T68" s="179"/>
      <c r="U68" s="179"/>
      <c r="V68" s="271">
        <f>(SUM(S68*10+T68)/R68*10)+U68</f>
        <v>0</v>
      </c>
      <c r="W68" s="179">
        <v>1</v>
      </c>
      <c r="X68" s="179"/>
      <c r="Y68" s="179"/>
      <c r="Z68" s="179"/>
      <c r="AA68" s="271">
        <f>(SUM(X68*10+Y68)/W68*10)+Z68</f>
        <v>0</v>
      </c>
      <c r="AB68" s="179">
        <v>1</v>
      </c>
      <c r="AC68" s="179"/>
      <c r="AD68" s="179"/>
      <c r="AE68" s="179"/>
      <c r="AF68" s="271">
        <f>(SUM(AC68*10+AD68)/AB68*10)+AE68</f>
        <v>0</v>
      </c>
      <c r="AG68" s="179">
        <v>1</v>
      </c>
      <c r="AH68" s="179"/>
      <c r="AI68" s="179"/>
      <c r="AJ68" s="179"/>
      <c r="AK68" s="271">
        <f>(SUM(AH68*10+AI68)/AG68*10)+AJ68</f>
        <v>0</v>
      </c>
      <c r="AL68" s="179">
        <v>1</v>
      </c>
      <c r="AM68" s="179"/>
      <c r="AN68" s="179"/>
      <c r="AO68" s="179"/>
      <c r="AP68" s="271">
        <f>(SUM(AM68*10+AN68)/AL68*10)+AO68</f>
        <v>0</v>
      </c>
      <c r="AQ68" s="179">
        <v>1</v>
      </c>
      <c r="AR68" s="179"/>
      <c r="AS68" s="179"/>
      <c r="AT68" s="179"/>
      <c r="AU68" s="271">
        <f>(SUM(AR68*10+AS68)/AQ68*10)+AT68</f>
        <v>0</v>
      </c>
      <c r="AV68" s="179">
        <v>1</v>
      </c>
      <c r="AW68" s="179"/>
      <c r="AX68" s="179"/>
      <c r="AY68" s="179"/>
      <c r="AZ68" s="271">
        <f>(SUM(AW68*10+AX68)/AV68*10)+AY68</f>
        <v>0</v>
      </c>
      <c r="BA68" s="179">
        <v>1</v>
      </c>
      <c r="BB68" s="179"/>
      <c r="BC68" s="179"/>
      <c r="BD68" s="179"/>
      <c r="BE68" s="271">
        <f>(SUM(BB68*10+BC68)/BA68*10)+BD68</f>
        <v>0</v>
      </c>
      <c r="BF68" s="179">
        <v>1</v>
      </c>
      <c r="BG68" s="179"/>
      <c r="BH68" s="179"/>
      <c r="BI68" s="179"/>
      <c r="BJ68" s="271">
        <f>(SUM(BG68*10+BH68)/BF68*10)+BI68</f>
        <v>0</v>
      </c>
      <c r="BK68" s="153">
        <f>IF(G68&lt;250,0,IF(G68&lt;500,250,IF(G68&lt;750,"500",IF(G68&lt;1000,750,IF(G68&lt;1500,1000,IF(G68&lt;2000,1500,IF(G68&lt;2500,2000,IF(G68&lt;3000,2500,3000))))))))</f>
        <v>0</v>
      </c>
      <c r="BL68" s="181">
        <v>0</v>
      </c>
      <c r="BM68" s="153">
        <f>BK68-BL68</f>
        <v>0</v>
      </c>
      <c r="BN68" s="153" t="str">
        <f>IF(BM68=0,"geen actie",CONCATENATE("diploma uitschrijven: ",BK68," punten"))</f>
        <v>geen actie</v>
      </c>
      <c r="BO68" s="149">
        <v>72</v>
      </c>
    </row>
    <row r="69" spans="1:67" s="210" customFormat="1" x14ac:dyDescent="0.3">
      <c r="A69" s="149">
        <v>73</v>
      </c>
      <c r="B69" s="149" t="str">
        <f>IF(A69=BO69,"v","x")</f>
        <v>v</v>
      </c>
      <c r="C69" s="201"/>
      <c r="D69" s="303"/>
      <c r="E69" s="153"/>
      <c r="F69" s="153"/>
      <c r="G69" s="153">
        <f>SUM(L69+Q69+V69+AA69+AF69+AK69+AP69+AU69+AZ69+BE69+BJ69)</f>
        <v>0</v>
      </c>
      <c r="H69" s="153"/>
      <c r="I69" s="153">
        <f>Aantallen!$B$1</f>
        <v>2021</v>
      </c>
      <c r="J69" s="455">
        <f>I69-H69</f>
        <v>2021</v>
      </c>
      <c r="K69" s="186">
        <f>G69-L69</f>
        <v>0</v>
      </c>
      <c r="L69" s="164"/>
      <c r="M69" s="179">
        <v>1</v>
      </c>
      <c r="N69" s="179"/>
      <c r="O69" s="179"/>
      <c r="P69" s="179"/>
      <c r="Q69" s="271">
        <f>(SUM(N69*10+O69)/M69*10)+P69</f>
        <v>0</v>
      </c>
      <c r="R69" s="179">
        <v>1</v>
      </c>
      <c r="S69" s="179"/>
      <c r="T69" s="179"/>
      <c r="U69" s="179"/>
      <c r="V69" s="271">
        <f>(SUM(S69*10+T69)/R69*10)+U69</f>
        <v>0</v>
      </c>
      <c r="W69" s="179">
        <v>1</v>
      </c>
      <c r="X69" s="179"/>
      <c r="Y69" s="179"/>
      <c r="Z69" s="179"/>
      <c r="AA69" s="271">
        <f>(SUM(X69*10+Y69)/W69*10)+Z69</f>
        <v>0</v>
      </c>
      <c r="AB69" s="179">
        <v>1</v>
      </c>
      <c r="AC69" s="179"/>
      <c r="AD69" s="179"/>
      <c r="AE69" s="179"/>
      <c r="AF69" s="271">
        <f>(SUM(AC69*10+AD69)/AB69*10)+AE69</f>
        <v>0</v>
      </c>
      <c r="AG69" s="179">
        <v>1</v>
      </c>
      <c r="AH69" s="179"/>
      <c r="AI69" s="179"/>
      <c r="AJ69" s="179"/>
      <c r="AK69" s="271">
        <f>(SUM(AH69*10+AI69)/AG69*10)+AJ69</f>
        <v>0</v>
      </c>
      <c r="AL69" s="179">
        <v>1</v>
      </c>
      <c r="AM69" s="179"/>
      <c r="AN69" s="179"/>
      <c r="AO69" s="179"/>
      <c r="AP69" s="271">
        <f>(SUM(AM69*10+AN69)/AL69*10)+AO69</f>
        <v>0</v>
      </c>
      <c r="AQ69" s="179">
        <v>1</v>
      </c>
      <c r="AR69" s="179"/>
      <c r="AS69" s="179"/>
      <c r="AT69" s="179"/>
      <c r="AU69" s="271">
        <f>(SUM(AR69*10+AS69)/AQ69*10)+AT69</f>
        <v>0</v>
      </c>
      <c r="AV69" s="179">
        <v>1</v>
      </c>
      <c r="AW69" s="179"/>
      <c r="AX69" s="179"/>
      <c r="AY69" s="179"/>
      <c r="AZ69" s="271">
        <f>(SUM(AW69*10+AX69)/AV69*10)+AY69</f>
        <v>0</v>
      </c>
      <c r="BA69" s="179">
        <v>1</v>
      </c>
      <c r="BB69" s="179"/>
      <c r="BC69" s="179"/>
      <c r="BD69" s="179"/>
      <c r="BE69" s="271">
        <f>(SUM(BB69*10+BC69)/BA69*10)+BD69</f>
        <v>0</v>
      </c>
      <c r="BF69" s="179">
        <v>1</v>
      </c>
      <c r="BG69" s="179"/>
      <c r="BH69" s="179"/>
      <c r="BI69" s="179"/>
      <c r="BJ69" s="271">
        <f>(SUM(BG69*10+BH69)/BF69*10)+BI69</f>
        <v>0</v>
      </c>
      <c r="BK69" s="153">
        <f>IF(G69&lt;250,0,IF(G69&lt;500,250,IF(G69&lt;750,"500",IF(G69&lt;1000,750,IF(G69&lt;1500,1000,IF(G69&lt;2000,1500,IF(G69&lt;2500,2000,IF(G69&lt;3000,2500,3000))))))))</f>
        <v>0</v>
      </c>
      <c r="BL69" s="181">
        <v>0</v>
      </c>
      <c r="BM69" s="153">
        <f>BK69-BL69</f>
        <v>0</v>
      </c>
      <c r="BN69" s="153" t="str">
        <f>IF(BM69=0,"geen actie",CONCATENATE("diploma uitschrijven: ",BK69," punten"))</f>
        <v>geen actie</v>
      </c>
      <c r="BO69" s="149">
        <v>73</v>
      </c>
    </row>
    <row r="70" spans="1:67" s="210" customFormat="1" x14ac:dyDescent="0.3">
      <c r="A70" s="149">
        <v>74</v>
      </c>
      <c r="B70" s="149" t="str">
        <f>IF(A70=BO70,"v","x")</f>
        <v>v</v>
      </c>
      <c r="C70" s="201"/>
      <c r="D70" s="303"/>
      <c r="E70" s="153"/>
      <c r="F70" s="153"/>
      <c r="G70" s="153">
        <f>SUM(L70+Q70+V70+AA70+AF70+AK70+AP70+AU70+AZ70+BE70+BJ70)</f>
        <v>0</v>
      </c>
      <c r="H70" s="153"/>
      <c r="I70" s="153">
        <f>Aantallen!$B$1</f>
        <v>2021</v>
      </c>
      <c r="J70" s="455">
        <f>I70-H70</f>
        <v>2021</v>
      </c>
      <c r="K70" s="186">
        <f>G70-L70</f>
        <v>0</v>
      </c>
      <c r="L70" s="164"/>
      <c r="M70" s="179">
        <v>1</v>
      </c>
      <c r="N70" s="179"/>
      <c r="O70" s="179"/>
      <c r="P70" s="179"/>
      <c r="Q70" s="271">
        <f>(SUM(N70*10+O70)/M70*10)+P70</f>
        <v>0</v>
      </c>
      <c r="R70" s="179">
        <v>1</v>
      </c>
      <c r="S70" s="179"/>
      <c r="T70" s="179"/>
      <c r="U70" s="179"/>
      <c r="V70" s="271">
        <f>(SUM(S70*10+T70)/R70*10)+U70</f>
        <v>0</v>
      </c>
      <c r="W70" s="179">
        <v>1</v>
      </c>
      <c r="X70" s="179"/>
      <c r="Y70" s="179"/>
      <c r="Z70" s="179"/>
      <c r="AA70" s="271">
        <f>(SUM(X70*10+Y70)/W70*10)+Z70</f>
        <v>0</v>
      </c>
      <c r="AB70" s="179">
        <v>1</v>
      </c>
      <c r="AC70" s="179"/>
      <c r="AD70" s="179"/>
      <c r="AE70" s="179"/>
      <c r="AF70" s="271">
        <f>(SUM(AC70*10+AD70)/AB70*10)+AE70</f>
        <v>0</v>
      </c>
      <c r="AG70" s="179">
        <v>1</v>
      </c>
      <c r="AH70" s="179"/>
      <c r="AI70" s="179"/>
      <c r="AJ70" s="179"/>
      <c r="AK70" s="271">
        <f>(SUM(AH70*10+AI70)/AG70*10)+AJ70</f>
        <v>0</v>
      </c>
      <c r="AL70" s="179">
        <v>1</v>
      </c>
      <c r="AM70" s="179"/>
      <c r="AN70" s="179"/>
      <c r="AO70" s="179"/>
      <c r="AP70" s="271">
        <f>(SUM(AM70*10+AN70)/AL70*10)+AO70</f>
        <v>0</v>
      </c>
      <c r="AQ70" s="179">
        <v>1</v>
      </c>
      <c r="AR70" s="179"/>
      <c r="AS70" s="179"/>
      <c r="AT70" s="179"/>
      <c r="AU70" s="271">
        <f>(SUM(AR70*10+AS70)/AQ70*10)+AT70</f>
        <v>0</v>
      </c>
      <c r="AV70" s="179">
        <v>1</v>
      </c>
      <c r="AW70" s="179"/>
      <c r="AX70" s="179"/>
      <c r="AY70" s="179"/>
      <c r="AZ70" s="271">
        <f>(SUM(AW70*10+AX70)/AV70*10)+AY70</f>
        <v>0</v>
      </c>
      <c r="BA70" s="179">
        <v>1</v>
      </c>
      <c r="BB70" s="179"/>
      <c r="BC70" s="179"/>
      <c r="BD70" s="179"/>
      <c r="BE70" s="271">
        <f>(SUM(BB70*10+BC70)/BA70*10)+BD70</f>
        <v>0</v>
      </c>
      <c r="BF70" s="179">
        <v>1</v>
      </c>
      <c r="BG70" s="179"/>
      <c r="BH70" s="179"/>
      <c r="BI70" s="179"/>
      <c r="BJ70" s="271">
        <f>(SUM(BG70*10+BH70)/BF70*10)+BI70</f>
        <v>0</v>
      </c>
      <c r="BK70" s="153">
        <f>IF(G70&lt;250,0,IF(G70&lt;500,250,IF(G70&lt;750,"500",IF(G70&lt;1000,750,IF(G70&lt;1500,1000,IF(G70&lt;2000,1500,IF(G70&lt;2500,2000,IF(G70&lt;3000,2500,3000))))))))</f>
        <v>0</v>
      </c>
      <c r="BL70" s="181">
        <v>0</v>
      </c>
      <c r="BM70" s="153">
        <f>BK70-BL70</f>
        <v>0</v>
      </c>
      <c r="BN70" s="153" t="str">
        <f>IF(BM70=0,"geen actie",CONCATENATE("diploma uitschrijven: ",BK70," punten"))</f>
        <v>geen actie</v>
      </c>
      <c r="BO70" s="149">
        <v>74</v>
      </c>
    </row>
    <row r="71" spans="1:67" s="210" customFormat="1" x14ac:dyDescent="0.3">
      <c r="A71" s="149">
        <v>75</v>
      </c>
      <c r="B71" s="149" t="str">
        <f>IF(A71=BO71,"v","x")</f>
        <v>v</v>
      </c>
      <c r="C71" s="201"/>
      <c r="D71" s="303"/>
      <c r="E71" s="153"/>
      <c r="F71" s="153"/>
      <c r="G71" s="153">
        <f>SUM(L71+Q71+V71+AA71+AF71+AK71+AP71+AU71+AZ71+BE71+BJ71)</f>
        <v>0</v>
      </c>
      <c r="H71" s="153"/>
      <c r="I71" s="153">
        <f>Aantallen!$B$1</f>
        <v>2021</v>
      </c>
      <c r="J71" s="455">
        <f>I71-H71</f>
        <v>2021</v>
      </c>
      <c r="K71" s="186">
        <f>G71-L71</f>
        <v>0</v>
      </c>
      <c r="L71" s="164"/>
      <c r="M71" s="179">
        <v>1</v>
      </c>
      <c r="N71" s="179"/>
      <c r="O71" s="179"/>
      <c r="P71" s="179"/>
      <c r="Q71" s="271">
        <f>(SUM(N71*10+O71)/M71*10)+P71</f>
        <v>0</v>
      </c>
      <c r="R71" s="179">
        <v>1</v>
      </c>
      <c r="S71" s="179"/>
      <c r="T71" s="179"/>
      <c r="U71" s="179"/>
      <c r="V71" s="271">
        <f>(SUM(S71*10+T71)/R71*10)+U71</f>
        <v>0</v>
      </c>
      <c r="W71" s="179">
        <v>1</v>
      </c>
      <c r="X71" s="179"/>
      <c r="Y71" s="179"/>
      <c r="Z71" s="179"/>
      <c r="AA71" s="271">
        <f>(SUM(X71*10+Y71)/W71*10)+Z71</f>
        <v>0</v>
      </c>
      <c r="AB71" s="179">
        <v>1</v>
      </c>
      <c r="AC71" s="179"/>
      <c r="AD71" s="179"/>
      <c r="AE71" s="179"/>
      <c r="AF71" s="271">
        <f>(SUM(AC71*10+AD71)/AB71*10)+AE71</f>
        <v>0</v>
      </c>
      <c r="AG71" s="179">
        <v>1</v>
      </c>
      <c r="AH71" s="179"/>
      <c r="AI71" s="179"/>
      <c r="AJ71" s="179"/>
      <c r="AK71" s="271">
        <f>(SUM(AH71*10+AI71)/AG71*10)+AJ71</f>
        <v>0</v>
      </c>
      <c r="AL71" s="179">
        <v>1</v>
      </c>
      <c r="AM71" s="179"/>
      <c r="AN71" s="179"/>
      <c r="AO71" s="179"/>
      <c r="AP71" s="271">
        <f>(SUM(AM71*10+AN71)/AL71*10)+AO71</f>
        <v>0</v>
      </c>
      <c r="AQ71" s="179">
        <v>1</v>
      </c>
      <c r="AR71" s="179"/>
      <c r="AS71" s="179"/>
      <c r="AT71" s="179"/>
      <c r="AU71" s="271">
        <f>(SUM(AR71*10+AS71)/AQ71*10)+AT71</f>
        <v>0</v>
      </c>
      <c r="AV71" s="179">
        <v>1</v>
      </c>
      <c r="AW71" s="179"/>
      <c r="AX71" s="179"/>
      <c r="AY71" s="179"/>
      <c r="AZ71" s="271">
        <f>(SUM(AW71*10+AX71)/AV71*10)+AY71</f>
        <v>0</v>
      </c>
      <c r="BA71" s="179">
        <v>1</v>
      </c>
      <c r="BB71" s="179"/>
      <c r="BC71" s="179"/>
      <c r="BD71" s="179"/>
      <c r="BE71" s="271">
        <f>(SUM(BB71*10+BC71)/BA71*10)+BD71</f>
        <v>0</v>
      </c>
      <c r="BF71" s="179">
        <v>1</v>
      </c>
      <c r="BG71" s="179"/>
      <c r="BH71" s="179"/>
      <c r="BI71" s="179"/>
      <c r="BJ71" s="271">
        <f>(SUM(BG71*10+BH71)/BF71*10)+BI71</f>
        <v>0</v>
      </c>
      <c r="BK71" s="153">
        <f>IF(G71&lt;250,0,IF(G71&lt;500,250,IF(G71&lt;750,"500",IF(G71&lt;1000,750,IF(G71&lt;1500,1000,IF(G71&lt;2000,1500,IF(G71&lt;2500,2000,IF(G71&lt;3000,2500,3000))))))))</f>
        <v>0</v>
      </c>
      <c r="BL71" s="181">
        <v>0</v>
      </c>
      <c r="BM71" s="153">
        <f>BK71-BL71</f>
        <v>0</v>
      </c>
      <c r="BN71" s="153" t="str">
        <f>IF(BM71=0,"geen actie",CONCATENATE("diploma uitschrijven: ",BK71," punten"))</f>
        <v>geen actie</v>
      </c>
      <c r="BO71" s="149">
        <v>75</v>
      </c>
    </row>
    <row r="72" spans="1:67" s="210" customFormat="1" x14ac:dyDescent="0.3">
      <c r="A72" s="149">
        <v>76</v>
      </c>
      <c r="B72" s="149" t="str">
        <f>IF(A72=BO72,"v","x")</f>
        <v>v</v>
      </c>
      <c r="C72" s="201"/>
      <c r="D72" s="303"/>
      <c r="E72" s="153"/>
      <c r="F72" s="153"/>
      <c r="G72" s="153">
        <f>SUM(L72+Q72+V72+AA72+AF72+AK72+AP72+AU72+AZ72+BE72+BJ72)</f>
        <v>0</v>
      </c>
      <c r="H72" s="153"/>
      <c r="I72" s="153">
        <f>Aantallen!$B$1</f>
        <v>2021</v>
      </c>
      <c r="J72" s="455">
        <f>I72-H72</f>
        <v>2021</v>
      </c>
      <c r="K72" s="186">
        <f>G72-L72</f>
        <v>0</v>
      </c>
      <c r="L72" s="164"/>
      <c r="M72" s="179">
        <v>1</v>
      </c>
      <c r="N72" s="179"/>
      <c r="O72" s="179"/>
      <c r="P72" s="179"/>
      <c r="Q72" s="271">
        <f>(SUM(N72*10+O72)/M72*10)+P72</f>
        <v>0</v>
      </c>
      <c r="R72" s="179">
        <v>1</v>
      </c>
      <c r="S72" s="179"/>
      <c r="T72" s="179"/>
      <c r="U72" s="179"/>
      <c r="V72" s="271">
        <f>(SUM(S72*10+T72)/R72*10)+U72</f>
        <v>0</v>
      </c>
      <c r="W72" s="179">
        <v>1</v>
      </c>
      <c r="X72" s="179"/>
      <c r="Y72" s="179"/>
      <c r="Z72" s="179"/>
      <c r="AA72" s="271">
        <f>(SUM(X72*10+Y72)/W72*10)+Z72</f>
        <v>0</v>
      </c>
      <c r="AB72" s="179">
        <v>1</v>
      </c>
      <c r="AC72" s="179"/>
      <c r="AD72" s="179"/>
      <c r="AE72" s="179"/>
      <c r="AF72" s="271">
        <f>(SUM(AC72*10+AD72)/AB72*10)+AE72</f>
        <v>0</v>
      </c>
      <c r="AG72" s="179">
        <v>1</v>
      </c>
      <c r="AH72" s="179"/>
      <c r="AI72" s="179"/>
      <c r="AJ72" s="179"/>
      <c r="AK72" s="271">
        <f>(SUM(AH72*10+AI72)/AG72*10)+AJ72</f>
        <v>0</v>
      </c>
      <c r="AL72" s="179">
        <v>1</v>
      </c>
      <c r="AM72" s="179"/>
      <c r="AN72" s="179"/>
      <c r="AO72" s="179"/>
      <c r="AP72" s="271">
        <f>(SUM(AM72*10+AN72)/AL72*10)+AO72</f>
        <v>0</v>
      </c>
      <c r="AQ72" s="179">
        <v>1</v>
      </c>
      <c r="AR72" s="179"/>
      <c r="AS72" s="179"/>
      <c r="AT72" s="179"/>
      <c r="AU72" s="271">
        <f>(SUM(AR72*10+AS72)/AQ72*10)+AT72</f>
        <v>0</v>
      </c>
      <c r="AV72" s="179">
        <v>1</v>
      </c>
      <c r="AW72" s="179"/>
      <c r="AX72" s="179"/>
      <c r="AY72" s="179"/>
      <c r="AZ72" s="271">
        <f>(SUM(AW72*10+AX72)/AV72*10)+AY72</f>
        <v>0</v>
      </c>
      <c r="BA72" s="179">
        <v>1</v>
      </c>
      <c r="BB72" s="179"/>
      <c r="BC72" s="179"/>
      <c r="BD72" s="179"/>
      <c r="BE72" s="271">
        <f>(SUM(BB72*10+BC72)/BA72*10)+BD72</f>
        <v>0</v>
      </c>
      <c r="BF72" s="179">
        <v>1</v>
      </c>
      <c r="BG72" s="179"/>
      <c r="BH72" s="179"/>
      <c r="BI72" s="179"/>
      <c r="BJ72" s="271">
        <f>(SUM(BG72*10+BH72)/BF72*10)+BI72</f>
        <v>0</v>
      </c>
      <c r="BK72" s="153">
        <f>IF(G72&lt;250,0,IF(G72&lt;500,250,IF(G72&lt;750,"500",IF(G72&lt;1000,750,IF(G72&lt;1500,1000,IF(G72&lt;2000,1500,IF(G72&lt;2500,2000,IF(G72&lt;3000,2500,3000))))))))</f>
        <v>0</v>
      </c>
      <c r="BL72" s="181">
        <v>0</v>
      </c>
      <c r="BM72" s="153">
        <f>BK72-BL72</f>
        <v>0</v>
      </c>
      <c r="BN72" s="153" t="str">
        <f>IF(BM72=0,"geen actie",CONCATENATE("diploma uitschrijven: ",BK72," punten"))</f>
        <v>geen actie</v>
      </c>
      <c r="BO72" s="149">
        <v>76</v>
      </c>
    </row>
    <row r="73" spans="1:67" s="210" customFormat="1" x14ac:dyDescent="0.3">
      <c r="A73" s="149">
        <v>77</v>
      </c>
      <c r="B73" s="149" t="str">
        <f>IF(A73=BO73,"v","x")</f>
        <v>v</v>
      </c>
      <c r="C73" s="201"/>
      <c r="D73" s="303"/>
      <c r="E73" s="153"/>
      <c r="F73" s="153"/>
      <c r="G73" s="153">
        <f>SUM(L73+Q73+V73+AA73+AF73+AK73+AP73+AU73+AZ73+BE73+BJ73)</f>
        <v>0</v>
      </c>
      <c r="H73" s="153"/>
      <c r="I73" s="153">
        <f>Aantallen!$B$1</f>
        <v>2021</v>
      </c>
      <c r="J73" s="455">
        <f>I73-H73</f>
        <v>2021</v>
      </c>
      <c r="K73" s="186">
        <f>G73-L73</f>
        <v>0</v>
      </c>
      <c r="L73" s="164"/>
      <c r="M73" s="179">
        <v>1</v>
      </c>
      <c r="N73" s="179"/>
      <c r="O73" s="179"/>
      <c r="P73" s="179"/>
      <c r="Q73" s="271">
        <f>(SUM(N73*10+O73)/M73*10)+P73</f>
        <v>0</v>
      </c>
      <c r="R73" s="179">
        <v>1</v>
      </c>
      <c r="S73" s="179"/>
      <c r="T73" s="179"/>
      <c r="U73" s="179"/>
      <c r="V73" s="271">
        <f>(SUM(S73*10+T73)/R73*10)+U73</f>
        <v>0</v>
      </c>
      <c r="W73" s="179">
        <v>1</v>
      </c>
      <c r="X73" s="179"/>
      <c r="Y73" s="179"/>
      <c r="Z73" s="179"/>
      <c r="AA73" s="271">
        <f>(SUM(X73*10+Y73)/W73*10)+Z73</f>
        <v>0</v>
      </c>
      <c r="AB73" s="179">
        <v>1</v>
      </c>
      <c r="AC73" s="179"/>
      <c r="AD73" s="179"/>
      <c r="AE73" s="179"/>
      <c r="AF73" s="271">
        <f>(SUM(AC73*10+AD73)/AB73*10)+AE73</f>
        <v>0</v>
      </c>
      <c r="AG73" s="179">
        <v>1</v>
      </c>
      <c r="AH73" s="179"/>
      <c r="AI73" s="179"/>
      <c r="AJ73" s="179"/>
      <c r="AK73" s="271">
        <f>(SUM(AH73*10+AI73)/AG73*10)+AJ73</f>
        <v>0</v>
      </c>
      <c r="AL73" s="179">
        <v>1</v>
      </c>
      <c r="AM73" s="179"/>
      <c r="AN73" s="179"/>
      <c r="AO73" s="179"/>
      <c r="AP73" s="271">
        <f>(SUM(AM73*10+AN73)/AL73*10)+AO73</f>
        <v>0</v>
      </c>
      <c r="AQ73" s="179">
        <v>1</v>
      </c>
      <c r="AR73" s="179"/>
      <c r="AS73" s="179"/>
      <c r="AT73" s="179"/>
      <c r="AU73" s="271">
        <f>(SUM(AR73*10+AS73)/AQ73*10)+AT73</f>
        <v>0</v>
      </c>
      <c r="AV73" s="179">
        <v>1</v>
      </c>
      <c r="AW73" s="179"/>
      <c r="AX73" s="179"/>
      <c r="AY73" s="179"/>
      <c r="AZ73" s="271">
        <f>(SUM(AW73*10+AX73)/AV73*10)+AY73</f>
        <v>0</v>
      </c>
      <c r="BA73" s="179">
        <v>1</v>
      </c>
      <c r="BB73" s="179"/>
      <c r="BC73" s="179"/>
      <c r="BD73" s="179"/>
      <c r="BE73" s="271">
        <f>(SUM(BB73*10+BC73)/BA73*10)+BD73</f>
        <v>0</v>
      </c>
      <c r="BF73" s="179">
        <v>1</v>
      </c>
      <c r="BG73" s="179"/>
      <c r="BH73" s="179"/>
      <c r="BI73" s="179"/>
      <c r="BJ73" s="271">
        <f>(SUM(BG73*10+BH73)/BF73*10)+BI73</f>
        <v>0</v>
      </c>
      <c r="BK73" s="153">
        <f>IF(G73&lt;250,0,IF(G73&lt;500,250,IF(G73&lt;750,"500",IF(G73&lt;1000,750,IF(G73&lt;1500,1000,IF(G73&lt;2000,1500,IF(G73&lt;2500,2000,IF(G73&lt;3000,2500,3000))))))))</f>
        <v>0</v>
      </c>
      <c r="BL73" s="181">
        <v>0</v>
      </c>
      <c r="BM73" s="153">
        <f>BK73-BL73</f>
        <v>0</v>
      </c>
      <c r="BN73" s="153" t="str">
        <f>IF(BM73=0,"geen actie",CONCATENATE("diploma uitschrijven: ",BK73," punten"))</f>
        <v>geen actie</v>
      </c>
      <c r="BO73" s="149">
        <v>77</v>
      </c>
    </row>
    <row r="74" spans="1:67" s="210" customFormat="1" x14ac:dyDescent="0.3">
      <c r="A74" s="149">
        <v>78</v>
      </c>
      <c r="B74" s="149" t="str">
        <f>IF(A74=BO74,"v","x")</f>
        <v>v</v>
      </c>
      <c r="C74" s="201"/>
      <c r="D74" s="303"/>
      <c r="E74" s="153"/>
      <c r="F74" s="153"/>
      <c r="G74" s="153">
        <f>SUM(L74+Q74+V74+AA74+AF74+AK74+AP74+AU74+AZ74+BE74+BJ74)</f>
        <v>0</v>
      </c>
      <c r="H74" s="153"/>
      <c r="I74" s="153">
        <f>Aantallen!$B$1</f>
        <v>2021</v>
      </c>
      <c r="J74" s="455">
        <f>I74-H74</f>
        <v>2021</v>
      </c>
      <c r="K74" s="186">
        <f>G74-L74</f>
        <v>0</v>
      </c>
      <c r="L74" s="164"/>
      <c r="M74" s="179">
        <v>1</v>
      </c>
      <c r="N74" s="179"/>
      <c r="O74" s="179"/>
      <c r="P74" s="179"/>
      <c r="Q74" s="271">
        <f>(SUM(N74*10+O74)/M74*10)+P74</f>
        <v>0</v>
      </c>
      <c r="R74" s="179">
        <v>1</v>
      </c>
      <c r="S74" s="179"/>
      <c r="T74" s="179"/>
      <c r="U74" s="179"/>
      <c r="V74" s="271">
        <f>(SUM(S74*10+T74)/R74*10)+U74</f>
        <v>0</v>
      </c>
      <c r="W74" s="179">
        <v>1</v>
      </c>
      <c r="X74" s="179"/>
      <c r="Y74" s="179"/>
      <c r="Z74" s="179"/>
      <c r="AA74" s="271">
        <f>(SUM(X74*10+Y74)/W74*10)+Z74</f>
        <v>0</v>
      </c>
      <c r="AB74" s="179">
        <v>1</v>
      </c>
      <c r="AC74" s="179"/>
      <c r="AD74" s="179"/>
      <c r="AE74" s="179"/>
      <c r="AF74" s="271">
        <f>(SUM(AC74*10+AD74)/AB74*10)+AE74</f>
        <v>0</v>
      </c>
      <c r="AG74" s="179">
        <v>1</v>
      </c>
      <c r="AH74" s="179"/>
      <c r="AI74" s="179"/>
      <c r="AJ74" s="179"/>
      <c r="AK74" s="271">
        <f>(SUM(AH74*10+AI74)/AG74*10)+AJ74</f>
        <v>0</v>
      </c>
      <c r="AL74" s="179">
        <v>1</v>
      </c>
      <c r="AM74" s="179"/>
      <c r="AN74" s="179"/>
      <c r="AO74" s="179"/>
      <c r="AP74" s="271">
        <f>(SUM(AM74*10+AN74)/AL74*10)+AO74</f>
        <v>0</v>
      </c>
      <c r="AQ74" s="179">
        <v>1</v>
      </c>
      <c r="AR74" s="179"/>
      <c r="AS74" s="179"/>
      <c r="AT74" s="179"/>
      <c r="AU74" s="271">
        <f>(SUM(AR74*10+AS74)/AQ74*10)+AT74</f>
        <v>0</v>
      </c>
      <c r="AV74" s="179">
        <v>1</v>
      </c>
      <c r="AW74" s="179"/>
      <c r="AX74" s="179"/>
      <c r="AY74" s="179"/>
      <c r="AZ74" s="271">
        <f>(SUM(AW74*10+AX74)/AV74*10)+AY74</f>
        <v>0</v>
      </c>
      <c r="BA74" s="179">
        <v>1</v>
      </c>
      <c r="BB74" s="179"/>
      <c r="BC74" s="179"/>
      <c r="BD74" s="179"/>
      <c r="BE74" s="271">
        <f>(SUM(BB74*10+BC74)/BA74*10)+BD74</f>
        <v>0</v>
      </c>
      <c r="BF74" s="179">
        <v>1</v>
      </c>
      <c r="BG74" s="179"/>
      <c r="BH74" s="179"/>
      <c r="BI74" s="179"/>
      <c r="BJ74" s="271">
        <f>(SUM(BG74*10+BH74)/BF74*10)+BI74</f>
        <v>0</v>
      </c>
      <c r="BK74" s="153">
        <f>IF(G74&lt;250,0,IF(G74&lt;500,250,IF(G74&lt;750,"500",IF(G74&lt;1000,750,IF(G74&lt;1500,1000,IF(G74&lt;2000,1500,IF(G74&lt;2500,2000,IF(G74&lt;3000,2500,3000))))))))</f>
        <v>0</v>
      </c>
      <c r="BL74" s="181">
        <v>0</v>
      </c>
      <c r="BM74" s="153">
        <f>BK74-BL74</f>
        <v>0</v>
      </c>
      <c r="BN74" s="153" t="str">
        <f>IF(BM74=0,"geen actie",CONCATENATE("diploma uitschrijven: ",BK74," punten"))</f>
        <v>geen actie</v>
      </c>
      <c r="BO74" s="149">
        <v>78</v>
      </c>
    </row>
    <row r="75" spans="1:67" s="210" customFormat="1" x14ac:dyDescent="0.3">
      <c r="A75" s="149">
        <v>79</v>
      </c>
      <c r="B75" s="149" t="str">
        <f>IF(A75=BO75,"v","x")</f>
        <v>v</v>
      </c>
      <c r="C75" s="201"/>
      <c r="D75" s="303"/>
      <c r="E75" s="153"/>
      <c r="F75" s="153"/>
      <c r="G75" s="153">
        <f>SUM(L75+Q75+V75+AA75+AF75+AK75+AP75+AU75+AZ75+BE75+BJ75)</f>
        <v>0</v>
      </c>
      <c r="H75" s="153"/>
      <c r="I75" s="153">
        <f>Aantallen!$B$1</f>
        <v>2021</v>
      </c>
      <c r="J75" s="455">
        <f>I75-H75</f>
        <v>2021</v>
      </c>
      <c r="K75" s="186">
        <f>G75-L75</f>
        <v>0</v>
      </c>
      <c r="L75" s="164"/>
      <c r="M75" s="179">
        <v>1</v>
      </c>
      <c r="N75" s="179"/>
      <c r="O75" s="179"/>
      <c r="P75" s="179"/>
      <c r="Q75" s="271">
        <f>(SUM(N75*10+O75)/M75*10)+P75</f>
        <v>0</v>
      </c>
      <c r="R75" s="179">
        <v>1</v>
      </c>
      <c r="S75" s="179"/>
      <c r="T75" s="179"/>
      <c r="U75" s="179"/>
      <c r="V75" s="271">
        <f>(SUM(S75*10+T75)/R75*10)+U75</f>
        <v>0</v>
      </c>
      <c r="W75" s="179">
        <v>1</v>
      </c>
      <c r="X75" s="179"/>
      <c r="Y75" s="179"/>
      <c r="Z75" s="179"/>
      <c r="AA75" s="271">
        <f>(SUM(X75*10+Y75)/W75*10)+Z75</f>
        <v>0</v>
      </c>
      <c r="AB75" s="179">
        <v>1</v>
      </c>
      <c r="AC75" s="179"/>
      <c r="AD75" s="179"/>
      <c r="AE75" s="179"/>
      <c r="AF75" s="271">
        <f>(SUM(AC75*10+AD75)/AB75*10)+AE75</f>
        <v>0</v>
      </c>
      <c r="AG75" s="179">
        <v>1</v>
      </c>
      <c r="AH75" s="179"/>
      <c r="AI75" s="179"/>
      <c r="AJ75" s="179"/>
      <c r="AK75" s="271">
        <f>(SUM(AH75*10+AI75)/AG75*10)+AJ75</f>
        <v>0</v>
      </c>
      <c r="AL75" s="179">
        <v>1</v>
      </c>
      <c r="AM75" s="179"/>
      <c r="AN75" s="179"/>
      <c r="AO75" s="179"/>
      <c r="AP75" s="271">
        <f>(SUM(AM75*10+AN75)/AL75*10)+AO75</f>
        <v>0</v>
      </c>
      <c r="AQ75" s="179">
        <v>1</v>
      </c>
      <c r="AR75" s="179"/>
      <c r="AS75" s="179"/>
      <c r="AT75" s="179"/>
      <c r="AU75" s="271">
        <f>(SUM(AR75*10+AS75)/AQ75*10)+AT75</f>
        <v>0</v>
      </c>
      <c r="AV75" s="179">
        <v>1</v>
      </c>
      <c r="AW75" s="179"/>
      <c r="AX75" s="179"/>
      <c r="AY75" s="179"/>
      <c r="AZ75" s="271">
        <f>(SUM(AW75*10+AX75)/AV75*10)+AY75</f>
        <v>0</v>
      </c>
      <c r="BA75" s="179">
        <v>1</v>
      </c>
      <c r="BB75" s="179"/>
      <c r="BC75" s="179"/>
      <c r="BD75" s="179"/>
      <c r="BE75" s="271">
        <f>(SUM(BB75*10+BC75)/BA75*10)+BD75</f>
        <v>0</v>
      </c>
      <c r="BF75" s="179">
        <v>1</v>
      </c>
      <c r="BG75" s="179"/>
      <c r="BH75" s="179"/>
      <c r="BI75" s="179"/>
      <c r="BJ75" s="271">
        <f>(SUM(BG75*10+BH75)/BF75*10)+BI75</f>
        <v>0</v>
      </c>
      <c r="BK75" s="153">
        <f>IF(G75&lt;250,0,IF(G75&lt;500,250,IF(G75&lt;750,"500",IF(G75&lt;1000,750,IF(G75&lt;1500,1000,IF(G75&lt;2000,1500,IF(G75&lt;2500,2000,IF(G75&lt;3000,2500,3000))))))))</f>
        <v>0</v>
      </c>
      <c r="BL75" s="181">
        <v>0</v>
      </c>
      <c r="BM75" s="153">
        <f>BK75-BL75</f>
        <v>0</v>
      </c>
      <c r="BN75" s="153" t="str">
        <f>IF(BM75=0,"geen actie",CONCATENATE("diploma uitschrijven: ",BK75," punten"))</f>
        <v>geen actie</v>
      </c>
      <c r="BO75" s="149">
        <v>79</v>
      </c>
    </row>
    <row r="76" spans="1:67" s="210" customFormat="1" x14ac:dyDescent="0.3">
      <c r="A76" s="149">
        <v>80</v>
      </c>
      <c r="B76" s="149" t="str">
        <f>IF(A76=BO76,"v","x")</f>
        <v>v</v>
      </c>
      <c r="C76" s="201"/>
      <c r="D76" s="303"/>
      <c r="E76" s="153"/>
      <c r="F76" s="153"/>
      <c r="G76" s="153">
        <f>SUM(L76+Q76+V76+AA76+AF76+AK76+AP76+AU76+AZ76+BE76+BJ76)</f>
        <v>0</v>
      </c>
      <c r="H76" s="153"/>
      <c r="I76" s="153">
        <f>Aantallen!$B$1</f>
        <v>2021</v>
      </c>
      <c r="J76" s="455">
        <f>I76-H76</f>
        <v>2021</v>
      </c>
      <c r="K76" s="186">
        <f>G76-L76</f>
        <v>0</v>
      </c>
      <c r="L76" s="164"/>
      <c r="M76" s="179">
        <v>1</v>
      </c>
      <c r="N76" s="179"/>
      <c r="O76" s="179"/>
      <c r="P76" s="179"/>
      <c r="Q76" s="271">
        <f>(SUM(N76*10+O76)/M76*10)+P76</f>
        <v>0</v>
      </c>
      <c r="R76" s="179">
        <v>1</v>
      </c>
      <c r="S76" s="179"/>
      <c r="T76" s="179"/>
      <c r="U76" s="179"/>
      <c r="V76" s="271">
        <f>(SUM(S76*10+T76)/R76*10)+U76</f>
        <v>0</v>
      </c>
      <c r="W76" s="179">
        <v>1</v>
      </c>
      <c r="X76" s="179"/>
      <c r="Y76" s="179"/>
      <c r="Z76" s="179"/>
      <c r="AA76" s="271">
        <f>(SUM(X76*10+Y76)/W76*10)+Z76</f>
        <v>0</v>
      </c>
      <c r="AB76" s="179">
        <v>1</v>
      </c>
      <c r="AC76" s="179"/>
      <c r="AD76" s="179"/>
      <c r="AE76" s="179"/>
      <c r="AF76" s="271">
        <f>(SUM(AC76*10+AD76)/AB76*10)+AE76</f>
        <v>0</v>
      </c>
      <c r="AG76" s="179">
        <v>1</v>
      </c>
      <c r="AH76" s="179"/>
      <c r="AI76" s="179"/>
      <c r="AJ76" s="179"/>
      <c r="AK76" s="271">
        <f>(SUM(AH76*10+AI76)/AG76*10)+AJ76</f>
        <v>0</v>
      </c>
      <c r="AL76" s="179">
        <v>1</v>
      </c>
      <c r="AM76" s="179"/>
      <c r="AN76" s="179"/>
      <c r="AO76" s="179"/>
      <c r="AP76" s="271">
        <f>(SUM(AM76*10+AN76)/AL76*10)+AO76</f>
        <v>0</v>
      </c>
      <c r="AQ76" s="179">
        <v>1</v>
      </c>
      <c r="AR76" s="179"/>
      <c r="AS76" s="179"/>
      <c r="AT76" s="179"/>
      <c r="AU76" s="271">
        <f>(SUM(AR76*10+AS76)/AQ76*10)+AT76</f>
        <v>0</v>
      </c>
      <c r="AV76" s="179">
        <v>1</v>
      </c>
      <c r="AW76" s="179"/>
      <c r="AX76" s="179"/>
      <c r="AY76" s="179"/>
      <c r="AZ76" s="271">
        <f>(SUM(AW76*10+AX76)/AV76*10)+AY76</f>
        <v>0</v>
      </c>
      <c r="BA76" s="179">
        <v>1</v>
      </c>
      <c r="BB76" s="179"/>
      <c r="BC76" s="179"/>
      <c r="BD76" s="179"/>
      <c r="BE76" s="271">
        <f>(SUM(BB76*10+BC76)/BA76*10)+BD76</f>
        <v>0</v>
      </c>
      <c r="BF76" s="179">
        <v>1</v>
      </c>
      <c r="BG76" s="179"/>
      <c r="BH76" s="179"/>
      <c r="BI76" s="179"/>
      <c r="BJ76" s="271">
        <f>(SUM(BG76*10+BH76)/BF76*10)+BI76</f>
        <v>0</v>
      </c>
      <c r="BK76" s="153">
        <f>IF(G76&lt;250,0,IF(G76&lt;500,250,IF(G76&lt;750,"500",IF(G76&lt;1000,750,IF(G76&lt;1500,1000,IF(G76&lt;2000,1500,IF(G76&lt;2500,2000,IF(G76&lt;3000,2500,3000))))))))</f>
        <v>0</v>
      </c>
      <c r="BL76" s="181">
        <v>0</v>
      </c>
      <c r="BM76" s="153">
        <f>BK76-BL76</f>
        <v>0</v>
      </c>
      <c r="BN76" s="153" t="str">
        <f>IF(BM76=0,"geen actie",CONCATENATE("diploma uitschrijven: ",BK76," punten"))</f>
        <v>geen actie</v>
      </c>
      <c r="BO76" s="149">
        <v>80</v>
      </c>
    </row>
    <row r="77" spans="1:67" s="210" customFormat="1" x14ac:dyDescent="0.3">
      <c r="A77" s="149">
        <v>81</v>
      </c>
      <c r="B77" s="149" t="str">
        <f>IF(A77=BO77,"v","x")</f>
        <v>v</v>
      </c>
      <c r="C77" s="201"/>
      <c r="D77" s="303"/>
      <c r="E77" s="153"/>
      <c r="F77" s="153"/>
      <c r="G77" s="153">
        <f>SUM(L77+Q77+V77+AA77+AF77+AK77+AP77+AU77+AZ77+BE77+BJ77)</f>
        <v>0</v>
      </c>
      <c r="H77" s="153"/>
      <c r="I77" s="153">
        <f>Aantallen!$B$1</f>
        <v>2021</v>
      </c>
      <c r="J77" s="455">
        <f>I77-H77</f>
        <v>2021</v>
      </c>
      <c r="K77" s="186">
        <f>G77-L77</f>
        <v>0</v>
      </c>
      <c r="L77" s="164"/>
      <c r="M77" s="179">
        <v>1</v>
      </c>
      <c r="N77" s="179"/>
      <c r="O77" s="179"/>
      <c r="P77" s="179"/>
      <c r="Q77" s="271">
        <f>(SUM(N77*10+O77)/M77*10)+P77</f>
        <v>0</v>
      </c>
      <c r="R77" s="179">
        <v>1</v>
      </c>
      <c r="S77" s="179"/>
      <c r="T77" s="179"/>
      <c r="U77" s="179"/>
      <c r="V77" s="271">
        <f>(SUM(S77*10+T77)/R77*10)+U77</f>
        <v>0</v>
      </c>
      <c r="W77" s="179">
        <v>1</v>
      </c>
      <c r="X77" s="179"/>
      <c r="Y77" s="179"/>
      <c r="Z77" s="179"/>
      <c r="AA77" s="271">
        <f>(SUM(X77*10+Y77)/W77*10)+Z77</f>
        <v>0</v>
      </c>
      <c r="AB77" s="179">
        <v>1</v>
      </c>
      <c r="AC77" s="179"/>
      <c r="AD77" s="179"/>
      <c r="AE77" s="179"/>
      <c r="AF77" s="271">
        <f>(SUM(AC77*10+AD77)/AB77*10)+AE77</f>
        <v>0</v>
      </c>
      <c r="AG77" s="179">
        <v>1</v>
      </c>
      <c r="AH77" s="179"/>
      <c r="AI77" s="179"/>
      <c r="AJ77" s="179"/>
      <c r="AK77" s="271">
        <f>(SUM(AH77*10+AI77)/AG77*10)+AJ77</f>
        <v>0</v>
      </c>
      <c r="AL77" s="179">
        <v>1</v>
      </c>
      <c r="AM77" s="179"/>
      <c r="AN77" s="179"/>
      <c r="AO77" s="179"/>
      <c r="AP77" s="271">
        <f>(SUM(AM77*10+AN77)/AL77*10)+AO77</f>
        <v>0</v>
      </c>
      <c r="AQ77" s="179">
        <v>1</v>
      </c>
      <c r="AR77" s="179"/>
      <c r="AS77" s="179"/>
      <c r="AT77" s="179"/>
      <c r="AU77" s="271">
        <f>(SUM(AR77*10+AS77)/AQ77*10)+AT77</f>
        <v>0</v>
      </c>
      <c r="AV77" s="179">
        <v>1</v>
      </c>
      <c r="AW77" s="179"/>
      <c r="AX77" s="179"/>
      <c r="AY77" s="179"/>
      <c r="AZ77" s="271">
        <f>(SUM(AW77*10+AX77)/AV77*10)+AY77</f>
        <v>0</v>
      </c>
      <c r="BA77" s="179">
        <v>1</v>
      </c>
      <c r="BB77" s="179"/>
      <c r="BC77" s="179"/>
      <c r="BD77" s="179"/>
      <c r="BE77" s="271">
        <f>(SUM(BB77*10+BC77)/BA77*10)+BD77</f>
        <v>0</v>
      </c>
      <c r="BF77" s="179">
        <v>1</v>
      </c>
      <c r="BG77" s="179"/>
      <c r="BH77" s="179"/>
      <c r="BI77" s="179"/>
      <c r="BJ77" s="271">
        <f>(SUM(BG77*10+BH77)/BF77*10)+BI77</f>
        <v>0</v>
      </c>
      <c r="BK77" s="153">
        <f>IF(G77&lt;250,0,IF(G77&lt;500,250,IF(G77&lt;750,"500",IF(G77&lt;1000,750,IF(G77&lt;1500,1000,IF(G77&lt;2000,1500,IF(G77&lt;2500,2000,IF(G77&lt;3000,2500,3000))))))))</f>
        <v>0</v>
      </c>
      <c r="BL77" s="181">
        <v>0</v>
      </c>
      <c r="BM77" s="153">
        <f>BK77-BL77</f>
        <v>0</v>
      </c>
      <c r="BN77" s="153" t="str">
        <f>IF(BM77=0,"geen actie",CONCATENATE("diploma uitschrijven: ",BK77," punten"))</f>
        <v>geen actie</v>
      </c>
      <c r="BO77" s="149">
        <v>81</v>
      </c>
    </row>
    <row r="78" spans="1:67" s="210" customFormat="1" x14ac:dyDescent="0.3">
      <c r="A78" s="149">
        <v>82</v>
      </c>
      <c r="B78" s="149" t="str">
        <f>IF(A78=BO78,"v","x")</f>
        <v>v</v>
      </c>
      <c r="C78" s="201"/>
      <c r="D78" s="303"/>
      <c r="E78" s="153"/>
      <c r="F78" s="153"/>
      <c r="G78" s="153">
        <f>SUM(L78+Q78+V78+AA78+AF78+AK78+AP78+AU78+AZ78+BE78+BJ78)</f>
        <v>0</v>
      </c>
      <c r="H78" s="153"/>
      <c r="I78" s="153">
        <f>Aantallen!$B$1</f>
        <v>2021</v>
      </c>
      <c r="J78" s="455">
        <f>I78-H78</f>
        <v>2021</v>
      </c>
      <c r="K78" s="186">
        <f>G78-L78</f>
        <v>0</v>
      </c>
      <c r="L78" s="164"/>
      <c r="M78" s="179">
        <v>1</v>
      </c>
      <c r="N78" s="179"/>
      <c r="O78" s="179"/>
      <c r="P78" s="179"/>
      <c r="Q78" s="271">
        <f>(SUM(N78*10+O78)/M78*10)+P78</f>
        <v>0</v>
      </c>
      <c r="R78" s="179">
        <v>1</v>
      </c>
      <c r="S78" s="179"/>
      <c r="T78" s="179"/>
      <c r="U78" s="179"/>
      <c r="V78" s="271">
        <f>(SUM(S78*10+T78)/R78*10)+U78</f>
        <v>0</v>
      </c>
      <c r="W78" s="179">
        <v>1</v>
      </c>
      <c r="X78" s="179"/>
      <c r="Y78" s="179"/>
      <c r="Z78" s="179"/>
      <c r="AA78" s="271">
        <f>(SUM(X78*10+Y78)/W78*10)+Z78</f>
        <v>0</v>
      </c>
      <c r="AB78" s="179">
        <v>1</v>
      </c>
      <c r="AC78" s="179"/>
      <c r="AD78" s="179"/>
      <c r="AE78" s="179"/>
      <c r="AF78" s="271">
        <f>(SUM(AC78*10+AD78)/AB78*10)+AE78</f>
        <v>0</v>
      </c>
      <c r="AG78" s="179">
        <v>1</v>
      </c>
      <c r="AH78" s="179"/>
      <c r="AI78" s="179"/>
      <c r="AJ78" s="179"/>
      <c r="AK78" s="271">
        <f>(SUM(AH78*10+AI78)/AG78*10)+AJ78</f>
        <v>0</v>
      </c>
      <c r="AL78" s="179">
        <v>1</v>
      </c>
      <c r="AM78" s="179"/>
      <c r="AN78" s="179"/>
      <c r="AO78" s="179"/>
      <c r="AP78" s="271">
        <f>(SUM(AM78*10+AN78)/AL78*10)+AO78</f>
        <v>0</v>
      </c>
      <c r="AQ78" s="179">
        <v>1</v>
      </c>
      <c r="AR78" s="179"/>
      <c r="AS78" s="179"/>
      <c r="AT78" s="179"/>
      <c r="AU78" s="271">
        <f>(SUM(AR78*10+AS78)/AQ78*10)+AT78</f>
        <v>0</v>
      </c>
      <c r="AV78" s="179">
        <v>1</v>
      </c>
      <c r="AW78" s="179"/>
      <c r="AX78" s="179"/>
      <c r="AY78" s="179"/>
      <c r="AZ78" s="271">
        <f>(SUM(AW78*10+AX78)/AV78*10)+AY78</f>
        <v>0</v>
      </c>
      <c r="BA78" s="179">
        <v>1</v>
      </c>
      <c r="BB78" s="179"/>
      <c r="BC78" s="179"/>
      <c r="BD78" s="179"/>
      <c r="BE78" s="271">
        <f>(SUM(BB78*10+BC78)/BA78*10)+BD78</f>
        <v>0</v>
      </c>
      <c r="BF78" s="179">
        <v>1</v>
      </c>
      <c r="BG78" s="179"/>
      <c r="BH78" s="179"/>
      <c r="BI78" s="179"/>
      <c r="BJ78" s="271">
        <f>(SUM(BG78*10+BH78)/BF78*10)+BI78</f>
        <v>0</v>
      </c>
      <c r="BK78" s="153">
        <f>IF(G78&lt;250,0,IF(G78&lt;500,250,IF(G78&lt;750,"500",IF(G78&lt;1000,750,IF(G78&lt;1500,1000,IF(G78&lt;2000,1500,IF(G78&lt;2500,2000,IF(G78&lt;3000,2500,3000))))))))</f>
        <v>0</v>
      </c>
      <c r="BL78" s="181">
        <v>0</v>
      </c>
      <c r="BM78" s="153">
        <f>BK78-BL78</f>
        <v>0</v>
      </c>
      <c r="BN78" s="153" t="str">
        <f>IF(BM78=0,"geen actie",CONCATENATE("diploma uitschrijven: ",BK78," punten"))</f>
        <v>geen actie</v>
      </c>
      <c r="BO78" s="149">
        <v>82</v>
      </c>
    </row>
    <row r="79" spans="1:67" s="210" customFormat="1" x14ac:dyDescent="0.3">
      <c r="A79" s="149">
        <v>83</v>
      </c>
      <c r="B79" s="149" t="str">
        <f>IF(A79=BO79,"v","x")</f>
        <v>v</v>
      </c>
      <c r="C79" s="201"/>
      <c r="D79" s="303"/>
      <c r="E79" s="153"/>
      <c r="F79" s="153"/>
      <c r="G79" s="153">
        <f>SUM(L79+Q79+V79+AA79+AF79+AK79+AP79+AU79+AZ79+BE79+BJ79)</f>
        <v>0</v>
      </c>
      <c r="H79" s="153"/>
      <c r="I79" s="153">
        <f>Aantallen!$B$1</f>
        <v>2021</v>
      </c>
      <c r="J79" s="455">
        <f>I79-H79</f>
        <v>2021</v>
      </c>
      <c r="K79" s="186">
        <f>G79-L79</f>
        <v>0</v>
      </c>
      <c r="L79" s="164"/>
      <c r="M79" s="179">
        <v>1</v>
      </c>
      <c r="N79" s="179"/>
      <c r="O79" s="179"/>
      <c r="P79" s="179"/>
      <c r="Q79" s="271">
        <f>(SUM(N79*10+O79)/M79*10)+P79</f>
        <v>0</v>
      </c>
      <c r="R79" s="179">
        <v>1</v>
      </c>
      <c r="S79" s="179"/>
      <c r="T79" s="179"/>
      <c r="U79" s="179"/>
      <c r="V79" s="271">
        <f>(SUM(S79*10+T79)/R79*10)+U79</f>
        <v>0</v>
      </c>
      <c r="W79" s="179">
        <v>1</v>
      </c>
      <c r="X79" s="179"/>
      <c r="Y79" s="179"/>
      <c r="Z79" s="179"/>
      <c r="AA79" s="271">
        <f>(SUM(X79*10+Y79)/W79*10)+Z79</f>
        <v>0</v>
      </c>
      <c r="AB79" s="179">
        <v>1</v>
      </c>
      <c r="AC79" s="179"/>
      <c r="AD79" s="179"/>
      <c r="AE79" s="179"/>
      <c r="AF79" s="271">
        <f>(SUM(AC79*10+AD79)/AB79*10)+AE79</f>
        <v>0</v>
      </c>
      <c r="AG79" s="179">
        <v>1</v>
      </c>
      <c r="AH79" s="179"/>
      <c r="AI79" s="179"/>
      <c r="AJ79" s="179"/>
      <c r="AK79" s="271">
        <f>(SUM(AH79*10+AI79)/AG79*10)+AJ79</f>
        <v>0</v>
      </c>
      <c r="AL79" s="179">
        <v>1</v>
      </c>
      <c r="AM79" s="179"/>
      <c r="AN79" s="179"/>
      <c r="AO79" s="179"/>
      <c r="AP79" s="271">
        <f>(SUM(AM79*10+AN79)/AL79*10)+AO79</f>
        <v>0</v>
      </c>
      <c r="AQ79" s="179">
        <v>1</v>
      </c>
      <c r="AR79" s="179"/>
      <c r="AS79" s="179"/>
      <c r="AT79" s="179"/>
      <c r="AU79" s="271">
        <f>(SUM(AR79*10+AS79)/AQ79*10)+AT79</f>
        <v>0</v>
      </c>
      <c r="AV79" s="179">
        <v>1</v>
      </c>
      <c r="AW79" s="179"/>
      <c r="AX79" s="179"/>
      <c r="AY79" s="179"/>
      <c r="AZ79" s="271">
        <f>(SUM(AW79*10+AX79)/AV79*10)+AY79</f>
        <v>0</v>
      </c>
      <c r="BA79" s="179">
        <v>1</v>
      </c>
      <c r="BB79" s="179"/>
      <c r="BC79" s="179"/>
      <c r="BD79" s="179"/>
      <c r="BE79" s="271">
        <f>(SUM(BB79*10+BC79)/BA79*10)+BD79</f>
        <v>0</v>
      </c>
      <c r="BF79" s="179">
        <v>1</v>
      </c>
      <c r="BG79" s="179"/>
      <c r="BH79" s="179"/>
      <c r="BI79" s="179"/>
      <c r="BJ79" s="271">
        <f>(SUM(BG79*10+BH79)/BF79*10)+BI79</f>
        <v>0</v>
      </c>
      <c r="BK79" s="153">
        <f>IF(G79&lt;250,0,IF(G79&lt;500,250,IF(G79&lt;750,"500",IF(G79&lt;1000,750,IF(G79&lt;1500,1000,IF(G79&lt;2000,1500,IF(G79&lt;2500,2000,IF(G79&lt;3000,2500,3000))))))))</f>
        <v>0</v>
      </c>
      <c r="BL79" s="181">
        <v>0</v>
      </c>
      <c r="BM79" s="153">
        <f>BK79-BL79</f>
        <v>0</v>
      </c>
      <c r="BN79" s="153" t="str">
        <f>IF(BM79=0,"geen actie",CONCATENATE("diploma uitschrijven: ",BK79," punten"))</f>
        <v>geen actie</v>
      </c>
      <c r="BO79" s="149">
        <v>83</v>
      </c>
    </row>
    <row r="80" spans="1:67" s="210" customFormat="1" x14ac:dyDescent="0.3">
      <c r="A80" s="149">
        <v>84</v>
      </c>
      <c r="B80" s="149" t="str">
        <f>IF(A80=BO80,"v","x")</f>
        <v>v</v>
      </c>
      <c r="C80" s="201"/>
      <c r="D80" s="303"/>
      <c r="E80" s="153"/>
      <c r="F80" s="153"/>
      <c r="G80" s="153">
        <f>SUM(L80+Q80+V80+AA80+AF80+AK80+AP80+AU80+AZ80+BE80+BJ80)</f>
        <v>0</v>
      </c>
      <c r="H80" s="153"/>
      <c r="I80" s="153">
        <f>Aantallen!$B$1</f>
        <v>2021</v>
      </c>
      <c r="J80" s="455">
        <f>I80-H80</f>
        <v>2021</v>
      </c>
      <c r="K80" s="186">
        <f>G80-L80</f>
        <v>0</v>
      </c>
      <c r="L80" s="164"/>
      <c r="M80" s="179">
        <v>1</v>
      </c>
      <c r="N80" s="179"/>
      <c r="O80" s="179"/>
      <c r="P80" s="179"/>
      <c r="Q80" s="271">
        <f>(SUM(N80*10+O80)/M80*10)+P80</f>
        <v>0</v>
      </c>
      <c r="R80" s="179">
        <v>1</v>
      </c>
      <c r="S80" s="179"/>
      <c r="T80" s="179"/>
      <c r="U80" s="179"/>
      <c r="V80" s="271">
        <f>(SUM(S80*10+T80)/R80*10)+U80</f>
        <v>0</v>
      </c>
      <c r="W80" s="179">
        <v>1</v>
      </c>
      <c r="X80" s="179"/>
      <c r="Y80" s="179"/>
      <c r="Z80" s="179"/>
      <c r="AA80" s="271">
        <f>(SUM(X80*10+Y80)/W80*10)+Z80</f>
        <v>0</v>
      </c>
      <c r="AB80" s="179">
        <v>1</v>
      </c>
      <c r="AC80" s="179"/>
      <c r="AD80" s="179"/>
      <c r="AE80" s="179"/>
      <c r="AF80" s="271">
        <f>(SUM(AC80*10+AD80)/AB80*10)+AE80</f>
        <v>0</v>
      </c>
      <c r="AG80" s="179">
        <v>1</v>
      </c>
      <c r="AH80" s="179"/>
      <c r="AI80" s="179"/>
      <c r="AJ80" s="179"/>
      <c r="AK80" s="271">
        <f>(SUM(AH80*10+AI80)/AG80*10)+AJ80</f>
        <v>0</v>
      </c>
      <c r="AL80" s="179">
        <v>1</v>
      </c>
      <c r="AM80" s="179"/>
      <c r="AN80" s="179"/>
      <c r="AO80" s="179"/>
      <c r="AP80" s="271">
        <f>(SUM(AM80*10+AN80)/AL80*10)+AO80</f>
        <v>0</v>
      </c>
      <c r="AQ80" s="179">
        <v>1</v>
      </c>
      <c r="AR80" s="179"/>
      <c r="AS80" s="179"/>
      <c r="AT80" s="179"/>
      <c r="AU80" s="271">
        <f>(SUM(AR80*10+AS80)/AQ80*10)+AT80</f>
        <v>0</v>
      </c>
      <c r="AV80" s="179">
        <v>1</v>
      </c>
      <c r="AW80" s="179"/>
      <c r="AX80" s="179"/>
      <c r="AY80" s="179"/>
      <c r="AZ80" s="271">
        <f>(SUM(AW80*10+AX80)/AV80*10)+AY80</f>
        <v>0</v>
      </c>
      <c r="BA80" s="179">
        <v>1</v>
      </c>
      <c r="BB80" s="179"/>
      <c r="BC80" s="179"/>
      <c r="BD80" s="179"/>
      <c r="BE80" s="271">
        <f>(SUM(BB80*10+BC80)/BA80*10)+BD80</f>
        <v>0</v>
      </c>
      <c r="BF80" s="179">
        <v>1</v>
      </c>
      <c r="BG80" s="179"/>
      <c r="BH80" s="179"/>
      <c r="BI80" s="179"/>
      <c r="BJ80" s="271">
        <f>(SUM(BG80*10+BH80)/BF80*10)+BI80</f>
        <v>0</v>
      </c>
      <c r="BK80" s="153">
        <f>IF(G80&lt;250,0,IF(G80&lt;500,250,IF(G80&lt;750,"500",IF(G80&lt;1000,750,IF(G80&lt;1500,1000,IF(G80&lt;2000,1500,IF(G80&lt;2500,2000,IF(G80&lt;3000,2500,3000))))))))</f>
        <v>0</v>
      </c>
      <c r="BL80" s="181">
        <v>0</v>
      </c>
      <c r="BM80" s="153">
        <f>BK80-BL80</f>
        <v>0</v>
      </c>
      <c r="BN80" s="153" t="str">
        <f>IF(BM80=0,"geen actie",CONCATENATE("diploma uitschrijven: ",BK80," punten"))</f>
        <v>geen actie</v>
      </c>
      <c r="BO80" s="149">
        <v>84</v>
      </c>
    </row>
    <row r="81" spans="1:67" s="210" customFormat="1" x14ac:dyDescent="0.3">
      <c r="A81" s="149">
        <v>85</v>
      </c>
      <c r="B81" s="149" t="str">
        <f>IF(A81=BO81,"v","x")</f>
        <v>v</v>
      </c>
      <c r="C81" s="201"/>
      <c r="D81" s="303"/>
      <c r="E81" s="153"/>
      <c r="F81" s="153"/>
      <c r="G81" s="153">
        <f>SUM(L81+Q81+V81+AA81+AF81+AK81+AP81+AU81+AZ81+BE81+BJ81)</f>
        <v>0</v>
      </c>
      <c r="H81" s="153"/>
      <c r="I81" s="153">
        <f>Aantallen!$B$1</f>
        <v>2021</v>
      </c>
      <c r="J81" s="455">
        <f>I81-H81</f>
        <v>2021</v>
      </c>
      <c r="K81" s="186">
        <f>G81-L81</f>
        <v>0</v>
      </c>
      <c r="L81" s="164"/>
      <c r="M81" s="179">
        <v>1</v>
      </c>
      <c r="N81" s="179"/>
      <c r="O81" s="179"/>
      <c r="P81" s="179"/>
      <c r="Q81" s="271">
        <f>(SUM(N81*10+O81)/M81*10)+P81</f>
        <v>0</v>
      </c>
      <c r="R81" s="179">
        <v>1</v>
      </c>
      <c r="S81" s="179"/>
      <c r="T81" s="179"/>
      <c r="U81" s="179"/>
      <c r="V81" s="271">
        <f>(SUM(S81*10+T81)/R81*10)+U81</f>
        <v>0</v>
      </c>
      <c r="W81" s="179">
        <v>1</v>
      </c>
      <c r="X81" s="179"/>
      <c r="Y81" s="179"/>
      <c r="Z81" s="179"/>
      <c r="AA81" s="271">
        <f>(SUM(X81*10+Y81)/W81*10)+Z81</f>
        <v>0</v>
      </c>
      <c r="AB81" s="179">
        <v>1</v>
      </c>
      <c r="AC81" s="179"/>
      <c r="AD81" s="179"/>
      <c r="AE81" s="179"/>
      <c r="AF81" s="271">
        <f>(SUM(AC81*10+AD81)/AB81*10)+AE81</f>
        <v>0</v>
      </c>
      <c r="AG81" s="179">
        <v>1</v>
      </c>
      <c r="AH81" s="179"/>
      <c r="AI81" s="179"/>
      <c r="AJ81" s="179"/>
      <c r="AK81" s="271">
        <f>(SUM(AH81*10+AI81)/AG81*10)+AJ81</f>
        <v>0</v>
      </c>
      <c r="AL81" s="179">
        <v>1</v>
      </c>
      <c r="AM81" s="179"/>
      <c r="AN81" s="179"/>
      <c r="AO81" s="179"/>
      <c r="AP81" s="271">
        <f>(SUM(AM81*10+AN81)/AL81*10)+AO81</f>
        <v>0</v>
      </c>
      <c r="AQ81" s="179">
        <v>1</v>
      </c>
      <c r="AR81" s="179"/>
      <c r="AS81" s="179"/>
      <c r="AT81" s="179"/>
      <c r="AU81" s="271">
        <f>(SUM(AR81*10+AS81)/AQ81*10)+AT81</f>
        <v>0</v>
      </c>
      <c r="AV81" s="179">
        <v>1</v>
      </c>
      <c r="AW81" s="179"/>
      <c r="AX81" s="179"/>
      <c r="AY81" s="179"/>
      <c r="AZ81" s="271">
        <f>(SUM(AW81*10+AX81)/AV81*10)+AY81</f>
        <v>0</v>
      </c>
      <c r="BA81" s="179">
        <v>1</v>
      </c>
      <c r="BB81" s="179"/>
      <c r="BC81" s="179"/>
      <c r="BD81" s="179"/>
      <c r="BE81" s="271">
        <f>(SUM(BB81*10+BC81)/BA81*10)+BD81</f>
        <v>0</v>
      </c>
      <c r="BF81" s="179">
        <v>1</v>
      </c>
      <c r="BG81" s="179"/>
      <c r="BH81" s="179"/>
      <c r="BI81" s="179"/>
      <c r="BJ81" s="271">
        <f>(SUM(BG81*10+BH81)/BF81*10)+BI81</f>
        <v>0</v>
      </c>
      <c r="BK81" s="153">
        <f>IF(G81&lt;250,0,IF(G81&lt;500,250,IF(G81&lt;750,"500",IF(G81&lt;1000,750,IF(G81&lt;1500,1000,IF(G81&lt;2000,1500,IF(G81&lt;2500,2000,IF(G81&lt;3000,2500,3000))))))))</f>
        <v>0</v>
      </c>
      <c r="BL81" s="181">
        <v>0</v>
      </c>
      <c r="BM81" s="153">
        <f>BK81-BL81</f>
        <v>0</v>
      </c>
      <c r="BN81" s="153" t="str">
        <f>IF(BM81=0,"geen actie",CONCATENATE("diploma uitschrijven: ",BK81," punten"))</f>
        <v>geen actie</v>
      </c>
      <c r="BO81" s="149">
        <v>85</v>
      </c>
    </row>
    <row r="82" spans="1:67" s="210" customFormat="1" x14ac:dyDescent="0.3">
      <c r="A82" s="149">
        <v>86</v>
      </c>
      <c r="B82" s="149" t="str">
        <f>IF(A82=BO82,"v","x")</f>
        <v>v</v>
      </c>
      <c r="C82" s="201"/>
      <c r="D82" s="303"/>
      <c r="E82" s="153"/>
      <c r="F82" s="153"/>
      <c r="G82" s="153">
        <f>SUM(L82+Q82+V82+AA82+AF82+AK82+AP82+AU82+AZ82+BE82+BJ82)</f>
        <v>0</v>
      </c>
      <c r="H82" s="153"/>
      <c r="I82" s="153">
        <f>Aantallen!$B$1</f>
        <v>2021</v>
      </c>
      <c r="J82" s="455">
        <f>I82-H82</f>
        <v>2021</v>
      </c>
      <c r="K82" s="186">
        <f>G82-L82</f>
        <v>0</v>
      </c>
      <c r="L82" s="164"/>
      <c r="M82" s="179">
        <v>1</v>
      </c>
      <c r="N82" s="179"/>
      <c r="O82" s="179"/>
      <c r="P82" s="179"/>
      <c r="Q82" s="271">
        <f>(SUM(N82*10+O82)/M82*10)+P82</f>
        <v>0</v>
      </c>
      <c r="R82" s="179">
        <v>1</v>
      </c>
      <c r="S82" s="179"/>
      <c r="T82" s="179"/>
      <c r="U82" s="179"/>
      <c r="V82" s="271">
        <f>(SUM(S82*10+T82)/R82*10)+U82</f>
        <v>0</v>
      </c>
      <c r="W82" s="179">
        <v>1</v>
      </c>
      <c r="X82" s="179"/>
      <c r="Y82" s="179"/>
      <c r="Z82" s="179"/>
      <c r="AA82" s="271">
        <f>(SUM(X82*10+Y82)/W82*10)+Z82</f>
        <v>0</v>
      </c>
      <c r="AB82" s="179">
        <v>1</v>
      </c>
      <c r="AC82" s="179"/>
      <c r="AD82" s="179"/>
      <c r="AE82" s="179"/>
      <c r="AF82" s="271">
        <f>(SUM(AC82*10+AD82)/AB82*10)+AE82</f>
        <v>0</v>
      </c>
      <c r="AG82" s="179">
        <v>1</v>
      </c>
      <c r="AH82" s="179"/>
      <c r="AI82" s="179"/>
      <c r="AJ82" s="179"/>
      <c r="AK82" s="271">
        <f>(SUM(AH82*10+AI82)/AG82*10)+AJ82</f>
        <v>0</v>
      </c>
      <c r="AL82" s="179">
        <v>1</v>
      </c>
      <c r="AM82" s="179"/>
      <c r="AN82" s="179"/>
      <c r="AO82" s="179"/>
      <c r="AP82" s="271">
        <f>(SUM(AM82*10+AN82)/AL82*10)+AO82</f>
        <v>0</v>
      </c>
      <c r="AQ82" s="179">
        <v>1</v>
      </c>
      <c r="AR82" s="179"/>
      <c r="AS82" s="179"/>
      <c r="AT82" s="179"/>
      <c r="AU82" s="271">
        <f>(SUM(AR82*10+AS82)/AQ82*10)+AT82</f>
        <v>0</v>
      </c>
      <c r="AV82" s="179">
        <v>1</v>
      </c>
      <c r="AW82" s="179"/>
      <c r="AX82" s="179"/>
      <c r="AY82" s="179"/>
      <c r="AZ82" s="271">
        <f>(SUM(AW82*10+AX82)/AV82*10)+AY82</f>
        <v>0</v>
      </c>
      <c r="BA82" s="179">
        <v>1</v>
      </c>
      <c r="BB82" s="179"/>
      <c r="BC82" s="179"/>
      <c r="BD82" s="179"/>
      <c r="BE82" s="271">
        <f>(SUM(BB82*10+BC82)/BA82*10)+BD82</f>
        <v>0</v>
      </c>
      <c r="BF82" s="179">
        <v>1</v>
      </c>
      <c r="BG82" s="179"/>
      <c r="BH82" s="179"/>
      <c r="BI82" s="179"/>
      <c r="BJ82" s="271">
        <f>(SUM(BG82*10+BH82)/BF82*10)+BI82</f>
        <v>0</v>
      </c>
      <c r="BK82" s="153">
        <f>IF(G82&lt;250,0,IF(G82&lt;500,250,IF(G82&lt;750,"500",IF(G82&lt;1000,750,IF(G82&lt;1500,1000,IF(G82&lt;2000,1500,IF(G82&lt;2500,2000,IF(G82&lt;3000,2500,3000))))))))</f>
        <v>0</v>
      </c>
      <c r="BL82" s="181">
        <v>0</v>
      </c>
      <c r="BM82" s="153">
        <f>BK82-BL82</f>
        <v>0</v>
      </c>
      <c r="BN82" s="153" t="str">
        <f>IF(BM82=0,"geen actie",CONCATENATE("diploma uitschrijven: ",BK82," punten"))</f>
        <v>geen actie</v>
      </c>
      <c r="BO82" s="149">
        <v>86</v>
      </c>
    </row>
    <row r="83" spans="1:67" s="210" customFormat="1" x14ac:dyDescent="0.3">
      <c r="A83" s="149">
        <v>87</v>
      </c>
      <c r="B83" s="149" t="str">
        <f>IF(A83=BO83,"v","x")</f>
        <v>v</v>
      </c>
      <c r="C83" s="201"/>
      <c r="D83" s="303"/>
      <c r="E83" s="153"/>
      <c r="F83" s="153"/>
      <c r="G83" s="153">
        <f>SUM(L83+Q83+V83+AA83+AF83+AK83+AP83+AU83+AZ83+BE83+BJ83)</f>
        <v>0</v>
      </c>
      <c r="H83" s="153"/>
      <c r="I83" s="153">
        <f>Aantallen!$B$1</f>
        <v>2021</v>
      </c>
      <c r="J83" s="455">
        <f>I83-H83</f>
        <v>2021</v>
      </c>
      <c r="K83" s="186">
        <f>G83-L83</f>
        <v>0</v>
      </c>
      <c r="L83" s="164"/>
      <c r="M83" s="179">
        <v>1</v>
      </c>
      <c r="N83" s="179"/>
      <c r="O83" s="179"/>
      <c r="P83" s="179"/>
      <c r="Q83" s="271">
        <f>(SUM(N83*10+O83)/M83*10)+P83</f>
        <v>0</v>
      </c>
      <c r="R83" s="179">
        <v>1</v>
      </c>
      <c r="S83" s="179"/>
      <c r="T83" s="179"/>
      <c r="U83" s="179"/>
      <c r="V83" s="271">
        <f>(SUM(S83*10+T83)/R83*10)+U83</f>
        <v>0</v>
      </c>
      <c r="W83" s="179">
        <v>1</v>
      </c>
      <c r="X83" s="179"/>
      <c r="Y83" s="179"/>
      <c r="Z83" s="179"/>
      <c r="AA83" s="271">
        <f>(SUM(X83*10+Y83)/W83*10)+Z83</f>
        <v>0</v>
      </c>
      <c r="AB83" s="179">
        <v>1</v>
      </c>
      <c r="AC83" s="179"/>
      <c r="AD83" s="179"/>
      <c r="AE83" s="179"/>
      <c r="AF83" s="271">
        <f>(SUM(AC83*10+AD83)/AB83*10)+AE83</f>
        <v>0</v>
      </c>
      <c r="AG83" s="179">
        <v>1</v>
      </c>
      <c r="AH83" s="179"/>
      <c r="AI83" s="179"/>
      <c r="AJ83" s="179"/>
      <c r="AK83" s="271">
        <f>(SUM(AH83*10+AI83)/AG83*10)+AJ83</f>
        <v>0</v>
      </c>
      <c r="AL83" s="179">
        <v>1</v>
      </c>
      <c r="AM83" s="179"/>
      <c r="AN83" s="179"/>
      <c r="AO83" s="179"/>
      <c r="AP83" s="271">
        <f>(SUM(AM83*10+AN83)/AL83*10)+AO83</f>
        <v>0</v>
      </c>
      <c r="AQ83" s="179">
        <v>1</v>
      </c>
      <c r="AR83" s="179"/>
      <c r="AS83" s="179"/>
      <c r="AT83" s="179"/>
      <c r="AU83" s="271">
        <f>(SUM(AR83*10+AS83)/AQ83*10)+AT83</f>
        <v>0</v>
      </c>
      <c r="AV83" s="179">
        <v>1</v>
      </c>
      <c r="AW83" s="179"/>
      <c r="AX83" s="179"/>
      <c r="AY83" s="179"/>
      <c r="AZ83" s="271">
        <f>(SUM(AW83*10+AX83)/AV83*10)+AY83</f>
        <v>0</v>
      </c>
      <c r="BA83" s="179">
        <v>1</v>
      </c>
      <c r="BB83" s="179"/>
      <c r="BC83" s="179"/>
      <c r="BD83" s="179"/>
      <c r="BE83" s="271">
        <f>(SUM(BB83*10+BC83)/BA83*10)+BD83</f>
        <v>0</v>
      </c>
      <c r="BF83" s="179">
        <v>1</v>
      </c>
      <c r="BG83" s="179"/>
      <c r="BH83" s="179"/>
      <c r="BI83" s="179"/>
      <c r="BJ83" s="271">
        <f>(SUM(BG83*10+BH83)/BF83*10)+BI83</f>
        <v>0</v>
      </c>
      <c r="BK83" s="153">
        <f>IF(G83&lt;250,0,IF(G83&lt;500,250,IF(G83&lt;750,"500",IF(G83&lt;1000,750,IF(G83&lt;1500,1000,IF(G83&lt;2000,1500,IF(G83&lt;2500,2000,IF(G83&lt;3000,2500,3000))))))))</f>
        <v>0</v>
      </c>
      <c r="BL83" s="181">
        <v>0</v>
      </c>
      <c r="BM83" s="153">
        <f>BK83-BL83</f>
        <v>0</v>
      </c>
      <c r="BN83" s="153" t="str">
        <f>IF(BM83=0,"geen actie",CONCATENATE("diploma uitschrijven: ",BK83," punten"))</f>
        <v>geen actie</v>
      </c>
      <c r="BO83" s="149">
        <v>87</v>
      </c>
    </row>
    <row r="84" spans="1:67" s="210" customFormat="1" x14ac:dyDescent="0.3">
      <c r="A84" s="149">
        <v>88</v>
      </c>
      <c r="B84" s="149" t="str">
        <f>IF(A84=BO84,"v","x")</f>
        <v>v</v>
      </c>
      <c r="C84" s="201"/>
      <c r="D84" s="303"/>
      <c r="E84" s="153"/>
      <c r="F84" s="153"/>
      <c r="G84" s="153">
        <f>SUM(L84+Q84+V84+AA84+AF84+AK84+AP84+AU84+AZ84+BE84+BJ84)</f>
        <v>0</v>
      </c>
      <c r="H84" s="153"/>
      <c r="I84" s="153">
        <f>Aantallen!$B$1</f>
        <v>2021</v>
      </c>
      <c r="J84" s="455">
        <f>I84-H84</f>
        <v>2021</v>
      </c>
      <c r="K84" s="186">
        <f>G84-L84</f>
        <v>0</v>
      </c>
      <c r="L84" s="164"/>
      <c r="M84" s="179">
        <v>1</v>
      </c>
      <c r="N84" s="179"/>
      <c r="O84" s="179"/>
      <c r="P84" s="179"/>
      <c r="Q84" s="271">
        <f>(SUM(N84*10+O84)/M84*10)+P84</f>
        <v>0</v>
      </c>
      <c r="R84" s="179">
        <v>1</v>
      </c>
      <c r="S84" s="179"/>
      <c r="T84" s="179"/>
      <c r="U84" s="179"/>
      <c r="V84" s="271">
        <f>(SUM(S84*10+T84)/R84*10)+U84</f>
        <v>0</v>
      </c>
      <c r="W84" s="179">
        <v>1</v>
      </c>
      <c r="X84" s="179"/>
      <c r="Y84" s="179"/>
      <c r="Z84" s="179"/>
      <c r="AA84" s="271">
        <f>(SUM(X84*10+Y84)/W84*10)+Z84</f>
        <v>0</v>
      </c>
      <c r="AB84" s="179">
        <v>1</v>
      </c>
      <c r="AC84" s="179"/>
      <c r="AD84" s="179"/>
      <c r="AE84" s="179"/>
      <c r="AF84" s="271">
        <f>(SUM(AC84*10+AD84)/AB84*10)+AE84</f>
        <v>0</v>
      </c>
      <c r="AG84" s="179">
        <v>1</v>
      </c>
      <c r="AH84" s="179"/>
      <c r="AI84" s="179"/>
      <c r="AJ84" s="179"/>
      <c r="AK84" s="271">
        <f>(SUM(AH84*10+AI84)/AG84*10)+AJ84</f>
        <v>0</v>
      </c>
      <c r="AL84" s="179">
        <v>1</v>
      </c>
      <c r="AM84" s="179"/>
      <c r="AN84" s="179"/>
      <c r="AO84" s="179"/>
      <c r="AP84" s="271">
        <f>(SUM(AM84*10+AN84)/AL84*10)+AO84</f>
        <v>0</v>
      </c>
      <c r="AQ84" s="179">
        <v>1</v>
      </c>
      <c r="AR84" s="179"/>
      <c r="AS84" s="179"/>
      <c r="AT84" s="179"/>
      <c r="AU84" s="271">
        <f>(SUM(AR84*10+AS84)/AQ84*10)+AT84</f>
        <v>0</v>
      </c>
      <c r="AV84" s="179">
        <v>1</v>
      </c>
      <c r="AW84" s="179"/>
      <c r="AX84" s="179"/>
      <c r="AY84" s="179"/>
      <c r="AZ84" s="271">
        <f>(SUM(AW84*10+AX84)/AV84*10)+AY84</f>
        <v>0</v>
      </c>
      <c r="BA84" s="179">
        <v>1</v>
      </c>
      <c r="BB84" s="179"/>
      <c r="BC84" s="179"/>
      <c r="BD84" s="179"/>
      <c r="BE84" s="271">
        <f>(SUM(BB84*10+BC84)/BA84*10)+BD84</f>
        <v>0</v>
      </c>
      <c r="BF84" s="179">
        <v>1</v>
      </c>
      <c r="BG84" s="179"/>
      <c r="BH84" s="179"/>
      <c r="BI84" s="179"/>
      <c r="BJ84" s="271">
        <f>(SUM(BG84*10+BH84)/BF84*10)+BI84</f>
        <v>0</v>
      </c>
      <c r="BK84" s="153">
        <f>IF(G84&lt;250,0,IF(G84&lt;500,250,IF(G84&lt;750,"500",IF(G84&lt;1000,750,IF(G84&lt;1500,1000,IF(G84&lt;2000,1500,IF(G84&lt;2500,2000,IF(G84&lt;3000,2500,3000))))))))</f>
        <v>0</v>
      </c>
      <c r="BL84" s="181">
        <v>0</v>
      </c>
      <c r="BM84" s="153">
        <f>BK84-BL84</f>
        <v>0</v>
      </c>
      <c r="BN84" s="153" t="str">
        <f>IF(BM84=0,"geen actie",CONCATENATE("diploma uitschrijven: ",BK84," punten"))</f>
        <v>geen actie</v>
      </c>
      <c r="BO84" s="149">
        <v>88</v>
      </c>
    </row>
    <row r="85" spans="1:67" s="210" customFormat="1" x14ac:dyDescent="0.3">
      <c r="A85" s="149">
        <v>89</v>
      </c>
      <c r="B85" s="149" t="str">
        <f>IF(A85=BO85,"v","x")</f>
        <v>v</v>
      </c>
      <c r="C85" s="201"/>
      <c r="D85" s="303"/>
      <c r="E85" s="153"/>
      <c r="F85" s="153"/>
      <c r="G85" s="153">
        <f>SUM(L85+Q85+V85+AA85+AF85+AK85+AP85+AU85+AZ85+BE85+BJ85)</f>
        <v>0</v>
      </c>
      <c r="H85" s="153"/>
      <c r="I85" s="153">
        <f>Aantallen!$B$1</f>
        <v>2021</v>
      </c>
      <c r="J85" s="455">
        <f>I85-H85</f>
        <v>2021</v>
      </c>
      <c r="K85" s="186">
        <f>G85-L85</f>
        <v>0</v>
      </c>
      <c r="L85" s="164"/>
      <c r="M85" s="179">
        <v>1</v>
      </c>
      <c r="N85" s="179"/>
      <c r="O85" s="179"/>
      <c r="P85" s="179"/>
      <c r="Q85" s="271">
        <f>(SUM(N85*10+O85)/M85*10)+P85</f>
        <v>0</v>
      </c>
      <c r="R85" s="179">
        <v>1</v>
      </c>
      <c r="S85" s="179"/>
      <c r="T85" s="179"/>
      <c r="U85" s="179"/>
      <c r="V85" s="271">
        <f>(SUM(S85*10+T85)/R85*10)+U85</f>
        <v>0</v>
      </c>
      <c r="W85" s="179">
        <v>1</v>
      </c>
      <c r="X85" s="179"/>
      <c r="Y85" s="179"/>
      <c r="Z85" s="179"/>
      <c r="AA85" s="271">
        <f>(SUM(X85*10+Y85)/W85*10)+Z85</f>
        <v>0</v>
      </c>
      <c r="AB85" s="179">
        <v>1</v>
      </c>
      <c r="AC85" s="179"/>
      <c r="AD85" s="179"/>
      <c r="AE85" s="179"/>
      <c r="AF85" s="271">
        <f>(SUM(AC85*10+AD85)/AB85*10)+AE85</f>
        <v>0</v>
      </c>
      <c r="AG85" s="179">
        <v>1</v>
      </c>
      <c r="AH85" s="179"/>
      <c r="AI85" s="179"/>
      <c r="AJ85" s="179"/>
      <c r="AK85" s="271">
        <f>(SUM(AH85*10+AI85)/AG85*10)+AJ85</f>
        <v>0</v>
      </c>
      <c r="AL85" s="179">
        <v>1</v>
      </c>
      <c r="AM85" s="179"/>
      <c r="AN85" s="179"/>
      <c r="AO85" s="179"/>
      <c r="AP85" s="271">
        <f>(SUM(AM85*10+AN85)/AL85*10)+AO85</f>
        <v>0</v>
      </c>
      <c r="AQ85" s="179">
        <v>1</v>
      </c>
      <c r="AR85" s="179"/>
      <c r="AS85" s="179"/>
      <c r="AT85" s="179"/>
      <c r="AU85" s="271">
        <f>(SUM(AR85*10+AS85)/AQ85*10)+AT85</f>
        <v>0</v>
      </c>
      <c r="AV85" s="179">
        <v>1</v>
      </c>
      <c r="AW85" s="179"/>
      <c r="AX85" s="179"/>
      <c r="AY85" s="179"/>
      <c r="AZ85" s="271">
        <f>(SUM(AW85*10+AX85)/AV85*10)+AY85</f>
        <v>0</v>
      </c>
      <c r="BA85" s="179">
        <v>1</v>
      </c>
      <c r="BB85" s="179"/>
      <c r="BC85" s="179"/>
      <c r="BD85" s="179"/>
      <c r="BE85" s="271">
        <f>(SUM(BB85*10+BC85)/BA85*10)+BD85</f>
        <v>0</v>
      </c>
      <c r="BF85" s="179">
        <v>1</v>
      </c>
      <c r="BG85" s="179"/>
      <c r="BH85" s="179"/>
      <c r="BI85" s="179"/>
      <c r="BJ85" s="271">
        <f>(SUM(BG85*10+BH85)/BF85*10)+BI85</f>
        <v>0</v>
      </c>
      <c r="BK85" s="153">
        <f>IF(G85&lt;250,0,IF(G85&lt;500,250,IF(G85&lt;750,"500",IF(G85&lt;1000,750,IF(G85&lt;1500,1000,IF(G85&lt;2000,1500,IF(G85&lt;2500,2000,IF(G85&lt;3000,2500,3000))))))))</f>
        <v>0</v>
      </c>
      <c r="BL85" s="181">
        <v>0</v>
      </c>
      <c r="BM85" s="153">
        <f>BK85-BL85</f>
        <v>0</v>
      </c>
      <c r="BN85" s="153" t="str">
        <f>IF(BM85=0,"geen actie",CONCATENATE("diploma uitschrijven: ",BK85," punten"))</f>
        <v>geen actie</v>
      </c>
      <c r="BO85" s="149">
        <v>89</v>
      </c>
    </row>
    <row r="86" spans="1:67" s="210" customFormat="1" x14ac:dyDescent="0.3">
      <c r="A86" s="149">
        <v>90</v>
      </c>
      <c r="B86" s="149" t="str">
        <f>IF(A86=BO86,"v","x")</f>
        <v>v</v>
      </c>
      <c r="C86" s="201"/>
      <c r="D86" s="303"/>
      <c r="E86" s="153"/>
      <c r="F86" s="153"/>
      <c r="G86" s="153">
        <f>SUM(L86+Q86+V86+AA86+AF86+AK86+AP86+AU86+AZ86+BE86+BJ86)</f>
        <v>0</v>
      </c>
      <c r="H86" s="153"/>
      <c r="I86" s="153">
        <f>Aantallen!$B$1</f>
        <v>2021</v>
      </c>
      <c r="J86" s="455">
        <f>I86-H86</f>
        <v>2021</v>
      </c>
      <c r="K86" s="186">
        <f>G86-L86</f>
        <v>0</v>
      </c>
      <c r="L86" s="164"/>
      <c r="M86" s="179">
        <v>1</v>
      </c>
      <c r="N86" s="179"/>
      <c r="O86" s="179"/>
      <c r="P86" s="179"/>
      <c r="Q86" s="271">
        <f>(SUM(N86*10+O86)/M86*10)+P86</f>
        <v>0</v>
      </c>
      <c r="R86" s="179">
        <v>1</v>
      </c>
      <c r="S86" s="179"/>
      <c r="T86" s="179"/>
      <c r="U86" s="179"/>
      <c r="V86" s="271">
        <f>(SUM(S86*10+T86)/R86*10)+U86</f>
        <v>0</v>
      </c>
      <c r="W86" s="179">
        <v>1</v>
      </c>
      <c r="X86" s="179"/>
      <c r="Y86" s="179"/>
      <c r="Z86" s="179"/>
      <c r="AA86" s="271">
        <f>(SUM(X86*10+Y86)/W86*10)+Z86</f>
        <v>0</v>
      </c>
      <c r="AB86" s="179">
        <v>1</v>
      </c>
      <c r="AC86" s="179"/>
      <c r="AD86" s="179"/>
      <c r="AE86" s="179"/>
      <c r="AF86" s="271">
        <f>(SUM(AC86*10+AD86)/AB86*10)+AE86</f>
        <v>0</v>
      </c>
      <c r="AG86" s="179">
        <v>1</v>
      </c>
      <c r="AH86" s="179"/>
      <c r="AI86" s="179"/>
      <c r="AJ86" s="179"/>
      <c r="AK86" s="271">
        <f>(SUM(AH86*10+AI86)/AG86*10)+AJ86</f>
        <v>0</v>
      </c>
      <c r="AL86" s="179">
        <v>1</v>
      </c>
      <c r="AM86" s="179"/>
      <c r="AN86" s="179"/>
      <c r="AO86" s="179"/>
      <c r="AP86" s="271">
        <f>(SUM(AM86*10+AN86)/AL86*10)+AO86</f>
        <v>0</v>
      </c>
      <c r="AQ86" s="179">
        <v>1</v>
      </c>
      <c r="AR86" s="179"/>
      <c r="AS86" s="179"/>
      <c r="AT86" s="179"/>
      <c r="AU86" s="271">
        <f>(SUM(AR86*10+AS86)/AQ86*10)+AT86</f>
        <v>0</v>
      </c>
      <c r="AV86" s="179">
        <v>1</v>
      </c>
      <c r="AW86" s="179"/>
      <c r="AX86" s="179"/>
      <c r="AY86" s="179"/>
      <c r="AZ86" s="271">
        <f>(SUM(AW86*10+AX86)/AV86*10)+AY86</f>
        <v>0</v>
      </c>
      <c r="BA86" s="179">
        <v>1</v>
      </c>
      <c r="BB86" s="179"/>
      <c r="BC86" s="179"/>
      <c r="BD86" s="179"/>
      <c r="BE86" s="271">
        <f>(SUM(BB86*10+BC86)/BA86*10)+BD86</f>
        <v>0</v>
      </c>
      <c r="BF86" s="179">
        <v>1</v>
      </c>
      <c r="BG86" s="179"/>
      <c r="BH86" s="179"/>
      <c r="BI86" s="179"/>
      <c r="BJ86" s="271">
        <f>(SUM(BG86*10+BH86)/BF86*10)+BI86</f>
        <v>0</v>
      </c>
      <c r="BK86" s="153">
        <f>IF(G86&lt;250,0,IF(G86&lt;500,250,IF(G86&lt;750,"500",IF(G86&lt;1000,750,IF(G86&lt;1500,1000,IF(G86&lt;2000,1500,IF(G86&lt;2500,2000,IF(G86&lt;3000,2500,3000))))))))</f>
        <v>0</v>
      </c>
      <c r="BL86" s="181">
        <v>0</v>
      </c>
      <c r="BM86" s="153">
        <f>BK86-BL86</f>
        <v>0</v>
      </c>
      <c r="BN86" s="153" t="str">
        <f>IF(BM86=0,"geen actie",CONCATENATE("diploma uitschrijven: ",BK86," punten"))</f>
        <v>geen actie</v>
      </c>
      <c r="BO86" s="149">
        <v>90</v>
      </c>
    </row>
    <row r="87" spans="1:67" s="210" customFormat="1" x14ac:dyDescent="0.3">
      <c r="A87" s="149">
        <v>91</v>
      </c>
      <c r="B87" s="149" t="str">
        <f>IF(A87=BO87,"v","x")</f>
        <v>v</v>
      </c>
      <c r="C87" s="201"/>
      <c r="D87" s="303"/>
      <c r="E87" s="153"/>
      <c r="F87" s="153"/>
      <c r="G87" s="153">
        <f>SUM(L87+Q87+V87+AA87+AF87+AK87+AP87+AU87+AZ87+BE87+BJ87)</f>
        <v>0</v>
      </c>
      <c r="H87" s="153"/>
      <c r="I87" s="153">
        <f>Aantallen!$B$1</f>
        <v>2021</v>
      </c>
      <c r="J87" s="455">
        <f>I87-H87</f>
        <v>2021</v>
      </c>
      <c r="K87" s="186">
        <f>G87-L87</f>
        <v>0</v>
      </c>
      <c r="L87" s="164"/>
      <c r="M87" s="179">
        <v>1</v>
      </c>
      <c r="N87" s="179"/>
      <c r="O87" s="179"/>
      <c r="P87" s="179"/>
      <c r="Q87" s="271">
        <f>(SUM(N87*10+O87)/M87*10)+P87</f>
        <v>0</v>
      </c>
      <c r="R87" s="179">
        <v>1</v>
      </c>
      <c r="S87" s="179"/>
      <c r="T87" s="179"/>
      <c r="U87" s="179"/>
      <c r="V87" s="271">
        <f>(SUM(S87*10+T87)/R87*10)+U87</f>
        <v>0</v>
      </c>
      <c r="W87" s="179">
        <v>1</v>
      </c>
      <c r="X87" s="179"/>
      <c r="Y87" s="179"/>
      <c r="Z87" s="179"/>
      <c r="AA87" s="271">
        <f>(SUM(X87*10+Y87)/W87*10)+Z87</f>
        <v>0</v>
      </c>
      <c r="AB87" s="179">
        <v>1</v>
      </c>
      <c r="AC87" s="179"/>
      <c r="AD87" s="179"/>
      <c r="AE87" s="179"/>
      <c r="AF87" s="271">
        <f>(SUM(AC87*10+AD87)/AB87*10)+AE87</f>
        <v>0</v>
      </c>
      <c r="AG87" s="179">
        <v>1</v>
      </c>
      <c r="AH87" s="179"/>
      <c r="AI87" s="179"/>
      <c r="AJ87" s="179"/>
      <c r="AK87" s="271">
        <f>(SUM(AH87*10+AI87)/AG87*10)+AJ87</f>
        <v>0</v>
      </c>
      <c r="AL87" s="179">
        <v>1</v>
      </c>
      <c r="AM87" s="179"/>
      <c r="AN87" s="179"/>
      <c r="AO87" s="179"/>
      <c r="AP87" s="271">
        <f>(SUM(AM87*10+AN87)/AL87*10)+AO87</f>
        <v>0</v>
      </c>
      <c r="AQ87" s="179">
        <v>1</v>
      </c>
      <c r="AR87" s="179"/>
      <c r="AS87" s="179"/>
      <c r="AT87" s="179"/>
      <c r="AU87" s="271">
        <f>(SUM(AR87*10+AS87)/AQ87*10)+AT87</f>
        <v>0</v>
      </c>
      <c r="AV87" s="179">
        <v>1</v>
      </c>
      <c r="AW87" s="179"/>
      <c r="AX87" s="179"/>
      <c r="AY87" s="179"/>
      <c r="AZ87" s="271">
        <f>(SUM(AW87*10+AX87)/AV87*10)+AY87</f>
        <v>0</v>
      </c>
      <c r="BA87" s="179">
        <v>1</v>
      </c>
      <c r="BB87" s="179"/>
      <c r="BC87" s="179"/>
      <c r="BD87" s="179"/>
      <c r="BE87" s="271">
        <f>(SUM(BB87*10+BC87)/BA87*10)+BD87</f>
        <v>0</v>
      </c>
      <c r="BF87" s="179">
        <v>1</v>
      </c>
      <c r="BG87" s="179"/>
      <c r="BH87" s="179"/>
      <c r="BI87" s="179"/>
      <c r="BJ87" s="271">
        <f>(SUM(BG87*10+BH87)/BF87*10)+BI87</f>
        <v>0</v>
      </c>
      <c r="BK87" s="153">
        <f>IF(G87&lt;250,0,IF(G87&lt;500,250,IF(G87&lt;750,"500",IF(G87&lt;1000,750,IF(G87&lt;1500,1000,IF(G87&lt;2000,1500,IF(G87&lt;2500,2000,IF(G87&lt;3000,2500,3000))))))))</f>
        <v>0</v>
      </c>
      <c r="BL87" s="181">
        <v>0</v>
      </c>
      <c r="BM87" s="153">
        <f>BK87-BL87</f>
        <v>0</v>
      </c>
      <c r="BN87" s="153" t="str">
        <f>IF(BM87=0,"geen actie",CONCATENATE("diploma uitschrijven: ",BK87," punten"))</f>
        <v>geen actie</v>
      </c>
      <c r="BO87" s="149">
        <v>91</v>
      </c>
    </row>
    <row r="88" spans="1:67" s="210" customFormat="1" x14ac:dyDescent="0.3">
      <c r="A88" s="149">
        <v>92</v>
      </c>
      <c r="B88" s="149" t="str">
        <f>IF(A88=BO88,"v","x")</f>
        <v>v</v>
      </c>
      <c r="C88" s="201"/>
      <c r="D88" s="303"/>
      <c r="E88" s="153"/>
      <c r="F88" s="153"/>
      <c r="G88" s="153">
        <f>SUM(L88+Q88+V88+AA88+AF88+AK88+AP88+AU88+AZ88+BE88+BJ88)</f>
        <v>0</v>
      </c>
      <c r="H88" s="153"/>
      <c r="I88" s="153">
        <f>Aantallen!$B$1</f>
        <v>2021</v>
      </c>
      <c r="J88" s="455">
        <f>I88-H88</f>
        <v>2021</v>
      </c>
      <c r="K88" s="186">
        <f>G88-L88</f>
        <v>0</v>
      </c>
      <c r="L88" s="164"/>
      <c r="M88" s="179">
        <v>1</v>
      </c>
      <c r="N88" s="179"/>
      <c r="O88" s="179"/>
      <c r="P88" s="179"/>
      <c r="Q88" s="271">
        <f>(SUM(N88*10+O88)/M88*10)+P88</f>
        <v>0</v>
      </c>
      <c r="R88" s="179">
        <v>1</v>
      </c>
      <c r="S88" s="179"/>
      <c r="T88" s="179"/>
      <c r="U88" s="179"/>
      <c r="V88" s="271">
        <f>(SUM(S88*10+T88)/R88*10)+U88</f>
        <v>0</v>
      </c>
      <c r="W88" s="179">
        <v>1</v>
      </c>
      <c r="X88" s="179"/>
      <c r="Y88" s="179"/>
      <c r="Z88" s="179"/>
      <c r="AA88" s="271">
        <f>(SUM(X88*10+Y88)/W88*10)+Z88</f>
        <v>0</v>
      </c>
      <c r="AB88" s="179">
        <v>1</v>
      </c>
      <c r="AC88" s="179"/>
      <c r="AD88" s="179"/>
      <c r="AE88" s="179"/>
      <c r="AF88" s="271">
        <f>(SUM(AC88*10+AD88)/AB88*10)+AE88</f>
        <v>0</v>
      </c>
      <c r="AG88" s="179">
        <v>1</v>
      </c>
      <c r="AH88" s="179"/>
      <c r="AI88" s="179"/>
      <c r="AJ88" s="179"/>
      <c r="AK88" s="271">
        <f>(SUM(AH88*10+AI88)/AG88*10)+AJ88</f>
        <v>0</v>
      </c>
      <c r="AL88" s="179">
        <v>1</v>
      </c>
      <c r="AM88" s="179"/>
      <c r="AN88" s="179"/>
      <c r="AO88" s="179"/>
      <c r="AP88" s="271">
        <f>(SUM(AM88*10+AN88)/AL88*10)+AO88</f>
        <v>0</v>
      </c>
      <c r="AQ88" s="179">
        <v>1</v>
      </c>
      <c r="AR88" s="179"/>
      <c r="AS88" s="179"/>
      <c r="AT88" s="179"/>
      <c r="AU88" s="271">
        <f>(SUM(AR88*10+AS88)/AQ88*10)+AT88</f>
        <v>0</v>
      </c>
      <c r="AV88" s="179">
        <v>1</v>
      </c>
      <c r="AW88" s="179"/>
      <c r="AX88" s="179"/>
      <c r="AY88" s="179"/>
      <c r="AZ88" s="271">
        <f>(SUM(AW88*10+AX88)/AV88*10)+AY88</f>
        <v>0</v>
      </c>
      <c r="BA88" s="179">
        <v>1</v>
      </c>
      <c r="BB88" s="179"/>
      <c r="BC88" s="179"/>
      <c r="BD88" s="179"/>
      <c r="BE88" s="271">
        <f>(SUM(BB88*10+BC88)/BA88*10)+BD88</f>
        <v>0</v>
      </c>
      <c r="BF88" s="179">
        <v>1</v>
      </c>
      <c r="BG88" s="179"/>
      <c r="BH88" s="179"/>
      <c r="BI88" s="179"/>
      <c r="BJ88" s="271">
        <f>(SUM(BG88*10+BH88)/BF88*10)+BI88</f>
        <v>0</v>
      </c>
      <c r="BK88" s="153">
        <f>IF(G88&lt;250,0,IF(G88&lt;500,250,IF(G88&lt;750,"500",IF(G88&lt;1000,750,IF(G88&lt;1500,1000,IF(G88&lt;2000,1500,IF(G88&lt;2500,2000,IF(G88&lt;3000,2500,3000))))))))</f>
        <v>0</v>
      </c>
      <c r="BL88" s="181">
        <v>0</v>
      </c>
      <c r="BM88" s="153">
        <f>BK88-BL88</f>
        <v>0</v>
      </c>
      <c r="BN88" s="153" t="str">
        <f>IF(BM88=0,"geen actie",CONCATENATE("diploma uitschrijven: ",BK88," punten"))</f>
        <v>geen actie</v>
      </c>
      <c r="BO88" s="149">
        <v>92</v>
      </c>
    </row>
    <row r="89" spans="1:67" s="210" customFormat="1" x14ac:dyDescent="0.3">
      <c r="A89" s="149">
        <v>93</v>
      </c>
      <c r="B89" s="149" t="str">
        <f>IF(A89=BO89,"v","x")</f>
        <v>v</v>
      </c>
      <c r="C89" s="201"/>
      <c r="D89" s="303"/>
      <c r="E89" s="153"/>
      <c r="F89" s="153"/>
      <c r="G89" s="153">
        <f>SUM(L89+Q89+V89+AA89+AF89+AK89+AP89+AU89+AZ89+BE89+BJ89)</f>
        <v>0</v>
      </c>
      <c r="H89" s="153"/>
      <c r="I89" s="153">
        <f>Aantallen!$B$1</f>
        <v>2021</v>
      </c>
      <c r="J89" s="455">
        <f>I89-H89</f>
        <v>2021</v>
      </c>
      <c r="K89" s="186">
        <f>G89-L89</f>
        <v>0</v>
      </c>
      <c r="L89" s="164"/>
      <c r="M89" s="179">
        <v>1</v>
      </c>
      <c r="N89" s="179"/>
      <c r="O89" s="179"/>
      <c r="P89" s="179"/>
      <c r="Q89" s="271">
        <f>(SUM(N89*10+O89)/M89*10)+P89</f>
        <v>0</v>
      </c>
      <c r="R89" s="179">
        <v>1</v>
      </c>
      <c r="S89" s="179"/>
      <c r="T89" s="179"/>
      <c r="U89" s="179"/>
      <c r="V89" s="271">
        <f>(SUM(S89*10+T89)/R89*10)+U89</f>
        <v>0</v>
      </c>
      <c r="W89" s="179">
        <v>1</v>
      </c>
      <c r="X89" s="179"/>
      <c r="Y89" s="179"/>
      <c r="Z89" s="179"/>
      <c r="AA89" s="271">
        <f>(SUM(X89*10+Y89)/W89*10)+Z89</f>
        <v>0</v>
      </c>
      <c r="AB89" s="179">
        <v>1</v>
      </c>
      <c r="AC89" s="179"/>
      <c r="AD89" s="179"/>
      <c r="AE89" s="179"/>
      <c r="AF89" s="271">
        <f>(SUM(AC89*10+AD89)/AB89*10)+AE89</f>
        <v>0</v>
      </c>
      <c r="AG89" s="179">
        <v>1</v>
      </c>
      <c r="AH89" s="179"/>
      <c r="AI89" s="179"/>
      <c r="AJ89" s="179"/>
      <c r="AK89" s="271">
        <f>(SUM(AH89*10+AI89)/AG89*10)+AJ89</f>
        <v>0</v>
      </c>
      <c r="AL89" s="179">
        <v>1</v>
      </c>
      <c r="AM89" s="179"/>
      <c r="AN89" s="179"/>
      <c r="AO89" s="179"/>
      <c r="AP89" s="271">
        <f>(SUM(AM89*10+AN89)/AL89*10)+AO89</f>
        <v>0</v>
      </c>
      <c r="AQ89" s="179">
        <v>1</v>
      </c>
      <c r="AR89" s="179"/>
      <c r="AS89" s="179"/>
      <c r="AT89" s="179"/>
      <c r="AU89" s="271">
        <f>(SUM(AR89*10+AS89)/AQ89*10)+AT89</f>
        <v>0</v>
      </c>
      <c r="AV89" s="179">
        <v>1</v>
      </c>
      <c r="AW89" s="179"/>
      <c r="AX89" s="179"/>
      <c r="AY89" s="179"/>
      <c r="AZ89" s="271">
        <f>(SUM(AW89*10+AX89)/AV89*10)+AY89</f>
        <v>0</v>
      </c>
      <c r="BA89" s="179">
        <v>1</v>
      </c>
      <c r="BB89" s="179"/>
      <c r="BC89" s="179"/>
      <c r="BD89" s="179"/>
      <c r="BE89" s="271">
        <f>(SUM(BB89*10+BC89)/BA89*10)+BD89</f>
        <v>0</v>
      </c>
      <c r="BF89" s="179">
        <v>1</v>
      </c>
      <c r="BG89" s="179"/>
      <c r="BH89" s="179"/>
      <c r="BI89" s="179"/>
      <c r="BJ89" s="271">
        <f>(SUM(BG89*10+BH89)/BF89*10)+BI89</f>
        <v>0</v>
      </c>
      <c r="BK89" s="153">
        <f>IF(G89&lt;250,0,IF(G89&lt;500,250,IF(G89&lt;750,"500",IF(G89&lt;1000,750,IF(G89&lt;1500,1000,IF(G89&lt;2000,1500,IF(G89&lt;2500,2000,IF(G89&lt;3000,2500,3000))))))))</f>
        <v>0</v>
      </c>
      <c r="BL89" s="181">
        <v>0</v>
      </c>
      <c r="BM89" s="153">
        <f>BK89-BL89</f>
        <v>0</v>
      </c>
      <c r="BN89" s="153" t="str">
        <f>IF(BM89=0,"geen actie",CONCATENATE("diploma uitschrijven: ",BK89," punten"))</f>
        <v>geen actie</v>
      </c>
      <c r="BO89" s="149">
        <v>93</v>
      </c>
    </row>
    <row r="90" spans="1:67" s="210" customFormat="1" x14ac:dyDescent="0.3">
      <c r="A90" s="149">
        <v>94</v>
      </c>
      <c r="B90" s="149" t="str">
        <f>IF(A90=BO90,"v","x")</f>
        <v>v</v>
      </c>
      <c r="C90" s="201"/>
      <c r="D90" s="303"/>
      <c r="E90" s="153"/>
      <c r="F90" s="153"/>
      <c r="G90" s="153">
        <f>SUM(L90+Q90+V90+AA90+AF90+AK90+AP90+AU90+AZ90+BE90+BJ90)</f>
        <v>0</v>
      </c>
      <c r="H90" s="153"/>
      <c r="I90" s="153">
        <f>Aantallen!$B$1</f>
        <v>2021</v>
      </c>
      <c r="J90" s="455">
        <f>I90-H90</f>
        <v>2021</v>
      </c>
      <c r="K90" s="186">
        <f>G90-L90</f>
        <v>0</v>
      </c>
      <c r="L90" s="164"/>
      <c r="M90" s="179">
        <v>1</v>
      </c>
      <c r="N90" s="179"/>
      <c r="O90" s="179"/>
      <c r="P90" s="179"/>
      <c r="Q90" s="271">
        <f>(SUM(N90*10+O90)/M90*10)+P90</f>
        <v>0</v>
      </c>
      <c r="R90" s="179">
        <v>1</v>
      </c>
      <c r="S90" s="179"/>
      <c r="T90" s="179"/>
      <c r="U90" s="179"/>
      <c r="V90" s="271">
        <f>(SUM(S90*10+T90)/R90*10)+U90</f>
        <v>0</v>
      </c>
      <c r="W90" s="179">
        <v>1</v>
      </c>
      <c r="X90" s="179"/>
      <c r="Y90" s="179"/>
      <c r="Z90" s="179"/>
      <c r="AA90" s="271">
        <f>(SUM(X90*10+Y90)/W90*10)+Z90</f>
        <v>0</v>
      </c>
      <c r="AB90" s="179">
        <v>1</v>
      </c>
      <c r="AC90" s="179"/>
      <c r="AD90" s="179"/>
      <c r="AE90" s="179"/>
      <c r="AF90" s="271">
        <f>(SUM(AC90*10+AD90)/AB90*10)+AE90</f>
        <v>0</v>
      </c>
      <c r="AG90" s="179">
        <v>1</v>
      </c>
      <c r="AH90" s="179"/>
      <c r="AI90" s="179"/>
      <c r="AJ90" s="179"/>
      <c r="AK90" s="271">
        <f>(SUM(AH90*10+AI90)/AG90*10)+AJ90</f>
        <v>0</v>
      </c>
      <c r="AL90" s="179">
        <v>1</v>
      </c>
      <c r="AM90" s="179"/>
      <c r="AN90" s="179"/>
      <c r="AO90" s="179"/>
      <c r="AP90" s="271">
        <f>(SUM(AM90*10+AN90)/AL90*10)+AO90</f>
        <v>0</v>
      </c>
      <c r="AQ90" s="179">
        <v>1</v>
      </c>
      <c r="AR90" s="179"/>
      <c r="AS90" s="179"/>
      <c r="AT90" s="179"/>
      <c r="AU90" s="271">
        <f>(SUM(AR90*10+AS90)/AQ90*10)+AT90</f>
        <v>0</v>
      </c>
      <c r="AV90" s="179">
        <v>1</v>
      </c>
      <c r="AW90" s="179"/>
      <c r="AX90" s="179"/>
      <c r="AY90" s="179"/>
      <c r="AZ90" s="271">
        <f>(SUM(AW90*10+AX90)/AV90*10)+AY90</f>
        <v>0</v>
      </c>
      <c r="BA90" s="179">
        <v>1</v>
      </c>
      <c r="BB90" s="179"/>
      <c r="BC90" s="179"/>
      <c r="BD90" s="179"/>
      <c r="BE90" s="271">
        <f>(SUM(BB90*10+BC90)/BA90*10)+BD90</f>
        <v>0</v>
      </c>
      <c r="BF90" s="179">
        <v>1</v>
      </c>
      <c r="BG90" s="179"/>
      <c r="BH90" s="179"/>
      <c r="BI90" s="179"/>
      <c r="BJ90" s="271">
        <f>(SUM(BG90*10+BH90)/BF90*10)+BI90</f>
        <v>0</v>
      </c>
      <c r="BK90" s="153">
        <f>IF(G90&lt;250,0,IF(G90&lt;500,250,IF(G90&lt;750,"500",IF(G90&lt;1000,750,IF(G90&lt;1500,1000,IF(G90&lt;2000,1500,IF(G90&lt;2500,2000,IF(G90&lt;3000,2500,3000))))))))</f>
        <v>0</v>
      </c>
      <c r="BL90" s="181">
        <v>0</v>
      </c>
      <c r="BM90" s="153">
        <f>BK90-BL90</f>
        <v>0</v>
      </c>
      <c r="BN90" s="153" t="str">
        <f>IF(BM90=0,"geen actie",CONCATENATE("diploma uitschrijven: ",BK90," punten"))</f>
        <v>geen actie</v>
      </c>
      <c r="BO90" s="149">
        <v>94</v>
      </c>
    </row>
    <row r="91" spans="1:67" s="210" customFormat="1" x14ac:dyDescent="0.3">
      <c r="A91" s="149">
        <v>95</v>
      </c>
      <c r="B91" s="149" t="str">
        <f>IF(A91=BO91,"v","x")</f>
        <v>v</v>
      </c>
      <c r="C91" s="201"/>
      <c r="D91" s="303"/>
      <c r="E91" s="153"/>
      <c r="F91" s="153"/>
      <c r="G91" s="153">
        <f>SUM(L91+Q91+V91+AA91+AF91+AK91+AP91+AU91+AZ91+BE91+BJ91)</f>
        <v>0</v>
      </c>
      <c r="H91" s="153"/>
      <c r="I91" s="153">
        <f>Aantallen!$B$1</f>
        <v>2021</v>
      </c>
      <c r="J91" s="455">
        <f>I91-H91</f>
        <v>2021</v>
      </c>
      <c r="K91" s="186">
        <f>G91-L91</f>
        <v>0</v>
      </c>
      <c r="L91" s="164"/>
      <c r="M91" s="179">
        <v>1</v>
      </c>
      <c r="N91" s="179"/>
      <c r="O91" s="179"/>
      <c r="P91" s="179"/>
      <c r="Q91" s="271">
        <f>(SUM(N91*10+O91)/M91*10)+P91</f>
        <v>0</v>
      </c>
      <c r="R91" s="179">
        <v>1</v>
      </c>
      <c r="S91" s="179"/>
      <c r="T91" s="179"/>
      <c r="U91" s="179"/>
      <c r="V91" s="271">
        <f>(SUM(S91*10+T91)/R91*10)+U91</f>
        <v>0</v>
      </c>
      <c r="W91" s="179">
        <v>1</v>
      </c>
      <c r="X91" s="179"/>
      <c r="Y91" s="179"/>
      <c r="Z91" s="179"/>
      <c r="AA91" s="271">
        <f>(SUM(X91*10+Y91)/W91*10)+Z91</f>
        <v>0</v>
      </c>
      <c r="AB91" s="179">
        <v>1</v>
      </c>
      <c r="AC91" s="179"/>
      <c r="AD91" s="179"/>
      <c r="AE91" s="179"/>
      <c r="AF91" s="271">
        <f>(SUM(AC91*10+AD91)/AB91*10)+AE91</f>
        <v>0</v>
      </c>
      <c r="AG91" s="179">
        <v>1</v>
      </c>
      <c r="AH91" s="179"/>
      <c r="AI91" s="179"/>
      <c r="AJ91" s="179"/>
      <c r="AK91" s="271">
        <f>(SUM(AH91*10+AI91)/AG91*10)+AJ91</f>
        <v>0</v>
      </c>
      <c r="AL91" s="179">
        <v>1</v>
      </c>
      <c r="AM91" s="179"/>
      <c r="AN91" s="179"/>
      <c r="AO91" s="179"/>
      <c r="AP91" s="271">
        <f>(SUM(AM91*10+AN91)/AL91*10)+AO91</f>
        <v>0</v>
      </c>
      <c r="AQ91" s="179">
        <v>1</v>
      </c>
      <c r="AR91" s="179"/>
      <c r="AS91" s="179"/>
      <c r="AT91" s="179"/>
      <c r="AU91" s="271">
        <f>(SUM(AR91*10+AS91)/AQ91*10)+AT91</f>
        <v>0</v>
      </c>
      <c r="AV91" s="179">
        <v>1</v>
      </c>
      <c r="AW91" s="179"/>
      <c r="AX91" s="179"/>
      <c r="AY91" s="179"/>
      <c r="AZ91" s="271">
        <f>(SUM(AW91*10+AX91)/AV91*10)+AY91</f>
        <v>0</v>
      </c>
      <c r="BA91" s="179">
        <v>1</v>
      </c>
      <c r="BB91" s="179"/>
      <c r="BC91" s="179"/>
      <c r="BD91" s="179"/>
      <c r="BE91" s="271">
        <f>(SUM(BB91*10+BC91)/BA91*10)+BD91</f>
        <v>0</v>
      </c>
      <c r="BF91" s="179">
        <v>1</v>
      </c>
      <c r="BG91" s="179"/>
      <c r="BH91" s="179"/>
      <c r="BI91" s="179"/>
      <c r="BJ91" s="271">
        <f>(SUM(BG91*10+BH91)/BF91*10)+BI91</f>
        <v>0</v>
      </c>
      <c r="BK91" s="153">
        <f>IF(G91&lt;250,0,IF(G91&lt;500,250,IF(G91&lt;750,"500",IF(G91&lt;1000,750,IF(G91&lt;1500,1000,IF(G91&lt;2000,1500,IF(G91&lt;2500,2000,IF(G91&lt;3000,2500,3000))))))))</f>
        <v>0</v>
      </c>
      <c r="BL91" s="181">
        <v>0</v>
      </c>
      <c r="BM91" s="153">
        <f>BK91-BL91</f>
        <v>0</v>
      </c>
      <c r="BN91" s="153" t="str">
        <f>IF(BM91=0,"geen actie",CONCATENATE("diploma uitschrijven: ",BK91," punten"))</f>
        <v>geen actie</v>
      </c>
      <c r="BO91" s="149">
        <v>95</v>
      </c>
    </row>
    <row r="92" spans="1:67" s="210" customFormat="1" x14ac:dyDescent="0.3">
      <c r="A92" s="149">
        <v>96</v>
      </c>
      <c r="B92" s="149" t="str">
        <f>IF(A92=BO92,"v","x")</f>
        <v>v</v>
      </c>
      <c r="C92" s="201"/>
      <c r="D92" s="303"/>
      <c r="E92" s="153"/>
      <c r="F92" s="153"/>
      <c r="G92" s="153">
        <f>SUM(L92+Q92+V92+AA92+AF92+AK92+AP92+AU92+AZ92+BE92+BJ92)</f>
        <v>0</v>
      </c>
      <c r="H92" s="153"/>
      <c r="I92" s="153">
        <f>Aantallen!$B$1</f>
        <v>2021</v>
      </c>
      <c r="J92" s="455">
        <f>I92-H92</f>
        <v>2021</v>
      </c>
      <c r="K92" s="186">
        <f>G92-L92</f>
        <v>0</v>
      </c>
      <c r="L92" s="164"/>
      <c r="M92" s="179">
        <v>1</v>
      </c>
      <c r="N92" s="179"/>
      <c r="O92" s="179"/>
      <c r="P92" s="179"/>
      <c r="Q92" s="271">
        <f>(SUM(N92*10+O92)/M92*10)+P92</f>
        <v>0</v>
      </c>
      <c r="R92" s="179">
        <v>1</v>
      </c>
      <c r="S92" s="179"/>
      <c r="T92" s="179"/>
      <c r="U92" s="179"/>
      <c r="V92" s="271">
        <f>(SUM(S92*10+T92)/R92*10)+U92</f>
        <v>0</v>
      </c>
      <c r="W92" s="179">
        <v>1</v>
      </c>
      <c r="X92" s="179"/>
      <c r="Y92" s="179"/>
      <c r="Z92" s="179"/>
      <c r="AA92" s="271">
        <f>(SUM(X92*10+Y92)/W92*10)+Z92</f>
        <v>0</v>
      </c>
      <c r="AB92" s="179">
        <v>1</v>
      </c>
      <c r="AC92" s="179"/>
      <c r="AD92" s="179"/>
      <c r="AE92" s="179"/>
      <c r="AF92" s="271">
        <f>(SUM(AC92*10+AD92)/AB92*10)+AE92</f>
        <v>0</v>
      </c>
      <c r="AG92" s="179">
        <v>1</v>
      </c>
      <c r="AH92" s="179"/>
      <c r="AI92" s="179"/>
      <c r="AJ92" s="179"/>
      <c r="AK92" s="271">
        <f>(SUM(AH92*10+AI92)/AG92*10)+AJ92</f>
        <v>0</v>
      </c>
      <c r="AL92" s="179">
        <v>1</v>
      </c>
      <c r="AM92" s="179"/>
      <c r="AN92" s="179"/>
      <c r="AO92" s="179"/>
      <c r="AP92" s="271">
        <f>(SUM(AM92*10+AN92)/AL92*10)+AO92</f>
        <v>0</v>
      </c>
      <c r="AQ92" s="179">
        <v>1</v>
      </c>
      <c r="AR92" s="179"/>
      <c r="AS92" s="179"/>
      <c r="AT92" s="179"/>
      <c r="AU92" s="271">
        <f>(SUM(AR92*10+AS92)/AQ92*10)+AT92</f>
        <v>0</v>
      </c>
      <c r="AV92" s="179">
        <v>1</v>
      </c>
      <c r="AW92" s="179"/>
      <c r="AX92" s="179"/>
      <c r="AY92" s="179"/>
      <c r="AZ92" s="271">
        <f>(SUM(AW92*10+AX92)/AV92*10)+AY92</f>
        <v>0</v>
      </c>
      <c r="BA92" s="179">
        <v>1</v>
      </c>
      <c r="BB92" s="179"/>
      <c r="BC92" s="179"/>
      <c r="BD92" s="179"/>
      <c r="BE92" s="271">
        <f>(SUM(BB92*10+BC92)/BA92*10)+BD92</f>
        <v>0</v>
      </c>
      <c r="BF92" s="179">
        <v>1</v>
      </c>
      <c r="BG92" s="179"/>
      <c r="BH92" s="179"/>
      <c r="BI92" s="179"/>
      <c r="BJ92" s="271">
        <f>(SUM(BG92*10+BH92)/BF92*10)+BI92</f>
        <v>0</v>
      </c>
      <c r="BK92" s="153">
        <f>IF(G92&lt;250,0,IF(G92&lt;500,250,IF(G92&lt;750,"500",IF(G92&lt;1000,750,IF(G92&lt;1500,1000,IF(G92&lt;2000,1500,IF(G92&lt;2500,2000,IF(G92&lt;3000,2500,3000))))))))</f>
        <v>0</v>
      </c>
      <c r="BL92" s="181">
        <v>0</v>
      </c>
      <c r="BM92" s="153">
        <f>BK92-BL92</f>
        <v>0</v>
      </c>
      <c r="BN92" s="153" t="str">
        <f>IF(BM92=0,"geen actie",CONCATENATE("diploma uitschrijven: ",BK92," punten"))</f>
        <v>geen actie</v>
      </c>
      <c r="BO92" s="149">
        <v>96</v>
      </c>
    </row>
    <row r="93" spans="1:67" s="210" customFormat="1" x14ac:dyDescent="0.3">
      <c r="A93" s="149">
        <v>97</v>
      </c>
      <c r="B93" s="149" t="str">
        <f>IF(A93=BO93,"v","x")</f>
        <v>v</v>
      </c>
      <c r="C93" s="201"/>
      <c r="D93" s="303"/>
      <c r="E93" s="153"/>
      <c r="F93" s="153"/>
      <c r="G93" s="153">
        <f>SUM(L93+Q93+V93+AA93+AF93+AK93+AP93+AU93+AZ93+BE93+BJ93)</f>
        <v>0</v>
      </c>
      <c r="H93" s="153"/>
      <c r="I93" s="153">
        <f>Aantallen!$B$1</f>
        <v>2021</v>
      </c>
      <c r="J93" s="455">
        <f>I93-H93</f>
        <v>2021</v>
      </c>
      <c r="K93" s="186">
        <f>G93-L93</f>
        <v>0</v>
      </c>
      <c r="L93" s="164"/>
      <c r="M93" s="179">
        <v>1</v>
      </c>
      <c r="N93" s="179"/>
      <c r="O93" s="179"/>
      <c r="P93" s="179"/>
      <c r="Q93" s="271">
        <f>(SUM(N93*10+O93)/M93*10)+P93</f>
        <v>0</v>
      </c>
      <c r="R93" s="179">
        <v>1</v>
      </c>
      <c r="S93" s="179"/>
      <c r="T93" s="179"/>
      <c r="U93" s="179"/>
      <c r="V93" s="271">
        <f>(SUM(S93*10+T93)/R93*10)+U93</f>
        <v>0</v>
      </c>
      <c r="W93" s="179">
        <v>1</v>
      </c>
      <c r="X93" s="179"/>
      <c r="Y93" s="179"/>
      <c r="Z93" s="179"/>
      <c r="AA93" s="271">
        <f>(SUM(X93*10+Y93)/W93*10)+Z93</f>
        <v>0</v>
      </c>
      <c r="AB93" s="179">
        <v>1</v>
      </c>
      <c r="AC93" s="179"/>
      <c r="AD93" s="179"/>
      <c r="AE93" s="179"/>
      <c r="AF93" s="271">
        <f>(SUM(AC93*10+AD93)/AB93*10)+AE93</f>
        <v>0</v>
      </c>
      <c r="AG93" s="179">
        <v>1</v>
      </c>
      <c r="AH93" s="179"/>
      <c r="AI93" s="179"/>
      <c r="AJ93" s="179"/>
      <c r="AK93" s="271">
        <f>(SUM(AH93*10+AI93)/AG93*10)+AJ93</f>
        <v>0</v>
      </c>
      <c r="AL93" s="179">
        <v>1</v>
      </c>
      <c r="AM93" s="179"/>
      <c r="AN93" s="179"/>
      <c r="AO93" s="179"/>
      <c r="AP93" s="271">
        <f>(SUM(AM93*10+AN93)/AL93*10)+AO93</f>
        <v>0</v>
      </c>
      <c r="AQ93" s="179">
        <v>1</v>
      </c>
      <c r="AR93" s="179"/>
      <c r="AS93" s="179"/>
      <c r="AT93" s="179"/>
      <c r="AU93" s="271">
        <f>(SUM(AR93*10+AS93)/AQ93*10)+AT93</f>
        <v>0</v>
      </c>
      <c r="AV93" s="179">
        <v>1</v>
      </c>
      <c r="AW93" s="179"/>
      <c r="AX93" s="179"/>
      <c r="AY93" s="179"/>
      <c r="AZ93" s="271">
        <f>(SUM(AW93*10+AX93)/AV93*10)+AY93</f>
        <v>0</v>
      </c>
      <c r="BA93" s="179">
        <v>1</v>
      </c>
      <c r="BB93" s="179"/>
      <c r="BC93" s="179"/>
      <c r="BD93" s="179"/>
      <c r="BE93" s="271">
        <f>(SUM(BB93*10+BC93)/BA93*10)+BD93</f>
        <v>0</v>
      </c>
      <c r="BF93" s="179">
        <v>1</v>
      </c>
      <c r="BG93" s="179"/>
      <c r="BH93" s="179"/>
      <c r="BI93" s="179"/>
      <c r="BJ93" s="271">
        <f>(SUM(BG93*10+BH93)/BF93*10)+BI93</f>
        <v>0</v>
      </c>
      <c r="BK93" s="153">
        <f>IF(G93&lt;250,0,IF(G93&lt;500,250,IF(G93&lt;750,"500",IF(G93&lt;1000,750,IF(G93&lt;1500,1000,IF(G93&lt;2000,1500,IF(G93&lt;2500,2000,IF(G93&lt;3000,2500,3000))))))))</f>
        <v>0</v>
      </c>
      <c r="BL93" s="181">
        <v>0</v>
      </c>
      <c r="BM93" s="153">
        <f>BK93-BL93</f>
        <v>0</v>
      </c>
      <c r="BN93" s="153" t="str">
        <f>IF(BM93=0,"geen actie",CONCATENATE("diploma uitschrijven: ",BK93," punten"))</f>
        <v>geen actie</v>
      </c>
      <c r="BO93" s="149">
        <v>97</v>
      </c>
    </row>
    <row r="94" spans="1:67" s="210" customFormat="1" x14ac:dyDescent="0.3">
      <c r="A94" s="149">
        <v>98</v>
      </c>
      <c r="B94" s="149" t="str">
        <f>IF(A94=BO94,"v","x")</f>
        <v>v</v>
      </c>
      <c r="C94" s="201"/>
      <c r="D94" s="303"/>
      <c r="E94" s="153"/>
      <c r="F94" s="153"/>
      <c r="G94" s="153">
        <f>SUM(L94+Q94+V94+AA94+AF94+AK94+AP94+AU94+AZ94+BE94+BJ94)</f>
        <v>0</v>
      </c>
      <c r="H94" s="153"/>
      <c r="I94" s="153">
        <f>Aantallen!$B$1</f>
        <v>2021</v>
      </c>
      <c r="J94" s="455">
        <f>I94-H94</f>
        <v>2021</v>
      </c>
      <c r="K94" s="186">
        <f>G94-L94</f>
        <v>0</v>
      </c>
      <c r="L94" s="164"/>
      <c r="M94" s="179">
        <v>1</v>
      </c>
      <c r="N94" s="179"/>
      <c r="O94" s="179"/>
      <c r="P94" s="179"/>
      <c r="Q94" s="271">
        <f>(SUM(N94*10+O94)/M94*10)+P94</f>
        <v>0</v>
      </c>
      <c r="R94" s="179">
        <v>1</v>
      </c>
      <c r="S94" s="179"/>
      <c r="T94" s="179"/>
      <c r="U94" s="179"/>
      <c r="V94" s="271">
        <f>(SUM(S94*10+T94)/R94*10)+U94</f>
        <v>0</v>
      </c>
      <c r="W94" s="179">
        <v>1</v>
      </c>
      <c r="X94" s="179"/>
      <c r="Y94" s="179"/>
      <c r="Z94" s="179"/>
      <c r="AA94" s="271">
        <f>(SUM(X94*10+Y94)/W94*10)+Z94</f>
        <v>0</v>
      </c>
      <c r="AB94" s="179">
        <v>1</v>
      </c>
      <c r="AC94" s="179"/>
      <c r="AD94" s="179"/>
      <c r="AE94" s="179"/>
      <c r="AF94" s="271">
        <f>(SUM(AC94*10+AD94)/AB94*10)+AE94</f>
        <v>0</v>
      </c>
      <c r="AG94" s="179">
        <v>1</v>
      </c>
      <c r="AH94" s="179"/>
      <c r="AI94" s="179"/>
      <c r="AJ94" s="179"/>
      <c r="AK94" s="271">
        <f>(SUM(AH94*10+AI94)/AG94*10)+AJ94</f>
        <v>0</v>
      </c>
      <c r="AL94" s="179">
        <v>1</v>
      </c>
      <c r="AM94" s="179"/>
      <c r="AN94" s="179"/>
      <c r="AO94" s="179"/>
      <c r="AP94" s="271">
        <f>(SUM(AM94*10+AN94)/AL94*10)+AO94</f>
        <v>0</v>
      </c>
      <c r="AQ94" s="179">
        <v>1</v>
      </c>
      <c r="AR94" s="179"/>
      <c r="AS94" s="179"/>
      <c r="AT94" s="179"/>
      <c r="AU94" s="271">
        <f>(SUM(AR94*10+AS94)/AQ94*10)+AT94</f>
        <v>0</v>
      </c>
      <c r="AV94" s="179">
        <v>1</v>
      </c>
      <c r="AW94" s="179"/>
      <c r="AX94" s="179"/>
      <c r="AY94" s="179"/>
      <c r="AZ94" s="271">
        <f>(SUM(AW94*10+AX94)/AV94*10)+AY94</f>
        <v>0</v>
      </c>
      <c r="BA94" s="179">
        <v>1</v>
      </c>
      <c r="BB94" s="179"/>
      <c r="BC94" s="179"/>
      <c r="BD94" s="179"/>
      <c r="BE94" s="271">
        <f>(SUM(BB94*10+BC94)/BA94*10)+BD94</f>
        <v>0</v>
      </c>
      <c r="BF94" s="179">
        <v>1</v>
      </c>
      <c r="BG94" s="179"/>
      <c r="BH94" s="179"/>
      <c r="BI94" s="179"/>
      <c r="BJ94" s="271">
        <f>(SUM(BG94*10+BH94)/BF94*10)+BI94</f>
        <v>0</v>
      </c>
      <c r="BK94" s="153">
        <f>IF(G94&lt;250,0,IF(G94&lt;500,250,IF(G94&lt;750,"500",IF(G94&lt;1000,750,IF(G94&lt;1500,1000,IF(G94&lt;2000,1500,IF(G94&lt;2500,2000,IF(G94&lt;3000,2500,3000))))))))</f>
        <v>0</v>
      </c>
      <c r="BL94" s="181">
        <v>0</v>
      </c>
      <c r="BM94" s="153">
        <f>BK94-BL94</f>
        <v>0</v>
      </c>
      <c r="BN94" s="153" t="str">
        <f>IF(BM94=0,"geen actie",CONCATENATE("diploma uitschrijven: ",BK94," punten"))</f>
        <v>geen actie</v>
      </c>
      <c r="BO94" s="149">
        <v>98</v>
      </c>
    </row>
    <row r="95" spans="1:67" s="210" customFormat="1" x14ac:dyDescent="0.3">
      <c r="A95" s="149">
        <v>99</v>
      </c>
      <c r="B95" s="149" t="str">
        <f>IF(A95=BO95,"v","x")</f>
        <v>v</v>
      </c>
      <c r="C95" s="201"/>
      <c r="D95" s="303"/>
      <c r="E95" s="153"/>
      <c r="F95" s="153"/>
      <c r="G95" s="153">
        <f>SUM(L95+Q95+V95+AA95+AF95+AK95+AP95+AU95+AZ95+BE95+BJ95)</f>
        <v>0</v>
      </c>
      <c r="H95" s="153"/>
      <c r="I95" s="153">
        <f>Aantallen!$B$1</f>
        <v>2021</v>
      </c>
      <c r="J95" s="455">
        <f>I95-H95</f>
        <v>2021</v>
      </c>
      <c r="K95" s="186">
        <f>G95-L95</f>
        <v>0</v>
      </c>
      <c r="L95" s="164"/>
      <c r="M95" s="179">
        <v>1</v>
      </c>
      <c r="N95" s="179"/>
      <c r="O95" s="179"/>
      <c r="P95" s="179"/>
      <c r="Q95" s="271">
        <f>(SUM(N95*10+O95)/M95*10)+P95</f>
        <v>0</v>
      </c>
      <c r="R95" s="179">
        <v>1</v>
      </c>
      <c r="S95" s="179"/>
      <c r="T95" s="179"/>
      <c r="U95" s="179"/>
      <c r="V95" s="271">
        <f>(SUM(S95*10+T95)/R95*10)+U95</f>
        <v>0</v>
      </c>
      <c r="W95" s="179">
        <v>1</v>
      </c>
      <c r="X95" s="179"/>
      <c r="Y95" s="179"/>
      <c r="Z95" s="179"/>
      <c r="AA95" s="271">
        <f>(SUM(X95*10+Y95)/W95*10)+Z95</f>
        <v>0</v>
      </c>
      <c r="AB95" s="179">
        <v>1</v>
      </c>
      <c r="AC95" s="179"/>
      <c r="AD95" s="179"/>
      <c r="AE95" s="179"/>
      <c r="AF95" s="271">
        <f>(SUM(AC95*10+AD95)/AB95*10)+AE95</f>
        <v>0</v>
      </c>
      <c r="AG95" s="179">
        <v>1</v>
      </c>
      <c r="AH95" s="179"/>
      <c r="AI95" s="179"/>
      <c r="AJ95" s="179"/>
      <c r="AK95" s="271">
        <f>(SUM(AH95*10+AI95)/AG95*10)+AJ95</f>
        <v>0</v>
      </c>
      <c r="AL95" s="179">
        <v>1</v>
      </c>
      <c r="AM95" s="179"/>
      <c r="AN95" s="179"/>
      <c r="AO95" s="179"/>
      <c r="AP95" s="271">
        <f>(SUM(AM95*10+AN95)/AL95*10)+AO95</f>
        <v>0</v>
      </c>
      <c r="AQ95" s="179">
        <v>1</v>
      </c>
      <c r="AR95" s="179"/>
      <c r="AS95" s="179"/>
      <c r="AT95" s="179"/>
      <c r="AU95" s="271">
        <f>(SUM(AR95*10+AS95)/AQ95*10)+AT95</f>
        <v>0</v>
      </c>
      <c r="AV95" s="179">
        <v>1</v>
      </c>
      <c r="AW95" s="179"/>
      <c r="AX95" s="179"/>
      <c r="AY95" s="179"/>
      <c r="AZ95" s="271">
        <f>(SUM(AW95*10+AX95)/AV95*10)+AY95</f>
        <v>0</v>
      </c>
      <c r="BA95" s="179">
        <v>1</v>
      </c>
      <c r="BB95" s="179"/>
      <c r="BC95" s="179"/>
      <c r="BD95" s="179"/>
      <c r="BE95" s="271">
        <f>(SUM(BB95*10+BC95)/BA95*10)+BD95</f>
        <v>0</v>
      </c>
      <c r="BF95" s="179">
        <v>1</v>
      </c>
      <c r="BG95" s="179"/>
      <c r="BH95" s="179"/>
      <c r="BI95" s="179"/>
      <c r="BJ95" s="271">
        <f>(SUM(BG95*10+BH95)/BF95*10)+BI95</f>
        <v>0</v>
      </c>
      <c r="BK95" s="153">
        <f>IF(G95&lt;250,0,IF(G95&lt;500,250,IF(G95&lt;750,"500",IF(G95&lt;1000,750,IF(G95&lt;1500,1000,IF(G95&lt;2000,1500,IF(G95&lt;2500,2000,IF(G95&lt;3000,2500,3000))))))))</f>
        <v>0</v>
      </c>
      <c r="BL95" s="181">
        <v>0</v>
      </c>
      <c r="BM95" s="153">
        <f>BK95-BL95</f>
        <v>0</v>
      </c>
      <c r="BN95" s="153" t="str">
        <f>IF(BM95=0,"geen actie",CONCATENATE("diploma uitschrijven: ",BK95," punten"))</f>
        <v>geen actie</v>
      </c>
      <c r="BO95" s="149">
        <v>99</v>
      </c>
    </row>
    <row r="96" spans="1:67" s="210" customFormat="1" x14ac:dyDescent="0.3">
      <c r="A96" s="149">
        <v>100</v>
      </c>
      <c r="B96" s="149" t="str">
        <f>IF(A96=BO96,"v","x")</f>
        <v>v</v>
      </c>
      <c r="C96" s="201"/>
      <c r="D96" s="303"/>
      <c r="E96" s="153"/>
      <c r="F96" s="153"/>
      <c r="G96" s="153">
        <f>SUM(L96+Q96+V96+AA96+AF96+AK96+AP96+AU96+AZ96+BE96+BJ96)</f>
        <v>0</v>
      </c>
      <c r="H96" s="153"/>
      <c r="I96" s="153">
        <f>Aantallen!$B$1</f>
        <v>2021</v>
      </c>
      <c r="J96" s="455">
        <f>I96-H96</f>
        <v>2021</v>
      </c>
      <c r="K96" s="186">
        <f>G96-L96</f>
        <v>0</v>
      </c>
      <c r="L96" s="164"/>
      <c r="M96" s="179">
        <v>1</v>
      </c>
      <c r="N96" s="179"/>
      <c r="O96" s="179"/>
      <c r="P96" s="179"/>
      <c r="Q96" s="271">
        <f>(SUM(N96*10+O96)/M96*10)+P96</f>
        <v>0</v>
      </c>
      <c r="R96" s="179">
        <v>1</v>
      </c>
      <c r="S96" s="179"/>
      <c r="T96" s="179"/>
      <c r="U96" s="179"/>
      <c r="V96" s="271">
        <f>(SUM(S96*10+T96)/R96*10)+U96</f>
        <v>0</v>
      </c>
      <c r="W96" s="179">
        <v>1</v>
      </c>
      <c r="X96" s="179"/>
      <c r="Y96" s="179"/>
      <c r="Z96" s="179"/>
      <c r="AA96" s="271">
        <f>(SUM(X96*10+Y96)/W96*10)+Z96</f>
        <v>0</v>
      </c>
      <c r="AB96" s="179">
        <v>1</v>
      </c>
      <c r="AC96" s="179"/>
      <c r="AD96" s="179"/>
      <c r="AE96" s="179"/>
      <c r="AF96" s="271">
        <f>(SUM(AC96*10+AD96)/AB96*10)+AE96</f>
        <v>0</v>
      </c>
      <c r="AG96" s="179">
        <v>1</v>
      </c>
      <c r="AH96" s="179"/>
      <c r="AI96" s="179"/>
      <c r="AJ96" s="179"/>
      <c r="AK96" s="271">
        <f>(SUM(AH96*10+AI96)/AG96*10)+AJ96</f>
        <v>0</v>
      </c>
      <c r="AL96" s="179">
        <v>1</v>
      </c>
      <c r="AM96" s="179"/>
      <c r="AN96" s="179"/>
      <c r="AO96" s="179"/>
      <c r="AP96" s="271">
        <f>(SUM(AM96*10+AN96)/AL96*10)+AO96</f>
        <v>0</v>
      </c>
      <c r="AQ96" s="179">
        <v>1</v>
      </c>
      <c r="AR96" s="179"/>
      <c r="AS96" s="179"/>
      <c r="AT96" s="179"/>
      <c r="AU96" s="271">
        <f>(SUM(AR96*10+AS96)/AQ96*10)+AT96</f>
        <v>0</v>
      </c>
      <c r="AV96" s="179">
        <v>1</v>
      </c>
      <c r="AW96" s="179"/>
      <c r="AX96" s="179"/>
      <c r="AY96" s="179"/>
      <c r="AZ96" s="271">
        <f>(SUM(AW96*10+AX96)/AV96*10)+AY96</f>
        <v>0</v>
      </c>
      <c r="BA96" s="179">
        <v>1</v>
      </c>
      <c r="BB96" s="179"/>
      <c r="BC96" s="179"/>
      <c r="BD96" s="179"/>
      <c r="BE96" s="271">
        <f>(SUM(BB96*10+BC96)/BA96*10)+BD96</f>
        <v>0</v>
      </c>
      <c r="BF96" s="179">
        <v>1</v>
      </c>
      <c r="BG96" s="179"/>
      <c r="BH96" s="179"/>
      <c r="BI96" s="179"/>
      <c r="BJ96" s="271">
        <f>(SUM(BG96*10+BH96)/BF96*10)+BI96</f>
        <v>0</v>
      </c>
      <c r="BK96" s="153">
        <f>IF(G96&lt;250,0,IF(G96&lt;500,250,IF(G96&lt;750,"500",IF(G96&lt;1000,750,IF(G96&lt;1500,1000,IF(G96&lt;2000,1500,IF(G96&lt;2500,2000,IF(G96&lt;3000,2500,3000))))))))</f>
        <v>0</v>
      </c>
      <c r="BL96" s="181">
        <v>0</v>
      </c>
      <c r="BM96" s="153">
        <f>BK96-BL96</f>
        <v>0</v>
      </c>
      <c r="BN96" s="153" t="str">
        <f>IF(BM96=0,"geen actie",CONCATENATE("diploma uitschrijven: ",BK96," punten"))</f>
        <v>geen actie</v>
      </c>
      <c r="BO96" s="149">
        <v>100</v>
      </c>
    </row>
    <row r="97" spans="1:67" s="210" customFormat="1" x14ac:dyDescent="0.3">
      <c r="A97" s="149">
        <v>101</v>
      </c>
      <c r="B97" s="149" t="str">
        <f>IF(A97=BO97,"v","x")</f>
        <v>v</v>
      </c>
      <c r="C97" s="201"/>
      <c r="D97" s="303"/>
      <c r="E97" s="153"/>
      <c r="F97" s="153"/>
      <c r="G97" s="153">
        <f>SUM(L97+Q97+V97+AA97+AF97+AK97+AP97+AU97+AZ97+BE97+BJ97)</f>
        <v>0</v>
      </c>
      <c r="H97" s="153"/>
      <c r="I97" s="153">
        <f>Aantallen!$B$1</f>
        <v>2021</v>
      </c>
      <c r="J97" s="455">
        <f>I97-H97</f>
        <v>2021</v>
      </c>
      <c r="K97" s="186">
        <f>G97-L97</f>
        <v>0</v>
      </c>
      <c r="L97" s="164"/>
      <c r="M97" s="179">
        <v>1</v>
      </c>
      <c r="N97" s="179"/>
      <c r="O97" s="179"/>
      <c r="P97" s="179"/>
      <c r="Q97" s="271">
        <f>(SUM(N97*10+O97)/M97*10)+P97</f>
        <v>0</v>
      </c>
      <c r="R97" s="179">
        <v>1</v>
      </c>
      <c r="S97" s="179"/>
      <c r="T97" s="179"/>
      <c r="U97" s="179"/>
      <c r="V97" s="271">
        <f>(SUM(S97*10+T97)/R97*10)+U97</f>
        <v>0</v>
      </c>
      <c r="W97" s="179">
        <v>1</v>
      </c>
      <c r="X97" s="179"/>
      <c r="Y97" s="179"/>
      <c r="Z97" s="179"/>
      <c r="AA97" s="271">
        <f>(SUM(X97*10+Y97)/W97*10)+Z97</f>
        <v>0</v>
      </c>
      <c r="AB97" s="179">
        <v>1</v>
      </c>
      <c r="AC97" s="179"/>
      <c r="AD97" s="179"/>
      <c r="AE97" s="179"/>
      <c r="AF97" s="271">
        <f>(SUM(AC97*10+AD97)/AB97*10)+AE97</f>
        <v>0</v>
      </c>
      <c r="AG97" s="179">
        <v>1</v>
      </c>
      <c r="AH97" s="179"/>
      <c r="AI97" s="179"/>
      <c r="AJ97" s="179"/>
      <c r="AK97" s="271">
        <f>(SUM(AH97*10+AI97)/AG97*10)+AJ97</f>
        <v>0</v>
      </c>
      <c r="AL97" s="179">
        <v>1</v>
      </c>
      <c r="AM97" s="179"/>
      <c r="AN97" s="179"/>
      <c r="AO97" s="179"/>
      <c r="AP97" s="271">
        <f>(SUM(AM97*10+AN97)/AL97*10)+AO97</f>
        <v>0</v>
      </c>
      <c r="AQ97" s="179">
        <v>1</v>
      </c>
      <c r="AR97" s="179"/>
      <c r="AS97" s="179"/>
      <c r="AT97" s="179"/>
      <c r="AU97" s="271">
        <f>(SUM(AR97*10+AS97)/AQ97*10)+AT97</f>
        <v>0</v>
      </c>
      <c r="AV97" s="179">
        <v>1</v>
      </c>
      <c r="AW97" s="179"/>
      <c r="AX97" s="179"/>
      <c r="AY97" s="179"/>
      <c r="AZ97" s="271">
        <f>(SUM(AW97*10+AX97)/AV97*10)+AY97</f>
        <v>0</v>
      </c>
      <c r="BA97" s="179">
        <v>1</v>
      </c>
      <c r="BB97" s="179"/>
      <c r="BC97" s="179"/>
      <c r="BD97" s="179"/>
      <c r="BE97" s="271">
        <f>(SUM(BB97*10+BC97)/BA97*10)+BD97</f>
        <v>0</v>
      </c>
      <c r="BF97" s="179">
        <v>1</v>
      </c>
      <c r="BG97" s="179"/>
      <c r="BH97" s="179"/>
      <c r="BI97" s="179"/>
      <c r="BJ97" s="271">
        <f>(SUM(BG97*10+BH97)/BF97*10)+BI97</f>
        <v>0</v>
      </c>
      <c r="BK97" s="153">
        <f>IF(G97&lt;250,0,IF(G97&lt;500,250,IF(G97&lt;750,"500",IF(G97&lt;1000,750,IF(G97&lt;1500,1000,IF(G97&lt;2000,1500,IF(G97&lt;2500,2000,IF(G97&lt;3000,2500,3000))))))))</f>
        <v>0</v>
      </c>
      <c r="BL97" s="181">
        <v>0</v>
      </c>
      <c r="BM97" s="153">
        <f>BK97-BL97</f>
        <v>0</v>
      </c>
      <c r="BN97" s="153" t="str">
        <f>IF(BM97=0,"geen actie",CONCATENATE("diploma uitschrijven: ",BK97," punten"))</f>
        <v>geen actie</v>
      </c>
      <c r="BO97" s="149">
        <v>101</v>
      </c>
    </row>
    <row r="98" spans="1:67" s="210" customFormat="1" x14ac:dyDescent="0.3">
      <c r="A98" s="149">
        <v>102</v>
      </c>
      <c r="B98" s="149" t="str">
        <f>IF(A98=BO98,"v","x")</f>
        <v>v</v>
      </c>
      <c r="C98" s="201"/>
      <c r="D98" s="303"/>
      <c r="E98" s="153"/>
      <c r="F98" s="153"/>
      <c r="G98" s="153">
        <f>SUM(L98+Q98+V98+AA98+AF98+AK98+AP98+AU98+AZ98+BE98+BJ98)</f>
        <v>0</v>
      </c>
      <c r="H98" s="153"/>
      <c r="I98" s="153">
        <f>Aantallen!$B$1</f>
        <v>2021</v>
      </c>
      <c r="J98" s="455">
        <f>I98-H98</f>
        <v>2021</v>
      </c>
      <c r="K98" s="186">
        <f>G98-L98</f>
        <v>0</v>
      </c>
      <c r="L98" s="164"/>
      <c r="M98" s="179">
        <v>1</v>
      </c>
      <c r="N98" s="179"/>
      <c r="O98" s="179"/>
      <c r="P98" s="179"/>
      <c r="Q98" s="271">
        <f>(SUM(N98*10+O98)/M98*10)+P98</f>
        <v>0</v>
      </c>
      <c r="R98" s="179">
        <v>1</v>
      </c>
      <c r="S98" s="179"/>
      <c r="T98" s="179"/>
      <c r="U98" s="179"/>
      <c r="V98" s="271">
        <f>(SUM(S98*10+T98)/R98*10)+U98</f>
        <v>0</v>
      </c>
      <c r="W98" s="179">
        <v>1</v>
      </c>
      <c r="X98" s="179"/>
      <c r="Y98" s="179"/>
      <c r="Z98" s="179"/>
      <c r="AA98" s="271">
        <f>(SUM(X98*10+Y98)/W98*10)+Z98</f>
        <v>0</v>
      </c>
      <c r="AB98" s="179">
        <v>1</v>
      </c>
      <c r="AC98" s="179"/>
      <c r="AD98" s="179"/>
      <c r="AE98" s="179"/>
      <c r="AF98" s="271">
        <f>(SUM(AC98*10+AD98)/AB98*10)+AE98</f>
        <v>0</v>
      </c>
      <c r="AG98" s="179">
        <v>1</v>
      </c>
      <c r="AH98" s="179"/>
      <c r="AI98" s="179"/>
      <c r="AJ98" s="179"/>
      <c r="AK98" s="271">
        <f>(SUM(AH98*10+AI98)/AG98*10)+AJ98</f>
        <v>0</v>
      </c>
      <c r="AL98" s="179">
        <v>1</v>
      </c>
      <c r="AM98" s="179"/>
      <c r="AN98" s="179"/>
      <c r="AO98" s="179"/>
      <c r="AP98" s="271">
        <f>(SUM(AM98*10+AN98)/AL98*10)+AO98</f>
        <v>0</v>
      </c>
      <c r="AQ98" s="179">
        <v>1</v>
      </c>
      <c r="AR98" s="179"/>
      <c r="AS98" s="179"/>
      <c r="AT98" s="179"/>
      <c r="AU98" s="271">
        <f>(SUM(AR98*10+AS98)/AQ98*10)+AT98</f>
        <v>0</v>
      </c>
      <c r="AV98" s="179">
        <v>1</v>
      </c>
      <c r="AW98" s="179"/>
      <c r="AX98" s="179"/>
      <c r="AY98" s="179"/>
      <c r="AZ98" s="271">
        <f>(SUM(AW98*10+AX98)/AV98*10)+AY98</f>
        <v>0</v>
      </c>
      <c r="BA98" s="179">
        <v>1</v>
      </c>
      <c r="BB98" s="179"/>
      <c r="BC98" s="179"/>
      <c r="BD98" s="179"/>
      <c r="BE98" s="271">
        <f>(SUM(BB98*10+BC98)/BA98*10)+BD98</f>
        <v>0</v>
      </c>
      <c r="BF98" s="179">
        <v>1</v>
      </c>
      <c r="BG98" s="179"/>
      <c r="BH98" s="179"/>
      <c r="BI98" s="179"/>
      <c r="BJ98" s="271">
        <f>(SUM(BG98*10+BH98)/BF98*10)+BI98</f>
        <v>0</v>
      </c>
      <c r="BK98" s="153">
        <f>IF(G98&lt;250,0,IF(G98&lt;500,250,IF(G98&lt;750,"500",IF(G98&lt;1000,750,IF(G98&lt;1500,1000,IF(G98&lt;2000,1500,IF(G98&lt;2500,2000,IF(G98&lt;3000,2500,3000))))))))</f>
        <v>0</v>
      </c>
      <c r="BL98" s="181">
        <v>0</v>
      </c>
      <c r="BM98" s="153">
        <f>BK98-BL98</f>
        <v>0</v>
      </c>
      <c r="BN98" s="153" t="str">
        <f>IF(BM98=0,"geen actie",CONCATENATE("diploma uitschrijven: ",BK98," punten"))</f>
        <v>geen actie</v>
      </c>
      <c r="BO98" s="149">
        <v>102</v>
      </c>
    </row>
    <row r="99" spans="1:67" s="210" customFormat="1" x14ac:dyDescent="0.3">
      <c r="A99" s="149">
        <v>103</v>
      </c>
      <c r="B99" s="149" t="str">
        <f>IF(A99=BO99,"v","x")</f>
        <v>v</v>
      </c>
      <c r="C99" s="201"/>
      <c r="D99" s="303"/>
      <c r="E99" s="153"/>
      <c r="F99" s="153"/>
      <c r="G99" s="153">
        <f>SUM(L99+Q99+V99+AA99+AF99+AK99+AP99+AU99+AZ99+BE99+BJ99)</f>
        <v>0</v>
      </c>
      <c r="H99" s="153"/>
      <c r="I99" s="153">
        <f>Aantallen!$B$1</f>
        <v>2021</v>
      </c>
      <c r="J99" s="455">
        <f>I99-H99</f>
        <v>2021</v>
      </c>
      <c r="K99" s="186">
        <f>G99-L99</f>
        <v>0</v>
      </c>
      <c r="L99" s="164"/>
      <c r="M99" s="179">
        <v>1</v>
      </c>
      <c r="N99" s="179"/>
      <c r="O99" s="179"/>
      <c r="P99" s="179"/>
      <c r="Q99" s="271">
        <f>(SUM(N99*10+O99)/M99*10)+P99</f>
        <v>0</v>
      </c>
      <c r="R99" s="179">
        <v>1</v>
      </c>
      <c r="S99" s="179"/>
      <c r="T99" s="179"/>
      <c r="U99" s="179"/>
      <c r="V99" s="271">
        <f>(SUM(S99*10+T99)/R99*10)+U99</f>
        <v>0</v>
      </c>
      <c r="W99" s="179">
        <v>1</v>
      </c>
      <c r="X99" s="179"/>
      <c r="Y99" s="179"/>
      <c r="Z99" s="179"/>
      <c r="AA99" s="271">
        <f>(SUM(X99*10+Y99)/W99*10)+Z99</f>
        <v>0</v>
      </c>
      <c r="AB99" s="179">
        <v>1</v>
      </c>
      <c r="AC99" s="179"/>
      <c r="AD99" s="179"/>
      <c r="AE99" s="179"/>
      <c r="AF99" s="271">
        <f>(SUM(AC99*10+AD99)/AB99*10)+AE99</f>
        <v>0</v>
      </c>
      <c r="AG99" s="179">
        <v>1</v>
      </c>
      <c r="AH99" s="179"/>
      <c r="AI99" s="179"/>
      <c r="AJ99" s="179"/>
      <c r="AK99" s="271">
        <f>(SUM(AH99*10+AI99)/AG99*10)+AJ99</f>
        <v>0</v>
      </c>
      <c r="AL99" s="179">
        <v>1</v>
      </c>
      <c r="AM99" s="179"/>
      <c r="AN99" s="179"/>
      <c r="AO99" s="179"/>
      <c r="AP99" s="271">
        <f>(SUM(AM99*10+AN99)/AL99*10)+AO99</f>
        <v>0</v>
      </c>
      <c r="AQ99" s="179">
        <v>1</v>
      </c>
      <c r="AR99" s="179"/>
      <c r="AS99" s="179"/>
      <c r="AT99" s="179"/>
      <c r="AU99" s="271">
        <f>(SUM(AR99*10+AS99)/AQ99*10)+AT99</f>
        <v>0</v>
      </c>
      <c r="AV99" s="179">
        <v>1</v>
      </c>
      <c r="AW99" s="179"/>
      <c r="AX99" s="179"/>
      <c r="AY99" s="179"/>
      <c r="AZ99" s="271">
        <f>(SUM(AW99*10+AX99)/AV99*10)+AY99</f>
        <v>0</v>
      </c>
      <c r="BA99" s="179">
        <v>1</v>
      </c>
      <c r="BB99" s="179"/>
      <c r="BC99" s="179"/>
      <c r="BD99" s="179"/>
      <c r="BE99" s="271">
        <f>(SUM(BB99*10+BC99)/BA99*10)+BD99</f>
        <v>0</v>
      </c>
      <c r="BF99" s="179">
        <v>1</v>
      </c>
      <c r="BG99" s="179"/>
      <c r="BH99" s="179"/>
      <c r="BI99" s="179"/>
      <c r="BJ99" s="271">
        <f>(SUM(BG99*10+BH99)/BF99*10)+BI99</f>
        <v>0</v>
      </c>
      <c r="BK99" s="153">
        <f>IF(G99&lt;250,0,IF(G99&lt;500,250,IF(G99&lt;750,"500",IF(G99&lt;1000,750,IF(G99&lt;1500,1000,IF(G99&lt;2000,1500,IF(G99&lt;2500,2000,IF(G99&lt;3000,2500,3000))))))))</f>
        <v>0</v>
      </c>
      <c r="BL99" s="181">
        <v>0</v>
      </c>
      <c r="BM99" s="153">
        <f>BK99-BL99</f>
        <v>0</v>
      </c>
      <c r="BN99" s="153" t="str">
        <f>IF(BM99=0,"geen actie",CONCATENATE("diploma uitschrijven: ",BK99," punten"))</f>
        <v>geen actie</v>
      </c>
      <c r="BO99" s="149">
        <v>103</v>
      </c>
    </row>
    <row r="100" spans="1:67" s="210" customFormat="1" x14ac:dyDescent="0.3">
      <c r="A100" s="149">
        <v>104</v>
      </c>
      <c r="B100" s="149" t="str">
        <f>IF(A100=BO100,"v","x")</f>
        <v>v</v>
      </c>
      <c r="C100" s="201"/>
      <c r="D100" s="303"/>
      <c r="E100" s="153"/>
      <c r="F100" s="153"/>
      <c r="G100" s="153">
        <f>SUM(L100+Q100+V100+AA100+AF100+AK100+AP100+AU100+AZ100+BE100+BJ100)</f>
        <v>0</v>
      </c>
      <c r="H100" s="153"/>
      <c r="I100" s="153">
        <f>Aantallen!$B$1</f>
        <v>2021</v>
      </c>
      <c r="J100" s="455">
        <f>I100-H100</f>
        <v>2021</v>
      </c>
      <c r="K100" s="186">
        <f>G100-L100</f>
        <v>0</v>
      </c>
      <c r="L100" s="164"/>
      <c r="M100" s="179">
        <v>1</v>
      </c>
      <c r="N100" s="179"/>
      <c r="O100" s="179"/>
      <c r="P100" s="179"/>
      <c r="Q100" s="271">
        <f>(SUM(N100*10+O100)/M100*10)+P100</f>
        <v>0</v>
      </c>
      <c r="R100" s="179">
        <v>1</v>
      </c>
      <c r="S100" s="179"/>
      <c r="T100" s="179"/>
      <c r="U100" s="179"/>
      <c r="V100" s="271">
        <f>(SUM(S100*10+T100)/R100*10)+U100</f>
        <v>0</v>
      </c>
      <c r="W100" s="179">
        <v>1</v>
      </c>
      <c r="X100" s="179"/>
      <c r="Y100" s="179"/>
      <c r="Z100" s="179"/>
      <c r="AA100" s="271">
        <f>(SUM(X100*10+Y100)/W100*10)+Z100</f>
        <v>0</v>
      </c>
      <c r="AB100" s="179">
        <v>1</v>
      </c>
      <c r="AC100" s="179"/>
      <c r="AD100" s="179"/>
      <c r="AE100" s="179"/>
      <c r="AF100" s="271">
        <f>(SUM(AC100*10+AD100)/AB100*10)+AE100</f>
        <v>0</v>
      </c>
      <c r="AG100" s="179">
        <v>1</v>
      </c>
      <c r="AH100" s="179"/>
      <c r="AI100" s="179"/>
      <c r="AJ100" s="179"/>
      <c r="AK100" s="271">
        <f>(SUM(AH100*10+AI100)/AG100*10)+AJ100</f>
        <v>0</v>
      </c>
      <c r="AL100" s="179">
        <v>1</v>
      </c>
      <c r="AM100" s="179"/>
      <c r="AN100" s="179"/>
      <c r="AO100" s="179"/>
      <c r="AP100" s="271">
        <f>(SUM(AM100*10+AN100)/AL100*10)+AO100</f>
        <v>0</v>
      </c>
      <c r="AQ100" s="179">
        <v>1</v>
      </c>
      <c r="AR100" s="179"/>
      <c r="AS100" s="179"/>
      <c r="AT100" s="179"/>
      <c r="AU100" s="271">
        <f>(SUM(AR100*10+AS100)/AQ100*10)+AT100</f>
        <v>0</v>
      </c>
      <c r="AV100" s="179">
        <v>1</v>
      </c>
      <c r="AW100" s="179"/>
      <c r="AX100" s="179"/>
      <c r="AY100" s="179"/>
      <c r="AZ100" s="271">
        <f>(SUM(AW100*10+AX100)/AV100*10)+AY100</f>
        <v>0</v>
      </c>
      <c r="BA100" s="179">
        <v>1</v>
      </c>
      <c r="BB100" s="179"/>
      <c r="BC100" s="179"/>
      <c r="BD100" s="179"/>
      <c r="BE100" s="271">
        <f>(SUM(BB100*10+BC100)/BA100*10)+BD100</f>
        <v>0</v>
      </c>
      <c r="BF100" s="179">
        <v>1</v>
      </c>
      <c r="BG100" s="179"/>
      <c r="BH100" s="179"/>
      <c r="BI100" s="179"/>
      <c r="BJ100" s="271">
        <f>(SUM(BG100*10+BH100)/BF100*10)+BI100</f>
        <v>0</v>
      </c>
      <c r="BK100" s="153">
        <f>IF(G100&lt;250,0,IF(G100&lt;500,250,IF(G100&lt;750,"500",IF(G100&lt;1000,750,IF(G100&lt;1500,1000,IF(G100&lt;2000,1500,IF(G100&lt;2500,2000,IF(G100&lt;3000,2500,3000))))))))</f>
        <v>0</v>
      </c>
      <c r="BL100" s="181">
        <v>0</v>
      </c>
      <c r="BM100" s="153">
        <f>BK100-BL100</f>
        <v>0</v>
      </c>
      <c r="BN100" s="153" t="str">
        <f>IF(BM100=0,"geen actie",CONCATENATE("diploma uitschrijven: ",BK100," punten"))</f>
        <v>geen actie</v>
      </c>
      <c r="BO100" s="149">
        <v>104</v>
      </c>
    </row>
    <row r="101" spans="1:67" s="210" customFormat="1" x14ac:dyDescent="0.3">
      <c r="A101" s="149">
        <v>105</v>
      </c>
      <c r="B101" s="149" t="str">
        <f>IF(A101=BO101,"v","x")</f>
        <v>v</v>
      </c>
      <c r="C101" s="201"/>
      <c r="D101" s="303"/>
      <c r="E101" s="153"/>
      <c r="F101" s="153"/>
      <c r="G101" s="153">
        <f>SUM(L101+Q101+V101+AA101+AF101+AK101+AP101+AU101+AZ101+BE101+BJ101)</f>
        <v>0</v>
      </c>
      <c r="H101" s="153"/>
      <c r="I101" s="153">
        <f>Aantallen!$B$1</f>
        <v>2021</v>
      </c>
      <c r="J101" s="455">
        <f>I101-H101</f>
        <v>2021</v>
      </c>
      <c r="K101" s="186">
        <f>G101-L101</f>
        <v>0</v>
      </c>
      <c r="L101" s="164"/>
      <c r="M101" s="179">
        <v>1</v>
      </c>
      <c r="N101" s="179"/>
      <c r="O101" s="179"/>
      <c r="P101" s="179"/>
      <c r="Q101" s="271">
        <f>(SUM(N101*10+O101)/M101*10)+P101</f>
        <v>0</v>
      </c>
      <c r="R101" s="179">
        <v>1</v>
      </c>
      <c r="S101" s="179"/>
      <c r="T101" s="179"/>
      <c r="U101" s="179"/>
      <c r="V101" s="271">
        <f>(SUM(S101*10+T101)/R101*10)+U101</f>
        <v>0</v>
      </c>
      <c r="W101" s="179">
        <v>1</v>
      </c>
      <c r="X101" s="179"/>
      <c r="Y101" s="179"/>
      <c r="Z101" s="179"/>
      <c r="AA101" s="271">
        <f>(SUM(X101*10+Y101)/W101*10)+Z101</f>
        <v>0</v>
      </c>
      <c r="AB101" s="179">
        <v>1</v>
      </c>
      <c r="AC101" s="179"/>
      <c r="AD101" s="179"/>
      <c r="AE101" s="179"/>
      <c r="AF101" s="271">
        <f>(SUM(AC101*10+AD101)/AB101*10)+AE101</f>
        <v>0</v>
      </c>
      <c r="AG101" s="179">
        <v>1</v>
      </c>
      <c r="AH101" s="179"/>
      <c r="AI101" s="179"/>
      <c r="AJ101" s="179"/>
      <c r="AK101" s="271">
        <f>(SUM(AH101*10+AI101)/AG101*10)+AJ101</f>
        <v>0</v>
      </c>
      <c r="AL101" s="179">
        <v>1</v>
      </c>
      <c r="AM101" s="179"/>
      <c r="AN101" s="179"/>
      <c r="AO101" s="179"/>
      <c r="AP101" s="271">
        <f>(SUM(AM101*10+AN101)/AL101*10)+AO101</f>
        <v>0</v>
      </c>
      <c r="AQ101" s="179">
        <v>1</v>
      </c>
      <c r="AR101" s="179"/>
      <c r="AS101" s="179"/>
      <c r="AT101" s="179"/>
      <c r="AU101" s="271">
        <f>(SUM(AR101*10+AS101)/AQ101*10)+AT101</f>
        <v>0</v>
      </c>
      <c r="AV101" s="179">
        <v>1</v>
      </c>
      <c r="AW101" s="179"/>
      <c r="AX101" s="179"/>
      <c r="AY101" s="179"/>
      <c r="AZ101" s="271">
        <f>(SUM(AW101*10+AX101)/AV101*10)+AY101</f>
        <v>0</v>
      </c>
      <c r="BA101" s="179">
        <v>1</v>
      </c>
      <c r="BB101" s="179"/>
      <c r="BC101" s="179"/>
      <c r="BD101" s="179"/>
      <c r="BE101" s="271">
        <f>(SUM(BB101*10+BC101)/BA101*10)+BD101</f>
        <v>0</v>
      </c>
      <c r="BF101" s="179">
        <v>1</v>
      </c>
      <c r="BG101" s="179"/>
      <c r="BH101" s="179"/>
      <c r="BI101" s="179"/>
      <c r="BJ101" s="271">
        <f>(SUM(BG101*10+BH101)/BF101*10)+BI101</f>
        <v>0</v>
      </c>
      <c r="BK101" s="153">
        <f>IF(G101&lt;250,0,IF(G101&lt;500,250,IF(G101&lt;750,"500",IF(G101&lt;1000,750,IF(G101&lt;1500,1000,IF(G101&lt;2000,1500,IF(G101&lt;2500,2000,IF(G101&lt;3000,2500,3000))))))))</f>
        <v>0</v>
      </c>
      <c r="BL101" s="181">
        <v>0</v>
      </c>
      <c r="BM101" s="153">
        <f>BK101-BL101</f>
        <v>0</v>
      </c>
      <c r="BN101" s="153" t="str">
        <f>IF(BM101=0,"geen actie",CONCATENATE("diploma uitschrijven: ",BK101," punten"))</f>
        <v>geen actie</v>
      </c>
      <c r="BO101" s="149">
        <v>105</v>
      </c>
    </row>
    <row r="102" spans="1:67" s="210" customFormat="1" x14ac:dyDescent="0.3">
      <c r="A102" s="149">
        <v>106</v>
      </c>
      <c r="B102" s="149" t="str">
        <f>IF(A102=BO102,"v","x")</f>
        <v>v</v>
      </c>
      <c r="C102" s="201"/>
      <c r="D102" s="303"/>
      <c r="E102" s="153"/>
      <c r="F102" s="153"/>
      <c r="G102" s="153">
        <f>SUM(L102+Q102+V102+AA102+AF102+AK102+AP102+AU102+AZ102+BE102+BJ102)</f>
        <v>0</v>
      </c>
      <c r="H102" s="153"/>
      <c r="I102" s="153">
        <f>Aantallen!$B$1</f>
        <v>2021</v>
      </c>
      <c r="J102" s="455">
        <f>I102-H102</f>
        <v>2021</v>
      </c>
      <c r="K102" s="186">
        <f>G102-L102</f>
        <v>0</v>
      </c>
      <c r="L102" s="164"/>
      <c r="M102" s="179">
        <v>1</v>
      </c>
      <c r="N102" s="179"/>
      <c r="O102" s="179"/>
      <c r="P102" s="179"/>
      <c r="Q102" s="271">
        <f>(SUM(N102*10+O102)/M102*10)+P102</f>
        <v>0</v>
      </c>
      <c r="R102" s="179">
        <v>1</v>
      </c>
      <c r="S102" s="179"/>
      <c r="T102" s="179"/>
      <c r="U102" s="179"/>
      <c r="V102" s="271">
        <f>(SUM(S102*10+T102)/R102*10)+U102</f>
        <v>0</v>
      </c>
      <c r="W102" s="179">
        <v>1</v>
      </c>
      <c r="X102" s="179"/>
      <c r="Y102" s="179"/>
      <c r="Z102" s="179"/>
      <c r="AA102" s="271">
        <f>(SUM(X102*10+Y102)/W102*10)+Z102</f>
        <v>0</v>
      </c>
      <c r="AB102" s="179">
        <v>1</v>
      </c>
      <c r="AC102" s="179"/>
      <c r="AD102" s="179"/>
      <c r="AE102" s="179"/>
      <c r="AF102" s="271">
        <f>(SUM(AC102*10+AD102)/AB102*10)+AE102</f>
        <v>0</v>
      </c>
      <c r="AG102" s="179">
        <v>1</v>
      </c>
      <c r="AH102" s="179"/>
      <c r="AI102" s="179"/>
      <c r="AJ102" s="179"/>
      <c r="AK102" s="271">
        <f>(SUM(AH102*10+AI102)/AG102*10)+AJ102</f>
        <v>0</v>
      </c>
      <c r="AL102" s="179">
        <v>1</v>
      </c>
      <c r="AM102" s="179"/>
      <c r="AN102" s="179"/>
      <c r="AO102" s="179"/>
      <c r="AP102" s="271">
        <f>(SUM(AM102*10+AN102)/AL102*10)+AO102</f>
        <v>0</v>
      </c>
      <c r="AQ102" s="179">
        <v>1</v>
      </c>
      <c r="AR102" s="179"/>
      <c r="AS102" s="179"/>
      <c r="AT102" s="179"/>
      <c r="AU102" s="271">
        <f>(SUM(AR102*10+AS102)/AQ102*10)+AT102</f>
        <v>0</v>
      </c>
      <c r="AV102" s="179">
        <v>1</v>
      </c>
      <c r="AW102" s="179"/>
      <c r="AX102" s="179"/>
      <c r="AY102" s="179"/>
      <c r="AZ102" s="271">
        <f>(SUM(AW102*10+AX102)/AV102*10)+AY102</f>
        <v>0</v>
      </c>
      <c r="BA102" s="179">
        <v>1</v>
      </c>
      <c r="BB102" s="179"/>
      <c r="BC102" s="179"/>
      <c r="BD102" s="179"/>
      <c r="BE102" s="271">
        <f>(SUM(BB102*10+BC102)/BA102*10)+BD102</f>
        <v>0</v>
      </c>
      <c r="BF102" s="179">
        <v>1</v>
      </c>
      <c r="BG102" s="179"/>
      <c r="BH102" s="179"/>
      <c r="BI102" s="179"/>
      <c r="BJ102" s="271">
        <f>(SUM(BG102*10+BH102)/BF102*10)+BI102</f>
        <v>0</v>
      </c>
      <c r="BK102" s="153">
        <f>IF(G102&lt;250,0,IF(G102&lt;500,250,IF(G102&lt;750,"500",IF(G102&lt;1000,750,IF(G102&lt;1500,1000,IF(G102&lt;2000,1500,IF(G102&lt;2500,2000,IF(G102&lt;3000,2500,3000))))))))</f>
        <v>0</v>
      </c>
      <c r="BL102" s="181">
        <v>0</v>
      </c>
      <c r="BM102" s="153">
        <f>BK102-BL102</f>
        <v>0</v>
      </c>
      <c r="BN102" s="153" t="str">
        <f>IF(BM102=0,"geen actie",CONCATENATE("diploma uitschrijven: ",BK102," punten"))</f>
        <v>geen actie</v>
      </c>
      <c r="BO102" s="149">
        <v>106</v>
      </c>
    </row>
    <row r="103" spans="1:67" s="210" customFormat="1" x14ac:dyDescent="0.3">
      <c r="A103" s="149">
        <v>107</v>
      </c>
      <c r="B103" s="149" t="str">
        <f>IF(A103=BO103,"v","x")</f>
        <v>v</v>
      </c>
      <c r="C103" s="201"/>
      <c r="D103" s="303"/>
      <c r="E103" s="153"/>
      <c r="F103" s="153"/>
      <c r="G103" s="153">
        <f>SUM(L103+Q103+V103+AA103+AF103+AK103+AP103+AU103+AZ103+BE103+BJ103)</f>
        <v>0</v>
      </c>
      <c r="H103" s="153"/>
      <c r="I103" s="153">
        <f>Aantallen!$B$1</f>
        <v>2021</v>
      </c>
      <c r="J103" s="455">
        <f>I103-H103</f>
        <v>2021</v>
      </c>
      <c r="K103" s="186">
        <f>G103-L103</f>
        <v>0</v>
      </c>
      <c r="L103" s="164"/>
      <c r="M103" s="179">
        <v>1</v>
      </c>
      <c r="N103" s="179"/>
      <c r="O103" s="179"/>
      <c r="P103" s="179"/>
      <c r="Q103" s="271">
        <f>(SUM(N103*10+O103)/M103*10)+P103</f>
        <v>0</v>
      </c>
      <c r="R103" s="179">
        <v>1</v>
      </c>
      <c r="S103" s="179"/>
      <c r="T103" s="179"/>
      <c r="U103" s="179"/>
      <c r="V103" s="271">
        <f>(SUM(S103*10+T103)/R103*10)+U103</f>
        <v>0</v>
      </c>
      <c r="W103" s="179">
        <v>1</v>
      </c>
      <c r="X103" s="179"/>
      <c r="Y103" s="179"/>
      <c r="Z103" s="179"/>
      <c r="AA103" s="271">
        <f>(SUM(X103*10+Y103)/W103*10)+Z103</f>
        <v>0</v>
      </c>
      <c r="AB103" s="179">
        <v>1</v>
      </c>
      <c r="AC103" s="179"/>
      <c r="AD103" s="179"/>
      <c r="AE103" s="179"/>
      <c r="AF103" s="271">
        <f>(SUM(AC103*10+AD103)/AB103*10)+AE103</f>
        <v>0</v>
      </c>
      <c r="AG103" s="179">
        <v>1</v>
      </c>
      <c r="AH103" s="179"/>
      <c r="AI103" s="179"/>
      <c r="AJ103" s="179"/>
      <c r="AK103" s="271">
        <f>(SUM(AH103*10+AI103)/AG103*10)+AJ103</f>
        <v>0</v>
      </c>
      <c r="AL103" s="179">
        <v>1</v>
      </c>
      <c r="AM103" s="179"/>
      <c r="AN103" s="179"/>
      <c r="AO103" s="179"/>
      <c r="AP103" s="271">
        <f>(SUM(AM103*10+AN103)/AL103*10)+AO103</f>
        <v>0</v>
      </c>
      <c r="AQ103" s="179">
        <v>1</v>
      </c>
      <c r="AR103" s="179"/>
      <c r="AS103" s="179"/>
      <c r="AT103" s="179"/>
      <c r="AU103" s="271">
        <f>(SUM(AR103*10+AS103)/AQ103*10)+AT103</f>
        <v>0</v>
      </c>
      <c r="AV103" s="179">
        <v>1</v>
      </c>
      <c r="AW103" s="179"/>
      <c r="AX103" s="179"/>
      <c r="AY103" s="179"/>
      <c r="AZ103" s="271">
        <f>(SUM(AW103*10+AX103)/AV103*10)+AY103</f>
        <v>0</v>
      </c>
      <c r="BA103" s="179">
        <v>1</v>
      </c>
      <c r="BB103" s="179"/>
      <c r="BC103" s="179"/>
      <c r="BD103" s="179"/>
      <c r="BE103" s="271">
        <f>(SUM(BB103*10+BC103)/BA103*10)+BD103</f>
        <v>0</v>
      </c>
      <c r="BF103" s="179">
        <v>1</v>
      </c>
      <c r="BG103" s="179"/>
      <c r="BH103" s="179"/>
      <c r="BI103" s="179"/>
      <c r="BJ103" s="271">
        <f>(SUM(BG103*10+BH103)/BF103*10)+BI103</f>
        <v>0</v>
      </c>
      <c r="BK103" s="153">
        <f>IF(G103&lt;250,0,IF(G103&lt;500,250,IF(G103&lt;750,"500",IF(G103&lt;1000,750,IF(G103&lt;1500,1000,IF(G103&lt;2000,1500,IF(G103&lt;2500,2000,IF(G103&lt;3000,2500,3000))))))))</f>
        <v>0</v>
      </c>
      <c r="BL103" s="181">
        <v>0</v>
      </c>
      <c r="BM103" s="153">
        <f>BK103-BL103</f>
        <v>0</v>
      </c>
      <c r="BN103" s="153" t="str">
        <f>IF(BM103=0,"geen actie",CONCATENATE("diploma uitschrijven: ",BK103," punten"))</f>
        <v>geen actie</v>
      </c>
      <c r="BO103" s="149">
        <v>107</v>
      </c>
    </row>
    <row r="104" spans="1:67" s="210" customFormat="1" x14ac:dyDescent="0.3">
      <c r="A104" s="149">
        <v>108</v>
      </c>
      <c r="B104" s="149" t="str">
        <f>IF(A104=BO104,"v","x")</f>
        <v>v</v>
      </c>
      <c r="C104" s="201"/>
      <c r="D104" s="303"/>
      <c r="E104" s="153"/>
      <c r="F104" s="153"/>
      <c r="G104" s="153">
        <f>SUM(L104+Q104+V104+AA104+AF104+AK104+AP104+AU104+AZ104+BE104+BJ104)</f>
        <v>0</v>
      </c>
      <c r="H104" s="153"/>
      <c r="I104" s="153">
        <f>Aantallen!$B$1</f>
        <v>2021</v>
      </c>
      <c r="J104" s="455">
        <f>I104-H104</f>
        <v>2021</v>
      </c>
      <c r="K104" s="186">
        <f>G104-L104</f>
        <v>0</v>
      </c>
      <c r="L104" s="164"/>
      <c r="M104" s="179">
        <v>1</v>
      </c>
      <c r="N104" s="179"/>
      <c r="O104" s="179"/>
      <c r="P104" s="179"/>
      <c r="Q104" s="271">
        <f>(SUM(N104*10+O104)/M104*10)+P104</f>
        <v>0</v>
      </c>
      <c r="R104" s="179">
        <v>1</v>
      </c>
      <c r="S104" s="179"/>
      <c r="T104" s="179"/>
      <c r="U104" s="179"/>
      <c r="V104" s="271">
        <f>(SUM(S104*10+T104)/R104*10)+U104</f>
        <v>0</v>
      </c>
      <c r="W104" s="179">
        <v>1</v>
      </c>
      <c r="X104" s="179"/>
      <c r="Y104" s="179"/>
      <c r="Z104" s="179"/>
      <c r="AA104" s="271">
        <f>(SUM(X104*10+Y104)/W104*10)+Z104</f>
        <v>0</v>
      </c>
      <c r="AB104" s="179">
        <v>1</v>
      </c>
      <c r="AC104" s="179"/>
      <c r="AD104" s="179"/>
      <c r="AE104" s="179"/>
      <c r="AF104" s="271">
        <f>(SUM(AC104*10+AD104)/AB104*10)+AE104</f>
        <v>0</v>
      </c>
      <c r="AG104" s="179">
        <v>1</v>
      </c>
      <c r="AH104" s="179"/>
      <c r="AI104" s="179"/>
      <c r="AJ104" s="179"/>
      <c r="AK104" s="271">
        <f>(SUM(AH104*10+AI104)/AG104*10)+AJ104</f>
        <v>0</v>
      </c>
      <c r="AL104" s="179">
        <v>1</v>
      </c>
      <c r="AM104" s="179"/>
      <c r="AN104" s="179"/>
      <c r="AO104" s="179"/>
      <c r="AP104" s="271">
        <f>(SUM(AM104*10+AN104)/AL104*10)+AO104</f>
        <v>0</v>
      </c>
      <c r="AQ104" s="179">
        <v>1</v>
      </c>
      <c r="AR104" s="179"/>
      <c r="AS104" s="179"/>
      <c r="AT104" s="179"/>
      <c r="AU104" s="271">
        <f>(SUM(AR104*10+AS104)/AQ104*10)+AT104</f>
        <v>0</v>
      </c>
      <c r="AV104" s="179">
        <v>1</v>
      </c>
      <c r="AW104" s="179"/>
      <c r="AX104" s="179"/>
      <c r="AY104" s="179"/>
      <c r="AZ104" s="271">
        <f>(SUM(AW104*10+AX104)/AV104*10)+AY104</f>
        <v>0</v>
      </c>
      <c r="BA104" s="179">
        <v>1</v>
      </c>
      <c r="BB104" s="179"/>
      <c r="BC104" s="179"/>
      <c r="BD104" s="179"/>
      <c r="BE104" s="271">
        <f>(SUM(BB104*10+BC104)/BA104*10)+BD104</f>
        <v>0</v>
      </c>
      <c r="BF104" s="179">
        <v>1</v>
      </c>
      <c r="BG104" s="179"/>
      <c r="BH104" s="179"/>
      <c r="BI104" s="179"/>
      <c r="BJ104" s="271">
        <f>(SUM(BG104*10+BH104)/BF104*10)+BI104</f>
        <v>0</v>
      </c>
      <c r="BK104" s="153">
        <f>IF(G104&lt;250,0,IF(G104&lt;500,250,IF(G104&lt;750,"500",IF(G104&lt;1000,750,IF(G104&lt;1500,1000,IF(G104&lt;2000,1500,IF(G104&lt;2500,2000,IF(G104&lt;3000,2500,3000))))))))</f>
        <v>0</v>
      </c>
      <c r="BL104" s="181">
        <v>0</v>
      </c>
      <c r="BM104" s="153">
        <f>BK104-BL104</f>
        <v>0</v>
      </c>
      <c r="BN104" s="153" t="str">
        <f>IF(BM104=0,"geen actie",CONCATENATE("diploma uitschrijven: ",BK104," punten"))</f>
        <v>geen actie</v>
      </c>
      <c r="BO104" s="149">
        <v>108</v>
      </c>
    </row>
    <row r="105" spans="1:67" s="210" customFormat="1" x14ac:dyDescent="0.3">
      <c r="A105" s="149">
        <v>109</v>
      </c>
      <c r="B105" s="149" t="str">
        <f>IF(A105=BO105,"v","x")</f>
        <v>v</v>
      </c>
      <c r="C105" s="201"/>
      <c r="D105" s="303"/>
      <c r="E105" s="153"/>
      <c r="F105" s="153"/>
      <c r="G105" s="153">
        <f>SUM(L105+Q105+V105+AA105+AF105+AK105+AP105+AU105+AZ105+BE105+BJ105)</f>
        <v>0</v>
      </c>
      <c r="H105" s="153"/>
      <c r="I105" s="153">
        <f>Aantallen!$B$1</f>
        <v>2021</v>
      </c>
      <c r="J105" s="455">
        <f>I105-H105</f>
        <v>2021</v>
      </c>
      <c r="K105" s="186">
        <f>G105-L105</f>
        <v>0</v>
      </c>
      <c r="L105" s="164"/>
      <c r="M105" s="179">
        <v>1</v>
      </c>
      <c r="N105" s="179"/>
      <c r="O105" s="179"/>
      <c r="P105" s="179"/>
      <c r="Q105" s="271">
        <f>(SUM(N105*10+O105)/M105*10)+P105</f>
        <v>0</v>
      </c>
      <c r="R105" s="179">
        <v>1</v>
      </c>
      <c r="S105" s="179"/>
      <c r="T105" s="179"/>
      <c r="U105" s="179"/>
      <c r="V105" s="271">
        <f>(SUM(S105*10+T105)/R105*10)+U105</f>
        <v>0</v>
      </c>
      <c r="W105" s="179">
        <v>1</v>
      </c>
      <c r="X105" s="179"/>
      <c r="Y105" s="179"/>
      <c r="Z105" s="179"/>
      <c r="AA105" s="271">
        <f>(SUM(X105*10+Y105)/W105*10)+Z105</f>
        <v>0</v>
      </c>
      <c r="AB105" s="179">
        <v>1</v>
      </c>
      <c r="AC105" s="179"/>
      <c r="AD105" s="179"/>
      <c r="AE105" s="179"/>
      <c r="AF105" s="271">
        <f>(SUM(AC105*10+AD105)/AB105*10)+AE105</f>
        <v>0</v>
      </c>
      <c r="AG105" s="179">
        <v>1</v>
      </c>
      <c r="AH105" s="179"/>
      <c r="AI105" s="179"/>
      <c r="AJ105" s="179"/>
      <c r="AK105" s="271">
        <f>(SUM(AH105*10+AI105)/AG105*10)+AJ105</f>
        <v>0</v>
      </c>
      <c r="AL105" s="179">
        <v>1</v>
      </c>
      <c r="AM105" s="179"/>
      <c r="AN105" s="179"/>
      <c r="AO105" s="179"/>
      <c r="AP105" s="271">
        <f>(SUM(AM105*10+AN105)/AL105*10)+AO105</f>
        <v>0</v>
      </c>
      <c r="AQ105" s="179">
        <v>1</v>
      </c>
      <c r="AR105" s="179"/>
      <c r="AS105" s="179"/>
      <c r="AT105" s="179"/>
      <c r="AU105" s="271">
        <f>(SUM(AR105*10+AS105)/AQ105*10)+AT105</f>
        <v>0</v>
      </c>
      <c r="AV105" s="179">
        <v>1</v>
      </c>
      <c r="AW105" s="179"/>
      <c r="AX105" s="179"/>
      <c r="AY105" s="179"/>
      <c r="AZ105" s="271">
        <f>(SUM(AW105*10+AX105)/AV105*10)+AY105</f>
        <v>0</v>
      </c>
      <c r="BA105" s="179">
        <v>1</v>
      </c>
      <c r="BB105" s="179"/>
      <c r="BC105" s="179"/>
      <c r="BD105" s="179"/>
      <c r="BE105" s="271">
        <f>(SUM(BB105*10+BC105)/BA105*10)+BD105</f>
        <v>0</v>
      </c>
      <c r="BF105" s="179">
        <v>1</v>
      </c>
      <c r="BG105" s="179"/>
      <c r="BH105" s="179"/>
      <c r="BI105" s="179"/>
      <c r="BJ105" s="271">
        <f>(SUM(BG105*10+BH105)/BF105*10)+BI105</f>
        <v>0</v>
      </c>
      <c r="BK105" s="153">
        <f>IF(G105&lt;250,0,IF(G105&lt;500,250,IF(G105&lt;750,"500",IF(G105&lt;1000,750,IF(G105&lt;1500,1000,IF(G105&lt;2000,1500,IF(G105&lt;2500,2000,IF(G105&lt;3000,2500,3000))))))))</f>
        <v>0</v>
      </c>
      <c r="BL105" s="181">
        <v>0</v>
      </c>
      <c r="BM105" s="153">
        <f>BK105-BL105</f>
        <v>0</v>
      </c>
      <c r="BN105" s="153" t="str">
        <f>IF(BM105=0,"geen actie",CONCATENATE("diploma uitschrijven: ",BK105," punten"))</f>
        <v>geen actie</v>
      </c>
      <c r="BO105" s="149">
        <v>109</v>
      </c>
    </row>
    <row r="106" spans="1:67" s="210" customFormat="1" x14ac:dyDescent="0.3">
      <c r="A106" s="149">
        <v>110</v>
      </c>
      <c r="B106" s="149" t="str">
        <f>IF(A106=BO106,"v","x")</f>
        <v>v</v>
      </c>
      <c r="C106" s="201"/>
      <c r="D106" s="303"/>
      <c r="E106" s="153"/>
      <c r="F106" s="153"/>
      <c r="G106" s="153">
        <f>SUM(L106+Q106+V106+AA106+AF106+AK106+AP106+AU106+AZ106+BE106+BJ106)</f>
        <v>0</v>
      </c>
      <c r="H106" s="153"/>
      <c r="I106" s="153">
        <f>Aantallen!$B$1</f>
        <v>2021</v>
      </c>
      <c r="J106" s="455">
        <f>I106-H106</f>
        <v>2021</v>
      </c>
      <c r="K106" s="186">
        <f>G106-L106</f>
        <v>0</v>
      </c>
      <c r="L106" s="164"/>
      <c r="M106" s="179">
        <v>1</v>
      </c>
      <c r="N106" s="179"/>
      <c r="O106" s="179"/>
      <c r="P106" s="179"/>
      <c r="Q106" s="271">
        <f>(SUM(N106*10+O106)/M106*10)+P106</f>
        <v>0</v>
      </c>
      <c r="R106" s="179">
        <v>1</v>
      </c>
      <c r="S106" s="179"/>
      <c r="T106" s="179"/>
      <c r="U106" s="179"/>
      <c r="V106" s="271">
        <f>(SUM(S106*10+T106)/R106*10)+U106</f>
        <v>0</v>
      </c>
      <c r="W106" s="179">
        <v>1</v>
      </c>
      <c r="X106" s="179"/>
      <c r="Y106" s="179"/>
      <c r="Z106" s="179"/>
      <c r="AA106" s="271">
        <f>(SUM(X106*10+Y106)/W106*10)+Z106</f>
        <v>0</v>
      </c>
      <c r="AB106" s="179">
        <v>1</v>
      </c>
      <c r="AC106" s="179"/>
      <c r="AD106" s="179"/>
      <c r="AE106" s="179"/>
      <c r="AF106" s="271">
        <f>(SUM(AC106*10+AD106)/AB106*10)+AE106</f>
        <v>0</v>
      </c>
      <c r="AG106" s="179">
        <v>1</v>
      </c>
      <c r="AH106" s="179"/>
      <c r="AI106" s="179"/>
      <c r="AJ106" s="179"/>
      <c r="AK106" s="271">
        <f>(SUM(AH106*10+AI106)/AG106*10)+AJ106</f>
        <v>0</v>
      </c>
      <c r="AL106" s="179">
        <v>1</v>
      </c>
      <c r="AM106" s="179"/>
      <c r="AN106" s="179"/>
      <c r="AO106" s="179"/>
      <c r="AP106" s="271">
        <f>(SUM(AM106*10+AN106)/AL106*10)+AO106</f>
        <v>0</v>
      </c>
      <c r="AQ106" s="179">
        <v>1</v>
      </c>
      <c r="AR106" s="179"/>
      <c r="AS106" s="179"/>
      <c r="AT106" s="179"/>
      <c r="AU106" s="271">
        <f>(SUM(AR106*10+AS106)/AQ106*10)+AT106</f>
        <v>0</v>
      </c>
      <c r="AV106" s="179">
        <v>1</v>
      </c>
      <c r="AW106" s="179"/>
      <c r="AX106" s="179"/>
      <c r="AY106" s="179"/>
      <c r="AZ106" s="271">
        <f>(SUM(AW106*10+AX106)/AV106*10)+AY106</f>
        <v>0</v>
      </c>
      <c r="BA106" s="179">
        <v>1</v>
      </c>
      <c r="BB106" s="179"/>
      <c r="BC106" s="179"/>
      <c r="BD106" s="179"/>
      <c r="BE106" s="271">
        <f>(SUM(BB106*10+BC106)/BA106*10)+BD106</f>
        <v>0</v>
      </c>
      <c r="BF106" s="179">
        <v>1</v>
      </c>
      <c r="BG106" s="179"/>
      <c r="BH106" s="179"/>
      <c r="BI106" s="179"/>
      <c r="BJ106" s="271">
        <f>(SUM(BG106*10+BH106)/BF106*10)+BI106</f>
        <v>0</v>
      </c>
      <c r="BK106" s="153">
        <f>IF(G106&lt;250,0,IF(G106&lt;500,250,IF(G106&lt;750,"500",IF(G106&lt;1000,750,IF(G106&lt;1500,1000,IF(G106&lt;2000,1500,IF(G106&lt;2500,2000,IF(G106&lt;3000,2500,3000))))))))</f>
        <v>0</v>
      </c>
      <c r="BL106" s="181">
        <v>0</v>
      </c>
      <c r="BM106" s="153">
        <f>BK106-BL106</f>
        <v>0</v>
      </c>
      <c r="BN106" s="153" t="str">
        <f>IF(BM106=0,"geen actie",CONCATENATE("diploma uitschrijven: ",BK106," punten"))</f>
        <v>geen actie</v>
      </c>
      <c r="BO106" s="149">
        <v>110</v>
      </c>
    </row>
    <row r="107" spans="1:67" s="210" customFormat="1" x14ac:dyDescent="0.3">
      <c r="A107" s="149">
        <v>111</v>
      </c>
      <c r="B107" s="149" t="str">
        <f>IF(A107=BO107,"v","x")</f>
        <v>v</v>
      </c>
      <c r="C107" s="201"/>
      <c r="D107" s="303"/>
      <c r="E107" s="153"/>
      <c r="F107" s="153"/>
      <c r="G107" s="153">
        <f>SUM(L107+Q107+V107+AA107+AF107+AK107+AP107+AU107+AZ107+BE107+BJ107)</f>
        <v>0</v>
      </c>
      <c r="H107" s="153"/>
      <c r="I107" s="153">
        <f>Aantallen!$B$1</f>
        <v>2021</v>
      </c>
      <c r="J107" s="455">
        <f>I107-H107</f>
        <v>2021</v>
      </c>
      <c r="K107" s="186">
        <f>G107-L107</f>
        <v>0</v>
      </c>
      <c r="L107" s="164"/>
      <c r="M107" s="179">
        <v>1</v>
      </c>
      <c r="N107" s="179"/>
      <c r="O107" s="179"/>
      <c r="P107" s="179"/>
      <c r="Q107" s="271">
        <f>(SUM(N107*10+O107)/M107*10)+P107</f>
        <v>0</v>
      </c>
      <c r="R107" s="179">
        <v>1</v>
      </c>
      <c r="S107" s="179"/>
      <c r="T107" s="179"/>
      <c r="U107" s="179"/>
      <c r="V107" s="271">
        <f>(SUM(S107*10+T107)/R107*10)+U107</f>
        <v>0</v>
      </c>
      <c r="W107" s="179">
        <v>1</v>
      </c>
      <c r="X107" s="179"/>
      <c r="Y107" s="179"/>
      <c r="Z107" s="179"/>
      <c r="AA107" s="271">
        <f>(SUM(X107*10+Y107)/W107*10)+Z107</f>
        <v>0</v>
      </c>
      <c r="AB107" s="179">
        <v>1</v>
      </c>
      <c r="AC107" s="179"/>
      <c r="AD107" s="179"/>
      <c r="AE107" s="179"/>
      <c r="AF107" s="271">
        <f>(SUM(AC107*10+AD107)/AB107*10)+AE107</f>
        <v>0</v>
      </c>
      <c r="AG107" s="179">
        <v>1</v>
      </c>
      <c r="AH107" s="179"/>
      <c r="AI107" s="179"/>
      <c r="AJ107" s="179"/>
      <c r="AK107" s="271">
        <f>(SUM(AH107*10+AI107)/AG107*10)+AJ107</f>
        <v>0</v>
      </c>
      <c r="AL107" s="179">
        <v>1</v>
      </c>
      <c r="AM107" s="179"/>
      <c r="AN107" s="179"/>
      <c r="AO107" s="179"/>
      <c r="AP107" s="271">
        <f>(SUM(AM107*10+AN107)/AL107*10)+AO107</f>
        <v>0</v>
      </c>
      <c r="AQ107" s="179">
        <v>1</v>
      </c>
      <c r="AR107" s="179"/>
      <c r="AS107" s="179"/>
      <c r="AT107" s="179"/>
      <c r="AU107" s="271">
        <f>(SUM(AR107*10+AS107)/AQ107*10)+AT107</f>
        <v>0</v>
      </c>
      <c r="AV107" s="179">
        <v>1</v>
      </c>
      <c r="AW107" s="179"/>
      <c r="AX107" s="179"/>
      <c r="AY107" s="179"/>
      <c r="AZ107" s="271">
        <f>(SUM(AW107*10+AX107)/AV107*10)+AY107</f>
        <v>0</v>
      </c>
      <c r="BA107" s="179">
        <v>1</v>
      </c>
      <c r="BB107" s="179"/>
      <c r="BC107" s="179"/>
      <c r="BD107" s="179"/>
      <c r="BE107" s="271">
        <f>(SUM(BB107*10+BC107)/BA107*10)+BD107</f>
        <v>0</v>
      </c>
      <c r="BF107" s="179">
        <v>1</v>
      </c>
      <c r="BG107" s="179"/>
      <c r="BH107" s="179"/>
      <c r="BI107" s="179"/>
      <c r="BJ107" s="271">
        <f>(SUM(BG107*10+BH107)/BF107*10)+BI107</f>
        <v>0</v>
      </c>
      <c r="BK107" s="153">
        <f>IF(G107&lt;250,0,IF(G107&lt;500,250,IF(G107&lt;750,"500",IF(G107&lt;1000,750,IF(G107&lt;1500,1000,IF(G107&lt;2000,1500,IF(G107&lt;2500,2000,IF(G107&lt;3000,2500,3000))))))))</f>
        <v>0</v>
      </c>
      <c r="BL107" s="181">
        <v>0</v>
      </c>
      <c r="BM107" s="153">
        <f>BK107-BL107</f>
        <v>0</v>
      </c>
      <c r="BN107" s="153" t="str">
        <f>IF(BM107=0,"geen actie",CONCATENATE("diploma uitschrijven: ",BK107," punten"))</f>
        <v>geen actie</v>
      </c>
      <c r="BO107" s="149">
        <v>111</v>
      </c>
    </row>
    <row r="108" spans="1:67" s="210" customFormat="1" x14ac:dyDescent="0.3">
      <c r="A108" s="149">
        <v>112</v>
      </c>
      <c r="B108" s="149" t="str">
        <f>IF(A108=BO108,"v","x")</f>
        <v>v</v>
      </c>
      <c r="C108" s="201"/>
      <c r="D108" s="303"/>
      <c r="E108" s="153"/>
      <c r="F108" s="153"/>
      <c r="G108" s="153">
        <f>SUM(L108+Q108+V108+AA108+AF108+AK108+AP108+AU108+AZ108+BE108+BJ108)</f>
        <v>0</v>
      </c>
      <c r="H108" s="153"/>
      <c r="I108" s="153">
        <f>Aantallen!$B$1</f>
        <v>2021</v>
      </c>
      <c r="J108" s="455">
        <f>I108-H108</f>
        <v>2021</v>
      </c>
      <c r="K108" s="186">
        <f>G108-L108</f>
        <v>0</v>
      </c>
      <c r="L108" s="164"/>
      <c r="M108" s="179">
        <v>1</v>
      </c>
      <c r="N108" s="179"/>
      <c r="O108" s="179"/>
      <c r="P108" s="179"/>
      <c r="Q108" s="271">
        <f>(SUM(N108*10+O108)/M108*10)+P108</f>
        <v>0</v>
      </c>
      <c r="R108" s="179">
        <v>1</v>
      </c>
      <c r="S108" s="179"/>
      <c r="T108" s="179"/>
      <c r="U108" s="179"/>
      <c r="V108" s="271">
        <f>(SUM(S108*10+T108)/R108*10)+U108</f>
        <v>0</v>
      </c>
      <c r="W108" s="179">
        <v>1</v>
      </c>
      <c r="X108" s="179"/>
      <c r="Y108" s="179"/>
      <c r="Z108" s="179"/>
      <c r="AA108" s="271">
        <f>(SUM(X108*10+Y108)/W108*10)+Z108</f>
        <v>0</v>
      </c>
      <c r="AB108" s="179">
        <v>1</v>
      </c>
      <c r="AC108" s="179"/>
      <c r="AD108" s="179"/>
      <c r="AE108" s="179"/>
      <c r="AF108" s="271">
        <f>(SUM(AC108*10+AD108)/AB108*10)+AE108</f>
        <v>0</v>
      </c>
      <c r="AG108" s="179">
        <v>1</v>
      </c>
      <c r="AH108" s="179"/>
      <c r="AI108" s="179"/>
      <c r="AJ108" s="179"/>
      <c r="AK108" s="271">
        <f>(SUM(AH108*10+AI108)/AG108*10)+AJ108</f>
        <v>0</v>
      </c>
      <c r="AL108" s="179">
        <v>1</v>
      </c>
      <c r="AM108" s="179"/>
      <c r="AN108" s="179"/>
      <c r="AO108" s="179"/>
      <c r="AP108" s="271">
        <f>(SUM(AM108*10+AN108)/AL108*10)+AO108</f>
        <v>0</v>
      </c>
      <c r="AQ108" s="179">
        <v>1</v>
      </c>
      <c r="AR108" s="179"/>
      <c r="AS108" s="179"/>
      <c r="AT108" s="179"/>
      <c r="AU108" s="271">
        <f>(SUM(AR108*10+AS108)/AQ108*10)+AT108</f>
        <v>0</v>
      </c>
      <c r="AV108" s="179">
        <v>1</v>
      </c>
      <c r="AW108" s="179"/>
      <c r="AX108" s="179"/>
      <c r="AY108" s="179"/>
      <c r="AZ108" s="271">
        <f>(SUM(AW108*10+AX108)/AV108*10)+AY108</f>
        <v>0</v>
      </c>
      <c r="BA108" s="179">
        <v>1</v>
      </c>
      <c r="BB108" s="179"/>
      <c r="BC108" s="179"/>
      <c r="BD108" s="179"/>
      <c r="BE108" s="271">
        <f>(SUM(BB108*10+BC108)/BA108*10)+BD108</f>
        <v>0</v>
      </c>
      <c r="BF108" s="179">
        <v>1</v>
      </c>
      <c r="BG108" s="179"/>
      <c r="BH108" s="179"/>
      <c r="BI108" s="179"/>
      <c r="BJ108" s="271">
        <f>(SUM(BG108*10+BH108)/BF108*10)+BI108</f>
        <v>0</v>
      </c>
      <c r="BK108" s="153">
        <f>IF(G108&lt;250,0,IF(G108&lt;500,250,IF(G108&lt;750,"500",IF(G108&lt;1000,750,IF(G108&lt;1500,1000,IF(G108&lt;2000,1500,IF(G108&lt;2500,2000,IF(G108&lt;3000,2500,3000))))))))</f>
        <v>0</v>
      </c>
      <c r="BL108" s="181">
        <v>0</v>
      </c>
      <c r="BM108" s="153">
        <f>BK108-BL108</f>
        <v>0</v>
      </c>
      <c r="BN108" s="153" t="str">
        <f>IF(BM108=0,"geen actie",CONCATENATE("diploma uitschrijven: ",BK108," punten"))</f>
        <v>geen actie</v>
      </c>
      <c r="BO108" s="149">
        <v>112</v>
      </c>
    </row>
    <row r="109" spans="1:67" s="210" customFormat="1" x14ac:dyDescent="0.3">
      <c r="A109" s="149">
        <v>113</v>
      </c>
      <c r="B109" s="149" t="str">
        <f>IF(A109=BO109,"v","x")</f>
        <v>v</v>
      </c>
      <c r="C109" s="201"/>
      <c r="D109" s="303"/>
      <c r="E109" s="153"/>
      <c r="F109" s="153"/>
      <c r="G109" s="153">
        <f>SUM(L109+Q109+V109+AA109+AF109+AK109+AP109+AU109+AZ109+BE109+BJ109)</f>
        <v>0</v>
      </c>
      <c r="H109" s="153"/>
      <c r="I109" s="153">
        <f>Aantallen!$B$1</f>
        <v>2021</v>
      </c>
      <c r="J109" s="455">
        <f>I109-H109</f>
        <v>2021</v>
      </c>
      <c r="K109" s="186">
        <f>G109-L109</f>
        <v>0</v>
      </c>
      <c r="L109" s="164"/>
      <c r="M109" s="179">
        <v>1</v>
      </c>
      <c r="N109" s="179"/>
      <c r="O109" s="179"/>
      <c r="P109" s="179"/>
      <c r="Q109" s="271">
        <f>(SUM(N109*10+O109)/M109*10)+P109</f>
        <v>0</v>
      </c>
      <c r="R109" s="179">
        <v>1</v>
      </c>
      <c r="S109" s="179"/>
      <c r="T109" s="179"/>
      <c r="U109" s="179"/>
      <c r="V109" s="271">
        <f>(SUM(S109*10+T109)/R109*10)+U109</f>
        <v>0</v>
      </c>
      <c r="W109" s="179">
        <v>1</v>
      </c>
      <c r="X109" s="179"/>
      <c r="Y109" s="179"/>
      <c r="Z109" s="179"/>
      <c r="AA109" s="271">
        <f>(SUM(X109*10+Y109)/W109*10)+Z109</f>
        <v>0</v>
      </c>
      <c r="AB109" s="179">
        <v>1</v>
      </c>
      <c r="AC109" s="179"/>
      <c r="AD109" s="179"/>
      <c r="AE109" s="179"/>
      <c r="AF109" s="271">
        <f>(SUM(AC109*10+AD109)/AB109*10)+AE109</f>
        <v>0</v>
      </c>
      <c r="AG109" s="179">
        <v>1</v>
      </c>
      <c r="AH109" s="179"/>
      <c r="AI109" s="179"/>
      <c r="AJ109" s="179"/>
      <c r="AK109" s="271">
        <f>(SUM(AH109*10+AI109)/AG109*10)+AJ109</f>
        <v>0</v>
      </c>
      <c r="AL109" s="179">
        <v>1</v>
      </c>
      <c r="AM109" s="179"/>
      <c r="AN109" s="179"/>
      <c r="AO109" s="179"/>
      <c r="AP109" s="271">
        <f>(SUM(AM109*10+AN109)/AL109*10)+AO109</f>
        <v>0</v>
      </c>
      <c r="AQ109" s="179">
        <v>1</v>
      </c>
      <c r="AR109" s="179"/>
      <c r="AS109" s="179"/>
      <c r="AT109" s="179"/>
      <c r="AU109" s="271">
        <f>(SUM(AR109*10+AS109)/AQ109*10)+AT109</f>
        <v>0</v>
      </c>
      <c r="AV109" s="179">
        <v>1</v>
      </c>
      <c r="AW109" s="179"/>
      <c r="AX109" s="179"/>
      <c r="AY109" s="179"/>
      <c r="AZ109" s="271">
        <f>(SUM(AW109*10+AX109)/AV109*10)+AY109</f>
        <v>0</v>
      </c>
      <c r="BA109" s="179">
        <v>1</v>
      </c>
      <c r="BB109" s="179"/>
      <c r="BC109" s="179"/>
      <c r="BD109" s="179"/>
      <c r="BE109" s="271">
        <f>(SUM(BB109*10+BC109)/BA109*10)+BD109</f>
        <v>0</v>
      </c>
      <c r="BF109" s="179">
        <v>1</v>
      </c>
      <c r="BG109" s="179"/>
      <c r="BH109" s="179"/>
      <c r="BI109" s="179"/>
      <c r="BJ109" s="271">
        <f>(SUM(BG109*10+BH109)/BF109*10)+BI109</f>
        <v>0</v>
      </c>
      <c r="BK109" s="153">
        <f>IF(G109&lt;250,0,IF(G109&lt;500,250,IF(G109&lt;750,"500",IF(G109&lt;1000,750,IF(G109&lt;1500,1000,IF(G109&lt;2000,1500,IF(G109&lt;2500,2000,IF(G109&lt;3000,2500,3000))))))))</f>
        <v>0</v>
      </c>
      <c r="BL109" s="181">
        <v>0</v>
      </c>
      <c r="BM109" s="153">
        <f>BK109-BL109</f>
        <v>0</v>
      </c>
      <c r="BN109" s="153" t="str">
        <f>IF(BM109=0,"geen actie",CONCATENATE("diploma uitschrijven: ",BK109," punten"))</f>
        <v>geen actie</v>
      </c>
      <c r="BO109" s="149">
        <v>113</v>
      </c>
    </row>
    <row r="110" spans="1:67" s="210" customFormat="1" x14ac:dyDescent="0.3">
      <c r="A110" s="149">
        <v>114</v>
      </c>
      <c r="B110" s="149" t="str">
        <f>IF(A110=BO110,"v","x")</f>
        <v>v</v>
      </c>
      <c r="C110" s="201"/>
      <c r="D110" s="303"/>
      <c r="E110" s="153"/>
      <c r="F110" s="153"/>
      <c r="G110" s="153">
        <f>SUM(L110+Q110+V110+AA110+AF110+AK110+AP110+AU110+AZ110+BE110+BJ110)</f>
        <v>0</v>
      </c>
      <c r="H110" s="153"/>
      <c r="I110" s="153">
        <f>Aantallen!$B$1</f>
        <v>2021</v>
      </c>
      <c r="J110" s="455">
        <f>I110-H110</f>
        <v>2021</v>
      </c>
      <c r="K110" s="186">
        <f>G110-L110</f>
        <v>0</v>
      </c>
      <c r="L110" s="164"/>
      <c r="M110" s="179">
        <v>1</v>
      </c>
      <c r="N110" s="179"/>
      <c r="O110" s="179"/>
      <c r="P110" s="179"/>
      <c r="Q110" s="271">
        <f>(SUM(N110*10+O110)/M110*10)+P110</f>
        <v>0</v>
      </c>
      <c r="R110" s="179">
        <v>1</v>
      </c>
      <c r="S110" s="179"/>
      <c r="T110" s="179"/>
      <c r="U110" s="179"/>
      <c r="V110" s="271">
        <f>(SUM(S110*10+T110)/R110*10)+U110</f>
        <v>0</v>
      </c>
      <c r="W110" s="179">
        <v>1</v>
      </c>
      <c r="X110" s="179"/>
      <c r="Y110" s="179"/>
      <c r="Z110" s="179"/>
      <c r="AA110" s="271">
        <f>(SUM(X110*10+Y110)/W110*10)+Z110</f>
        <v>0</v>
      </c>
      <c r="AB110" s="179">
        <v>1</v>
      </c>
      <c r="AC110" s="179"/>
      <c r="AD110" s="179"/>
      <c r="AE110" s="179"/>
      <c r="AF110" s="271">
        <f>(SUM(AC110*10+AD110)/AB110*10)+AE110</f>
        <v>0</v>
      </c>
      <c r="AG110" s="179">
        <v>1</v>
      </c>
      <c r="AH110" s="179"/>
      <c r="AI110" s="179"/>
      <c r="AJ110" s="179"/>
      <c r="AK110" s="271">
        <f>(SUM(AH110*10+AI110)/AG110*10)+AJ110</f>
        <v>0</v>
      </c>
      <c r="AL110" s="179">
        <v>1</v>
      </c>
      <c r="AM110" s="179"/>
      <c r="AN110" s="179"/>
      <c r="AO110" s="179"/>
      <c r="AP110" s="271">
        <f>(SUM(AM110*10+AN110)/AL110*10)+AO110</f>
        <v>0</v>
      </c>
      <c r="AQ110" s="179">
        <v>1</v>
      </c>
      <c r="AR110" s="179"/>
      <c r="AS110" s="179"/>
      <c r="AT110" s="179"/>
      <c r="AU110" s="271">
        <f>(SUM(AR110*10+AS110)/AQ110*10)+AT110</f>
        <v>0</v>
      </c>
      <c r="AV110" s="179">
        <v>1</v>
      </c>
      <c r="AW110" s="179"/>
      <c r="AX110" s="179"/>
      <c r="AY110" s="179"/>
      <c r="AZ110" s="271">
        <f>(SUM(AW110*10+AX110)/AV110*10)+AY110</f>
        <v>0</v>
      </c>
      <c r="BA110" s="179">
        <v>1</v>
      </c>
      <c r="BB110" s="179"/>
      <c r="BC110" s="179"/>
      <c r="BD110" s="179"/>
      <c r="BE110" s="271">
        <f>(SUM(BB110*10+BC110)/BA110*10)+BD110</f>
        <v>0</v>
      </c>
      <c r="BF110" s="179">
        <v>1</v>
      </c>
      <c r="BG110" s="179"/>
      <c r="BH110" s="179"/>
      <c r="BI110" s="179"/>
      <c r="BJ110" s="271">
        <f>(SUM(BG110*10+BH110)/BF110*10)+BI110</f>
        <v>0</v>
      </c>
      <c r="BK110" s="153">
        <f>IF(G110&lt;250,0,IF(G110&lt;500,250,IF(G110&lt;750,"500",IF(G110&lt;1000,750,IF(G110&lt;1500,1000,IF(G110&lt;2000,1500,IF(G110&lt;2500,2000,IF(G110&lt;3000,2500,3000))))))))</f>
        <v>0</v>
      </c>
      <c r="BL110" s="181">
        <v>0</v>
      </c>
      <c r="BM110" s="153">
        <f>BK110-BL110</f>
        <v>0</v>
      </c>
      <c r="BN110" s="153" t="str">
        <f>IF(BM110=0,"geen actie",CONCATENATE("diploma uitschrijven: ",BK110," punten"))</f>
        <v>geen actie</v>
      </c>
      <c r="BO110" s="149">
        <v>114</v>
      </c>
    </row>
    <row r="111" spans="1:67" s="210" customFormat="1" x14ac:dyDescent="0.3">
      <c r="A111" s="149">
        <v>115</v>
      </c>
      <c r="B111" s="149" t="str">
        <f>IF(A111=BO111,"v","x")</f>
        <v>v</v>
      </c>
      <c r="C111" s="201"/>
      <c r="D111" s="303"/>
      <c r="E111" s="153"/>
      <c r="F111" s="153"/>
      <c r="G111" s="153">
        <f>SUM(L111+Q111+V111+AA111+AF111+AK111+AP111+AU111+AZ111+BE111+BJ111)</f>
        <v>0</v>
      </c>
      <c r="H111" s="153"/>
      <c r="I111" s="153">
        <f>Aantallen!$B$1</f>
        <v>2021</v>
      </c>
      <c r="J111" s="455">
        <f>I111-H111</f>
        <v>2021</v>
      </c>
      <c r="K111" s="186">
        <f>G111-L111</f>
        <v>0</v>
      </c>
      <c r="L111" s="164"/>
      <c r="M111" s="179">
        <v>1</v>
      </c>
      <c r="N111" s="179"/>
      <c r="O111" s="179"/>
      <c r="P111" s="179"/>
      <c r="Q111" s="271">
        <f>(SUM(N111*10+O111)/M111*10)+P111</f>
        <v>0</v>
      </c>
      <c r="R111" s="179">
        <v>1</v>
      </c>
      <c r="S111" s="179"/>
      <c r="T111" s="179"/>
      <c r="U111" s="179"/>
      <c r="V111" s="271">
        <f>(SUM(S111*10+T111)/R111*10)+U111</f>
        <v>0</v>
      </c>
      <c r="W111" s="179">
        <v>1</v>
      </c>
      <c r="X111" s="179"/>
      <c r="Y111" s="179"/>
      <c r="Z111" s="179"/>
      <c r="AA111" s="271">
        <f>(SUM(X111*10+Y111)/W111*10)+Z111</f>
        <v>0</v>
      </c>
      <c r="AB111" s="179">
        <v>1</v>
      </c>
      <c r="AC111" s="179"/>
      <c r="AD111" s="179"/>
      <c r="AE111" s="179"/>
      <c r="AF111" s="271">
        <f>(SUM(AC111*10+AD111)/AB111*10)+AE111</f>
        <v>0</v>
      </c>
      <c r="AG111" s="179">
        <v>1</v>
      </c>
      <c r="AH111" s="179"/>
      <c r="AI111" s="179"/>
      <c r="AJ111" s="179"/>
      <c r="AK111" s="271">
        <f>(SUM(AH111*10+AI111)/AG111*10)+AJ111</f>
        <v>0</v>
      </c>
      <c r="AL111" s="179">
        <v>1</v>
      </c>
      <c r="AM111" s="179"/>
      <c r="AN111" s="179"/>
      <c r="AO111" s="179"/>
      <c r="AP111" s="271">
        <f>(SUM(AM111*10+AN111)/AL111*10)+AO111</f>
        <v>0</v>
      </c>
      <c r="AQ111" s="179">
        <v>1</v>
      </c>
      <c r="AR111" s="179"/>
      <c r="AS111" s="179"/>
      <c r="AT111" s="179"/>
      <c r="AU111" s="271">
        <f>(SUM(AR111*10+AS111)/AQ111*10)+AT111</f>
        <v>0</v>
      </c>
      <c r="AV111" s="179">
        <v>1</v>
      </c>
      <c r="AW111" s="179"/>
      <c r="AX111" s="179"/>
      <c r="AY111" s="179"/>
      <c r="AZ111" s="271">
        <f>(SUM(AW111*10+AX111)/AV111*10)+AY111</f>
        <v>0</v>
      </c>
      <c r="BA111" s="179">
        <v>1</v>
      </c>
      <c r="BB111" s="179"/>
      <c r="BC111" s="179"/>
      <c r="BD111" s="179"/>
      <c r="BE111" s="271">
        <f>(SUM(BB111*10+BC111)/BA111*10)+BD111</f>
        <v>0</v>
      </c>
      <c r="BF111" s="179">
        <v>1</v>
      </c>
      <c r="BG111" s="179"/>
      <c r="BH111" s="179"/>
      <c r="BI111" s="179"/>
      <c r="BJ111" s="271">
        <f>(SUM(BG111*10+BH111)/BF111*10)+BI111</f>
        <v>0</v>
      </c>
      <c r="BK111" s="153">
        <f>IF(G111&lt;250,0,IF(G111&lt;500,250,IF(G111&lt;750,"500",IF(G111&lt;1000,750,IF(G111&lt;1500,1000,IF(G111&lt;2000,1500,IF(G111&lt;2500,2000,IF(G111&lt;3000,2500,3000))))))))</f>
        <v>0</v>
      </c>
      <c r="BL111" s="181">
        <v>0</v>
      </c>
      <c r="BM111" s="153">
        <f>BK111-BL111</f>
        <v>0</v>
      </c>
      <c r="BN111" s="153" t="str">
        <f>IF(BM111=0,"geen actie",CONCATENATE("diploma uitschrijven: ",BK111," punten"))</f>
        <v>geen actie</v>
      </c>
      <c r="BO111" s="149">
        <v>115</v>
      </c>
    </row>
    <row r="112" spans="1:67" s="210" customFormat="1" x14ac:dyDescent="0.3">
      <c r="A112" s="149">
        <v>116</v>
      </c>
      <c r="B112" s="149" t="str">
        <f>IF(A112=BO112,"v","x")</f>
        <v>v</v>
      </c>
      <c r="C112" s="201"/>
      <c r="D112" s="303"/>
      <c r="E112" s="153"/>
      <c r="F112" s="153"/>
      <c r="G112" s="153">
        <f>SUM(L112+Q112+V112+AA112+AF112+AK112+AP112+AU112+AZ112+BE112+BJ112)</f>
        <v>0</v>
      </c>
      <c r="H112" s="153"/>
      <c r="I112" s="153">
        <f>Aantallen!$B$1</f>
        <v>2021</v>
      </c>
      <c r="J112" s="455">
        <f>I112-H112</f>
        <v>2021</v>
      </c>
      <c r="K112" s="186">
        <f>G112-L112</f>
        <v>0</v>
      </c>
      <c r="L112" s="164"/>
      <c r="M112" s="179">
        <v>1</v>
      </c>
      <c r="N112" s="179"/>
      <c r="O112" s="179"/>
      <c r="P112" s="179"/>
      <c r="Q112" s="271">
        <f>(SUM(N112*10+O112)/M112*10)+P112</f>
        <v>0</v>
      </c>
      <c r="R112" s="179">
        <v>1</v>
      </c>
      <c r="S112" s="179"/>
      <c r="T112" s="179"/>
      <c r="U112" s="179"/>
      <c r="V112" s="271">
        <f>(SUM(S112*10+T112)/R112*10)+U112</f>
        <v>0</v>
      </c>
      <c r="W112" s="179">
        <v>1</v>
      </c>
      <c r="X112" s="179"/>
      <c r="Y112" s="179"/>
      <c r="Z112" s="179"/>
      <c r="AA112" s="271">
        <f>(SUM(X112*10+Y112)/W112*10)+Z112</f>
        <v>0</v>
      </c>
      <c r="AB112" s="179">
        <v>1</v>
      </c>
      <c r="AC112" s="179"/>
      <c r="AD112" s="179"/>
      <c r="AE112" s="179"/>
      <c r="AF112" s="271">
        <f>(SUM(AC112*10+AD112)/AB112*10)+AE112</f>
        <v>0</v>
      </c>
      <c r="AG112" s="179">
        <v>1</v>
      </c>
      <c r="AH112" s="179"/>
      <c r="AI112" s="179"/>
      <c r="AJ112" s="179"/>
      <c r="AK112" s="271">
        <f>(SUM(AH112*10+AI112)/AG112*10)+AJ112</f>
        <v>0</v>
      </c>
      <c r="AL112" s="179">
        <v>1</v>
      </c>
      <c r="AM112" s="179"/>
      <c r="AN112" s="179"/>
      <c r="AO112" s="179"/>
      <c r="AP112" s="271">
        <f>(SUM(AM112*10+AN112)/AL112*10)+AO112</f>
        <v>0</v>
      </c>
      <c r="AQ112" s="179">
        <v>1</v>
      </c>
      <c r="AR112" s="179"/>
      <c r="AS112" s="179"/>
      <c r="AT112" s="179"/>
      <c r="AU112" s="271">
        <f>(SUM(AR112*10+AS112)/AQ112*10)+AT112</f>
        <v>0</v>
      </c>
      <c r="AV112" s="179">
        <v>1</v>
      </c>
      <c r="AW112" s="179"/>
      <c r="AX112" s="179"/>
      <c r="AY112" s="179"/>
      <c r="AZ112" s="271">
        <f>(SUM(AW112*10+AX112)/AV112*10)+AY112</f>
        <v>0</v>
      </c>
      <c r="BA112" s="179">
        <v>1</v>
      </c>
      <c r="BB112" s="179"/>
      <c r="BC112" s="179"/>
      <c r="BD112" s="179"/>
      <c r="BE112" s="271">
        <f>(SUM(BB112*10+BC112)/BA112*10)+BD112</f>
        <v>0</v>
      </c>
      <c r="BF112" s="179">
        <v>1</v>
      </c>
      <c r="BG112" s="179"/>
      <c r="BH112" s="179"/>
      <c r="BI112" s="179"/>
      <c r="BJ112" s="271">
        <f>(SUM(BG112*10+BH112)/BF112*10)+BI112</f>
        <v>0</v>
      </c>
      <c r="BK112" s="153">
        <f>IF(G112&lt;250,0,IF(G112&lt;500,250,IF(G112&lt;750,"500",IF(G112&lt;1000,750,IF(G112&lt;1500,1000,IF(G112&lt;2000,1500,IF(G112&lt;2500,2000,IF(G112&lt;3000,2500,3000))))))))</f>
        <v>0</v>
      </c>
      <c r="BL112" s="181">
        <v>0</v>
      </c>
      <c r="BM112" s="153">
        <f>BK112-BL112</f>
        <v>0</v>
      </c>
      <c r="BN112" s="153" t="str">
        <f>IF(BM112=0,"geen actie",CONCATENATE("diploma uitschrijven: ",BK112," punten"))</f>
        <v>geen actie</v>
      </c>
      <c r="BO112" s="149">
        <v>116</v>
      </c>
    </row>
    <row r="113" spans="1:67" s="210" customFormat="1" x14ac:dyDescent="0.3">
      <c r="A113" s="149">
        <v>117</v>
      </c>
      <c r="B113" s="149" t="str">
        <f>IF(A113=BO113,"v","x")</f>
        <v>v</v>
      </c>
      <c r="C113" s="201"/>
      <c r="D113" s="303"/>
      <c r="E113" s="153"/>
      <c r="F113" s="153"/>
      <c r="G113" s="153">
        <f>SUM(L113+Q113+V113+AA113+AF113+AK113+AP113+AU113+AZ113+BE113+BJ113)</f>
        <v>0</v>
      </c>
      <c r="H113" s="153"/>
      <c r="I113" s="153">
        <f>Aantallen!$B$1</f>
        <v>2021</v>
      </c>
      <c r="J113" s="455">
        <f>I113-H113</f>
        <v>2021</v>
      </c>
      <c r="K113" s="186">
        <f>G113-L113</f>
        <v>0</v>
      </c>
      <c r="L113" s="164"/>
      <c r="M113" s="179">
        <v>1</v>
      </c>
      <c r="N113" s="179"/>
      <c r="O113" s="179"/>
      <c r="P113" s="179"/>
      <c r="Q113" s="271">
        <f>(SUM(N113*10+O113)/M113*10)+P113</f>
        <v>0</v>
      </c>
      <c r="R113" s="179">
        <v>1</v>
      </c>
      <c r="S113" s="179"/>
      <c r="T113" s="179"/>
      <c r="U113" s="179"/>
      <c r="V113" s="271">
        <f>(SUM(S113*10+T113)/R113*10)+U113</f>
        <v>0</v>
      </c>
      <c r="W113" s="179">
        <v>1</v>
      </c>
      <c r="X113" s="179"/>
      <c r="Y113" s="179"/>
      <c r="Z113" s="179"/>
      <c r="AA113" s="271">
        <f>(SUM(X113*10+Y113)/W113*10)+Z113</f>
        <v>0</v>
      </c>
      <c r="AB113" s="179">
        <v>1</v>
      </c>
      <c r="AC113" s="179"/>
      <c r="AD113" s="179"/>
      <c r="AE113" s="179"/>
      <c r="AF113" s="271">
        <f>(SUM(AC113*10+AD113)/AB113*10)+AE113</f>
        <v>0</v>
      </c>
      <c r="AG113" s="179">
        <v>1</v>
      </c>
      <c r="AH113" s="179"/>
      <c r="AI113" s="179"/>
      <c r="AJ113" s="179"/>
      <c r="AK113" s="271">
        <f>(SUM(AH113*10+AI113)/AG113*10)+AJ113</f>
        <v>0</v>
      </c>
      <c r="AL113" s="179">
        <v>1</v>
      </c>
      <c r="AM113" s="179"/>
      <c r="AN113" s="179"/>
      <c r="AO113" s="179"/>
      <c r="AP113" s="271">
        <f>(SUM(AM113*10+AN113)/AL113*10)+AO113</f>
        <v>0</v>
      </c>
      <c r="AQ113" s="179">
        <v>1</v>
      </c>
      <c r="AR113" s="179"/>
      <c r="AS113" s="179"/>
      <c r="AT113" s="179"/>
      <c r="AU113" s="271">
        <f>(SUM(AR113*10+AS113)/AQ113*10)+AT113</f>
        <v>0</v>
      </c>
      <c r="AV113" s="179">
        <v>1</v>
      </c>
      <c r="AW113" s="179"/>
      <c r="AX113" s="179"/>
      <c r="AY113" s="179"/>
      <c r="AZ113" s="271">
        <f>(SUM(AW113*10+AX113)/AV113*10)+AY113</f>
        <v>0</v>
      </c>
      <c r="BA113" s="179">
        <v>1</v>
      </c>
      <c r="BB113" s="179"/>
      <c r="BC113" s="179"/>
      <c r="BD113" s="179"/>
      <c r="BE113" s="271">
        <f>(SUM(BB113*10+BC113)/BA113*10)+BD113</f>
        <v>0</v>
      </c>
      <c r="BF113" s="179">
        <v>1</v>
      </c>
      <c r="BG113" s="179"/>
      <c r="BH113" s="179"/>
      <c r="BI113" s="179"/>
      <c r="BJ113" s="271">
        <f>(SUM(BG113*10+BH113)/BF113*10)+BI113</f>
        <v>0</v>
      </c>
      <c r="BK113" s="153">
        <f>IF(G113&lt;250,0,IF(G113&lt;500,250,IF(G113&lt;750,"500",IF(G113&lt;1000,750,IF(G113&lt;1500,1000,IF(G113&lt;2000,1500,IF(G113&lt;2500,2000,IF(G113&lt;3000,2500,3000))))))))</f>
        <v>0</v>
      </c>
      <c r="BL113" s="181">
        <v>0</v>
      </c>
      <c r="BM113" s="153">
        <f>BK113-BL113</f>
        <v>0</v>
      </c>
      <c r="BN113" s="153" t="str">
        <f>IF(BM113=0,"geen actie",CONCATENATE("diploma uitschrijven: ",BK113," punten"))</f>
        <v>geen actie</v>
      </c>
      <c r="BO113" s="149">
        <v>117</v>
      </c>
    </row>
    <row r="114" spans="1:67" s="210" customFormat="1" x14ac:dyDescent="0.3">
      <c r="A114" s="149">
        <v>118</v>
      </c>
      <c r="B114" s="149" t="str">
        <f>IF(A114=BO114,"v","x")</f>
        <v>v</v>
      </c>
      <c r="C114" s="201"/>
      <c r="D114" s="303"/>
      <c r="E114" s="153"/>
      <c r="F114" s="153"/>
      <c r="G114" s="153">
        <f>SUM(L114+Q114+V114+AA114+AF114+AK114+AP114+AU114+AZ114+BE114+BJ114)</f>
        <v>0</v>
      </c>
      <c r="H114" s="153"/>
      <c r="I114" s="153">
        <f>Aantallen!$B$1</f>
        <v>2021</v>
      </c>
      <c r="J114" s="455">
        <f>I114-H114</f>
        <v>2021</v>
      </c>
      <c r="K114" s="186">
        <f>G114-L114</f>
        <v>0</v>
      </c>
      <c r="L114" s="164"/>
      <c r="M114" s="179">
        <v>1</v>
      </c>
      <c r="N114" s="179"/>
      <c r="O114" s="179"/>
      <c r="P114" s="179"/>
      <c r="Q114" s="271">
        <f>(SUM(N114*10+O114)/M114*10)+P114</f>
        <v>0</v>
      </c>
      <c r="R114" s="179">
        <v>1</v>
      </c>
      <c r="S114" s="179"/>
      <c r="T114" s="179"/>
      <c r="U114" s="179"/>
      <c r="V114" s="271">
        <f>(SUM(S114*10+T114)/R114*10)+U114</f>
        <v>0</v>
      </c>
      <c r="W114" s="179">
        <v>1</v>
      </c>
      <c r="X114" s="179"/>
      <c r="Y114" s="179"/>
      <c r="Z114" s="179"/>
      <c r="AA114" s="271">
        <f>(SUM(X114*10+Y114)/W114*10)+Z114</f>
        <v>0</v>
      </c>
      <c r="AB114" s="179">
        <v>1</v>
      </c>
      <c r="AC114" s="179"/>
      <c r="AD114" s="179"/>
      <c r="AE114" s="179"/>
      <c r="AF114" s="271">
        <f>(SUM(AC114*10+AD114)/AB114*10)+AE114</f>
        <v>0</v>
      </c>
      <c r="AG114" s="179">
        <v>1</v>
      </c>
      <c r="AH114" s="179"/>
      <c r="AI114" s="179"/>
      <c r="AJ114" s="179"/>
      <c r="AK114" s="271">
        <f>(SUM(AH114*10+AI114)/AG114*10)+AJ114</f>
        <v>0</v>
      </c>
      <c r="AL114" s="179">
        <v>1</v>
      </c>
      <c r="AM114" s="179"/>
      <c r="AN114" s="179"/>
      <c r="AO114" s="179"/>
      <c r="AP114" s="271">
        <f>(SUM(AM114*10+AN114)/AL114*10)+AO114</f>
        <v>0</v>
      </c>
      <c r="AQ114" s="179">
        <v>1</v>
      </c>
      <c r="AR114" s="179"/>
      <c r="AS114" s="179"/>
      <c r="AT114" s="179"/>
      <c r="AU114" s="271">
        <f>(SUM(AR114*10+AS114)/AQ114*10)+AT114</f>
        <v>0</v>
      </c>
      <c r="AV114" s="179">
        <v>1</v>
      </c>
      <c r="AW114" s="179"/>
      <c r="AX114" s="179"/>
      <c r="AY114" s="179"/>
      <c r="AZ114" s="271">
        <f>(SUM(AW114*10+AX114)/AV114*10)+AY114</f>
        <v>0</v>
      </c>
      <c r="BA114" s="179">
        <v>1</v>
      </c>
      <c r="BB114" s="179"/>
      <c r="BC114" s="179"/>
      <c r="BD114" s="179"/>
      <c r="BE114" s="271">
        <f>(SUM(BB114*10+BC114)/BA114*10)+BD114</f>
        <v>0</v>
      </c>
      <c r="BF114" s="179">
        <v>1</v>
      </c>
      <c r="BG114" s="179"/>
      <c r="BH114" s="179"/>
      <c r="BI114" s="179"/>
      <c r="BJ114" s="271">
        <f>(SUM(BG114*10+BH114)/BF114*10)+BI114</f>
        <v>0</v>
      </c>
      <c r="BK114" s="153">
        <f>IF(G114&lt;250,0,IF(G114&lt;500,250,IF(G114&lt;750,"500",IF(G114&lt;1000,750,IF(G114&lt;1500,1000,IF(G114&lt;2000,1500,IF(G114&lt;2500,2000,IF(G114&lt;3000,2500,3000))))))))</f>
        <v>0</v>
      </c>
      <c r="BL114" s="181">
        <v>0</v>
      </c>
      <c r="BM114" s="153">
        <f>BK114-BL114</f>
        <v>0</v>
      </c>
      <c r="BN114" s="153" t="str">
        <f>IF(BM114=0,"geen actie",CONCATENATE("diploma uitschrijven: ",BK114," punten"))</f>
        <v>geen actie</v>
      </c>
      <c r="BO114" s="149">
        <v>118</v>
      </c>
    </row>
    <row r="115" spans="1:67" s="210" customFormat="1" x14ac:dyDescent="0.3">
      <c r="A115" s="149">
        <v>119</v>
      </c>
      <c r="B115" s="149" t="str">
        <f>IF(A115=BO115,"v","x")</f>
        <v>v</v>
      </c>
      <c r="C115" s="201"/>
      <c r="D115" s="303"/>
      <c r="E115" s="153"/>
      <c r="F115" s="153"/>
      <c r="G115" s="153">
        <f>SUM(L115+Q115+V115+AA115+AF115+AK115+AP115+AU115+AZ115+BE115+BJ115)</f>
        <v>0</v>
      </c>
      <c r="H115" s="153"/>
      <c r="I115" s="153">
        <f>Aantallen!$B$1</f>
        <v>2021</v>
      </c>
      <c r="J115" s="455">
        <f>I115-H115</f>
        <v>2021</v>
      </c>
      <c r="K115" s="186">
        <f>G115-L115</f>
        <v>0</v>
      </c>
      <c r="L115" s="164"/>
      <c r="M115" s="179">
        <v>1</v>
      </c>
      <c r="N115" s="179"/>
      <c r="O115" s="179"/>
      <c r="P115" s="179"/>
      <c r="Q115" s="271">
        <f>(SUM(N115*10+O115)/M115*10)+P115</f>
        <v>0</v>
      </c>
      <c r="R115" s="179">
        <v>1</v>
      </c>
      <c r="S115" s="179"/>
      <c r="T115" s="179"/>
      <c r="U115" s="179"/>
      <c r="V115" s="271">
        <f>(SUM(S115*10+T115)/R115*10)+U115</f>
        <v>0</v>
      </c>
      <c r="W115" s="179">
        <v>1</v>
      </c>
      <c r="X115" s="179"/>
      <c r="Y115" s="179"/>
      <c r="Z115" s="179"/>
      <c r="AA115" s="271">
        <f>(SUM(X115*10+Y115)/W115*10)+Z115</f>
        <v>0</v>
      </c>
      <c r="AB115" s="179">
        <v>1</v>
      </c>
      <c r="AC115" s="179"/>
      <c r="AD115" s="179"/>
      <c r="AE115" s="179"/>
      <c r="AF115" s="271">
        <f>(SUM(AC115*10+AD115)/AB115*10)+AE115</f>
        <v>0</v>
      </c>
      <c r="AG115" s="179">
        <v>1</v>
      </c>
      <c r="AH115" s="179"/>
      <c r="AI115" s="179"/>
      <c r="AJ115" s="179"/>
      <c r="AK115" s="271">
        <f>(SUM(AH115*10+AI115)/AG115*10)+AJ115</f>
        <v>0</v>
      </c>
      <c r="AL115" s="179">
        <v>1</v>
      </c>
      <c r="AM115" s="179"/>
      <c r="AN115" s="179"/>
      <c r="AO115" s="179"/>
      <c r="AP115" s="271">
        <f>(SUM(AM115*10+AN115)/AL115*10)+AO115</f>
        <v>0</v>
      </c>
      <c r="AQ115" s="179">
        <v>1</v>
      </c>
      <c r="AR115" s="179"/>
      <c r="AS115" s="179"/>
      <c r="AT115" s="179"/>
      <c r="AU115" s="271">
        <f>(SUM(AR115*10+AS115)/AQ115*10)+AT115</f>
        <v>0</v>
      </c>
      <c r="AV115" s="179">
        <v>1</v>
      </c>
      <c r="AW115" s="179"/>
      <c r="AX115" s="179"/>
      <c r="AY115" s="179"/>
      <c r="AZ115" s="271">
        <f>(SUM(AW115*10+AX115)/AV115*10)+AY115</f>
        <v>0</v>
      </c>
      <c r="BA115" s="179">
        <v>1</v>
      </c>
      <c r="BB115" s="179"/>
      <c r="BC115" s="179"/>
      <c r="BD115" s="179"/>
      <c r="BE115" s="271">
        <f>(SUM(BB115*10+BC115)/BA115*10)+BD115</f>
        <v>0</v>
      </c>
      <c r="BF115" s="179">
        <v>1</v>
      </c>
      <c r="BG115" s="179"/>
      <c r="BH115" s="179"/>
      <c r="BI115" s="179"/>
      <c r="BJ115" s="271">
        <f>(SUM(BG115*10+BH115)/BF115*10)+BI115</f>
        <v>0</v>
      </c>
      <c r="BK115" s="153">
        <f>IF(G115&lt;250,0,IF(G115&lt;500,250,IF(G115&lt;750,"500",IF(G115&lt;1000,750,IF(G115&lt;1500,1000,IF(G115&lt;2000,1500,IF(G115&lt;2500,2000,IF(G115&lt;3000,2500,3000))))))))</f>
        <v>0</v>
      </c>
      <c r="BL115" s="181">
        <v>0</v>
      </c>
      <c r="BM115" s="153">
        <f>BK115-BL115</f>
        <v>0</v>
      </c>
      <c r="BN115" s="153" t="str">
        <f>IF(BM115=0,"geen actie",CONCATENATE("diploma uitschrijven: ",BK115," punten"))</f>
        <v>geen actie</v>
      </c>
      <c r="BO115" s="149">
        <v>119</v>
      </c>
    </row>
    <row r="116" spans="1:67" s="210" customFormat="1" x14ac:dyDescent="0.3">
      <c r="A116" s="149">
        <v>120</v>
      </c>
      <c r="B116" s="149" t="str">
        <f>IF(A116=BO116,"v","x")</f>
        <v>v</v>
      </c>
      <c r="C116" s="201"/>
      <c r="D116" s="303"/>
      <c r="E116" s="153"/>
      <c r="F116" s="153"/>
      <c r="G116" s="153">
        <f>SUM(L116+Q116+V116+AA116+AF116+AK116+AP116+AU116+AZ116+BE116+BJ116)</f>
        <v>0</v>
      </c>
      <c r="H116" s="153"/>
      <c r="I116" s="153">
        <f>Aantallen!$B$1</f>
        <v>2021</v>
      </c>
      <c r="J116" s="455">
        <f>I116-H116</f>
        <v>2021</v>
      </c>
      <c r="K116" s="186">
        <f>G116-L116</f>
        <v>0</v>
      </c>
      <c r="L116" s="164"/>
      <c r="M116" s="179">
        <v>1</v>
      </c>
      <c r="N116" s="179"/>
      <c r="O116" s="179"/>
      <c r="P116" s="179"/>
      <c r="Q116" s="271">
        <f>(SUM(N116*10+O116)/M116*10)+P116</f>
        <v>0</v>
      </c>
      <c r="R116" s="179">
        <v>1</v>
      </c>
      <c r="S116" s="179"/>
      <c r="T116" s="179"/>
      <c r="U116" s="179"/>
      <c r="V116" s="271">
        <f>(SUM(S116*10+T116)/R116*10)+U116</f>
        <v>0</v>
      </c>
      <c r="W116" s="179">
        <v>1</v>
      </c>
      <c r="X116" s="179"/>
      <c r="Y116" s="179"/>
      <c r="Z116" s="179"/>
      <c r="AA116" s="271">
        <f>(SUM(X116*10+Y116)/W116*10)+Z116</f>
        <v>0</v>
      </c>
      <c r="AB116" s="179">
        <v>1</v>
      </c>
      <c r="AC116" s="179"/>
      <c r="AD116" s="179"/>
      <c r="AE116" s="179"/>
      <c r="AF116" s="271">
        <f>(SUM(AC116*10+AD116)/AB116*10)+AE116</f>
        <v>0</v>
      </c>
      <c r="AG116" s="179">
        <v>1</v>
      </c>
      <c r="AH116" s="179"/>
      <c r="AI116" s="179"/>
      <c r="AJ116" s="179"/>
      <c r="AK116" s="271">
        <f>(SUM(AH116*10+AI116)/AG116*10)+AJ116</f>
        <v>0</v>
      </c>
      <c r="AL116" s="179">
        <v>1</v>
      </c>
      <c r="AM116" s="179"/>
      <c r="AN116" s="179"/>
      <c r="AO116" s="179"/>
      <c r="AP116" s="271">
        <f>(SUM(AM116*10+AN116)/AL116*10)+AO116</f>
        <v>0</v>
      </c>
      <c r="AQ116" s="179">
        <v>1</v>
      </c>
      <c r="AR116" s="179"/>
      <c r="AS116" s="179"/>
      <c r="AT116" s="179"/>
      <c r="AU116" s="271">
        <f>(SUM(AR116*10+AS116)/AQ116*10)+AT116</f>
        <v>0</v>
      </c>
      <c r="AV116" s="179">
        <v>1</v>
      </c>
      <c r="AW116" s="179"/>
      <c r="AX116" s="179"/>
      <c r="AY116" s="179"/>
      <c r="AZ116" s="271">
        <f>(SUM(AW116*10+AX116)/AV116*10)+AY116</f>
        <v>0</v>
      </c>
      <c r="BA116" s="179">
        <v>1</v>
      </c>
      <c r="BB116" s="179"/>
      <c r="BC116" s="179"/>
      <c r="BD116" s="179"/>
      <c r="BE116" s="271">
        <f>(SUM(BB116*10+BC116)/BA116*10)+BD116</f>
        <v>0</v>
      </c>
      <c r="BF116" s="179">
        <v>1</v>
      </c>
      <c r="BG116" s="179"/>
      <c r="BH116" s="179"/>
      <c r="BI116" s="179"/>
      <c r="BJ116" s="271">
        <f>(SUM(BG116*10+BH116)/BF116*10)+BI116</f>
        <v>0</v>
      </c>
      <c r="BK116" s="153">
        <f>IF(G116&lt;250,0,IF(G116&lt;500,250,IF(G116&lt;750,"500",IF(G116&lt;1000,750,IF(G116&lt;1500,1000,IF(G116&lt;2000,1500,IF(G116&lt;2500,2000,IF(G116&lt;3000,2500,3000))))))))</f>
        <v>0</v>
      </c>
      <c r="BL116" s="181">
        <v>0</v>
      </c>
      <c r="BM116" s="153">
        <f>BK116-BL116</f>
        <v>0</v>
      </c>
      <c r="BN116" s="153" t="str">
        <f>IF(BM116=0,"geen actie",CONCATENATE("diploma uitschrijven: ",BK116," punten"))</f>
        <v>geen actie</v>
      </c>
      <c r="BO116" s="149">
        <v>120</v>
      </c>
    </row>
    <row r="117" spans="1:67" s="210" customFormat="1" x14ac:dyDescent="0.3">
      <c r="A117" s="149">
        <v>121</v>
      </c>
      <c r="B117" s="149" t="str">
        <f>IF(A117=BO117,"v","x")</f>
        <v>v</v>
      </c>
      <c r="C117" s="201"/>
      <c r="D117" s="303"/>
      <c r="E117" s="153"/>
      <c r="F117" s="153"/>
      <c r="G117" s="153">
        <f>SUM(L117+Q117+V117+AA117+AF117+AK117+AP117+AU117+AZ117+BE117+BJ117)</f>
        <v>0</v>
      </c>
      <c r="H117" s="153"/>
      <c r="I117" s="153">
        <f>Aantallen!$B$1</f>
        <v>2021</v>
      </c>
      <c r="J117" s="455">
        <f>I117-H117</f>
        <v>2021</v>
      </c>
      <c r="K117" s="186">
        <f>G117-L117</f>
        <v>0</v>
      </c>
      <c r="L117" s="164"/>
      <c r="M117" s="179">
        <v>1</v>
      </c>
      <c r="N117" s="179"/>
      <c r="O117" s="179"/>
      <c r="P117" s="179"/>
      <c r="Q117" s="271">
        <f>(SUM(N117*10+O117)/M117*10)+P117</f>
        <v>0</v>
      </c>
      <c r="R117" s="179">
        <v>1</v>
      </c>
      <c r="S117" s="179"/>
      <c r="T117" s="179"/>
      <c r="U117" s="179"/>
      <c r="V117" s="271">
        <f>(SUM(S117*10+T117)/R117*10)+U117</f>
        <v>0</v>
      </c>
      <c r="W117" s="179">
        <v>1</v>
      </c>
      <c r="X117" s="179"/>
      <c r="Y117" s="179"/>
      <c r="Z117" s="179"/>
      <c r="AA117" s="271">
        <f>(SUM(X117*10+Y117)/W117*10)+Z117</f>
        <v>0</v>
      </c>
      <c r="AB117" s="179">
        <v>1</v>
      </c>
      <c r="AC117" s="179"/>
      <c r="AD117" s="179"/>
      <c r="AE117" s="179"/>
      <c r="AF117" s="271">
        <f>(SUM(AC117*10+AD117)/AB117*10)+AE117</f>
        <v>0</v>
      </c>
      <c r="AG117" s="179">
        <v>1</v>
      </c>
      <c r="AH117" s="179"/>
      <c r="AI117" s="179"/>
      <c r="AJ117" s="179"/>
      <c r="AK117" s="271">
        <f>(SUM(AH117*10+AI117)/AG117*10)+AJ117</f>
        <v>0</v>
      </c>
      <c r="AL117" s="179">
        <v>1</v>
      </c>
      <c r="AM117" s="179"/>
      <c r="AN117" s="179"/>
      <c r="AO117" s="179"/>
      <c r="AP117" s="271">
        <f>(SUM(AM117*10+AN117)/AL117*10)+AO117</f>
        <v>0</v>
      </c>
      <c r="AQ117" s="179">
        <v>1</v>
      </c>
      <c r="AR117" s="179"/>
      <c r="AS117" s="179"/>
      <c r="AT117" s="179"/>
      <c r="AU117" s="271">
        <f>(SUM(AR117*10+AS117)/AQ117*10)+AT117</f>
        <v>0</v>
      </c>
      <c r="AV117" s="179">
        <v>1</v>
      </c>
      <c r="AW117" s="179"/>
      <c r="AX117" s="179"/>
      <c r="AY117" s="179"/>
      <c r="AZ117" s="271">
        <f>(SUM(AW117*10+AX117)/AV117*10)+AY117</f>
        <v>0</v>
      </c>
      <c r="BA117" s="179">
        <v>1</v>
      </c>
      <c r="BB117" s="179"/>
      <c r="BC117" s="179"/>
      <c r="BD117" s="179"/>
      <c r="BE117" s="271">
        <f>(SUM(BB117*10+BC117)/BA117*10)+BD117</f>
        <v>0</v>
      </c>
      <c r="BF117" s="179">
        <v>1</v>
      </c>
      <c r="BG117" s="179"/>
      <c r="BH117" s="179"/>
      <c r="BI117" s="179"/>
      <c r="BJ117" s="271">
        <f>(SUM(BG117*10+BH117)/BF117*10)+BI117</f>
        <v>0</v>
      </c>
      <c r="BK117" s="153">
        <f>IF(G117&lt;250,0,IF(G117&lt;500,250,IF(G117&lt;750,"500",IF(G117&lt;1000,750,IF(G117&lt;1500,1000,IF(G117&lt;2000,1500,IF(G117&lt;2500,2000,IF(G117&lt;3000,2500,3000))))))))</f>
        <v>0</v>
      </c>
      <c r="BL117" s="181">
        <v>0</v>
      </c>
      <c r="BM117" s="153">
        <f>BK117-BL117</f>
        <v>0</v>
      </c>
      <c r="BN117" s="153" t="str">
        <f>IF(BM117=0,"geen actie",CONCATENATE("diploma uitschrijven: ",BK117," punten"))</f>
        <v>geen actie</v>
      </c>
      <c r="BO117" s="149">
        <v>121</v>
      </c>
    </row>
    <row r="118" spans="1:67" s="210" customFormat="1" x14ac:dyDescent="0.3">
      <c r="A118" s="149">
        <v>12</v>
      </c>
      <c r="B118" s="149" t="str">
        <f>IF(A118=BO118,"v","x")</f>
        <v>v</v>
      </c>
      <c r="C118" s="215"/>
      <c r="D118" s="303"/>
      <c r="E118" s="153"/>
      <c r="F118" s="153"/>
      <c r="G118" s="153"/>
      <c r="H118" s="153"/>
      <c r="I118" s="153">
        <f>Aantallen!$B$1</f>
        <v>2021</v>
      </c>
      <c r="J118" s="455">
        <f>I118-H118</f>
        <v>2021</v>
      </c>
      <c r="K118" s="186">
        <f>G118-L118</f>
        <v>0</v>
      </c>
      <c r="L118" s="164"/>
      <c r="M118" s="179">
        <v>1</v>
      </c>
      <c r="N118" s="179"/>
      <c r="O118" s="179"/>
      <c r="P118" s="179"/>
      <c r="Q118" s="271">
        <f>(SUM(N118*10+O118)/M118*10)+P118</f>
        <v>0</v>
      </c>
      <c r="R118" s="179">
        <v>1</v>
      </c>
      <c r="S118" s="179"/>
      <c r="T118" s="179"/>
      <c r="U118" s="179"/>
      <c r="V118" s="271">
        <f>(SUM(S118*10+T118)/R118*10)+U118</f>
        <v>0</v>
      </c>
      <c r="W118" s="179">
        <v>1</v>
      </c>
      <c r="X118" s="179"/>
      <c r="Y118" s="179"/>
      <c r="Z118" s="179"/>
      <c r="AA118" s="271">
        <f>(SUM(X118*10+Y118)/W118*10)+Z118</f>
        <v>0</v>
      </c>
      <c r="AB118" s="179">
        <v>1</v>
      </c>
      <c r="AC118" s="179"/>
      <c r="AD118" s="179"/>
      <c r="AE118" s="179"/>
      <c r="AF118" s="271">
        <f>(SUM(AC118*10+AD118)/AB118*10)+AE118</f>
        <v>0</v>
      </c>
      <c r="AG118" s="179">
        <v>1</v>
      </c>
      <c r="AH118" s="179"/>
      <c r="AI118" s="179"/>
      <c r="AJ118" s="179"/>
      <c r="AK118" s="271">
        <f>(SUM(AH118*10+AI118)/AG118*10)+AJ118</f>
        <v>0</v>
      </c>
      <c r="AL118" s="179">
        <v>1</v>
      </c>
      <c r="AM118" s="179"/>
      <c r="AN118" s="179"/>
      <c r="AO118" s="179"/>
      <c r="AP118" s="271">
        <f>(SUM(AM118*10+AN118)/AL118*10)+AO118</f>
        <v>0</v>
      </c>
      <c r="AQ118" s="179">
        <v>1</v>
      </c>
      <c r="AR118" s="179"/>
      <c r="AS118" s="179"/>
      <c r="AT118" s="179"/>
      <c r="AU118" s="271">
        <f>(SUM(AR118*10+AS118)/AQ118*10)+AT118</f>
        <v>0</v>
      </c>
      <c r="AV118" s="179">
        <v>1</v>
      </c>
      <c r="AW118" s="179"/>
      <c r="AX118" s="179"/>
      <c r="AY118" s="179"/>
      <c r="AZ118" s="271">
        <f>(SUM(AW118*10+AX118)/AV118*10)+AY118</f>
        <v>0</v>
      </c>
      <c r="BA118" s="179">
        <v>1</v>
      </c>
      <c r="BB118" s="179"/>
      <c r="BC118" s="179"/>
      <c r="BD118" s="179"/>
      <c r="BE118" s="271">
        <f>(SUM(BB118*10+BC118)/BA118*10)+BD118</f>
        <v>0</v>
      </c>
      <c r="BF118" s="179">
        <v>1</v>
      </c>
      <c r="BG118" s="179"/>
      <c r="BH118" s="179"/>
      <c r="BI118" s="179"/>
      <c r="BJ118" s="271">
        <f>(SUM(BG118*10+BH118)/BF118*10)+BI118</f>
        <v>0</v>
      </c>
      <c r="BK118" s="153">
        <f>IF(G118&lt;250,0,IF(G118&lt;500,250,IF(G118&lt;750,"500",IF(G118&lt;1000,750,IF(G118&lt;1500,1000,IF(G118&lt;2000,1500,IF(G118&lt;2500,2000,IF(G118&lt;3000,2500,3000))))))))</f>
        <v>0</v>
      </c>
      <c r="BL118" s="181"/>
      <c r="BM118" s="153">
        <f>BK118-BL118</f>
        <v>0</v>
      </c>
      <c r="BN118" s="153" t="str">
        <f>IF(BM118=0,"geen actie",CONCATENATE("diploma uitschrijven: ",BK118," punten"))</f>
        <v>geen actie</v>
      </c>
      <c r="BO118" s="149">
        <v>12</v>
      </c>
    </row>
    <row r="119" spans="1:67" s="210" customFormat="1" x14ac:dyDescent="0.3">
      <c r="A119" s="149">
        <v>13</v>
      </c>
      <c r="B119" s="149" t="str">
        <f>IF(A119=BO119,"v","x")</f>
        <v>v</v>
      </c>
      <c r="C119" s="217"/>
      <c r="D119" s="174"/>
      <c r="E119" s="190"/>
      <c r="F119" s="186"/>
      <c r="G119" s="153"/>
      <c r="H119" s="153"/>
      <c r="I119" s="153">
        <f>Aantallen!$B$1</f>
        <v>2021</v>
      </c>
      <c r="J119" s="455">
        <f>I119-H119</f>
        <v>2021</v>
      </c>
      <c r="K119" s="186">
        <f>G119-L119</f>
        <v>0</v>
      </c>
      <c r="L119" s="164"/>
      <c r="M119" s="179">
        <v>1</v>
      </c>
      <c r="N119" s="179"/>
      <c r="O119" s="179"/>
      <c r="P119" s="179"/>
      <c r="Q119" s="271">
        <f>(SUM(N119*10+O119)/M119*10)+P119</f>
        <v>0</v>
      </c>
      <c r="R119" s="179">
        <v>1</v>
      </c>
      <c r="S119" s="179"/>
      <c r="T119" s="179"/>
      <c r="U119" s="179"/>
      <c r="V119" s="271">
        <f>(SUM(S119*10+T119)/R119*10)+U119</f>
        <v>0</v>
      </c>
      <c r="W119" s="179">
        <v>1</v>
      </c>
      <c r="X119" s="179"/>
      <c r="Y119" s="179"/>
      <c r="Z119" s="179"/>
      <c r="AA119" s="271">
        <f>(SUM(X119*10+Y119)/W119*10)+Z119</f>
        <v>0</v>
      </c>
      <c r="AB119" s="179">
        <v>1</v>
      </c>
      <c r="AC119" s="179"/>
      <c r="AD119" s="179"/>
      <c r="AE119" s="179"/>
      <c r="AF119" s="271">
        <f>(SUM(AC119*10+AD119)/AB119*10)+AE119</f>
        <v>0</v>
      </c>
      <c r="AG119" s="179">
        <v>1</v>
      </c>
      <c r="AH119" s="179"/>
      <c r="AI119" s="179"/>
      <c r="AJ119" s="179"/>
      <c r="AK119" s="271">
        <f>(SUM(AH119*10+AI119)/AG119*10)+AJ119</f>
        <v>0</v>
      </c>
      <c r="AL119" s="179">
        <v>1</v>
      </c>
      <c r="AM119" s="179"/>
      <c r="AN119" s="179"/>
      <c r="AO119" s="179"/>
      <c r="AP119" s="271">
        <f>(SUM(AM119*10+AN119)/AL119*10)+AO119</f>
        <v>0</v>
      </c>
      <c r="AQ119" s="179">
        <v>1</v>
      </c>
      <c r="AR119" s="179"/>
      <c r="AS119" s="179"/>
      <c r="AT119" s="179"/>
      <c r="AU119" s="271">
        <f>(SUM(AR119*10+AS119)/AQ119*10)+AT119</f>
        <v>0</v>
      </c>
      <c r="AV119" s="179">
        <v>1</v>
      </c>
      <c r="AW119" s="179"/>
      <c r="AX119" s="179"/>
      <c r="AY119" s="179"/>
      <c r="AZ119" s="271">
        <f>(SUM(AW119*10+AX119)/AV119*10)+AY119</f>
        <v>0</v>
      </c>
      <c r="BA119" s="179">
        <v>1</v>
      </c>
      <c r="BB119" s="179"/>
      <c r="BC119" s="179"/>
      <c r="BD119" s="179"/>
      <c r="BE119" s="271">
        <f>(SUM(BB119*10+BC119)/BA119*10)+BD119</f>
        <v>0</v>
      </c>
      <c r="BF119" s="179">
        <v>1</v>
      </c>
      <c r="BG119" s="179"/>
      <c r="BH119" s="179"/>
      <c r="BI119" s="179"/>
      <c r="BJ119" s="271">
        <f>(SUM(BG119*10+BH119)/BF119*10)+BI119</f>
        <v>0</v>
      </c>
      <c r="BK119" s="153">
        <f>IF(G119&lt;250,0,IF(G119&lt;500,250,IF(G119&lt;750,"500",IF(G119&lt;1000,750,IF(G119&lt;1500,1000,IF(G119&lt;2000,1500,IF(G119&lt;2500,2000,IF(G119&lt;3000,2500,3000))))))))</f>
        <v>0</v>
      </c>
      <c r="BL119" s="181"/>
      <c r="BM119" s="153">
        <f>BK119-BL119</f>
        <v>0</v>
      </c>
      <c r="BN119" s="153" t="str">
        <f>IF(BM119=0,"geen actie",CONCATENATE("diploma uitschrijven: ",BK119," punten"))</f>
        <v>geen actie</v>
      </c>
      <c r="BO119" s="149">
        <v>13</v>
      </c>
    </row>
    <row r="120" spans="1:67" s="210" customFormat="1" x14ac:dyDescent="0.3">
      <c r="A120" s="149">
        <v>14</v>
      </c>
      <c r="B120" s="149" t="str">
        <f>IF(A120=BO120,"v","x")</f>
        <v>v</v>
      </c>
      <c r="C120" s="217"/>
      <c r="D120" s="313"/>
      <c r="E120" s="153"/>
      <c r="F120" s="153"/>
      <c r="G120" s="153"/>
      <c r="H120" s="153"/>
      <c r="I120" s="153">
        <f>Aantallen!$B$1</f>
        <v>2021</v>
      </c>
      <c r="J120" s="455">
        <f>I120-H120</f>
        <v>2021</v>
      </c>
      <c r="K120" s="186">
        <f>G120-L120</f>
        <v>0</v>
      </c>
      <c r="L120" s="164"/>
      <c r="M120" s="179">
        <v>1</v>
      </c>
      <c r="N120" s="179"/>
      <c r="O120" s="179"/>
      <c r="P120" s="179"/>
      <c r="Q120" s="271">
        <f>(SUM(N120*10+O120)/M120*10)+P120</f>
        <v>0</v>
      </c>
      <c r="R120" s="179">
        <v>1</v>
      </c>
      <c r="S120" s="179"/>
      <c r="T120" s="179"/>
      <c r="U120" s="179"/>
      <c r="V120" s="271">
        <f>(SUM(S120*10+T120)/R120*10)+U120</f>
        <v>0</v>
      </c>
      <c r="W120" s="179">
        <v>1</v>
      </c>
      <c r="X120" s="179"/>
      <c r="Y120" s="179"/>
      <c r="Z120" s="179"/>
      <c r="AA120" s="271">
        <f>(SUM(X120*10+Y120)/W120*10)+Z120</f>
        <v>0</v>
      </c>
      <c r="AB120" s="179">
        <v>1</v>
      </c>
      <c r="AC120" s="179"/>
      <c r="AD120" s="179"/>
      <c r="AE120" s="179"/>
      <c r="AF120" s="271">
        <f>(SUM(AC120*10+AD120)/AB120*10)+AE120</f>
        <v>0</v>
      </c>
      <c r="AG120" s="179">
        <v>1</v>
      </c>
      <c r="AH120" s="179"/>
      <c r="AI120" s="179"/>
      <c r="AJ120" s="179"/>
      <c r="AK120" s="271">
        <f>(SUM(AH120*10+AI120)/AG120*10)+AJ120</f>
        <v>0</v>
      </c>
      <c r="AL120" s="179">
        <v>1</v>
      </c>
      <c r="AM120" s="179"/>
      <c r="AN120" s="179"/>
      <c r="AO120" s="179"/>
      <c r="AP120" s="271">
        <f>(SUM(AM120*10+AN120)/AL120*10)+AO120</f>
        <v>0</v>
      </c>
      <c r="AQ120" s="179">
        <v>1</v>
      </c>
      <c r="AR120" s="179"/>
      <c r="AS120" s="179"/>
      <c r="AT120" s="179"/>
      <c r="AU120" s="271">
        <f>(SUM(AR120*10+AS120)/AQ120*10)+AT120</f>
        <v>0</v>
      </c>
      <c r="AV120" s="179">
        <v>1</v>
      </c>
      <c r="AW120" s="179"/>
      <c r="AX120" s="179"/>
      <c r="AY120" s="179"/>
      <c r="AZ120" s="271">
        <f>(SUM(AW120*10+AX120)/AV120*10)+AY120</f>
        <v>0</v>
      </c>
      <c r="BA120" s="179">
        <v>1</v>
      </c>
      <c r="BB120" s="179"/>
      <c r="BC120" s="179"/>
      <c r="BD120" s="179"/>
      <c r="BE120" s="271">
        <f>(SUM(BB120*10+BC120)/BA120*10)+BD120</f>
        <v>0</v>
      </c>
      <c r="BF120" s="179">
        <v>1</v>
      </c>
      <c r="BG120" s="179"/>
      <c r="BH120" s="179"/>
      <c r="BI120" s="179"/>
      <c r="BJ120" s="271">
        <f>(SUM(BG120*10+BH120)/BF120*10)+BI120</f>
        <v>0</v>
      </c>
      <c r="BK120" s="153">
        <f>IF(G120&lt;250,0,IF(G120&lt;500,250,IF(G120&lt;750,"500",IF(G120&lt;1000,750,IF(G120&lt;1500,1000,IF(G120&lt;2000,1500,IF(G120&lt;2500,2000,IF(G120&lt;3000,2500,3000))))))))</f>
        <v>0</v>
      </c>
      <c r="BL120" s="181"/>
      <c r="BM120" s="153">
        <f>BK120-BL120</f>
        <v>0</v>
      </c>
      <c r="BN120" s="153" t="str">
        <f>IF(BM120=0,"geen actie",CONCATENATE("diploma uitschrijven: ",BK120," punten"))</f>
        <v>geen actie</v>
      </c>
      <c r="BO120" s="149">
        <v>14</v>
      </c>
    </row>
    <row r="121" spans="1:67" s="210" customFormat="1" x14ac:dyDescent="0.3">
      <c r="A121" s="149">
        <v>15</v>
      </c>
      <c r="B121" s="149" t="str">
        <f>IF(A121=BO121,"v","x")</f>
        <v>v</v>
      </c>
      <c r="C121" s="215"/>
      <c r="D121" s="303"/>
      <c r="E121" s="153"/>
      <c r="F121" s="153"/>
      <c r="G121" s="153"/>
      <c r="H121" s="153"/>
      <c r="I121" s="153">
        <f>Aantallen!$B$1</f>
        <v>2021</v>
      </c>
      <c r="J121" s="455">
        <f>I121-H121</f>
        <v>2021</v>
      </c>
      <c r="K121" s="186">
        <f>G121-L121</f>
        <v>0</v>
      </c>
      <c r="L121" s="164"/>
      <c r="M121" s="179">
        <v>1</v>
      </c>
      <c r="N121" s="179"/>
      <c r="O121" s="179"/>
      <c r="P121" s="179"/>
      <c r="Q121" s="271">
        <f>(SUM(N121*10+O121)/M121*10)+P121</f>
        <v>0</v>
      </c>
      <c r="R121" s="179">
        <v>1</v>
      </c>
      <c r="S121" s="179"/>
      <c r="T121" s="179"/>
      <c r="U121" s="179"/>
      <c r="V121" s="271">
        <f>(SUM(S121*10+T121)/R121*10)+U121</f>
        <v>0</v>
      </c>
      <c r="W121" s="179">
        <v>1</v>
      </c>
      <c r="X121" s="179"/>
      <c r="Y121" s="179"/>
      <c r="Z121" s="179"/>
      <c r="AA121" s="271">
        <f>(SUM(X121*10+Y121)/W121*10)+Z121</f>
        <v>0</v>
      </c>
      <c r="AB121" s="179">
        <v>1</v>
      </c>
      <c r="AC121" s="179"/>
      <c r="AD121" s="179"/>
      <c r="AE121" s="179"/>
      <c r="AF121" s="271">
        <f>(SUM(AC121*10+AD121)/AB121*10)+AE121</f>
        <v>0</v>
      </c>
      <c r="AG121" s="179">
        <v>1</v>
      </c>
      <c r="AH121" s="179"/>
      <c r="AI121" s="179"/>
      <c r="AJ121" s="179"/>
      <c r="AK121" s="271">
        <f>(SUM(AH121*10+AI121)/AG121*10)+AJ121</f>
        <v>0</v>
      </c>
      <c r="AL121" s="179">
        <v>1</v>
      </c>
      <c r="AM121" s="179"/>
      <c r="AN121" s="179"/>
      <c r="AO121" s="179"/>
      <c r="AP121" s="271">
        <f>(SUM(AM121*10+AN121)/AL121*10)+AO121</f>
        <v>0</v>
      </c>
      <c r="AQ121" s="179">
        <v>1</v>
      </c>
      <c r="AR121" s="179"/>
      <c r="AS121" s="179"/>
      <c r="AT121" s="179"/>
      <c r="AU121" s="271">
        <f>(SUM(AR121*10+AS121)/AQ121*10)+AT121</f>
        <v>0</v>
      </c>
      <c r="AV121" s="179">
        <v>1</v>
      </c>
      <c r="AW121" s="179"/>
      <c r="AX121" s="179"/>
      <c r="AY121" s="179"/>
      <c r="AZ121" s="271">
        <f>(SUM(AW121*10+AX121)/AV121*10)+AY121</f>
        <v>0</v>
      </c>
      <c r="BA121" s="179">
        <v>1</v>
      </c>
      <c r="BB121" s="179"/>
      <c r="BC121" s="179"/>
      <c r="BD121" s="179"/>
      <c r="BE121" s="271">
        <f>(SUM(BB121*10+BC121)/BA121*10)+BD121</f>
        <v>0</v>
      </c>
      <c r="BF121" s="179">
        <v>1</v>
      </c>
      <c r="BG121" s="179"/>
      <c r="BH121" s="179"/>
      <c r="BI121" s="179"/>
      <c r="BJ121" s="271">
        <f>(SUM(BG121*10+BH121)/BF121*10)+BI121</f>
        <v>0</v>
      </c>
      <c r="BK121" s="153">
        <f>IF(G121&lt;250,0,IF(G121&lt;500,250,IF(G121&lt;750,"500",IF(G121&lt;1000,750,IF(G121&lt;1500,1000,IF(G121&lt;2000,1500,IF(G121&lt;2500,2000,IF(G121&lt;3000,2500,3000))))))))</f>
        <v>0</v>
      </c>
      <c r="BL121" s="181">
        <v>0</v>
      </c>
      <c r="BM121" s="153">
        <f>BK121-BL121</f>
        <v>0</v>
      </c>
      <c r="BN121" s="153" t="str">
        <f>IF(BM121=0,"geen actie",CONCATENATE("diploma uitschrijven: ",BK121," punten"))</f>
        <v>geen actie</v>
      </c>
      <c r="BO121" s="149">
        <v>15</v>
      </c>
    </row>
    <row r="122" spans="1:67" s="210" customFormat="1" x14ac:dyDescent="0.3">
      <c r="A122" s="149">
        <v>16</v>
      </c>
      <c r="B122" s="149" t="str">
        <f>IF(A122=BO122,"v","x")</f>
        <v>v</v>
      </c>
      <c r="C122" s="217"/>
      <c r="D122" s="313"/>
      <c r="E122" s="153"/>
      <c r="F122" s="153"/>
      <c r="G122" s="153"/>
      <c r="H122" s="153"/>
      <c r="I122" s="153">
        <f>Aantallen!$B$1</f>
        <v>2021</v>
      </c>
      <c r="J122" s="455">
        <f>I122-H122</f>
        <v>2021</v>
      </c>
      <c r="K122" s="186">
        <f>G122-L122</f>
        <v>0</v>
      </c>
      <c r="L122" s="164"/>
      <c r="M122" s="179">
        <v>1</v>
      </c>
      <c r="N122" s="179"/>
      <c r="O122" s="179"/>
      <c r="P122" s="179"/>
      <c r="Q122" s="271">
        <f>(SUM(N122*10+O122)/M122*10)+P122</f>
        <v>0</v>
      </c>
      <c r="R122" s="179">
        <v>1</v>
      </c>
      <c r="S122" s="179"/>
      <c r="T122" s="179"/>
      <c r="U122" s="179"/>
      <c r="V122" s="271">
        <f>(SUM(S122*10+T122)/R122*10)+U122</f>
        <v>0</v>
      </c>
      <c r="W122" s="179">
        <v>1</v>
      </c>
      <c r="X122" s="179"/>
      <c r="Y122" s="179"/>
      <c r="Z122" s="179"/>
      <c r="AA122" s="271">
        <f>(SUM(X122*10+Y122)/W122*10)+Z122</f>
        <v>0</v>
      </c>
      <c r="AB122" s="179">
        <v>1</v>
      </c>
      <c r="AC122" s="179"/>
      <c r="AD122" s="179"/>
      <c r="AE122" s="179"/>
      <c r="AF122" s="271">
        <f>(SUM(AC122*10+AD122)/AB122*10)+AE122</f>
        <v>0</v>
      </c>
      <c r="AG122" s="179">
        <v>1</v>
      </c>
      <c r="AH122" s="179"/>
      <c r="AI122" s="179"/>
      <c r="AJ122" s="179"/>
      <c r="AK122" s="271">
        <f>(SUM(AH122*10+AI122)/AG122*10)+AJ122</f>
        <v>0</v>
      </c>
      <c r="AL122" s="179">
        <v>1</v>
      </c>
      <c r="AM122" s="179"/>
      <c r="AN122" s="179"/>
      <c r="AO122" s="179"/>
      <c r="AP122" s="271">
        <f>(SUM(AM122*10+AN122)/AL122*10)+AO122</f>
        <v>0</v>
      </c>
      <c r="AQ122" s="179">
        <v>1</v>
      </c>
      <c r="AR122" s="179"/>
      <c r="AS122" s="179"/>
      <c r="AT122" s="179"/>
      <c r="AU122" s="271">
        <f>(SUM(AR122*10+AS122)/AQ122*10)+AT122</f>
        <v>0</v>
      </c>
      <c r="AV122" s="179">
        <v>1</v>
      </c>
      <c r="AW122" s="179"/>
      <c r="AX122" s="179"/>
      <c r="AY122" s="179"/>
      <c r="AZ122" s="271">
        <f>(SUM(AW122*10+AX122)/AV122*10)+AY122</f>
        <v>0</v>
      </c>
      <c r="BA122" s="179">
        <v>1</v>
      </c>
      <c r="BB122" s="179"/>
      <c r="BC122" s="179"/>
      <c r="BD122" s="179"/>
      <c r="BE122" s="271">
        <f>(SUM(BB122*10+BC122)/BA122*10)+BD122</f>
        <v>0</v>
      </c>
      <c r="BF122" s="179">
        <v>1</v>
      </c>
      <c r="BG122" s="179"/>
      <c r="BH122" s="179"/>
      <c r="BI122" s="179"/>
      <c r="BJ122" s="271">
        <f>(SUM(BG122*10+BH122)/BF122*10)+BI122</f>
        <v>0</v>
      </c>
      <c r="BK122" s="153">
        <f>IF(G122&lt;250,0,IF(G122&lt;500,250,IF(G122&lt;750,"500",IF(G122&lt;1000,750,IF(G122&lt;1500,1000,IF(G122&lt;2000,1500,IF(G122&lt;2500,2000,IF(G122&lt;3000,2500,3000))))))))</f>
        <v>0</v>
      </c>
      <c r="BL122" s="181">
        <v>0</v>
      </c>
      <c r="BM122" s="153">
        <f>BK122-BL122</f>
        <v>0</v>
      </c>
      <c r="BN122" s="153" t="str">
        <f>IF(BM122=0,"geen actie",CONCATENATE("diploma uitschrijven: ",BK122," punten"))</f>
        <v>geen actie</v>
      </c>
      <c r="BO122" s="149">
        <v>16</v>
      </c>
    </row>
    <row r="123" spans="1:67" s="210" customFormat="1" x14ac:dyDescent="0.3">
      <c r="A123" s="149">
        <v>122</v>
      </c>
      <c r="B123" s="149" t="str">
        <f>IF(A123=BO123,"v","x")</f>
        <v>v</v>
      </c>
      <c r="C123" s="201"/>
      <c r="D123" s="313"/>
      <c r="E123" s="153"/>
      <c r="F123" s="153"/>
      <c r="G123" s="153"/>
      <c r="H123" s="153"/>
      <c r="I123" s="153">
        <f>Aantallen!$B$1</f>
        <v>2021</v>
      </c>
      <c r="J123" s="455">
        <f>I123-H123</f>
        <v>2021</v>
      </c>
      <c r="K123" s="186">
        <f>G123-L123</f>
        <v>0</v>
      </c>
      <c r="L123" s="164"/>
      <c r="M123" s="179">
        <v>1</v>
      </c>
      <c r="N123" s="179"/>
      <c r="O123" s="179"/>
      <c r="P123" s="179"/>
      <c r="Q123" s="271">
        <f>(SUM(N123*10+O123)/M123*10)+P123</f>
        <v>0</v>
      </c>
      <c r="R123" s="179">
        <v>1</v>
      </c>
      <c r="S123" s="179"/>
      <c r="T123" s="179"/>
      <c r="U123" s="179"/>
      <c r="V123" s="271">
        <f>(SUM(S123*10+T123)/R123*10)+U123</f>
        <v>0</v>
      </c>
      <c r="W123" s="179">
        <v>1</v>
      </c>
      <c r="X123" s="179"/>
      <c r="Y123" s="179"/>
      <c r="Z123" s="179"/>
      <c r="AA123" s="271">
        <f>(SUM(X123*10+Y123)/W123*10)+Z123</f>
        <v>0</v>
      </c>
      <c r="AB123" s="179">
        <v>1</v>
      </c>
      <c r="AC123" s="179"/>
      <c r="AD123" s="179"/>
      <c r="AE123" s="179"/>
      <c r="AF123" s="271">
        <f>(SUM(AC123*10+AD123)/AB123*10)+AE123</f>
        <v>0</v>
      </c>
      <c r="AG123" s="179">
        <v>1</v>
      </c>
      <c r="AH123" s="179"/>
      <c r="AI123" s="179"/>
      <c r="AJ123" s="179"/>
      <c r="AK123" s="271">
        <f>(SUM(AH123*10+AI123)/AG123*10)+AJ123</f>
        <v>0</v>
      </c>
      <c r="AL123" s="179">
        <v>1</v>
      </c>
      <c r="AM123" s="179"/>
      <c r="AN123" s="179"/>
      <c r="AO123" s="179"/>
      <c r="AP123" s="271">
        <f>(SUM(AM123*10+AN123)/AL123*10)+AO123</f>
        <v>0</v>
      </c>
      <c r="AQ123" s="179">
        <v>1</v>
      </c>
      <c r="AR123" s="179"/>
      <c r="AS123" s="179"/>
      <c r="AT123" s="179"/>
      <c r="AU123" s="271">
        <f>(SUM(AR123*10+AS123)/AQ123*10)+AT123</f>
        <v>0</v>
      </c>
      <c r="AV123" s="179">
        <v>1</v>
      </c>
      <c r="AW123" s="179"/>
      <c r="AX123" s="179"/>
      <c r="AY123" s="179"/>
      <c r="AZ123" s="271">
        <f>(SUM(AW123*10+AX123)/AV123*10)+AY123</f>
        <v>0</v>
      </c>
      <c r="BA123" s="179">
        <v>1</v>
      </c>
      <c r="BB123" s="179"/>
      <c r="BC123" s="179"/>
      <c r="BD123" s="179"/>
      <c r="BE123" s="271">
        <f>(SUM(BB123*10+BC123)/BA123*10)+BD123</f>
        <v>0</v>
      </c>
      <c r="BF123" s="179">
        <v>1</v>
      </c>
      <c r="BG123" s="179"/>
      <c r="BH123" s="179"/>
      <c r="BI123" s="179"/>
      <c r="BJ123" s="271">
        <f>(SUM(BG123*10+BH123)/BF123*10)+BI123</f>
        <v>0</v>
      </c>
      <c r="BK123" s="153">
        <f>IF(G123&lt;250,0,IF(G123&lt;500,250,IF(G123&lt;750,"500",IF(G123&lt;1000,750,IF(G123&lt;1500,1000,IF(G123&lt;2000,1500,IF(G123&lt;2500,2000,IF(G123&lt;3000,2500,3000))))))))</f>
        <v>0</v>
      </c>
      <c r="BL123" s="181">
        <v>0</v>
      </c>
      <c r="BM123" s="153">
        <f>BK123-BL123</f>
        <v>0</v>
      </c>
      <c r="BN123" s="153" t="str">
        <f>IF(BM123=0,"geen actie",CONCATENATE("diploma uitschrijven: ",BK123," punten"))</f>
        <v>geen actie</v>
      </c>
      <c r="BO123" s="149">
        <v>122</v>
      </c>
    </row>
    <row r="124" spans="1:67" s="210" customFormat="1" ht="15.45" customHeight="1" x14ac:dyDescent="0.3">
      <c r="A124" s="149">
        <v>123</v>
      </c>
      <c r="B124" s="149" t="str">
        <f>IF(A124=BO124,"v","x")</f>
        <v>v</v>
      </c>
      <c r="C124" s="201"/>
      <c r="D124" s="303"/>
      <c r="E124" s="153"/>
      <c r="F124" s="153"/>
      <c r="G124" s="153"/>
      <c r="H124" s="153"/>
      <c r="I124" s="153">
        <f>Aantallen!$B$1</f>
        <v>2021</v>
      </c>
      <c r="J124" s="455">
        <f>I124-H124</f>
        <v>2021</v>
      </c>
      <c r="K124" s="186">
        <f>G124-L124</f>
        <v>0</v>
      </c>
      <c r="L124" s="164"/>
      <c r="M124" s="179">
        <v>1</v>
      </c>
      <c r="N124" s="179"/>
      <c r="O124" s="179"/>
      <c r="P124" s="179"/>
      <c r="Q124" s="271">
        <f>(SUM(N124*10+O124)/M124*10)+P124</f>
        <v>0</v>
      </c>
      <c r="R124" s="179">
        <v>1</v>
      </c>
      <c r="S124" s="179"/>
      <c r="T124" s="179"/>
      <c r="U124" s="179"/>
      <c r="V124" s="271">
        <f>(SUM(S124*10+T124)/R124*10)+U124</f>
        <v>0</v>
      </c>
      <c r="W124" s="179">
        <v>1</v>
      </c>
      <c r="X124" s="179"/>
      <c r="Y124" s="179"/>
      <c r="Z124" s="179"/>
      <c r="AA124" s="271">
        <f>(SUM(X124*10+Y124)/W124*10)+Z124</f>
        <v>0</v>
      </c>
      <c r="AB124" s="179">
        <v>1</v>
      </c>
      <c r="AC124" s="179"/>
      <c r="AD124" s="179"/>
      <c r="AE124" s="179"/>
      <c r="AF124" s="271">
        <f>(SUM(AC124*10+AD124)/AB124*10)+AE124</f>
        <v>0</v>
      </c>
      <c r="AG124" s="179">
        <v>1</v>
      </c>
      <c r="AH124" s="179"/>
      <c r="AI124" s="179"/>
      <c r="AJ124" s="179"/>
      <c r="AK124" s="271">
        <f>(SUM(AH124*10+AI124)/AG124*10)+AJ124</f>
        <v>0</v>
      </c>
      <c r="AL124" s="179">
        <v>1</v>
      </c>
      <c r="AM124" s="179"/>
      <c r="AN124" s="179"/>
      <c r="AO124" s="179"/>
      <c r="AP124" s="271">
        <f>(SUM(AM124*10+AN124)/AL124*10)+AO124</f>
        <v>0</v>
      </c>
      <c r="AQ124" s="179">
        <v>1</v>
      </c>
      <c r="AR124" s="179"/>
      <c r="AS124" s="179"/>
      <c r="AT124" s="179"/>
      <c r="AU124" s="271">
        <f>(SUM(AR124*10+AS124)/AQ124*10)+AT124</f>
        <v>0</v>
      </c>
      <c r="AV124" s="179">
        <v>1</v>
      </c>
      <c r="AW124" s="179"/>
      <c r="AX124" s="179"/>
      <c r="AY124" s="179"/>
      <c r="AZ124" s="271">
        <f>(SUM(AW124*10+AX124)/AV124*10)+AY124</f>
        <v>0</v>
      </c>
      <c r="BA124" s="179">
        <v>1</v>
      </c>
      <c r="BB124" s="179"/>
      <c r="BC124" s="179"/>
      <c r="BD124" s="179"/>
      <c r="BE124" s="271">
        <f>(SUM(BB124*10+BC124)/BA124*10)+BD124</f>
        <v>0</v>
      </c>
      <c r="BF124" s="179">
        <v>1</v>
      </c>
      <c r="BG124" s="179"/>
      <c r="BH124" s="179"/>
      <c r="BI124" s="179"/>
      <c r="BJ124" s="271">
        <f>(SUM(BG124*10+BH124)/BF124*10)+BI124</f>
        <v>0</v>
      </c>
      <c r="BK124" s="153">
        <f>IF(G124&lt;250,0,IF(G124&lt;500,250,IF(G124&lt;750,"500",IF(G124&lt;1000,750,IF(G124&lt;1500,1000,IF(G124&lt;2000,1500,IF(G124&lt;2500,2000,IF(G124&lt;3000,2500,3000))))))))</f>
        <v>0</v>
      </c>
      <c r="BL124" s="181">
        <v>0</v>
      </c>
      <c r="BM124" s="153">
        <f>BK124-BL124</f>
        <v>0</v>
      </c>
      <c r="BN124" s="153" t="str">
        <f>IF(BM124=0,"geen actie",CONCATENATE("diploma uitschrijven: ",BK124," punten"))</f>
        <v>geen actie</v>
      </c>
      <c r="BO124" s="149">
        <v>123</v>
      </c>
    </row>
    <row r="125" spans="1:67" ht="15" thickBot="1" x14ac:dyDescent="0.35">
      <c r="D125" s="148"/>
      <c r="I125" s="153">
        <f>Aantallen!$B$1</f>
        <v>2021</v>
      </c>
      <c r="O125" s="315">
        <f>COUNTA(O2:O124,"&gt;1")  -  1</f>
        <v>10</v>
      </c>
      <c r="P125" s="316"/>
      <c r="T125" s="315">
        <f>COUNTA(T2:T124,"&gt;1")  -  1</f>
        <v>7</v>
      </c>
      <c r="U125" s="316"/>
      <c r="Y125" s="315">
        <f>COUNTA(Y2:Y124,"&gt;1")  -  1</f>
        <v>6</v>
      </c>
      <c r="Z125" s="316"/>
      <c r="AD125" s="315">
        <f>COUNTA(AD2:AD124,"&gt;1")  -  1</f>
        <v>6</v>
      </c>
      <c r="AE125" s="316"/>
      <c r="AI125" s="315">
        <f>COUNTA(AI2:AI124,"&gt;1")  -  1</f>
        <v>0</v>
      </c>
      <c r="AJ125" s="316"/>
      <c r="AN125" s="315">
        <f>COUNTA(AN2:AN124,"&gt;1")  -  1</f>
        <v>10</v>
      </c>
      <c r="AO125" s="316"/>
      <c r="AS125" s="317">
        <f>COUNTA(AS2:AS124,"&gt;1")  -  1</f>
        <v>6</v>
      </c>
      <c r="AT125" s="316"/>
      <c r="AX125" s="317">
        <f>COUNTA(AX2:AX124,"&gt;1")  -  1</f>
        <v>5</v>
      </c>
      <c r="AY125" s="316"/>
      <c r="BC125" s="317">
        <f>COUNTA(BC2:BC124,"&gt;1")  -  1</f>
        <v>0</v>
      </c>
      <c r="BD125" s="316"/>
      <c r="BH125" s="317">
        <f>COUNTA(BH2:BH124,"&gt;1")  -  1</f>
        <v>0</v>
      </c>
      <c r="BI125" s="316"/>
      <c r="BL125" s="182"/>
    </row>
  </sheetData>
  <autoFilter ref="A1:BO125" xr:uid="{00000000-0009-0000-0000-000008000000}">
    <sortState xmlns:xlrd2="http://schemas.microsoft.com/office/spreadsheetml/2017/richdata2" ref="A2:BO125">
      <sortCondition ref="D2:D125"/>
    </sortState>
  </autoFilter>
  <conditionalFormatting sqref="BK58:BM58">
    <cfRule type="expression" dxfId="216" priority="24">
      <formula>NOT(ISERROR(SEARCH("diploma",BK58)))</formula>
    </cfRule>
    <cfRule type="expression" dxfId="215" priority="25">
      <formula>NOT(ISERROR(SEARCH("diploma",BK58)))</formula>
    </cfRule>
  </conditionalFormatting>
  <conditionalFormatting sqref="J1 J125">
    <cfRule type="cellIs" dxfId="214" priority="26" operator="between">
      <formula>13</formula>
      <formula>20</formula>
    </cfRule>
  </conditionalFormatting>
  <conditionalFormatting sqref="G1:G14 G17:G125">
    <cfRule type="cellIs" dxfId="213" priority="27" operator="greaterThanOrEqual">
      <formula>0</formula>
    </cfRule>
  </conditionalFormatting>
  <conditionalFormatting sqref="BK59:BM124 BK2:BM57">
    <cfRule type="expression" dxfId="212" priority="28">
      <formula>NOT(ISERROR(SEARCH("diploma",BK2)))</formula>
    </cfRule>
    <cfRule type="expression" dxfId="211" priority="29">
      <formula>NOT(ISERROR(SEARCH("diploma",BK2)))</formula>
    </cfRule>
  </conditionalFormatting>
  <conditionalFormatting sqref="B2:B124">
    <cfRule type="cellIs" dxfId="210" priority="30" operator="equal">
      <formula>"v"</formula>
    </cfRule>
    <cfRule type="cellIs" dxfId="209" priority="31" operator="equal">
      <formula>"x"</formula>
    </cfRule>
  </conditionalFormatting>
  <conditionalFormatting sqref="R1">
    <cfRule type="cellIs" dxfId="208" priority="32" operator="between">
      <formula>0</formula>
      <formula>200</formula>
    </cfRule>
  </conditionalFormatting>
  <conditionalFormatting sqref="Y1:Z1">
    <cfRule type="cellIs" dxfId="207" priority="33" operator="between">
      <formula>1</formula>
      <formula>200</formula>
    </cfRule>
  </conditionalFormatting>
  <conditionalFormatting sqref="W1">
    <cfRule type="cellIs" dxfId="206" priority="34" operator="between">
      <formula>0</formula>
      <formula>200</formula>
    </cfRule>
  </conditionalFormatting>
  <conditionalFormatting sqref="AB1">
    <cfRule type="cellIs" dxfId="205" priority="35" operator="between">
      <formula>0</formula>
      <formula>200</formula>
    </cfRule>
  </conditionalFormatting>
  <conditionalFormatting sqref="AG1">
    <cfRule type="cellIs" dxfId="204" priority="36" operator="between">
      <formula>0</formula>
      <formula>200</formula>
    </cfRule>
  </conditionalFormatting>
  <conditionalFormatting sqref="AL1">
    <cfRule type="cellIs" dxfId="203" priority="37" operator="between">
      <formula>0</formula>
      <formula>200</formula>
    </cfRule>
  </conditionalFormatting>
  <conditionalFormatting sqref="AQ1">
    <cfRule type="cellIs" dxfId="202" priority="38" operator="between">
      <formula>0</formula>
      <formula>200</formula>
    </cfRule>
  </conditionalFormatting>
  <conditionalFormatting sqref="AV1">
    <cfRule type="cellIs" dxfId="201" priority="39" operator="between">
      <formula>0</formula>
      <formula>200</formula>
    </cfRule>
  </conditionalFormatting>
  <conditionalFormatting sqref="BA1">
    <cfRule type="cellIs" dxfId="200" priority="40" operator="between">
      <formula>0</formula>
      <formula>200</formula>
    </cfRule>
  </conditionalFormatting>
  <conditionalFormatting sqref="BF1">
    <cfRule type="cellIs" dxfId="199" priority="41" operator="between">
      <formula>0</formula>
      <formula>200</formula>
    </cfRule>
  </conditionalFormatting>
  <conditionalFormatting sqref="Q1 V1 V125:V1048576 Q125:Q1048576">
    <cfRule type="cellIs" dxfId="198" priority="42" operator="greaterThan">
      <formula>150</formula>
    </cfRule>
  </conditionalFormatting>
  <conditionalFormatting sqref="AA1 AF1 AK1 AP1 AP125:AP1048576 AK125:AK1048576 AF125:AF1048576 AA125:AA1048576">
    <cfRule type="cellIs" dxfId="197" priority="43" operator="greaterThan">
      <formula>150</formula>
    </cfRule>
  </conditionalFormatting>
  <conditionalFormatting sqref="AU1 BE1 BJ1 BE125:BE1048576 AZ1 BJ125:BJ1048576 AZ125:AZ1048576 AU125:AU1048576">
    <cfRule type="cellIs" dxfId="196" priority="44" operator="greaterThan">
      <formula>150</formula>
    </cfRule>
  </conditionalFormatting>
  <conditionalFormatting sqref="M125:BJ1048576 M1:BJ1 BF2:BI124 BA2:BD124 AG2:AJ124 M2:P124 R2:U124 W2:Z124 AB2:AE124 AQ2:AT124 AV2:AY124">
    <cfRule type="cellIs" dxfId="195" priority="45" operator="greaterThan">
      <formula>150</formula>
    </cfRule>
  </conditionalFormatting>
  <conditionalFormatting sqref="BN2:BN124">
    <cfRule type="containsText" dxfId="194" priority="22" operator="containsText" text="geen actie">
      <formula>NOT(ISERROR(SEARCH("geen actie",BN2)))</formula>
    </cfRule>
    <cfRule type="containsText" dxfId="193" priority="23" operator="containsText" text="diploma">
      <formula>NOT(ISERROR(SEARCH("diploma",BN2)))</formula>
    </cfRule>
  </conditionalFormatting>
  <conditionalFormatting sqref="G15">
    <cfRule type="cellIs" dxfId="192" priority="21" operator="greaterThanOrEqual">
      <formula>0</formula>
    </cfRule>
  </conditionalFormatting>
  <conditionalFormatting sqref="E2:E5 E7:E9 E11:E20 E22:E24 E26:E124">
    <cfRule type="cellIs" dxfId="191" priority="20" operator="lessThan">
      <formula>1000</formula>
    </cfRule>
  </conditionalFormatting>
  <conditionalFormatting sqref="AL11:AO124 AO2:AO10">
    <cfRule type="cellIs" dxfId="190" priority="19" operator="greaterThan">
      <formula>150</formula>
    </cfRule>
  </conditionalFormatting>
  <conditionalFormatting sqref="BE2:BE124">
    <cfRule type="cellIs" dxfId="189" priority="18" operator="greaterThan">
      <formula>150</formula>
    </cfRule>
  </conditionalFormatting>
  <conditionalFormatting sqref="BJ2:BJ124">
    <cfRule type="cellIs" dxfId="188" priority="17" operator="greaterThan">
      <formula>150</formula>
    </cfRule>
  </conditionalFormatting>
  <conditionalFormatting sqref="AZ2:AZ124">
    <cfRule type="cellIs" dxfId="187" priority="16" operator="greaterThan">
      <formula>150</formula>
    </cfRule>
  </conditionalFormatting>
  <conditionalFormatting sqref="AU2:AU124">
    <cfRule type="cellIs" dxfId="186" priority="15" operator="greaterThan">
      <formula>150</formula>
    </cfRule>
  </conditionalFormatting>
  <conditionalFormatting sqref="AP2:AP124">
    <cfRule type="cellIs" dxfId="185" priority="14" operator="greaterThan">
      <formula>150</formula>
    </cfRule>
  </conditionalFormatting>
  <conditionalFormatting sqref="AK2:AK124">
    <cfRule type="cellIs" dxfId="184" priority="13" operator="greaterThan">
      <formula>150</formula>
    </cfRule>
  </conditionalFormatting>
  <conditionalFormatting sqref="AF2:AF124">
    <cfRule type="cellIs" dxfId="183" priority="12" operator="greaterThan">
      <formula>150</formula>
    </cfRule>
  </conditionalFormatting>
  <conditionalFormatting sqref="AA2:AA124">
    <cfRule type="cellIs" dxfId="182" priority="11" operator="greaterThan">
      <formula>150</formula>
    </cfRule>
  </conditionalFormatting>
  <conditionalFormatting sqref="V2:V124">
    <cfRule type="cellIs" dxfId="181" priority="10" operator="greaterThan">
      <formula>150</formula>
    </cfRule>
  </conditionalFormatting>
  <conditionalFormatting sqref="Q2:Q124">
    <cfRule type="cellIs" dxfId="180" priority="9" operator="greaterThan">
      <formula>150</formula>
    </cfRule>
  </conditionalFormatting>
  <conditionalFormatting sqref="G16">
    <cfRule type="cellIs" dxfId="179" priority="8" operator="greaterThanOrEqual">
      <formula>0</formula>
    </cfRule>
  </conditionalFormatting>
  <conditionalFormatting sqref="J2:J124">
    <cfRule type="cellIs" dxfId="178" priority="5" operator="equal">
      <formula>12</formula>
    </cfRule>
    <cfRule type="cellIs" dxfId="177" priority="6" operator="lessThan">
      <formula>19</formula>
    </cfRule>
    <cfRule type="cellIs" dxfId="176" priority="7" operator="greaterThan">
      <formula>19</formula>
    </cfRule>
  </conditionalFormatting>
  <conditionalFormatting sqref="E21">
    <cfRule type="cellIs" dxfId="175" priority="4" operator="lessThan">
      <formula>1000</formula>
    </cfRule>
  </conditionalFormatting>
  <conditionalFormatting sqref="E25">
    <cfRule type="cellIs" dxfId="174" priority="3" operator="lessThan">
      <formula>1000</formula>
    </cfRule>
  </conditionalFormatting>
  <conditionalFormatting sqref="AL2:AN10">
    <cfRule type="cellIs" dxfId="173" priority="2" operator="greaterThan">
      <formula>150</formula>
    </cfRule>
  </conditionalFormatting>
  <conditionalFormatting sqref="I2:I125">
    <cfRule type="cellIs" dxfId="172" priority="1" operator="greaterThan">
      <formula>1900</formula>
    </cfRule>
  </conditionalFormatting>
  <pageMargins left="0.75" right="0.75" top="1" bottom="1" header="0.51180555555555496" footer="0.51180555555555496"/>
  <pageSetup paperSize="9" firstPageNumber="0" orientation="portrait" horizontalDpi="300" verticalDpi="300" r:id="rId1"/>
  <colBreaks count="1" manualBreakCount="1">
    <brk id="6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4</vt:i4>
      </vt:variant>
    </vt:vector>
  </HeadingPairs>
  <TitlesOfParts>
    <vt:vector size="18" baseType="lpstr">
      <vt:lpstr>Aantallen</vt:lpstr>
      <vt:lpstr>FL GROOT</vt:lpstr>
      <vt:lpstr>FL KLEIN</vt:lpstr>
      <vt:lpstr>P floret</vt:lpstr>
      <vt:lpstr>SA GROOT</vt:lpstr>
      <vt:lpstr>SA KLEIN</vt:lpstr>
      <vt:lpstr>P sabel</vt:lpstr>
      <vt:lpstr>DE GROOT</vt:lpstr>
      <vt:lpstr>DE KLEIN</vt:lpstr>
      <vt:lpstr>P degen</vt:lpstr>
      <vt:lpstr>scheidsrechters</vt:lpstr>
      <vt:lpstr>volgorde partij</vt:lpstr>
      <vt:lpstr>loper van 14</vt:lpstr>
      <vt:lpstr>Blad1</vt:lpstr>
      <vt:lpstr>'loper van 14'!Afdrukbereik</vt:lpstr>
      <vt:lpstr>'P degen'!Afdrukbereik</vt:lpstr>
      <vt:lpstr>'P floret'!Afdrukbereik</vt:lpstr>
      <vt:lpstr>'P sabel'!Afdrukbereik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Sjoerd Jaarsma</cp:lastModifiedBy>
  <cp:lastPrinted>2022-04-16T11:09:43Z</cp:lastPrinted>
  <dcterms:created xsi:type="dcterms:W3CDTF">2012-01-10T12:22:57Z</dcterms:created>
  <dcterms:modified xsi:type="dcterms:W3CDTF">2022-04-17T12:37:29Z</dcterms:modified>
</cp:coreProperties>
</file>