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tables/table2.xml" ContentType="application/vnd.openxmlformats-officedocument.spreadsheetml.table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threadedComments/threadedComment3.xml" ContentType="application/vnd.ms-excel.threaded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tables/table3.xml" ContentType="application/vnd.openxmlformats-officedocument.spreadsheetml.table+xml"/>
  <Override PartName="/xl/comments8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1767ea654773267/JPT/"/>
    </mc:Choice>
  </mc:AlternateContent>
  <xr:revisionPtr revIDLastSave="0" documentId="8_{361DE812-D575-4F68-AC20-89B3A90EFD2C}" xr6:coauthVersionLast="47" xr6:coauthVersionMax="47" xr10:uidLastSave="{00000000-0000-0000-0000-000000000000}"/>
  <bookViews>
    <workbookView xWindow="-108" yWindow="-108" windowWidth="23256" windowHeight="12720" tabRatio="929" xr2:uid="{00000000-000D-0000-FFFF-FFFF00000000}"/>
  </bookViews>
  <sheets>
    <sheet name="Aantallen" sheetId="34" r:id="rId1"/>
    <sheet name="FL GROOT" sheetId="114" r:id="rId2"/>
    <sheet name="FL KLEIN" sheetId="112" r:id="rId3"/>
    <sheet name="P floret" sheetId="111" r:id="rId4"/>
    <sheet name="SA GROOT" sheetId="110" r:id="rId5"/>
    <sheet name="SA KLEIN" sheetId="109" r:id="rId6"/>
    <sheet name="P sabel" sheetId="108" r:id="rId7"/>
    <sheet name="DE GROOT" sheetId="102" r:id="rId8"/>
    <sheet name="DE KLEIN" sheetId="103" r:id="rId9"/>
    <sheet name="P degen" sheetId="87" r:id="rId10"/>
    <sheet name="scheidsrechters" sheetId="41" r:id="rId11"/>
    <sheet name="volgorde partij" sheetId="23" r:id="rId12"/>
    <sheet name="loper van 14" sheetId="25" r:id="rId13"/>
    <sheet name="Blad1" sheetId="61" r:id="rId14"/>
  </sheets>
  <definedNames>
    <definedName name="_xlnm._FilterDatabase" localSheetId="7" hidden="1">'DE GROOT'!$A$1:$BF$125</definedName>
    <definedName name="_xlnm._FilterDatabase" localSheetId="8" hidden="1">'DE KLEIN'!$A$1:$BO$125</definedName>
    <definedName name="_xlnm._FilterDatabase" localSheetId="1" hidden="1">'FL GROOT'!$A$1:$BG$124</definedName>
    <definedName name="_xlnm._FilterDatabase" localSheetId="2" hidden="1">'FL KLEIN'!$A$1:$BF$121</definedName>
    <definedName name="_xlnm._FilterDatabase" localSheetId="9" hidden="1">'P degen'!$X$13:$X$14</definedName>
    <definedName name="_xlnm._FilterDatabase" localSheetId="3" hidden="1">'P floret'!$X$13:$X$14</definedName>
    <definedName name="_xlnm._FilterDatabase" localSheetId="6" hidden="1">'P sabel'!$X$13:$X$14</definedName>
    <definedName name="_xlnm._FilterDatabase" localSheetId="4" hidden="1">'SA GROOT'!$A$1:$BF$128</definedName>
    <definedName name="_xlnm._FilterDatabase" localSheetId="5" hidden="1">'SA KLEIN'!$A$1:$BP$125</definedName>
    <definedName name="_xlnm._FilterDatabase" localSheetId="10" hidden="1">scheidsrechters!$A$1:$U$156</definedName>
    <definedName name="_xlnm.Print_Area" localSheetId="12">'loper van 14'!$A$3:$T$38</definedName>
    <definedName name="_xlnm.Print_Area" localSheetId="9">'P degen'!$A$12:$V$35</definedName>
    <definedName name="_xlnm.Print_Area" localSheetId="3">'P floret'!$A$86:$V$109</definedName>
    <definedName name="_xlnm.Print_Area" localSheetId="6">'P sabel'!$A$12:$V$35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4" l="1"/>
  <c r="BA4" i="102"/>
  <c r="BA10" i="102"/>
  <c r="BA30" i="102"/>
  <c r="BA47" i="102"/>
  <c r="BA36" i="102"/>
  <c r="BA2" i="102"/>
  <c r="BA39" i="102"/>
  <c r="BA23" i="102"/>
  <c r="BA42" i="102"/>
  <c r="BA31" i="102"/>
  <c r="BA24" i="102"/>
  <c r="BA7" i="102"/>
  <c r="BA22" i="102"/>
  <c r="BA45" i="102"/>
  <c r="BA46" i="102"/>
  <c r="BA41" i="102"/>
  <c r="BA35" i="102"/>
  <c r="BA6" i="102"/>
  <c r="BA26" i="102"/>
  <c r="BA12" i="102"/>
  <c r="BA34" i="102"/>
  <c r="BA5" i="102"/>
  <c r="BA16" i="102"/>
  <c r="BA21" i="102"/>
  <c r="BA17" i="102"/>
  <c r="BA27" i="102"/>
  <c r="BA44" i="102"/>
  <c r="BA3" i="102"/>
  <c r="BA18" i="102"/>
  <c r="BA49" i="102"/>
  <c r="BA48" i="102"/>
  <c r="BA20" i="102"/>
  <c r="BA33" i="102"/>
  <c r="BA13" i="102"/>
  <c r="BA9" i="102"/>
  <c r="BA15" i="102"/>
  <c r="BA19" i="102"/>
  <c r="BA38" i="102"/>
  <c r="BA11" i="102"/>
  <c r="BA40" i="102"/>
  <c r="BA50" i="102"/>
  <c r="BA29" i="102"/>
  <c r="BA8" i="102"/>
  <c r="BA37" i="102"/>
  <c r="BA51" i="102"/>
  <c r="BA25" i="102"/>
  <c r="BA43" i="102"/>
  <c r="BA28" i="102"/>
  <c r="BA14" i="102"/>
  <c r="BA32" i="102"/>
  <c r="BA52" i="102"/>
  <c r="BA53" i="102"/>
  <c r="BA54" i="102"/>
  <c r="BA55" i="102"/>
  <c r="BA56" i="102"/>
  <c r="BA57" i="102"/>
  <c r="BA58" i="102"/>
  <c r="BA59" i="102"/>
  <c r="BA60" i="102"/>
  <c r="BA61" i="102"/>
  <c r="BA62" i="102"/>
  <c r="BA63" i="102"/>
  <c r="BA64" i="102"/>
  <c r="BA65" i="102"/>
  <c r="BA66" i="102"/>
  <c r="BA67" i="102"/>
  <c r="BA68" i="102"/>
  <c r="BA69" i="102"/>
  <c r="BA70" i="102"/>
  <c r="BA71" i="102"/>
  <c r="BA72" i="102"/>
  <c r="BA73" i="102"/>
  <c r="BA74" i="102"/>
  <c r="BA75" i="102"/>
  <c r="BA76" i="102"/>
  <c r="BA77" i="102"/>
  <c r="BA78" i="102"/>
  <c r="BA79" i="102"/>
  <c r="BA80" i="102"/>
  <c r="BA81" i="102"/>
  <c r="BA82" i="102"/>
  <c r="BA83" i="102"/>
  <c r="BA84" i="102"/>
  <c r="BA85" i="102"/>
  <c r="BA86" i="102"/>
  <c r="BA87" i="102"/>
  <c r="BA88" i="102"/>
  <c r="BA89" i="102"/>
  <c r="BA90" i="102"/>
  <c r="BA91" i="102"/>
  <c r="BA92" i="102"/>
  <c r="BA93" i="102"/>
  <c r="BA94" i="102"/>
  <c r="BA95" i="102"/>
  <c r="BA96" i="102"/>
  <c r="BA97" i="102"/>
  <c r="BA98" i="102"/>
  <c r="BA99" i="102"/>
  <c r="BA100" i="102"/>
  <c r="BA101" i="102"/>
  <c r="BA102" i="102"/>
  <c r="BA103" i="102"/>
  <c r="BA104" i="102"/>
  <c r="BA105" i="102"/>
  <c r="BA106" i="102"/>
  <c r="BA107" i="102"/>
  <c r="BA108" i="102"/>
  <c r="BA109" i="102"/>
  <c r="BA110" i="102"/>
  <c r="BA111" i="102"/>
  <c r="BA112" i="102"/>
  <c r="BA113" i="102"/>
  <c r="BA114" i="102"/>
  <c r="BA115" i="102"/>
  <c r="BA116" i="102"/>
  <c r="BA117" i="102"/>
  <c r="BA118" i="102"/>
  <c r="BA119" i="102"/>
  <c r="BA120" i="102"/>
  <c r="BA121" i="102"/>
  <c r="BA122" i="102"/>
  <c r="BA123" i="102"/>
  <c r="BA124" i="102"/>
  <c r="BB124" i="114"/>
  <c r="AX124" i="114"/>
  <c r="AT124" i="114"/>
  <c r="AP124" i="114"/>
  <c r="AK124" i="114"/>
  <c r="AG124" i="114"/>
  <c r="AC124" i="114"/>
  <c r="Y124" i="114"/>
  <c r="U124" i="114"/>
  <c r="Q124" i="114"/>
  <c r="K124" i="114"/>
  <c r="B124" i="114"/>
  <c r="BB123" i="114"/>
  <c r="AX123" i="114"/>
  <c r="AT123" i="114"/>
  <c r="AP123" i="114"/>
  <c r="AK123" i="114"/>
  <c r="AG123" i="114"/>
  <c r="AC123" i="114"/>
  <c r="Y123" i="114"/>
  <c r="U123" i="114"/>
  <c r="Q123" i="114"/>
  <c r="K123" i="114"/>
  <c r="B123" i="114"/>
  <c r="BB122" i="114"/>
  <c r="AX122" i="114"/>
  <c r="AT122" i="114"/>
  <c r="AP122" i="114"/>
  <c r="AK122" i="114"/>
  <c r="AG122" i="114"/>
  <c r="AC122" i="114"/>
  <c r="Y122" i="114"/>
  <c r="H122" i="114" s="1"/>
  <c r="U122" i="114"/>
  <c r="Q122" i="114"/>
  <c r="K122" i="114"/>
  <c r="B122" i="114"/>
  <c r="BB121" i="114"/>
  <c r="AX121" i="114"/>
  <c r="AT121" i="114"/>
  <c r="AP121" i="114"/>
  <c r="AK121" i="114"/>
  <c r="AG121" i="114"/>
  <c r="AC121" i="114"/>
  <c r="Y121" i="114"/>
  <c r="H121" i="114" s="1"/>
  <c r="BC121" i="114" s="1"/>
  <c r="BE121" i="114" s="1"/>
  <c r="BF121" i="114" s="1"/>
  <c r="K121" i="114"/>
  <c r="B121" i="114"/>
  <c r="BB120" i="114"/>
  <c r="AX120" i="114"/>
  <c r="AT120" i="114"/>
  <c r="AP120" i="114"/>
  <c r="AK120" i="114"/>
  <c r="AG120" i="114"/>
  <c r="AC120" i="114"/>
  <c r="Y120" i="114"/>
  <c r="U120" i="114"/>
  <c r="Q120" i="114"/>
  <c r="K120" i="114"/>
  <c r="B120" i="114"/>
  <c r="BB119" i="114"/>
  <c r="AX119" i="114"/>
  <c r="AT119" i="114"/>
  <c r="AP119" i="114"/>
  <c r="AK119" i="114"/>
  <c r="AG119" i="114"/>
  <c r="AC119" i="114"/>
  <c r="Y119" i="114"/>
  <c r="U119" i="114"/>
  <c r="Q119" i="114"/>
  <c r="K119" i="114"/>
  <c r="B119" i="114"/>
  <c r="BB118" i="114"/>
  <c r="AX118" i="114"/>
  <c r="AT118" i="114"/>
  <c r="AP118" i="114"/>
  <c r="AK118" i="114"/>
  <c r="AG118" i="114"/>
  <c r="AC118" i="114"/>
  <c r="Y118" i="114"/>
  <c r="U118" i="114"/>
  <c r="Q118" i="114"/>
  <c r="K118" i="114"/>
  <c r="B118" i="114"/>
  <c r="BB117" i="114"/>
  <c r="AX117" i="114"/>
  <c r="AT117" i="114"/>
  <c r="AP117" i="114"/>
  <c r="AK117" i="114"/>
  <c r="AG117" i="114"/>
  <c r="AC117" i="114"/>
  <c r="Y117" i="114"/>
  <c r="U117" i="114"/>
  <c r="Q117" i="114"/>
  <c r="K117" i="114"/>
  <c r="B117" i="114"/>
  <c r="BB116" i="114"/>
  <c r="AX116" i="114"/>
  <c r="AT116" i="114"/>
  <c r="AP116" i="114"/>
  <c r="AK116" i="114"/>
  <c r="AG116" i="114"/>
  <c r="AC116" i="114"/>
  <c r="Y116" i="114"/>
  <c r="U116" i="114"/>
  <c r="Q116" i="114"/>
  <c r="K116" i="114"/>
  <c r="B116" i="114"/>
  <c r="BB115" i="114"/>
  <c r="AX115" i="114"/>
  <c r="AT115" i="114"/>
  <c r="AP115" i="114"/>
  <c r="AK115" i="114"/>
  <c r="AG115" i="114"/>
  <c r="AC115" i="114"/>
  <c r="Y115" i="114"/>
  <c r="U115" i="114"/>
  <c r="Q115" i="114"/>
  <c r="K115" i="114"/>
  <c r="B115" i="114"/>
  <c r="BB114" i="114"/>
  <c r="AX114" i="114"/>
  <c r="AT114" i="114"/>
  <c r="AP114" i="114"/>
  <c r="AK114" i="114"/>
  <c r="AG114" i="114"/>
  <c r="AC114" i="114"/>
  <c r="Y114" i="114"/>
  <c r="U114" i="114"/>
  <c r="Q114" i="114"/>
  <c r="K114" i="114"/>
  <c r="B114" i="114"/>
  <c r="BB113" i="114"/>
  <c r="AX113" i="114"/>
  <c r="AT113" i="114"/>
  <c r="AP113" i="114"/>
  <c r="AK113" i="114"/>
  <c r="AG113" i="114"/>
  <c r="AC113" i="114"/>
  <c r="Y113" i="114"/>
  <c r="U113" i="114"/>
  <c r="Q113" i="114"/>
  <c r="H113" i="114" s="1"/>
  <c r="L113" i="114" s="1"/>
  <c r="K113" i="114"/>
  <c r="B113" i="114"/>
  <c r="BB112" i="114"/>
  <c r="AX112" i="114"/>
  <c r="AT112" i="114"/>
  <c r="AP112" i="114"/>
  <c r="AK112" i="114"/>
  <c r="AG112" i="114"/>
  <c r="AC112" i="114"/>
  <c r="Y112" i="114"/>
  <c r="U112" i="114"/>
  <c r="Q112" i="114"/>
  <c r="K112" i="114"/>
  <c r="B112" i="114"/>
  <c r="BB111" i="114"/>
  <c r="AX111" i="114"/>
  <c r="AT111" i="114"/>
  <c r="AP111" i="114"/>
  <c r="AK111" i="114"/>
  <c r="AG111" i="114"/>
  <c r="AC111" i="114"/>
  <c r="Y111" i="114"/>
  <c r="U111" i="114"/>
  <c r="Q111" i="114"/>
  <c r="K111" i="114"/>
  <c r="B111" i="114"/>
  <c r="BB110" i="114"/>
  <c r="AX110" i="114"/>
  <c r="AT110" i="114"/>
  <c r="AP110" i="114"/>
  <c r="AK110" i="114"/>
  <c r="AG110" i="114"/>
  <c r="AC110" i="114"/>
  <c r="Y110" i="114"/>
  <c r="U110" i="114"/>
  <c r="Q110" i="114"/>
  <c r="K110" i="114"/>
  <c r="B110" i="114"/>
  <c r="BB109" i="114"/>
  <c r="AX109" i="114"/>
  <c r="AT109" i="114"/>
  <c r="AP109" i="114"/>
  <c r="AK109" i="114"/>
  <c r="AG109" i="114"/>
  <c r="AC109" i="114"/>
  <c r="Y109" i="114"/>
  <c r="U109" i="114"/>
  <c r="Q109" i="114"/>
  <c r="K109" i="114"/>
  <c r="B109" i="114"/>
  <c r="BB108" i="114"/>
  <c r="AX108" i="114"/>
  <c r="AT108" i="114"/>
  <c r="AP108" i="114"/>
  <c r="AK108" i="114"/>
  <c r="AG108" i="114"/>
  <c r="AC108" i="114"/>
  <c r="Y108" i="114"/>
  <c r="U108" i="114"/>
  <c r="Q108" i="114"/>
  <c r="K108" i="114"/>
  <c r="B108" i="114"/>
  <c r="BB107" i="114"/>
  <c r="AX107" i="114"/>
  <c r="AP107" i="114"/>
  <c r="AG107" i="114"/>
  <c r="Y107" i="114"/>
  <c r="K107" i="114"/>
  <c r="B107" i="114"/>
  <c r="BB106" i="114"/>
  <c r="AX106" i="114"/>
  <c r="AT106" i="114"/>
  <c r="AP106" i="114"/>
  <c r="AK106" i="114"/>
  <c r="AG106" i="114"/>
  <c r="AC106" i="114"/>
  <c r="Y106" i="114"/>
  <c r="U106" i="114"/>
  <c r="Q106" i="114"/>
  <c r="H106" i="114" s="1"/>
  <c r="L106" i="114" s="1"/>
  <c r="K106" i="114"/>
  <c r="B106" i="114"/>
  <c r="BB105" i="114"/>
  <c r="AX105" i="114"/>
  <c r="AT105" i="114"/>
  <c r="AP105" i="114"/>
  <c r="AK105" i="114"/>
  <c r="AG105" i="114"/>
  <c r="AC105" i="114"/>
  <c r="Y105" i="114"/>
  <c r="U105" i="114"/>
  <c r="Q105" i="114"/>
  <c r="H105" i="114" s="1"/>
  <c r="K105" i="114"/>
  <c r="B105" i="114"/>
  <c r="BB104" i="114"/>
  <c r="AX104" i="114"/>
  <c r="AT104" i="114"/>
  <c r="AP104" i="114"/>
  <c r="AK104" i="114"/>
  <c r="AG104" i="114"/>
  <c r="AC104" i="114"/>
  <c r="Y104" i="114"/>
  <c r="U104" i="114"/>
  <c r="Q104" i="114"/>
  <c r="K104" i="114"/>
  <c r="B104" i="114"/>
  <c r="BB103" i="114"/>
  <c r="AX103" i="114"/>
  <c r="AT103" i="114"/>
  <c r="AP103" i="114"/>
  <c r="AK103" i="114"/>
  <c r="AG103" i="114"/>
  <c r="AC103" i="114"/>
  <c r="Y103" i="114"/>
  <c r="U103" i="114"/>
  <c r="Q103" i="114"/>
  <c r="H103" i="114" s="1"/>
  <c r="K103" i="114"/>
  <c r="B103" i="114"/>
  <c r="BB102" i="114"/>
  <c r="AX102" i="114"/>
  <c r="AT102" i="114"/>
  <c r="AP102" i="114"/>
  <c r="AK102" i="114"/>
  <c r="AG102" i="114"/>
  <c r="AC102" i="114"/>
  <c r="Y102" i="114"/>
  <c r="U102" i="114"/>
  <c r="Q102" i="114"/>
  <c r="H102" i="114" s="1"/>
  <c r="L102" i="114" s="1"/>
  <c r="K102" i="114"/>
  <c r="B102" i="114"/>
  <c r="BB101" i="114"/>
  <c r="AX101" i="114"/>
  <c r="AT101" i="114"/>
  <c r="AP101" i="114"/>
  <c r="AK101" i="114"/>
  <c r="AG101" i="114"/>
  <c r="AC101" i="114"/>
  <c r="Y101" i="114"/>
  <c r="U101" i="114"/>
  <c r="Q101" i="114"/>
  <c r="K101" i="114"/>
  <c r="B101" i="114"/>
  <c r="BB100" i="114"/>
  <c r="AX100" i="114"/>
  <c r="AT100" i="114"/>
  <c r="AP100" i="114"/>
  <c r="AK100" i="114"/>
  <c r="AG100" i="114"/>
  <c r="AC100" i="114"/>
  <c r="Y100" i="114"/>
  <c r="U100" i="114"/>
  <c r="Q100" i="114"/>
  <c r="K100" i="114"/>
  <c r="B100" i="114"/>
  <c r="BB99" i="114"/>
  <c r="AX99" i="114"/>
  <c r="AT99" i="114"/>
  <c r="AP99" i="114"/>
  <c r="AK99" i="114"/>
  <c r="AG99" i="114"/>
  <c r="AC99" i="114"/>
  <c r="Y99" i="114"/>
  <c r="U99" i="114"/>
  <c r="Q99" i="114"/>
  <c r="K99" i="114"/>
  <c r="B99" i="114"/>
  <c r="BB98" i="114"/>
  <c r="AX98" i="114"/>
  <c r="AT98" i="114"/>
  <c r="AP98" i="114"/>
  <c r="AK98" i="114"/>
  <c r="AG98" i="114"/>
  <c r="AC98" i="114"/>
  <c r="Y98" i="114"/>
  <c r="U98" i="114"/>
  <c r="Q98" i="114"/>
  <c r="K98" i="114"/>
  <c r="B98" i="114"/>
  <c r="BB97" i="114"/>
  <c r="AX97" i="114"/>
  <c r="AT97" i="114"/>
  <c r="AP97" i="114"/>
  <c r="AK97" i="114"/>
  <c r="AG97" i="114"/>
  <c r="AC97" i="114"/>
  <c r="Y97" i="114"/>
  <c r="U97" i="114"/>
  <c r="Q97" i="114"/>
  <c r="K97" i="114"/>
  <c r="B97" i="114"/>
  <c r="BB96" i="114"/>
  <c r="AX96" i="114"/>
  <c r="AT96" i="114"/>
  <c r="AP96" i="114"/>
  <c r="AK96" i="114"/>
  <c r="AG96" i="114"/>
  <c r="AC96" i="114"/>
  <c r="Y96" i="114"/>
  <c r="U96" i="114"/>
  <c r="Q96" i="114"/>
  <c r="K96" i="114"/>
  <c r="B96" i="114"/>
  <c r="BB95" i="114"/>
  <c r="AX95" i="114"/>
  <c r="AT95" i="114"/>
  <c r="AP95" i="114"/>
  <c r="AK95" i="114"/>
  <c r="AG95" i="114"/>
  <c r="AC95" i="114"/>
  <c r="Y95" i="114"/>
  <c r="U95" i="114"/>
  <c r="Q95" i="114"/>
  <c r="K95" i="114"/>
  <c r="B95" i="114"/>
  <c r="BB94" i="114"/>
  <c r="AX94" i="114"/>
  <c r="AP94" i="114"/>
  <c r="AG94" i="114"/>
  <c r="Y94" i="114"/>
  <c r="K94" i="114"/>
  <c r="B94" i="114"/>
  <c r="BB93" i="114"/>
  <c r="AX93" i="114"/>
  <c r="AT93" i="114"/>
  <c r="AP93" i="114"/>
  <c r="AK93" i="114"/>
  <c r="AG93" i="114"/>
  <c r="AC93" i="114"/>
  <c r="Y93" i="114"/>
  <c r="U93" i="114"/>
  <c r="Q93" i="114"/>
  <c r="K93" i="114"/>
  <c r="B93" i="114"/>
  <c r="BB92" i="114"/>
  <c r="AX92" i="114"/>
  <c r="AP92" i="114"/>
  <c r="AG92" i="114"/>
  <c r="Y92" i="114"/>
  <c r="K92" i="114"/>
  <c r="B92" i="114"/>
  <c r="BB91" i="114"/>
  <c r="AX91" i="114"/>
  <c r="AP91" i="114"/>
  <c r="AG91" i="114"/>
  <c r="H91" i="114" s="1"/>
  <c r="L91" i="114" s="1"/>
  <c r="Y91" i="114"/>
  <c r="K91" i="114"/>
  <c r="B91" i="114"/>
  <c r="BB90" i="114"/>
  <c r="AX90" i="114"/>
  <c r="AT90" i="114"/>
  <c r="AP90" i="114"/>
  <c r="AK90" i="114"/>
  <c r="AG90" i="114"/>
  <c r="AC90" i="114"/>
  <c r="Y90" i="114"/>
  <c r="U90" i="114"/>
  <c r="Q90" i="114"/>
  <c r="K90" i="114"/>
  <c r="B90" i="114"/>
  <c r="BB89" i="114"/>
  <c r="AX89" i="114"/>
  <c r="AP89" i="114"/>
  <c r="AK89" i="114"/>
  <c r="AG89" i="114"/>
  <c r="AC89" i="114"/>
  <c r="Y89" i="114"/>
  <c r="U89" i="114"/>
  <c r="Q89" i="114"/>
  <c r="K89" i="114"/>
  <c r="B89" i="114"/>
  <c r="BB88" i="114"/>
  <c r="AX88" i="114"/>
  <c r="AT88" i="114"/>
  <c r="AP88" i="114"/>
  <c r="AK88" i="114"/>
  <c r="AG88" i="114"/>
  <c r="AC88" i="114"/>
  <c r="Y88" i="114"/>
  <c r="U88" i="114"/>
  <c r="Q88" i="114"/>
  <c r="K88" i="114"/>
  <c r="B88" i="114"/>
  <c r="BB87" i="114"/>
  <c r="AX87" i="114"/>
  <c r="AT87" i="114"/>
  <c r="AP87" i="114"/>
  <c r="AK87" i="114"/>
  <c r="AG87" i="114"/>
  <c r="AC87" i="114"/>
  <c r="Y87" i="114"/>
  <c r="U87" i="114"/>
  <c r="Q87" i="114"/>
  <c r="K87" i="114"/>
  <c r="B87" i="114"/>
  <c r="BB86" i="114"/>
  <c r="AX86" i="114"/>
  <c r="AP86" i="114"/>
  <c r="AG86" i="114"/>
  <c r="Y86" i="114"/>
  <c r="K86" i="114"/>
  <c r="B86" i="114"/>
  <c r="BB85" i="114"/>
  <c r="AX85" i="114"/>
  <c r="AP85" i="114"/>
  <c r="U85" i="114"/>
  <c r="Q85" i="114"/>
  <c r="K85" i="114"/>
  <c r="B85" i="114"/>
  <c r="BB84" i="114"/>
  <c r="AX84" i="114"/>
  <c r="AT84" i="114"/>
  <c r="AP84" i="114"/>
  <c r="AK84" i="114"/>
  <c r="AG84" i="114"/>
  <c r="AC84" i="114"/>
  <c r="Y84" i="114"/>
  <c r="U84" i="114"/>
  <c r="Q84" i="114"/>
  <c r="K84" i="114"/>
  <c r="B84" i="114"/>
  <c r="BB83" i="114"/>
  <c r="AX83" i="114"/>
  <c r="AT83" i="114"/>
  <c r="AP83" i="114"/>
  <c r="AK83" i="114"/>
  <c r="AG83" i="114"/>
  <c r="AC83" i="114"/>
  <c r="Y83" i="114"/>
  <c r="U83" i="114"/>
  <c r="Q83" i="114"/>
  <c r="K83" i="114"/>
  <c r="B83" i="114"/>
  <c r="BB82" i="114"/>
  <c r="AX82" i="114"/>
  <c r="AT82" i="114"/>
  <c r="AP82" i="114"/>
  <c r="AK82" i="114"/>
  <c r="AG82" i="114"/>
  <c r="AC82" i="114"/>
  <c r="Y82" i="114"/>
  <c r="U82" i="114"/>
  <c r="Q82" i="114"/>
  <c r="K82" i="114"/>
  <c r="B82" i="114"/>
  <c r="BB81" i="114"/>
  <c r="AX81" i="114"/>
  <c r="AT81" i="114"/>
  <c r="AP81" i="114"/>
  <c r="AK81" i="114"/>
  <c r="AG81" i="114"/>
  <c r="AC81" i="114"/>
  <c r="Y81" i="114"/>
  <c r="U81" i="114"/>
  <c r="Q81" i="114"/>
  <c r="K81" i="114"/>
  <c r="B81" i="114"/>
  <c r="BB80" i="114"/>
  <c r="AX80" i="114"/>
  <c r="AT80" i="114"/>
  <c r="AP80" i="114"/>
  <c r="AK80" i="114"/>
  <c r="AG80" i="114"/>
  <c r="AC80" i="114"/>
  <c r="Y80" i="114"/>
  <c r="U80" i="114"/>
  <c r="Q80" i="114"/>
  <c r="K80" i="114"/>
  <c r="B80" i="114"/>
  <c r="BB59" i="114"/>
  <c r="AX59" i="114"/>
  <c r="AT59" i="114"/>
  <c r="AP59" i="114"/>
  <c r="AK59" i="114"/>
  <c r="AG59" i="114"/>
  <c r="AC59" i="114"/>
  <c r="Y59" i="114"/>
  <c r="U59" i="114"/>
  <c r="Q59" i="114"/>
  <c r="K59" i="114"/>
  <c r="B59" i="114"/>
  <c r="BB37" i="114"/>
  <c r="AX37" i="114"/>
  <c r="AT37" i="114"/>
  <c r="AP37" i="114"/>
  <c r="AK37" i="114"/>
  <c r="AG37" i="114"/>
  <c r="AC37" i="114"/>
  <c r="Y37" i="114"/>
  <c r="U37" i="114"/>
  <c r="Q37" i="114"/>
  <c r="K37" i="114"/>
  <c r="B37" i="114"/>
  <c r="BB20" i="114"/>
  <c r="AX20" i="114"/>
  <c r="AT20" i="114"/>
  <c r="AP20" i="114"/>
  <c r="AK20" i="114"/>
  <c r="AG20" i="114"/>
  <c r="AC20" i="114"/>
  <c r="Y20" i="114"/>
  <c r="U20" i="114"/>
  <c r="Q20" i="114"/>
  <c r="K20" i="114"/>
  <c r="B20" i="114"/>
  <c r="BB76" i="114"/>
  <c r="AX76" i="114"/>
  <c r="AT76" i="114"/>
  <c r="AP76" i="114"/>
  <c r="AK76" i="114"/>
  <c r="AG76" i="114"/>
  <c r="AC76" i="114"/>
  <c r="Y76" i="114"/>
  <c r="U76" i="114"/>
  <c r="Q76" i="114"/>
  <c r="K76" i="114"/>
  <c r="B76" i="114"/>
  <c r="BB68" i="114"/>
  <c r="AX68" i="114"/>
  <c r="AT68" i="114"/>
  <c r="AP68" i="114"/>
  <c r="AK68" i="114"/>
  <c r="AG68" i="114"/>
  <c r="AC68" i="114"/>
  <c r="Y68" i="114"/>
  <c r="H68" i="114" s="1"/>
  <c r="U68" i="114"/>
  <c r="Q68" i="114"/>
  <c r="K68" i="114"/>
  <c r="B68" i="114"/>
  <c r="BB63" i="114"/>
  <c r="AX63" i="114"/>
  <c r="AT63" i="114"/>
  <c r="AP63" i="114"/>
  <c r="AK63" i="114"/>
  <c r="AG63" i="114"/>
  <c r="AC63" i="114"/>
  <c r="Y63" i="114"/>
  <c r="U63" i="114"/>
  <c r="Q63" i="114"/>
  <c r="K63" i="114"/>
  <c r="B63" i="114"/>
  <c r="BB13" i="114"/>
  <c r="AX13" i="114"/>
  <c r="AT13" i="114"/>
  <c r="AP13" i="114"/>
  <c r="AK13" i="114"/>
  <c r="AG13" i="114"/>
  <c r="AC13" i="114"/>
  <c r="Y13" i="114"/>
  <c r="U13" i="114"/>
  <c r="Q13" i="114"/>
  <c r="K13" i="114"/>
  <c r="B13" i="114"/>
  <c r="BB38" i="114"/>
  <c r="AX38" i="114"/>
  <c r="AT38" i="114"/>
  <c r="AP38" i="114"/>
  <c r="AK38" i="114"/>
  <c r="AG38" i="114"/>
  <c r="AC38" i="114"/>
  <c r="Y38" i="114"/>
  <c r="U38" i="114"/>
  <c r="Q38" i="114"/>
  <c r="K38" i="114"/>
  <c r="H38" i="114"/>
  <c r="L38" i="114" s="1"/>
  <c r="B38" i="114"/>
  <c r="BB73" i="114"/>
  <c r="AX73" i="114"/>
  <c r="AT73" i="114"/>
  <c r="AP73" i="114"/>
  <c r="AK73" i="114"/>
  <c r="AG73" i="114"/>
  <c r="AC73" i="114"/>
  <c r="Y73" i="114"/>
  <c r="U73" i="114"/>
  <c r="Q73" i="114"/>
  <c r="K73" i="114"/>
  <c r="B73" i="114"/>
  <c r="BB24" i="114"/>
  <c r="AX24" i="114"/>
  <c r="AT24" i="114"/>
  <c r="AP24" i="114"/>
  <c r="AK24" i="114"/>
  <c r="AG24" i="114"/>
  <c r="AC24" i="114"/>
  <c r="Y24" i="114"/>
  <c r="U24" i="114"/>
  <c r="Q24" i="114"/>
  <c r="K24" i="114"/>
  <c r="B24" i="114"/>
  <c r="BB51" i="114"/>
  <c r="AX51" i="114"/>
  <c r="AT51" i="114"/>
  <c r="AP51" i="114"/>
  <c r="AK51" i="114"/>
  <c r="AG51" i="114"/>
  <c r="AC51" i="114"/>
  <c r="Y51" i="114"/>
  <c r="U51" i="114"/>
  <c r="Q51" i="114"/>
  <c r="K51" i="114"/>
  <c r="B51" i="114"/>
  <c r="BB21" i="114"/>
  <c r="AX21" i="114"/>
  <c r="AT21" i="114"/>
  <c r="AP21" i="114"/>
  <c r="AK21" i="114"/>
  <c r="AG21" i="114"/>
  <c r="AC21" i="114"/>
  <c r="Y21" i="114"/>
  <c r="U21" i="114"/>
  <c r="Q21" i="114"/>
  <c r="K21" i="114"/>
  <c r="B21" i="114"/>
  <c r="BB29" i="114"/>
  <c r="AX29" i="114"/>
  <c r="AT29" i="114"/>
  <c r="AP29" i="114"/>
  <c r="AK29" i="114"/>
  <c r="AG29" i="114"/>
  <c r="AC29" i="114"/>
  <c r="Y29" i="114"/>
  <c r="U29" i="114"/>
  <c r="Q29" i="114"/>
  <c r="K29" i="114"/>
  <c r="B29" i="114"/>
  <c r="BB34" i="114"/>
  <c r="AX34" i="114"/>
  <c r="AT34" i="114"/>
  <c r="AP34" i="114"/>
  <c r="AK34" i="114"/>
  <c r="AG34" i="114"/>
  <c r="AC34" i="114"/>
  <c r="Y34" i="114"/>
  <c r="U34" i="114"/>
  <c r="Q34" i="114"/>
  <c r="K34" i="114"/>
  <c r="B34" i="114"/>
  <c r="BB22" i="114"/>
  <c r="AX22" i="114"/>
  <c r="AT22" i="114"/>
  <c r="AP22" i="114"/>
  <c r="AK22" i="114"/>
  <c r="AG22" i="114"/>
  <c r="AC22" i="114"/>
  <c r="Y22" i="114"/>
  <c r="U22" i="114"/>
  <c r="Q22" i="114"/>
  <c r="K22" i="114"/>
  <c r="B22" i="114"/>
  <c r="BB25" i="114"/>
  <c r="AX25" i="114"/>
  <c r="AT25" i="114"/>
  <c r="AP25" i="114"/>
  <c r="AK25" i="114"/>
  <c r="AG25" i="114"/>
  <c r="AC25" i="114"/>
  <c r="Y25" i="114"/>
  <c r="U25" i="114"/>
  <c r="Q25" i="114"/>
  <c r="K25" i="114"/>
  <c r="B25" i="114"/>
  <c r="BB67" i="114"/>
  <c r="AX67" i="114"/>
  <c r="AP67" i="114"/>
  <c r="AG67" i="114"/>
  <c r="Y67" i="114"/>
  <c r="K67" i="114"/>
  <c r="B67" i="114"/>
  <c r="BB11" i="114"/>
  <c r="AX11" i="114"/>
  <c r="AT11" i="114"/>
  <c r="AP11" i="114"/>
  <c r="AK11" i="114"/>
  <c r="AG11" i="114"/>
  <c r="AC11" i="114"/>
  <c r="Y11" i="114"/>
  <c r="U11" i="114"/>
  <c r="Q11" i="114"/>
  <c r="K11" i="114"/>
  <c r="B11" i="114"/>
  <c r="BB77" i="114"/>
  <c r="AX77" i="114"/>
  <c r="AP77" i="114"/>
  <c r="AG77" i="114"/>
  <c r="Y77" i="114"/>
  <c r="K77" i="114"/>
  <c r="B77" i="114"/>
  <c r="BB47" i="114"/>
  <c r="AX47" i="114"/>
  <c r="AT47" i="114"/>
  <c r="AP47" i="114"/>
  <c r="AK47" i="114"/>
  <c r="AG47" i="114"/>
  <c r="AC47" i="114"/>
  <c r="Y47" i="114"/>
  <c r="U47" i="114"/>
  <c r="Q47" i="114"/>
  <c r="K47" i="114"/>
  <c r="B47" i="114"/>
  <c r="BB16" i="114"/>
  <c r="AX16" i="114"/>
  <c r="AT16" i="114"/>
  <c r="AP16" i="114"/>
  <c r="AK16" i="114"/>
  <c r="AG16" i="114"/>
  <c r="AC16" i="114"/>
  <c r="Y16" i="114"/>
  <c r="U16" i="114"/>
  <c r="Q16" i="114"/>
  <c r="K16" i="114"/>
  <c r="B16" i="114"/>
  <c r="BB33" i="114"/>
  <c r="AX33" i="114"/>
  <c r="AT33" i="114"/>
  <c r="AP33" i="114"/>
  <c r="AG33" i="114"/>
  <c r="AC33" i="114"/>
  <c r="Y33" i="114"/>
  <c r="Q33" i="114"/>
  <c r="K33" i="114"/>
  <c r="B33" i="114"/>
  <c r="BB10" i="114"/>
  <c r="AX10" i="114"/>
  <c r="AT10" i="114"/>
  <c r="AP10" i="114"/>
  <c r="AK10" i="114"/>
  <c r="AG10" i="114"/>
  <c r="AC10" i="114"/>
  <c r="Y10" i="114"/>
  <c r="U10" i="114"/>
  <c r="Q10" i="114"/>
  <c r="K10" i="114"/>
  <c r="B10" i="114"/>
  <c r="BB53" i="114"/>
  <c r="AX53" i="114"/>
  <c r="AT53" i="114"/>
  <c r="AP53" i="114"/>
  <c r="AK53" i="114"/>
  <c r="AG53" i="114"/>
  <c r="AC53" i="114"/>
  <c r="Y53" i="114"/>
  <c r="U53" i="114"/>
  <c r="Q53" i="114"/>
  <c r="K53" i="114"/>
  <c r="B53" i="114"/>
  <c r="BB45" i="114"/>
  <c r="AX45" i="114"/>
  <c r="AT45" i="114"/>
  <c r="AP45" i="114"/>
  <c r="AK45" i="114"/>
  <c r="AG45" i="114"/>
  <c r="AC45" i="114"/>
  <c r="H45" i="114" s="1"/>
  <c r="Y45" i="114"/>
  <c r="U45" i="114"/>
  <c r="Q45" i="114"/>
  <c r="K45" i="114"/>
  <c r="B45" i="114"/>
  <c r="BB12" i="114"/>
  <c r="AX12" i="114"/>
  <c r="AT12" i="114"/>
  <c r="AP12" i="114"/>
  <c r="AK12" i="114"/>
  <c r="AG12" i="114"/>
  <c r="AC12" i="114"/>
  <c r="Y12" i="114"/>
  <c r="U12" i="114"/>
  <c r="Q12" i="114"/>
  <c r="K12" i="114"/>
  <c r="B12" i="114"/>
  <c r="BB3" i="114"/>
  <c r="AX3" i="114"/>
  <c r="AT3" i="114"/>
  <c r="AP3" i="114"/>
  <c r="AK3" i="114"/>
  <c r="AG3" i="114"/>
  <c r="AC3" i="114"/>
  <c r="Y3" i="114"/>
  <c r="U3" i="114"/>
  <c r="Q3" i="114"/>
  <c r="K3" i="114"/>
  <c r="B3" i="114"/>
  <c r="BB17" i="114"/>
  <c r="AX17" i="114"/>
  <c r="AT17" i="114"/>
  <c r="AP17" i="114"/>
  <c r="AK17" i="114"/>
  <c r="AG17" i="114"/>
  <c r="AC17" i="114"/>
  <c r="Y17" i="114"/>
  <c r="U17" i="114"/>
  <c r="Q17" i="114"/>
  <c r="K17" i="114"/>
  <c r="B17" i="114"/>
  <c r="BB9" i="114"/>
  <c r="AX9" i="114"/>
  <c r="AT9" i="114"/>
  <c r="AP9" i="114"/>
  <c r="AK9" i="114"/>
  <c r="AG9" i="114"/>
  <c r="AC9" i="114"/>
  <c r="Y9" i="114"/>
  <c r="U9" i="114"/>
  <c r="Q9" i="114"/>
  <c r="K9" i="114"/>
  <c r="B9" i="114"/>
  <c r="BB58" i="114"/>
  <c r="AX58" i="114"/>
  <c r="AT58" i="114"/>
  <c r="AP58" i="114"/>
  <c r="AK58" i="114"/>
  <c r="AG58" i="114"/>
  <c r="AC58" i="114"/>
  <c r="Y58" i="114"/>
  <c r="U58" i="114"/>
  <c r="Q58" i="114"/>
  <c r="K58" i="114"/>
  <c r="B58" i="114"/>
  <c r="BB64" i="114"/>
  <c r="AX64" i="114"/>
  <c r="AT64" i="114"/>
  <c r="AP64" i="114"/>
  <c r="AK64" i="114"/>
  <c r="AG64" i="114"/>
  <c r="AC64" i="114"/>
  <c r="Y64" i="114"/>
  <c r="U64" i="114"/>
  <c r="Q64" i="114"/>
  <c r="K64" i="114"/>
  <c r="B64" i="114"/>
  <c r="BB6" i="114"/>
  <c r="AX6" i="114"/>
  <c r="AT6" i="114"/>
  <c r="AP6" i="114"/>
  <c r="AK6" i="114"/>
  <c r="AG6" i="114"/>
  <c r="AC6" i="114"/>
  <c r="Y6" i="114"/>
  <c r="U6" i="114"/>
  <c r="Q6" i="114"/>
  <c r="K6" i="114"/>
  <c r="B6" i="114"/>
  <c r="BB55" i="114"/>
  <c r="AX55" i="114"/>
  <c r="AT55" i="114"/>
  <c r="AP55" i="114"/>
  <c r="AK55" i="114"/>
  <c r="AG55" i="114"/>
  <c r="AC55" i="114"/>
  <c r="Y55" i="114"/>
  <c r="U55" i="114"/>
  <c r="Q55" i="114"/>
  <c r="K55" i="114"/>
  <c r="B55" i="114"/>
  <c r="BB35" i="114"/>
  <c r="AX35" i="114"/>
  <c r="AT35" i="114"/>
  <c r="AP35" i="114"/>
  <c r="AK35" i="114"/>
  <c r="AG35" i="114"/>
  <c r="AC35" i="114"/>
  <c r="Y35" i="114"/>
  <c r="U35" i="114"/>
  <c r="Q35" i="114"/>
  <c r="K35" i="114"/>
  <c r="B35" i="114"/>
  <c r="BB31" i="114"/>
  <c r="AX31" i="114"/>
  <c r="AT31" i="114"/>
  <c r="AP31" i="114"/>
  <c r="AK31" i="114"/>
  <c r="AG31" i="114"/>
  <c r="AC31" i="114"/>
  <c r="Y31" i="114"/>
  <c r="U31" i="114"/>
  <c r="Q31" i="114"/>
  <c r="K31" i="114"/>
  <c r="B31" i="114"/>
  <c r="BB39" i="114"/>
  <c r="AX39" i="114"/>
  <c r="AT39" i="114"/>
  <c r="AP39" i="114"/>
  <c r="AK39" i="114"/>
  <c r="AG39" i="114"/>
  <c r="AC39" i="114"/>
  <c r="Y39" i="114"/>
  <c r="U39" i="114"/>
  <c r="Q39" i="114"/>
  <c r="K39" i="114"/>
  <c r="B39" i="114"/>
  <c r="BB40" i="114"/>
  <c r="AX40" i="114"/>
  <c r="AT40" i="114"/>
  <c r="AP40" i="114"/>
  <c r="AK40" i="114"/>
  <c r="AG40" i="114"/>
  <c r="AC40" i="114"/>
  <c r="Y40" i="114"/>
  <c r="U40" i="114"/>
  <c r="Q40" i="114"/>
  <c r="K40" i="114"/>
  <c r="B40" i="114"/>
  <c r="BB18" i="114"/>
  <c r="AX18" i="114"/>
  <c r="AT18" i="114"/>
  <c r="AP18" i="114"/>
  <c r="AK18" i="114"/>
  <c r="AG18" i="114"/>
  <c r="AC18" i="114"/>
  <c r="Y18" i="114"/>
  <c r="U18" i="114"/>
  <c r="Q18" i="114"/>
  <c r="K18" i="114"/>
  <c r="B18" i="114"/>
  <c r="BB69" i="114"/>
  <c r="AX69" i="114"/>
  <c r="AT69" i="114"/>
  <c r="AP69" i="114"/>
  <c r="AK69" i="114"/>
  <c r="AG69" i="114"/>
  <c r="AC69" i="114"/>
  <c r="Y69" i="114"/>
  <c r="U69" i="114"/>
  <c r="Q69" i="114"/>
  <c r="K69" i="114"/>
  <c r="B69" i="114"/>
  <c r="BB49" i="114"/>
  <c r="AX49" i="114"/>
  <c r="AT49" i="114"/>
  <c r="AP49" i="114"/>
  <c r="AK49" i="114"/>
  <c r="AG49" i="114"/>
  <c r="AC49" i="114"/>
  <c r="Y49" i="114"/>
  <c r="U49" i="114"/>
  <c r="Q49" i="114"/>
  <c r="K49" i="114"/>
  <c r="B49" i="114"/>
  <c r="BB74" i="114"/>
  <c r="AX74" i="114"/>
  <c r="AT74" i="114"/>
  <c r="AP74" i="114"/>
  <c r="AK74" i="114"/>
  <c r="AG74" i="114"/>
  <c r="AC74" i="114"/>
  <c r="Y74" i="114"/>
  <c r="U74" i="114"/>
  <c r="Q74" i="114"/>
  <c r="K74" i="114"/>
  <c r="B74" i="114"/>
  <c r="BB27" i="114"/>
  <c r="AX27" i="114"/>
  <c r="AT27" i="114"/>
  <c r="AP27" i="114"/>
  <c r="AK27" i="114"/>
  <c r="AG27" i="114"/>
  <c r="AC27" i="114"/>
  <c r="Y27" i="114"/>
  <c r="U27" i="114"/>
  <c r="Q27" i="114"/>
  <c r="K27" i="114"/>
  <c r="B27" i="114"/>
  <c r="BB62" i="114"/>
  <c r="AX62" i="114"/>
  <c r="AT62" i="114"/>
  <c r="AP62" i="114"/>
  <c r="AK62" i="114"/>
  <c r="AG62" i="114"/>
  <c r="AC62" i="114"/>
  <c r="Y62" i="114"/>
  <c r="U62" i="114"/>
  <c r="Q62" i="114"/>
  <c r="K62" i="114"/>
  <c r="B62" i="114"/>
  <c r="BB5" i="114"/>
  <c r="AX5" i="114"/>
  <c r="AT5" i="114"/>
  <c r="AP5" i="114"/>
  <c r="AK5" i="114"/>
  <c r="AG5" i="114"/>
  <c r="AC5" i="114"/>
  <c r="Y5" i="114"/>
  <c r="U5" i="114"/>
  <c r="Q5" i="114"/>
  <c r="K5" i="114"/>
  <c r="B5" i="114"/>
  <c r="BB48" i="114"/>
  <c r="AX48" i="114"/>
  <c r="AT48" i="114"/>
  <c r="AP48" i="114"/>
  <c r="AK48" i="114"/>
  <c r="AG48" i="114"/>
  <c r="AC48" i="114"/>
  <c r="Y48" i="114"/>
  <c r="U48" i="114"/>
  <c r="Q48" i="114"/>
  <c r="K48" i="114"/>
  <c r="B48" i="114"/>
  <c r="BB30" i="114"/>
  <c r="AX30" i="114"/>
  <c r="AT30" i="114"/>
  <c r="AP30" i="114"/>
  <c r="AK30" i="114"/>
  <c r="AG30" i="114"/>
  <c r="AC30" i="114"/>
  <c r="Y30" i="114"/>
  <c r="U30" i="114"/>
  <c r="Q30" i="114"/>
  <c r="K30" i="114"/>
  <c r="B30" i="114"/>
  <c r="BB60" i="114"/>
  <c r="AX60" i="114"/>
  <c r="AT60" i="114"/>
  <c r="AP60" i="114"/>
  <c r="AK60" i="114"/>
  <c r="AG60" i="114"/>
  <c r="AC60" i="114"/>
  <c r="Y60" i="114"/>
  <c r="U60" i="114"/>
  <c r="Q60" i="114"/>
  <c r="K60" i="114"/>
  <c r="B60" i="114"/>
  <c r="BB14" i="114"/>
  <c r="AX14" i="114"/>
  <c r="AT14" i="114"/>
  <c r="AP14" i="114"/>
  <c r="AK14" i="114"/>
  <c r="AG14" i="114"/>
  <c r="AC14" i="114"/>
  <c r="Y14" i="114"/>
  <c r="U14" i="114"/>
  <c r="Q14" i="114"/>
  <c r="K14" i="114"/>
  <c r="B14" i="114"/>
  <c r="BB32" i="114"/>
  <c r="AX32" i="114"/>
  <c r="AT32" i="114"/>
  <c r="AP32" i="114"/>
  <c r="AK32" i="114"/>
  <c r="AG32" i="114"/>
  <c r="AC32" i="114"/>
  <c r="Y32" i="114"/>
  <c r="U32" i="114"/>
  <c r="Q32" i="114"/>
  <c r="K32" i="114"/>
  <c r="B32" i="114"/>
  <c r="BB7" i="114"/>
  <c r="AX7" i="114"/>
  <c r="AT7" i="114"/>
  <c r="AP7" i="114"/>
  <c r="AK7" i="114"/>
  <c r="AG7" i="114"/>
  <c r="AC7" i="114"/>
  <c r="Y7" i="114"/>
  <c r="U7" i="114"/>
  <c r="Q7" i="114"/>
  <c r="K7" i="114"/>
  <c r="B7" i="114"/>
  <c r="BB65" i="114"/>
  <c r="AX65" i="114"/>
  <c r="AT65" i="114"/>
  <c r="AP65" i="114"/>
  <c r="AK65" i="114"/>
  <c r="AG65" i="114"/>
  <c r="AC65" i="114"/>
  <c r="Y65" i="114"/>
  <c r="U65" i="114"/>
  <c r="Q65" i="114"/>
  <c r="K65" i="114"/>
  <c r="B65" i="114"/>
  <c r="BB75" i="114"/>
  <c r="AX75" i="114"/>
  <c r="AT75" i="114"/>
  <c r="AP75" i="114"/>
  <c r="AK75" i="114"/>
  <c r="AG75" i="114"/>
  <c r="AC75" i="114"/>
  <c r="Y75" i="114"/>
  <c r="U75" i="114"/>
  <c r="Q75" i="114"/>
  <c r="K75" i="114"/>
  <c r="B75" i="114"/>
  <c r="BB28" i="114"/>
  <c r="AX28" i="114"/>
  <c r="AT28" i="114"/>
  <c r="AP28" i="114"/>
  <c r="AK28" i="114"/>
  <c r="AG28" i="114"/>
  <c r="AC28" i="114"/>
  <c r="Y28" i="114"/>
  <c r="U28" i="114"/>
  <c r="Q28" i="114"/>
  <c r="K28" i="114"/>
  <c r="B28" i="114"/>
  <c r="BB44" i="114"/>
  <c r="AX44" i="114"/>
  <c r="AT44" i="114"/>
  <c r="AP44" i="114"/>
  <c r="AK44" i="114"/>
  <c r="AG44" i="114"/>
  <c r="AC44" i="114"/>
  <c r="Y44" i="114"/>
  <c r="U44" i="114"/>
  <c r="Q44" i="114"/>
  <c r="K44" i="114"/>
  <c r="B44" i="114"/>
  <c r="BB26" i="114"/>
  <c r="AX26" i="114"/>
  <c r="AT26" i="114"/>
  <c r="AP26" i="114"/>
  <c r="AK26" i="114"/>
  <c r="AG26" i="114"/>
  <c r="AC26" i="114"/>
  <c r="Y26" i="114"/>
  <c r="U26" i="114"/>
  <c r="Q26" i="114"/>
  <c r="K26" i="114"/>
  <c r="B26" i="114"/>
  <c r="BB41" i="114"/>
  <c r="AX41" i="114"/>
  <c r="AT41" i="114"/>
  <c r="AP41" i="114"/>
  <c r="AK41" i="114"/>
  <c r="AG41" i="114"/>
  <c r="AC41" i="114"/>
  <c r="Y41" i="114"/>
  <c r="U41" i="114"/>
  <c r="Q41" i="114"/>
  <c r="K41" i="114"/>
  <c r="B41" i="114"/>
  <c r="BB57" i="114"/>
  <c r="AX57" i="114"/>
  <c r="AT57" i="114"/>
  <c r="AP57" i="114"/>
  <c r="AK57" i="114"/>
  <c r="AG57" i="114"/>
  <c r="AC57" i="114"/>
  <c r="Y57" i="114"/>
  <c r="U57" i="114"/>
  <c r="Q57" i="114"/>
  <c r="K57" i="114"/>
  <c r="B57" i="114"/>
  <c r="BB4" i="114"/>
  <c r="AX4" i="114"/>
  <c r="AT4" i="114"/>
  <c r="AP4" i="114"/>
  <c r="AK4" i="114"/>
  <c r="AG4" i="114"/>
  <c r="AC4" i="114"/>
  <c r="Y4" i="114"/>
  <c r="U4" i="114"/>
  <c r="Q4" i="114"/>
  <c r="K4" i="114"/>
  <c r="B4" i="114"/>
  <c r="BB78" i="114"/>
  <c r="AX78" i="114"/>
  <c r="AT78" i="114"/>
  <c r="AP78" i="114"/>
  <c r="AK78" i="114"/>
  <c r="AG78" i="114"/>
  <c r="AC78" i="114"/>
  <c r="Y78" i="114"/>
  <c r="U78" i="114"/>
  <c r="Q78" i="114"/>
  <c r="K78" i="114"/>
  <c r="B78" i="114"/>
  <c r="BB70" i="114"/>
  <c r="AX70" i="114"/>
  <c r="AT70" i="114"/>
  <c r="AP70" i="114"/>
  <c r="AK70" i="114"/>
  <c r="AG70" i="114"/>
  <c r="AC70" i="114"/>
  <c r="Y70" i="114"/>
  <c r="U70" i="114"/>
  <c r="Q70" i="114"/>
  <c r="K70" i="114"/>
  <c r="B70" i="114"/>
  <c r="BB52" i="114"/>
  <c r="AX52" i="114"/>
  <c r="AT52" i="114"/>
  <c r="AP52" i="114"/>
  <c r="AK52" i="114"/>
  <c r="AG52" i="114"/>
  <c r="AC52" i="114"/>
  <c r="Y52" i="114"/>
  <c r="U52" i="114"/>
  <c r="Q52" i="114"/>
  <c r="K52" i="114"/>
  <c r="B52" i="114"/>
  <c r="BB66" i="114"/>
  <c r="AX66" i="114"/>
  <c r="AT66" i="114"/>
  <c r="AP66" i="114"/>
  <c r="AK66" i="114"/>
  <c r="AG66" i="114"/>
  <c r="AC66" i="114"/>
  <c r="Y66" i="114"/>
  <c r="U66" i="114"/>
  <c r="Q66" i="114"/>
  <c r="K66" i="114"/>
  <c r="B66" i="114"/>
  <c r="BB50" i="114"/>
  <c r="AX50" i="114"/>
  <c r="AT50" i="114"/>
  <c r="AP50" i="114"/>
  <c r="AK50" i="114"/>
  <c r="AG50" i="114"/>
  <c r="AC50" i="114"/>
  <c r="Y50" i="114"/>
  <c r="U50" i="114"/>
  <c r="Q50" i="114"/>
  <c r="K50" i="114"/>
  <c r="B50" i="114"/>
  <c r="BB56" i="114"/>
  <c r="AX56" i="114"/>
  <c r="AT56" i="114"/>
  <c r="AP56" i="114"/>
  <c r="AK56" i="114"/>
  <c r="AG56" i="114"/>
  <c r="AC56" i="114"/>
  <c r="Y56" i="114"/>
  <c r="U56" i="114"/>
  <c r="Q56" i="114"/>
  <c r="K56" i="114"/>
  <c r="B56" i="114"/>
  <c r="BB15" i="114"/>
  <c r="AX15" i="114"/>
  <c r="AT15" i="114"/>
  <c r="AP15" i="114"/>
  <c r="AK15" i="114"/>
  <c r="AG15" i="114"/>
  <c r="AC15" i="114"/>
  <c r="Y15" i="114"/>
  <c r="U15" i="114"/>
  <c r="Q15" i="114"/>
  <c r="K15" i="114"/>
  <c r="B15" i="114"/>
  <c r="BB71" i="114"/>
  <c r="AX71" i="114"/>
  <c r="AT71" i="114"/>
  <c r="AP71" i="114"/>
  <c r="AK71" i="114"/>
  <c r="AG71" i="114"/>
  <c r="AC71" i="114"/>
  <c r="Y71" i="114"/>
  <c r="U71" i="114"/>
  <c r="Q71" i="114"/>
  <c r="K71" i="114"/>
  <c r="B71" i="114"/>
  <c r="BB79" i="114"/>
  <c r="AX79" i="114"/>
  <c r="AT79" i="114"/>
  <c r="AP79" i="114"/>
  <c r="AK79" i="114"/>
  <c r="AG79" i="114"/>
  <c r="AC79" i="114"/>
  <c r="Y79" i="114"/>
  <c r="U79" i="114"/>
  <c r="Q79" i="114"/>
  <c r="K79" i="114"/>
  <c r="B79" i="114"/>
  <c r="BB19" i="114"/>
  <c r="AX19" i="114"/>
  <c r="AT19" i="114"/>
  <c r="AP19" i="114"/>
  <c r="AK19" i="114"/>
  <c r="AG19" i="114"/>
  <c r="AC19" i="114"/>
  <c r="Y19" i="114"/>
  <c r="U19" i="114"/>
  <c r="Q19" i="114"/>
  <c r="K19" i="114"/>
  <c r="B19" i="114"/>
  <c r="BB61" i="114"/>
  <c r="AX61" i="114"/>
  <c r="AT61" i="114"/>
  <c r="AP61" i="114"/>
  <c r="AK61" i="114"/>
  <c r="AG61" i="114"/>
  <c r="AC61" i="114"/>
  <c r="Y61" i="114"/>
  <c r="U61" i="114"/>
  <c r="Q61" i="114"/>
  <c r="K61" i="114"/>
  <c r="B61" i="114"/>
  <c r="BB46" i="114"/>
  <c r="AX46" i="114"/>
  <c r="AT46" i="114"/>
  <c r="AP46" i="114"/>
  <c r="AK46" i="114"/>
  <c r="AG46" i="114"/>
  <c r="AC46" i="114"/>
  <c r="Y46" i="114"/>
  <c r="U46" i="114"/>
  <c r="Q46" i="114"/>
  <c r="K46" i="114"/>
  <c r="B46" i="114"/>
  <c r="BB54" i="114"/>
  <c r="AX54" i="114"/>
  <c r="AT54" i="114"/>
  <c r="AP54" i="114"/>
  <c r="AK54" i="114"/>
  <c r="AG54" i="114"/>
  <c r="AC54" i="114"/>
  <c r="Y54" i="114"/>
  <c r="U54" i="114"/>
  <c r="Q54" i="114"/>
  <c r="K54" i="114"/>
  <c r="B54" i="114"/>
  <c r="BB8" i="114"/>
  <c r="AX8" i="114"/>
  <c r="AT8" i="114"/>
  <c r="AP8" i="114"/>
  <c r="AK8" i="114"/>
  <c r="AG8" i="114"/>
  <c r="AC8" i="114"/>
  <c r="Y8" i="114"/>
  <c r="U8" i="114"/>
  <c r="Q8" i="114"/>
  <c r="K8" i="114"/>
  <c r="B8" i="114"/>
  <c r="BB72" i="114"/>
  <c r="AX72" i="114"/>
  <c r="AT72" i="114"/>
  <c r="AP72" i="114"/>
  <c r="AK72" i="114"/>
  <c r="AG72" i="114"/>
  <c r="AC72" i="114"/>
  <c r="Y72" i="114"/>
  <c r="U72" i="114"/>
  <c r="Q72" i="114"/>
  <c r="K72" i="114"/>
  <c r="B72" i="114"/>
  <c r="BB23" i="114"/>
  <c r="AX23" i="114"/>
  <c r="AT23" i="114"/>
  <c r="AP23" i="114"/>
  <c r="AK23" i="114"/>
  <c r="AG23" i="114"/>
  <c r="AC23" i="114"/>
  <c r="Y23" i="114"/>
  <c r="U23" i="114"/>
  <c r="Q23" i="114"/>
  <c r="K23" i="114"/>
  <c r="B23" i="114"/>
  <c r="BB42" i="114"/>
  <c r="AX42" i="114"/>
  <c r="AT42" i="114"/>
  <c r="AP42" i="114"/>
  <c r="AK42" i="114"/>
  <c r="AG42" i="114"/>
  <c r="AC42" i="114"/>
  <c r="Y42" i="114"/>
  <c r="U42" i="114"/>
  <c r="Q42" i="114"/>
  <c r="K42" i="114"/>
  <c r="B42" i="114"/>
  <c r="BB43" i="114"/>
  <c r="AX43" i="114"/>
  <c r="AT43" i="114"/>
  <c r="AP43" i="114"/>
  <c r="AK43" i="114"/>
  <c r="AG43" i="114"/>
  <c r="AC43" i="114"/>
  <c r="Y43" i="114"/>
  <c r="U43" i="114"/>
  <c r="Q43" i="114"/>
  <c r="K43" i="114"/>
  <c r="B43" i="114"/>
  <c r="BB2" i="114"/>
  <c r="AX2" i="114"/>
  <c r="AT2" i="114"/>
  <c r="AP2" i="114"/>
  <c r="AK2" i="114"/>
  <c r="AG2" i="114"/>
  <c r="AC2" i="114"/>
  <c r="Y2" i="114"/>
  <c r="U2" i="114"/>
  <c r="Q2" i="114"/>
  <c r="K2" i="114"/>
  <c r="B2" i="114"/>
  <c r="BB36" i="114"/>
  <c r="AX36" i="114"/>
  <c r="AT36" i="114"/>
  <c r="AP36" i="114"/>
  <c r="AK36" i="114"/>
  <c r="AG36" i="114"/>
  <c r="AC36" i="114"/>
  <c r="Y36" i="114"/>
  <c r="U36" i="114"/>
  <c r="Q36" i="114"/>
  <c r="K36" i="114"/>
  <c r="B36" i="114"/>
  <c r="D1" i="114"/>
  <c r="BA121" i="112"/>
  <c r="AW121" i="112"/>
  <c r="AS121" i="112"/>
  <c r="AO121" i="112"/>
  <c r="AK121" i="112"/>
  <c r="AG121" i="112"/>
  <c r="AC121" i="112"/>
  <c r="Y121" i="112"/>
  <c r="U121" i="112"/>
  <c r="Q121" i="112"/>
  <c r="K121" i="112"/>
  <c r="B121" i="112"/>
  <c r="BA120" i="112"/>
  <c r="AW120" i="112"/>
  <c r="AS120" i="112"/>
  <c r="AO120" i="112"/>
  <c r="AK120" i="112"/>
  <c r="AG120" i="112"/>
  <c r="AC120" i="112"/>
  <c r="Y120" i="112"/>
  <c r="U120" i="112"/>
  <c r="Q120" i="112"/>
  <c r="K120" i="112"/>
  <c r="B120" i="112"/>
  <c r="BA119" i="112"/>
  <c r="AW119" i="112"/>
  <c r="AS119" i="112"/>
  <c r="AO119" i="112"/>
  <c r="AK119" i="112"/>
  <c r="AG119" i="112"/>
  <c r="AC119" i="112"/>
  <c r="Y119" i="112"/>
  <c r="U119" i="112"/>
  <c r="Q119" i="112"/>
  <c r="K119" i="112"/>
  <c r="B119" i="112"/>
  <c r="BA118" i="112"/>
  <c r="AW118" i="112"/>
  <c r="AS118" i="112"/>
  <c r="AO118" i="112"/>
  <c r="AK118" i="112"/>
  <c r="AG118" i="112"/>
  <c r="AC118" i="112"/>
  <c r="Y118" i="112"/>
  <c r="U118" i="112"/>
  <c r="Q118" i="112"/>
  <c r="K118" i="112"/>
  <c r="B118" i="112"/>
  <c r="BA117" i="112"/>
  <c r="AW117" i="112"/>
  <c r="AS117" i="112"/>
  <c r="AO117" i="112"/>
  <c r="AK117" i="112"/>
  <c r="AG117" i="112"/>
  <c r="AC117" i="112"/>
  <c r="Y117" i="112"/>
  <c r="U117" i="112"/>
  <c r="Q117" i="112"/>
  <c r="K117" i="112"/>
  <c r="B117" i="112"/>
  <c r="BA116" i="112"/>
  <c r="AW116" i="112"/>
  <c r="AS116" i="112"/>
  <c r="AO116" i="112"/>
  <c r="AK116" i="112"/>
  <c r="AG116" i="112"/>
  <c r="AC116" i="112"/>
  <c r="Y116" i="112"/>
  <c r="U116" i="112"/>
  <c r="Q116" i="112"/>
  <c r="K116" i="112"/>
  <c r="B116" i="112"/>
  <c r="BA115" i="112"/>
  <c r="AW115" i="112"/>
  <c r="AS115" i="112"/>
  <c r="AO115" i="112"/>
  <c r="AK115" i="112"/>
  <c r="AG115" i="112"/>
  <c r="AC115" i="112"/>
  <c r="Y115" i="112"/>
  <c r="U115" i="112"/>
  <c r="Q115" i="112"/>
  <c r="K115" i="112"/>
  <c r="B115" i="112"/>
  <c r="BA114" i="112"/>
  <c r="AW114" i="112"/>
  <c r="AS114" i="112"/>
  <c r="AO114" i="112"/>
  <c r="AK114" i="112"/>
  <c r="AG114" i="112"/>
  <c r="AC114" i="112"/>
  <c r="Y114" i="112"/>
  <c r="U114" i="112"/>
  <c r="Q114" i="112"/>
  <c r="K114" i="112"/>
  <c r="B114" i="112"/>
  <c r="BA113" i="112"/>
  <c r="AW113" i="112"/>
  <c r="AS113" i="112"/>
  <c r="AO113" i="112"/>
  <c r="AK113" i="112"/>
  <c r="AG113" i="112"/>
  <c r="AC113" i="112"/>
  <c r="Y113" i="112"/>
  <c r="U113" i="112"/>
  <c r="Q113" i="112"/>
  <c r="K113" i="112"/>
  <c r="B113" i="112"/>
  <c r="BA112" i="112"/>
  <c r="AW112" i="112"/>
  <c r="AS112" i="112"/>
  <c r="AO112" i="112"/>
  <c r="AK112" i="112"/>
  <c r="AG112" i="112"/>
  <c r="AC112" i="112"/>
  <c r="Y112" i="112"/>
  <c r="U112" i="112"/>
  <c r="Q112" i="112"/>
  <c r="K112" i="112"/>
  <c r="B112" i="112"/>
  <c r="BA111" i="112"/>
  <c r="AW111" i="112"/>
  <c r="AS111" i="112"/>
  <c r="AO111" i="112"/>
  <c r="AK111" i="112"/>
  <c r="AG111" i="112"/>
  <c r="AC111" i="112"/>
  <c r="Y111" i="112"/>
  <c r="U111" i="112"/>
  <c r="Q111" i="112"/>
  <c r="K111" i="112"/>
  <c r="B111" i="112"/>
  <c r="BA110" i="112"/>
  <c r="AW110" i="112"/>
  <c r="AS110" i="112"/>
  <c r="AO110" i="112"/>
  <c r="AK110" i="112"/>
  <c r="AG110" i="112"/>
  <c r="AC110" i="112"/>
  <c r="Y110" i="112"/>
  <c r="U110" i="112"/>
  <c r="Q110" i="112"/>
  <c r="K110" i="112"/>
  <c r="B110" i="112"/>
  <c r="BA109" i="112"/>
  <c r="AW109" i="112"/>
  <c r="AS109" i="112"/>
  <c r="AO109" i="112"/>
  <c r="AK109" i="112"/>
  <c r="AG109" i="112"/>
  <c r="AC109" i="112"/>
  <c r="Y109" i="112"/>
  <c r="U109" i="112"/>
  <c r="Q109" i="112"/>
  <c r="K109" i="112"/>
  <c r="B109" i="112"/>
  <c r="BA108" i="112"/>
  <c r="AW108" i="112"/>
  <c r="AS108" i="112"/>
  <c r="AO108" i="112"/>
  <c r="AK108" i="112"/>
  <c r="AG108" i="112"/>
  <c r="AC108" i="112"/>
  <c r="Y108" i="112"/>
  <c r="U108" i="112"/>
  <c r="Q108" i="112"/>
  <c r="K108" i="112"/>
  <c r="B108" i="112"/>
  <c r="BA107" i="112"/>
  <c r="AW107" i="112"/>
  <c r="AS107" i="112"/>
  <c r="AO107" i="112"/>
  <c r="AK107" i="112"/>
  <c r="AG107" i="112"/>
  <c r="AC107" i="112"/>
  <c r="Y107" i="112"/>
  <c r="U107" i="112"/>
  <c r="Q107" i="112"/>
  <c r="K107" i="112"/>
  <c r="B107" i="112"/>
  <c r="BA106" i="112"/>
  <c r="AW106" i="112"/>
  <c r="AS106" i="112"/>
  <c r="AO106" i="112"/>
  <c r="AK106" i="112"/>
  <c r="AG106" i="112"/>
  <c r="AC106" i="112"/>
  <c r="Y106" i="112"/>
  <c r="U106" i="112"/>
  <c r="Q106" i="112"/>
  <c r="K106" i="112"/>
  <c r="B106" i="112"/>
  <c r="BA105" i="112"/>
  <c r="AW105" i="112"/>
  <c r="AS105" i="112"/>
  <c r="AO105" i="112"/>
  <c r="AK105" i="112"/>
  <c r="AG105" i="112"/>
  <c r="AC105" i="112"/>
  <c r="Y105" i="112"/>
  <c r="U105" i="112"/>
  <c r="Q105" i="112"/>
  <c r="K105" i="112"/>
  <c r="B105" i="112"/>
  <c r="BA104" i="112"/>
  <c r="AW104" i="112"/>
  <c r="AS104" i="112"/>
  <c r="AO104" i="112"/>
  <c r="AK104" i="112"/>
  <c r="AG104" i="112"/>
  <c r="AC104" i="112"/>
  <c r="Y104" i="112"/>
  <c r="U104" i="112"/>
  <c r="Q104" i="112"/>
  <c r="K104" i="112"/>
  <c r="B104" i="112"/>
  <c r="BA103" i="112"/>
  <c r="AW103" i="112"/>
  <c r="AS103" i="112"/>
  <c r="AO103" i="112"/>
  <c r="AK103" i="112"/>
  <c r="AG103" i="112"/>
  <c r="AC103" i="112"/>
  <c r="Y103" i="112"/>
  <c r="U103" i="112"/>
  <c r="Q103" i="112"/>
  <c r="K103" i="112"/>
  <c r="B103" i="112"/>
  <c r="BD102" i="112"/>
  <c r="BE102" i="112" s="1"/>
  <c r="BA102" i="112"/>
  <c r="AW102" i="112"/>
  <c r="AS102" i="112"/>
  <c r="AO102" i="112"/>
  <c r="AK102" i="112"/>
  <c r="AG102" i="112"/>
  <c r="AC102" i="112"/>
  <c r="Y102" i="112"/>
  <c r="U102" i="112"/>
  <c r="Q102" i="112"/>
  <c r="K102" i="112"/>
  <c r="B102" i="112"/>
  <c r="BA101" i="112"/>
  <c r="AW101" i="112"/>
  <c r="AS101" i="112"/>
  <c r="AO101" i="112"/>
  <c r="AK101" i="112"/>
  <c r="AG101" i="112"/>
  <c r="AC101" i="112"/>
  <c r="Y101" i="112"/>
  <c r="U101" i="112"/>
  <c r="Q101" i="112"/>
  <c r="K101" i="112"/>
  <c r="B101" i="112"/>
  <c r="BA100" i="112"/>
  <c r="AW100" i="112"/>
  <c r="AS100" i="112"/>
  <c r="AO100" i="112"/>
  <c r="AK100" i="112"/>
  <c r="AG100" i="112"/>
  <c r="AC100" i="112"/>
  <c r="Y100" i="112"/>
  <c r="U100" i="112"/>
  <c r="Q100" i="112"/>
  <c r="K100" i="112"/>
  <c r="B100" i="112"/>
  <c r="BA99" i="112"/>
  <c r="AW99" i="112"/>
  <c r="AS99" i="112"/>
  <c r="AO99" i="112"/>
  <c r="AK99" i="112"/>
  <c r="AG99" i="112"/>
  <c r="AC99" i="112"/>
  <c r="Y99" i="112"/>
  <c r="U99" i="112"/>
  <c r="Q99" i="112"/>
  <c r="K99" i="112"/>
  <c r="B99" i="112"/>
  <c r="BA98" i="112"/>
  <c r="AW98" i="112"/>
  <c r="AS98" i="112"/>
  <c r="AO98" i="112"/>
  <c r="AK98" i="112"/>
  <c r="AG98" i="112"/>
  <c r="AC98" i="112"/>
  <c r="Y98" i="112"/>
  <c r="U98" i="112"/>
  <c r="Q98" i="112"/>
  <c r="K98" i="112"/>
  <c r="B98" i="112"/>
  <c r="BA97" i="112"/>
  <c r="AW97" i="112"/>
  <c r="AS97" i="112"/>
  <c r="AO97" i="112"/>
  <c r="AK97" i="112"/>
  <c r="AG97" i="112"/>
  <c r="AC97" i="112"/>
  <c r="Y97" i="112"/>
  <c r="U97" i="112"/>
  <c r="Q97" i="112"/>
  <c r="K97" i="112"/>
  <c r="B97" i="112"/>
  <c r="BA96" i="112"/>
  <c r="AW96" i="112"/>
  <c r="AS96" i="112"/>
  <c r="AO96" i="112"/>
  <c r="AK96" i="112"/>
  <c r="AG96" i="112"/>
  <c r="AC96" i="112"/>
  <c r="Y96" i="112"/>
  <c r="U96" i="112"/>
  <c r="Q96" i="112"/>
  <c r="K96" i="112"/>
  <c r="B96" i="112"/>
  <c r="BA95" i="112"/>
  <c r="AW95" i="112"/>
  <c r="AS95" i="112"/>
  <c r="AO95" i="112"/>
  <c r="AK95" i="112"/>
  <c r="AG95" i="112"/>
  <c r="AC95" i="112"/>
  <c r="Y95" i="112"/>
  <c r="U95" i="112"/>
  <c r="Q95" i="112"/>
  <c r="K95" i="112"/>
  <c r="B95" i="112"/>
  <c r="BA94" i="112"/>
  <c r="AW94" i="112"/>
  <c r="AS94" i="112"/>
  <c r="AO94" i="112"/>
  <c r="AK94" i="112"/>
  <c r="AG94" i="112"/>
  <c r="AC94" i="112"/>
  <c r="Y94" i="112"/>
  <c r="U94" i="112"/>
  <c r="Q94" i="112"/>
  <c r="K94" i="112"/>
  <c r="B94" i="112"/>
  <c r="BA93" i="112"/>
  <c r="AW93" i="112"/>
  <c r="AS93" i="112"/>
  <c r="AO93" i="112"/>
  <c r="AK93" i="112"/>
  <c r="AG93" i="112"/>
  <c r="AC93" i="112"/>
  <c r="Y93" i="112"/>
  <c r="U93" i="112"/>
  <c r="Q93" i="112"/>
  <c r="K93" i="112"/>
  <c r="B93" i="112"/>
  <c r="BA92" i="112"/>
  <c r="AW92" i="112"/>
  <c r="AS92" i="112"/>
  <c r="AO92" i="112"/>
  <c r="AK92" i="112"/>
  <c r="AG92" i="112"/>
  <c r="AC92" i="112"/>
  <c r="Y92" i="112"/>
  <c r="U92" i="112"/>
  <c r="Q92" i="112"/>
  <c r="K92" i="112"/>
  <c r="B92" i="112"/>
  <c r="BA91" i="112"/>
  <c r="AW91" i="112"/>
  <c r="AS91" i="112"/>
  <c r="AO91" i="112"/>
  <c r="AK91" i="112"/>
  <c r="AG91" i="112"/>
  <c r="AC91" i="112"/>
  <c r="Y91" i="112"/>
  <c r="U91" i="112"/>
  <c r="Q91" i="112"/>
  <c r="K91" i="112"/>
  <c r="B91" i="112"/>
  <c r="BA90" i="112"/>
  <c r="AW90" i="112"/>
  <c r="AS90" i="112"/>
  <c r="AO90" i="112"/>
  <c r="AK90" i="112"/>
  <c r="AG90" i="112"/>
  <c r="AC90" i="112"/>
  <c r="Y90" i="112"/>
  <c r="U90" i="112"/>
  <c r="Q90" i="112"/>
  <c r="K90" i="112"/>
  <c r="B90" i="112"/>
  <c r="BA89" i="112"/>
  <c r="AW89" i="112"/>
  <c r="AS89" i="112"/>
  <c r="AO89" i="112"/>
  <c r="AK89" i="112"/>
  <c r="AG89" i="112"/>
  <c r="AC89" i="112"/>
  <c r="Y89" i="112"/>
  <c r="U89" i="112"/>
  <c r="Q89" i="112"/>
  <c r="K89" i="112"/>
  <c r="B89" i="112"/>
  <c r="BA88" i="112"/>
  <c r="AW88" i="112"/>
  <c r="AS88" i="112"/>
  <c r="AO88" i="112"/>
  <c r="AK88" i="112"/>
  <c r="AG88" i="112"/>
  <c r="AC88" i="112"/>
  <c r="Y88" i="112"/>
  <c r="U88" i="112"/>
  <c r="Q88" i="112"/>
  <c r="K88" i="112"/>
  <c r="B88" i="112"/>
  <c r="BA87" i="112"/>
  <c r="AW87" i="112"/>
  <c r="AS87" i="112"/>
  <c r="AO87" i="112"/>
  <c r="AK87" i="112"/>
  <c r="AG87" i="112"/>
  <c r="AC87" i="112"/>
  <c r="Y87" i="112"/>
  <c r="U87" i="112"/>
  <c r="Q87" i="112"/>
  <c r="K87" i="112"/>
  <c r="B87" i="112"/>
  <c r="BA86" i="112"/>
  <c r="AW86" i="112"/>
  <c r="AS86" i="112"/>
  <c r="AO86" i="112"/>
  <c r="AK86" i="112"/>
  <c r="AG86" i="112"/>
  <c r="AC86" i="112"/>
  <c r="Y86" i="112"/>
  <c r="U86" i="112"/>
  <c r="Q86" i="112"/>
  <c r="K86" i="112"/>
  <c r="B86" i="112"/>
  <c r="BA85" i="112"/>
  <c r="AW85" i="112"/>
  <c r="AS85" i="112"/>
  <c r="AO85" i="112"/>
  <c r="AK85" i="112"/>
  <c r="AG85" i="112"/>
  <c r="AC85" i="112"/>
  <c r="Y85" i="112"/>
  <c r="U85" i="112"/>
  <c r="Q85" i="112"/>
  <c r="K85" i="112"/>
  <c r="B85" i="112"/>
  <c r="BA84" i="112"/>
  <c r="AW84" i="112"/>
  <c r="AS84" i="112"/>
  <c r="AO84" i="112"/>
  <c r="AK84" i="112"/>
  <c r="AG84" i="112"/>
  <c r="AC84" i="112"/>
  <c r="Y84" i="112"/>
  <c r="U84" i="112"/>
  <c r="Q84" i="112"/>
  <c r="K84" i="112"/>
  <c r="B84" i="112"/>
  <c r="BA83" i="112"/>
  <c r="AW83" i="112"/>
  <c r="AS83" i="112"/>
  <c r="AO83" i="112"/>
  <c r="AK83" i="112"/>
  <c r="AG83" i="112"/>
  <c r="AC83" i="112"/>
  <c r="Y83" i="112"/>
  <c r="U83" i="112"/>
  <c r="Q83" i="112"/>
  <c r="K83" i="112"/>
  <c r="B83" i="112"/>
  <c r="BA82" i="112"/>
  <c r="AW82" i="112"/>
  <c r="AS82" i="112"/>
  <c r="AO82" i="112"/>
  <c r="AK82" i="112"/>
  <c r="AG82" i="112"/>
  <c r="AC82" i="112"/>
  <c r="Y82" i="112"/>
  <c r="U82" i="112"/>
  <c r="Q82" i="112"/>
  <c r="K82" i="112"/>
  <c r="B82" i="112"/>
  <c r="BA81" i="112"/>
  <c r="AW81" i="112"/>
  <c r="AS81" i="112"/>
  <c r="AO81" i="112"/>
  <c r="AK81" i="112"/>
  <c r="AG81" i="112"/>
  <c r="AC81" i="112"/>
  <c r="Y81" i="112"/>
  <c r="U81" i="112"/>
  <c r="Q81" i="112"/>
  <c r="K81" i="112"/>
  <c r="B81" i="112"/>
  <c r="BA80" i="112"/>
  <c r="AW80" i="112"/>
  <c r="AS80" i="112"/>
  <c r="AO80" i="112"/>
  <c r="AK80" i="112"/>
  <c r="AG80" i="112"/>
  <c r="AC80" i="112"/>
  <c r="Y80" i="112"/>
  <c r="U80" i="112"/>
  <c r="Q80" i="112"/>
  <c r="K80" i="112"/>
  <c r="B80" i="112"/>
  <c r="BA79" i="112"/>
  <c r="AW79" i="112"/>
  <c r="AS79" i="112"/>
  <c r="AO79" i="112"/>
  <c r="AK79" i="112"/>
  <c r="AG79" i="112"/>
  <c r="AC79" i="112"/>
  <c r="Y79" i="112"/>
  <c r="U79" i="112"/>
  <c r="Q79" i="112"/>
  <c r="K79" i="112"/>
  <c r="B79" i="112"/>
  <c r="BA78" i="112"/>
  <c r="AW78" i="112"/>
  <c r="AS78" i="112"/>
  <c r="AO78" i="112"/>
  <c r="AK78" i="112"/>
  <c r="AG78" i="112"/>
  <c r="AC78" i="112"/>
  <c r="Y78" i="112"/>
  <c r="U78" i="112"/>
  <c r="Q78" i="112"/>
  <c r="K78" i="112"/>
  <c r="B78" i="112"/>
  <c r="BA77" i="112"/>
  <c r="AW77" i="112"/>
  <c r="AS77" i="112"/>
  <c r="AO77" i="112"/>
  <c r="AK77" i="112"/>
  <c r="AG77" i="112"/>
  <c r="AC77" i="112"/>
  <c r="Y77" i="112"/>
  <c r="U77" i="112"/>
  <c r="Q77" i="112"/>
  <c r="K77" i="112"/>
  <c r="B77" i="112"/>
  <c r="BA76" i="112"/>
  <c r="AW76" i="112"/>
  <c r="AS76" i="112"/>
  <c r="AO76" i="112"/>
  <c r="AK76" i="112"/>
  <c r="AG76" i="112"/>
  <c r="AC76" i="112"/>
  <c r="Y76" i="112"/>
  <c r="U76" i="112"/>
  <c r="Q76" i="112"/>
  <c r="H76" i="112" s="1"/>
  <c r="K76" i="112"/>
  <c r="B76" i="112"/>
  <c r="BA75" i="112"/>
  <c r="AW75" i="112"/>
  <c r="AS75" i="112"/>
  <c r="AO75" i="112"/>
  <c r="AK75" i="112"/>
  <c r="AG75" i="112"/>
  <c r="AC75" i="112"/>
  <c r="Y75" i="112"/>
  <c r="U75" i="112"/>
  <c r="Q75" i="112"/>
  <c r="K75" i="112"/>
  <c r="B75" i="112"/>
  <c r="BA74" i="112"/>
  <c r="AW74" i="112"/>
  <c r="AS74" i="112"/>
  <c r="AO74" i="112"/>
  <c r="AK74" i="112"/>
  <c r="AG74" i="112"/>
  <c r="AC74" i="112"/>
  <c r="Y74" i="112"/>
  <c r="U74" i="112"/>
  <c r="Q74" i="112"/>
  <c r="K74" i="112"/>
  <c r="B74" i="112"/>
  <c r="BA73" i="112"/>
  <c r="AW73" i="112"/>
  <c r="AS73" i="112"/>
  <c r="AO73" i="112"/>
  <c r="AK73" i="112"/>
  <c r="AG73" i="112"/>
  <c r="AC73" i="112"/>
  <c r="Y73" i="112"/>
  <c r="U73" i="112"/>
  <c r="Q73" i="112"/>
  <c r="K73" i="112"/>
  <c r="B73" i="112"/>
  <c r="BA72" i="112"/>
  <c r="AW72" i="112"/>
  <c r="AS72" i="112"/>
  <c r="AO72" i="112"/>
  <c r="AK72" i="112"/>
  <c r="AG72" i="112"/>
  <c r="AC72" i="112"/>
  <c r="Y72" i="112"/>
  <c r="U72" i="112"/>
  <c r="Q72" i="112"/>
  <c r="K72" i="112"/>
  <c r="B72" i="112"/>
  <c r="BA71" i="112"/>
  <c r="AW71" i="112"/>
  <c r="AS71" i="112"/>
  <c r="AO71" i="112"/>
  <c r="AK71" i="112"/>
  <c r="AG71" i="112"/>
  <c r="AC71" i="112"/>
  <c r="Y71" i="112"/>
  <c r="U71" i="112"/>
  <c r="Q71" i="112"/>
  <c r="K71" i="112"/>
  <c r="B71" i="112"/>
  <c r="BA70" i="112"/>
  <c r="AW70" i="112"/>
  <c r="AS70" i="112"/>
  <c r="AO70" i="112"/>
  <c r="AK70" i="112"/>
  <c r="AG70" i="112"/>
  <c r="AC70" i="112"/>
  <c r="Y70" i="112"/>
  <c r="U70" i="112"/>
  <c r="Q70" i="112"/>
  <c r="K70" i="112"/>
  <c r="B70" i="112"/>
  <c r="BA69" i="112"/>
  <c r="AW69" i="112"/>
  <c r="AS69" i="112"/>
  <c r="AO69" i="112"/>
  <c r="AK69" i="112"/>
  <c r="AG69" i="112"/>
  <c r="AC69" i="112"/>
  <c r="Y69" i="112"/>
  <c r="U69" i="112"/>
  <c r="Q69" i="112"/>
  <c r="K69" i="112"/>
  <c r="B69" i="112"/>
  <c r="BA68" i="112"/>
  <c r="AW68" i="112"/>
  <c r="AS68" i="112"/>
  <c r="AO68" i="112"/>
  <c r="AK68" i="112"/>
  <c r="AG68" i="112"/>
  <c r="AC68" i="112"/>
  <c r="Y68" i="112"/>
  <c r="U68" i="112"/>
  <c r="Q68" i="112"/>
  <c r="K68" i="112"/>
  <c r="B68" i="112"/>
  <c r="BA67" i="112"/>
  <c r="AW67" i="112"/>
  <c r="AS67" i="112"/>
  <c r="AO67" i="112"/>
  <c r="AK67" i="112"/>
  <c r="AG67" i="112"/>
  <c r="AC67" i="112"/>
  <c r="Y67" i="112"/>
  <c r="U67" i="112"/>
  <c r="Q67" i="112"/>
  <c r="K67" i="112"/>
  <c r="B67" i="112"/>
  <c r="BA66" i="112"/>
  <c r="AW66" i="112"/>
  <c r="AS66" i="112"/>
  <c r="AO66" i="112"/>
  <c r="AK66" i="112"/>
  <c r="AG66" i="112"/>
  <c r="AC66" i="112"/>
  <c r="Y66" i="112"/>
  <c r="U66" i="112"/>
  <c r="Q66" i="112"/>
  <c r="K66" i="112"/>
  <c r="B66" i="112"/>
  <c r="BA65" i="112"/>
  <c r="AW65" i="112"/>
  <c r="AS65" i="112"/>
  <c r="AO65" i="112"/>
  <c r="AK65" i="112"/>
  <c r="AG65" i="112"/>
  <c r="AC65" i="112"/>
  <c r="Y65" i="112"/>
  <c r="U65" i="112"/>
  <c r="Q65" i="112"/>
  <c r="K65" i="112"/>
  <c r="B65" i="112"/>
  <c r="BA64" i="112"/>
  <c r="AW64" i="112"/>
  <c r="AS64" i="112"/>
  <c r="AO64" i="112"/>
  <c r="AK64" i="112"/>
  <c r="AG64" i="112"/>
  <c r="AC64" i="112"/>
  <c r="Y64" i="112"/>
  <c r="U64" i="112"/>
  <c r="Q64" i="112"/>
  <c r="K64" i="112"/>
  <c r="B64" i="112"/>
  <c r="BA63" i="112"/>
  <c r="AW63" i="112"/>
  <c r="AS63" i="112"/>
  <c r="AO63" i="112"/>
  <c r="AK63" i="112"/>
  <c r="AG63" i="112"/>
  <c r="AC63" i="112"/>
  <c r="Y63" i="112"/>
  <c r="U63" i="112"/>
  <c r="Q63" i="112"/>
  <c r="K63" i="112"/>
  <c r="B63" i="112"/>
  <c r="BA62" i="112"/>
  <c r="AW62" i="112"/>
  <c r="AS62" i="112"/>
  <c r="AO62" i="112"/>
  <c r="AK62" i="112"/>
  <c r="AG62" i="112"/>
  <c r="AC62" i="112"/>
  <c r="Y62" i="112"/>
  <c r="U62" i="112"/>
  <c r="Q62" i="112"/>
  <c r="K62" i="112"/>
  <c r="B62" i="112"/>
  <c r="BA61" i="112"/>
  <c r="AW61" i="112"/>
  <c r="AS61" i="112"/>
  <c r="AO61" i="112"/>
  <c r="AK61" i="112"/>
  <c r="AG61" i="112"/>
  <c r="AC61" i="112"/>
  <c r="Y61" i="112"/>
  <c r="U61" i="112"/>
  <c r="Q61" i="112"/>
  <c r="K61" i="112"/>
  <c r="B61" i="112"/>
  <c r="BA33" i="112"/>
  <c r="AW33" i="112"/>
  <c r="AS33" i="112"/>
  <c r="AO33" i="112"/>
  <c r="AK33" i="112"/>
  <c r="AG33" i="112"/>
  <c r="AC33" i="112"/>
  <c r="Y33" i="112"/>
  <c r="U33" i="112"/>
  <c r="Q33" i="112"/>
  <c r="K33" i="112"/>
  <c r="B33" i="112"/>
  <c r="BA31" i="112"/>
  <c r="AW31" i="112"/>
  <c r="AS31" i="112"/>
  <c r="AO31" i="112"/>
  <c r="AK31" i="112"/>
  <c r="AG31" i="112"/>
  <c r="AC31" i="112"/>
  <c r="Y31" i="112"/>
  <c r="U31" i="112"/>
  <c r="Q31" i="112"/>
  <c r="K31" i="112"/>
  <c r="B31" i="112"/>
  <c r="BA30" i="112"/>
  <c r="AW30" i="112"/>
  <c r="AS30" i="112"/>
  <c r="AO30" i="112"/>
  <c r="AK30" i="112"/>
  <c r="AG30" i="112"/>
  <c r="AC30" i="112"/>
  <c r="Y30" i="112"/>
  <c r="U30" i="112"/>
  <c r="Q30" i="112"/>
  <c r="K30" i="112"/>
  <c r="B30" i="112"/>
  <c r="BA25" i="112"/>
  <c r="AW25" i="112"/>
  <c r="AS25" i="112"/>
  <c r="AO25" i="112"/>
  <c r="AK25" i="112"/>
  <c r="AG25" i="112"/>
  <c r="AC25" i="112"/>
  <c r="Y25" i="112"/>
  <c r="U25" i="112"/>
  <c r="Q25" i="112"/>
  <c r="K25" i="112"/>
  <c r="B25" i="112"/>
  <c r="BA21" i="112"/>
  <c r="AW21" i="112"/>
  <c r="AS21" i="112"/>
  <c r="AO21" i="112"/>
  <c r="AK21" i="112"/>
  <c r="AG21" i="112"/>
  <c r="AC21" i="112"/>
  <c r="Y21" i="112"/>
  <c r="U21" i="112"/>
  <c r="Q21" i="112"/>
  <c r="K21" i="112"/>
  <c r="B21" i="112"/>
  <c r="BA13" i="112"/>
  <c r="AW13" i="112"/>
  <c r="AS13" i="112"/>
  <c r="AO13" i="112"/>
  <c r="AK13" i="112"/>
  <c r="AG13" i="112"/>
  <c r="AC13" i="112"/>
  <c r="Y13" i="112"/>
  <c r="U13" i="112"/>
  <c r="Q13" i="112"/>
  <c r="K13" i="112"/>
  <c r="B13" i="112"/>
  <c r="BA5" i="112"/>
  <c r="AW5" i="112"/>
  <c r="AS5" i="112"/>
  <c r="AO5" i="112"/>
  <c r="AK5" i="112"/>
  <c r="AG5" i="112"/>
  <c r="AC5" i="112"/>
  <c r="Y5" i="112"/>
  <c r="U5" i="112"/>
  <c r="Q5" i="112"/>
  <c r="K5" i="112"/>
  <c r="B5" i="112"/>
  <c r="BA20" i="112"/>
  <c r="AW20" i="112"/>
  <c r="AS20" i="112"/>
  <c r="AO20" i="112"/>
  <c r="AK20" i="112"/>
  <c r="AG20" i="112"/>
  <c r="AC20" i="112"/>
  <c r="Y20" i="112"/>
  <c r="U20" i="112"/>
  <c r="Q20" i="112"/>
  <c r="K20" i="112"/>
  <c r="B20" i="112"/>
  <c r="BA55" i="112"/>
  <c r="AW55" i="112"/>
  <c r="AS55" i="112"/>
  <c r="AO55" i="112"/>
  <c r="AK55" i="112"/>
  <c r="AG55" i="112"/>
  <c r="AC55" i="112"/>
  <c r="Y55" i="112"/>
  <c r="U55" i="112"/>
  <c r="Q55" i="112"/>
  <c r="K55" i="112"/>
  <c r="B55" i="112"/>
  <c r="BA53" i="112"/>
  <c r="AW53" i="112"/>
  <c r="AS53" i="112"/>
  <c r="AO53" i="112"/>
  <c r="AK53" i="112"/>
  <c r="AG53" i="112"/>
  <c r="AC53" i="112"/>
  <c r="Y53" i="112"/>
  <c r="U53" i="112"/>
  <c r="Q53" i="112"/>
  <c r="K53" i="112"/>
  <c r="B53" i="112"/>
  <c r="BA40" i="112"/>
  <c r="AW40" i="112"/>
  <c r="AS40" i="112"/>
  <c r="AO40" i="112"/>
  <c r="AK40" i="112"/>
  <c r="AG40" i="112"/>
  <c r="AC40" i="112"/>
  <c r="Y40" i="112"/>
  <c r="U40" i="112"/>
  <c r="Q40" i="112"/>
  <c r="K40" i="112"/>
  <c r="B40" i="112"/>
  <c r="BA6" i="112"/>
  <c r="AW6" i="112"/>
  <c r="AS6" i="112"/>
  <c r="AO6" i="112"/>
  <c r="AK6" i="112"/>
  <c r="AG6" i="112"/>
  <c r="AC6" i="112"/>
  <c r="Y6" i="112"/>
  <c r="U6" i="112"/>
  <c r="Q6" i="112"/>
  <c r="K6" i="112"/>
  <c r="B6" i="112"/>
  <c r="BA39" i="112"/>
  <c r="AW39" i="112"/>
  <c r="AS39" i="112"/>
  <c r="AO39" i="112"/>
  <c r="AK39" i="112"/>
  <c r="AG39" i="112"/>
  <c r="AC39" i="112"/>
  <c r="Y39" i="112"/>
  <c r="U39" i="112"/>
  <c r="Q39" i="112"/>
  <c r="K39" i="112"/>
  <c r="B39" i="112"/>
  <c r="BA9" i="112"/>
  <c r="AW9" i="112"/>
  <c r="AS9" i="112"/>
  <c r="AO9" i="112"/>
  <c r="AK9" i="112"/>
  <c r="AG9" i="112"/>
  <c r="AC9" i="112"/>
  <c r="Y9" i="112"/>
  <c r="U9" i="112"/>
  <c r="Q9" i="112"/>
  <c r="K9" i="112"/>
  <c r="B9" i="112"/>
  <c r="BA46" i="112"/>
  <c r="AW46" i="112"/>
  <c r="AS46" i="112"/>
  <c r="AO46" i="112"/>
  <c r="AK46" i="112"/>
  <c r="AG46" i="112"/>
  <c r="AC46" i="112"/>
  <c r="Y46" i="112"/>
  <c r="U46" i="112"/>
  <c r="Q46" i="112"/>
  <c r="K46" i="112"/>
  <c r="B46" i="112"/>
  <c r="BA23" i="112"/>
  <c r="AW23" i="112"/>
  <c r="AS23" i="112"/>
  <c r="AO23" i="112"/>
  <c r="AK23" i="112"/>
  <c r="AG23" i="112"/>
  <c r="AC23" i="112"/>
  <c r="Y23" i="112"/>
  <c r="U23" i="112"/>
  <c r="Q23" i="112"/>
  <c r="K23" i="112"/>
  <c r="B23" i="112"/>
  <c r="BA48" i="112"/>
  <c r="AW48" i="112"/>
  <c r="AS48" i="112"/>
  <c r="AO48" i="112"/>
  <c r="AK48" i="112"/>
  <c r="AG48" i="112"/>
  <c r="AC48" i="112"/>
  <c r="Y48" i="112"/>
  <c r="U48" i="112"/>
  <c r="Q48" i="112"/>
  <c r="K48" i="112"/>
  <c r="B48" i="112"/>
  <c r="BA28" i="112"/>
  <c r="AW28" i="112"/>
  <c r="AS28" i="112"/>
  <c r="AO28" i="112"/>
  <c r="AK28" i="112"/>
  <c r="AG28" i="112"/>
  <c r="AC28" i="112"/>
  <c r="Y28" i="112"/>
  <c r="U28" i="112"/>
  <c r="Q28" i="112"/>
  <c r="K28" i="112"/>
  <c r="B28" i="112"/>
  <c r="BE58" i="112"/>
  <c r="BA58" i="112"/>
  <c r="AW58" i="112"/>
  <c r="AS58" i="112"/>
  <c r="AO58" i="112"/>
  <c r="AK58" i="112"/>
  <c r="AG58" i="112"/>
  <c r="AC58" i="112"/>
  <c r="Y58" i="112"/>
  <c r="U58" i="112"/>
  <c r="Q58" i="112"/>
  <c r="K58" i="112"/>
  <c r="B58" i="112"/>
  <c r="BA43" i="112"/>
  <c r="AW43" i="112"/>
  <c r="AS43" i="112"/>
  <c r="AO43" i="112"/>
  <c r="AK43" i="112"/>
  <c r="AG43" i="112"/>
  <c r="AC43" i="112"/>
  <c r="Y43" i="112"/>
  <c r="U43" i="112"/>
  <c r="Q43" i="112"/>
  <c r="K43" i="112"/>
  <c r="B43" i="112"/>
  <c r="BA56" i="112"/>
  <c r="AW56" i="112"/>
  <c r="AS56" i="112"/>
  <c r="AO56" i="112"/>
  <c r="AK56" i="112"/>
  <c r="AG56" i="112"/>
  <c r="AC56" i="112"/>
  <c r="Y56" i="112"/>
  <c r="U56" i="112"/>
  <c r="Q56" i="112"/>
  <c r="K56" i="112"/>
  <c r="B56" i="112"/>
  <c r="BA22" i="112"/>
  <c r="AW22" i="112"/>
  <c r="AS22" i="112"/>
  <c r="AO22" i="112"/>
  <c r="AK22" i="112"/>
  <c r="AG22" i="112"/>
  <c r="AC22" i="112"/>
  <c r="Y22" i="112"/>
  <c r="U22" i="112"/>
  <c r="Q22" i="112"/>
  <c r="K22" i="112"/>
  <c r="B22" i="112"/>
  <c r="BA49" i="112"/>
  <c r="AW49" i="112"/>
  <c r="AS49" i="112"/>
  <c r="AO49" i="112"/>
  <c r="AK49" i="112"/>
  <c r="AG49" i="112"/>
  <c r="AC49" i="112"/>
  <c r="Y49" i="112"/>
  <c r="U49" i="112"/>
  <c r="Q49" i="112"/>
  <c r="K49" i="112"/>
  <c r="B49" i="112"/>
  <c r="BA37" i="112"/>
  <c r="AW37" i="112"/>
  <c r="AS37" i="112"/>
  <c r="AO37" i="112"/>
  <c r="AK37" i="112"/>
  <c r="AG37" i="112"/>
  <c r="AC37" i="112"/>
  <c r="Y37" i="112"/>
  <c r="U37" i="112"/>
  <c r="Q37" i="112"/>
  <c r="K37" i="112"/>
  <c r="B37" i="112"/>
  <c r="BA44" i="112"/>
  <c r="AW44" i="112"/>
  <c r="AS44" i="112"/>
  <c r="AO44" i="112"/>
  <c r="AK44" i="112"/>
  <c r="AG44" i="112"/>
  <c r="AC44" i="112"/>
  <c r="Y44" i="112"/>
  <c r="U44" i="112"/>
  <c r="Q44" i="112"/>
  <c r="K44" i="112"/>
  <c r="B44" i="112"/>
  <c r="BA26" i="112"/>
  <c r="AW26" i="112"/>
  <c r="AS26" i="112"/>
  <c r="AO26" i="112"/>
  <c r="AK26" i="112"/>
  <c r="AG26" i="112"/>
  <c r="AC26" i="112"/>
  <c r="Y26" i="112"/>
  <c r="U26" i="112"/>
  <c r="Q26" i="112"/>
  <c r="K26" i="112"/>
  <c r="B26" i="112"/>
  <c r="BA45" i="112"/>
  <c r="AW45" i="112"/>
  <c r="AS45" i="112"/>
  <c r="AO45" i="112"/>
  <c r="AK45" i="112"/>
  <c r="AG45" i="112"/>
  <c r="AC45" i="112"/>
  <c r="Y45" i="112"/>
  <c r="U45" i="112"/>
  <c r="Q45" i="112"/>
  <c r="K45" i="112"/>
  <c r="B45" i="112"/>
  <c r="BA52" i="112"/>
  <c r="AW52" i="112"/>
  <c r="AS52" i="112"/>
  <c r="AO52" i="112"/>
  <c r="AK52" i="112"/>
  <c r="AG52" i="112"/>
  <c r="AC52" i="112"/>
  <c r="Y52" i="112"/>
  <c r="U52" i="112"/>
  <c r="Q52" i="112"/>
  <c r="K52" i="112"/>
  <c r="B52" i="112"/>
  <c r="BA7" i="112"/>
  <c r="AW7" i="112"/>
  <c r="AS7" i="112"/>
  <c r="AO7" i="112"/>
  <c r="AK7" i="112"/>
  <c r="AG7" i="112"/>
  <c r="AC7" i="112"/>
  <c r="Y7" i="112"/>
  <c r="U7" i="112"/>
  <c r="Q7" i="112"/>
  <c r="K7" i="112"/>
  <c r="B7" i="112"/>
  <c r="BA10" i="112"/>
  <c r="AW10" i="112"/>
  <c r="AS10" i="112"/>
  <c r="AO10" i="112"/>
  <c r="AK10" i="112"/>
  <c r="AG10" i="112"/>
  <c r="AC10" i="112"/>
  <c r="Y10" i="112"/>
  <c r="U10" i="112"/>
  <c r="Q10" i="112"/>
  <c r="K10" i="112"/>
  <c r="B10" i="112"/>
  <c r="BA18" i="112"/>
  <c r="AW18" i="112"/>
  <c r="AS18" i="112"/>
  <c r="AO18" i="112"/>
  <c r="AK18" i="112"/>
  <c r="AG18" i="112"/>
  <c r="AC18" i="112"/>
  <c r="Y18" i="112"/>
  <c r="U18" i="112"/>
  <c r="Q18" i="112"/>
  <c r="K18" i="112"/>
  <c r="B18" i="112"/>
  <c r="BA60" i="112"/>
  <c r="AW60" i="112"/>
  <c r="AS60" i="112"/>
  <c r="AO60" i="112"/>
  <c r="AK60" i="112"/>
  <c r="AG60" i="112"/>
  <c r="AC60" i="112"/>
  <c r="Y60" i="112"/>
  <c r="U60" i="112"/>
  <c r="Q60" i="112"/>
  <c r="K60" i="112"/>
  <c r="B60" i="112"/>
  <c r="BA24" i="112"/>
  <c r="AW24" i="112"/>
  <c r="AS24" i="112"/>
  <c r="AO24" i="112"/>
  <c r="AK24" i="112"/>
  <c r="AG24" i="112"/>
  <c r="AC24" i="112"/>
  <c r="Y24" i="112"/>
  <c r="U24" i="112"/>
  <c r="Q24" i="112"/>
  <c r="K24" i="112"/>
  <c r="B24" i="112"/>
  <c r="BA17" i="112"/>
  <c r="AW17" i="112"/>
  <c r="AS17" i="112"/>
  <c r="AO17" i="112"/>
  <c r="AK17" i="112"/>
  <c r="AG17" i="112"/>
  <c r="AC17" i="112"/>
  <c r="Y17" i="112"/>
  <c r="U17" i="112"/>
  <c r="Q17" i="112"/>
  <c r="K17" i="112"/>
  <c r="B17" i="112"/>
  <c r="BA16" i="112"/>
  <c r="AW16" i="112"/>
  <c r="AS16" i="112"/>
  <c r="AO16" i="112"/>
  <c r="AK16" i="112"/>
  <c r="AG16" i="112"/>
  <c r="AC16" i="112"/>
  <c r="Y16" i="112"/>
  <c r="U16" i="112"/>
  <c r="Q16" i="112"/>
  <c r="K16" i="112"/>
  <c r="B16" i="112"/>
  <c r="BA36" i="112"/>
  <c r="AW36" i="112"/>
  <c r="AS36" i="112"/>
  <c r="AO36" i="112"/>
  <c r="AK36" i="112"/>
  <c r="AG36" i="112"/>
  <c r="AC36" i="112"/>
  <c r="Y36" i="112"/>
  <c r="U36" i="112"/>
  <c r="Q36" i="112"/>
  <c r="K36" i="112"/>
  <c r="B36" i="112"/>
  <c r="BA35" i="112"/>
  <c r="AW35" i="112"/>
  <c r="AS35" i="112"/>
  <c r="AO35" i="112"/>
  <c r="AK35" i="112"/>
  <c r="AG35" i="112"/>
  <c r="AC35" i="112"/>
  <c r="Y35" i="112"/>
  <c r="U35" i="112"/>
  <c r="Q35" i="112"/>
  <c r="K35" i="112"/>
  <c r="B35" i="112"/>
  <c r="BA3" i="112"/>
  <c r="AW3" i="112"/>
  <c r="AS3" i="112"/>
  <c r="AO3" i="112"/>
  <c r="AK3" i="112"/>
  <c r="AG3" i="112"/>
  <c r="AC3" i="112"/>
  <c r="Y3" i="112"/>
  <c r="U3" i="112"/>
  <c r="Q3" i="112"/>
  <c r="K3" i="112"/>
  <c r="B3" i="112"/>
  <c r="BA19" i="112"/>
  <c r="AW19" i="112"/>
  <c r="AS19" i="112"/>
  <c r="AO19" i="112"/>
  <c r="AK19" i="112"/>
  <c r="AG19" i="112"/>
  <c r="AC19" i="112"/>
  <c r="Y19" i="112"/>
  <c r="U19" i="112"/>
  <c r="Q19" i="112"/>
  <c r="K19" i="112"/>
  <c r="B19" i="112"/>
  <c r="BA29" i="112"/>
  <c r="AW29" i="112"/>
  <c r="AS29" i="112"/>
  <c r="AO29" i="112"/>
  <c r="AK29" i="112"/>
  <c r="AG29" i="112"/>
  <c r="AC29" i="112"/>
  <c r="Y29" i="112"/>
  <c r="U29" i="112"/>
  <c r="Q29" i="112"/>
  <c r="K29" i="112"/>
  <c r="B29" i="112"/>
  <c r="BA34" i="112"/>
  <c r="AW34" i="112"/>
  <c r="AS34" i="112"/>
  <c r="AO34" i="112"/>
  <c r="AK34" i="112"/>
  <c r="AG34" i="112"/>
  <c r="AC34" i="112"/>
  <c r="Y34" i="112"/>
  <c r="U34" i="112"/>
  <c r="Q34" i="112"/>
  <c r="K34" i="112"/>
  <c r="B34" i="112"/>
  <c r="BA41" i="112"/>
  <c r="AW41" i="112"/>
  <c r="AS41" i="112"/>
  <c r="AO41" i="112"/>
  <c r="AK41" i="112"/>
  <c r="AG41" i="112"/>
  <c r="AC41" i="112"/>
  <c r="Y41" i="112"/>
  <c r="U41" i="112"/>
  <c r="Q41" i="112"/>
  <c r="K41" i="112"/>
  <c r="B41" i="112"/>
  <c r="BA51" i="112"/>
  <c r="AW51" i="112"/>
  <c r="AS51" i="112"/>
  <c r="AO51" i="112"/>
  <c r="AK51" i="112"/>
  <c r="AG51" i="112"/>
  <c r="AC51" i="112"/>
  <c r="Y51" i="112"/>
  <c r="U51" i="112"/>
  <c r="H51" i="112" s="1"/>
  <c r="Q51" i="112"/>
  <c r="K51" i="112"/>
  <c r="B51" i="112"/>
  <c r="BA38" i="112"/>
  <c r="AW38" i="112"/>
  <c r="AS38" i="112"/>
  <c r="AO38" i="112"/>
  <c r="AK38" i="112"/>
  <c r="AG38" i="112"/>
  <c r="AC38" i="112"/>
  <c r="Y38" i="112"/>
  <c r="U38" i="112"/>
  <c r="Q38" i="112"/>
  <c r="K38" i="112"/>
  <c r="B38" i="112"/>
  <c r="BA12" i="112"/>
  <c r="AW12" i="112"/>
  <c r="AS12" i="112"/>
  <c r="AO12" i="112"/>
  <c r="AK12" i="112"/>
  <c r="AG12" i="112"/>
  <c r="AC12" i="112"/>
  <c r="Y12" i="112"/>
  <c r="U12" i="112"/>
  <c r="Q12" i="112"/>
  <c r="K12" i="112"/>
  <c r="B12" i="112"/>
  <c r="BA11" i="112"/>
  <c r="AW11" i="112"/>
  <c r="AS11" i="112"/>
  <c r="AO11" i="112"/>
  <c r="AK11" i="112"/>
  <c r="AG11" i="112"/>
  <c r="AC11" i="112"/>
  <c r="Y11" i="112"/>
  <c r="U11" i="112"/>
  <c r="Q11" i="112"/>
  <c r="K11" i="112"/>
  <c r="B11" i="112"/>
  <c r="BA47" i="112"/>
  <c r="AW47" i="112"/>
  <c r="AS47" i="112"/>
  <c r="AO47" i="112"/>
  <c r="AK47" i="112"/>
  <c r="AG47" i="112"/>
  <c r="AC47" i="112"/>
  <c r="Y47" i="112"/>
  <c r="U47" i="112"/>
  <c r="Q47" i="112"/>
  <c r="K47" i="112"/>
  <c r="B47" i="112"/>
  <c r="BA50" i="112"/>
  <c r="AW50" i="112"/>
  <c r="AS50" i="112"/>
  <c r="AO50" i="112"/>
  <c r="AK50" i="112"/>
  <c r="AG50" i="112"/>
  <c r="AC50" i="112"/>
  <c r="Y50" i="112"/>
  <c r="U50" i="112"/>
  <c r="Q50" i="112"/>
  <c r="K50" i="112"/>
  <c r="B50" i="112"/>
  <c r="BA42" i="112"/>
  <c r="AW42" i="112"/>
  <c r="AS42" i="112"/>
  <c r="AO42" i="112"/>
  <c r="AK42" i="112"/>
  <c r="AG42" i="112"/>
  <c r="AC42" i="112"/>
  <c r="Y42" i="112"/>
  <c r="U42" i="112"/>
  <c r="Q42" i="112"/>
  <c r="K42" i="112"/>
  <c r="B42" i="112"/>
  <c r="BA57" i="112"/>
  <c r="AW57" i="112"/>
  <c r="AS57" i="112"/>
  <c r="AO57" i="112"/>
  <c r="AK57" i="112"/>
  <c r="AG57" i="112"/>
  <c r="AC57" i="112"/>
  <c r="Y57" i="112"/>
  <c r="U57" i="112"/>
  <c r="Q57" i="112"/>
  <c r="K57" i="112"/>
  <c r="B57" i="112"/>
  <c r="BA4" i="112"/>
  <c r="AW4" i="112"/>
  <c r="AS4" i="112"/>
  <c r="AO4" i="112"/>
  <c r="AK4" i="112"/>
  <c r="AG4" i="112"/>
  <c r="AC4" i="112"/>
  <c r="Y4" i="112"/>
  <c r="U4" i="112"/>
  <c r="Q4" i="112"/>
  <c r="K4" i="112"/>
  <c r="B4" i="112"/>
  <c r="BA14" i="112"/>
  <c r="AW14" i="112"/>
  <c r="AS14" i="112"/>
  <c r="AO14" i="112"/>
  <c r="AK14" i="112"/>
  <c r="AG14" i="112"/>
  <c r="AC14" i="112"/>
  <c r="Y14" i="112"/>
  <c r="U14" i="112"/>
  <c r="Q14" i="112"/>
  <c r="K14" i="112"/>
  <c r="B14" i="112"/>
  <c r="BA27" i="112"/>
  <c r="AW27" i="112"/>
  <c r="AS27" i="112"/>
  <c r="AO27" i="112"/>
  <c r="AK27" i="112"/>
  <c r="AG27" i="112"/>
  <c r="AC27" i="112"/>
  <c r="Y27" i="112"/>
  <c r="U27" i="112"/>
  <c r="Q27" i="112"/>
  <c r="K27" i="112"/>
  <c r="B27" i="112"/>
  <c r="BA32" i="112"/>
  <c r="AW32" i="112"/>
  <c r="AS32" i="112"/>
  <c r="AO32" i="112"/>
  <c r="AK32" i="112"/>
  <c r="AG32" i="112"/>
  <c r="AC32" i="112"/>
  <c r="Y32" i="112"/>
  <c r="U32" i="112"/>
  <c r="Q32" i="112"/>
  <c r="K32" i="112"/>
  <c r="B32" i="112"/>
  <c r="BA8" i="112"/>
  <c r="AW8" i="112"/>
  <c r="AS8" i="112"/>
  <c r="AO8" i="112"/>
  <c r="AK8" i="112"/>
  <c r="AG8" i="112"/>
  <c r="AC8" i="112"/>
  <c r="Y8" i="112"/>
  <c r="U8" i="112"/>
  <c r="Q8" i="112"/>
  <c r="K8" i="112"/>
  <c r="B8" i="112"/>
  <c r="BA2" i="112"/>
  <c r="AW2" i="112"/>
  <c r="AS2" i="112"/>
  <c r="AO2" i="112"/>
  <c r="AK2" i="112"/>
  <c r="AG2" i="112"/>
  <c r="AC2" i="112"/>
  <c r="Y2" i="112"/>
  <c r="U2" i="112"/>
  <c r="Q2" i="112"/>
  <c r="K2" i="112"/>
  <c r="B2" i="112"/>
  <c r="BA54" i="112"/>
  <c r="AW54" i="112"/>
  <c r="AS54" i="112"/>
  <c r="AO54" i="112"/>
  <c r="AK54" i="112"/>
  <c r="AG54" i="112"/>
  <c r="AC54" i="112"/>
  <c r="Y54" i="112"/>
  <c r="U54" i="112"/>
  <c r="Q54" i="112"/>
  <c r="K54" i="112"/>
  <c r="B54" i="112"/>
  <c r="BA15" i="112"/>
  <c r="AW15" i="112"/>
  <c r="AS15" i="112"/>
  <c r="AO15" i="112"/>
  <c r="AK15" i="112"/>
  <c r="AG15" i="112"/>
  <c r="AC15" i="112"/>
  <c r="Y15" i="112"/>
  <c r="U15" i="112"/>
  <c r="Q15" i="112"/>
  <c r="K15" i="112"/>
  <c r="B15" i="112"/>
  <c r="BA59" i="112"/>
  <c r="AW59" i="112"/>
  <c r="AS59" i="112"/>
  <c r="AO59" i="112"/>
  <c r="AK59" i="112"/>
  <c r="AG59" i="112"/>
  <c r="AC59" i="112"/>
  <c r="Y59" i="112"/>
  <c r="U59" i="112"/>
  <c r="Q59" i="112"/>
  <c r="M59" i="112"/>
  <c r="K59" i="112"/>
  <c r="B59" i="112"/>
  <c r="D1" i="112"/>
  <c r="L186" i="111"/>
  <c r="A186" i="111"/>
  <c r="L161" i="111"/>
  <c r="L136" i="111"/>
  <c r="L111" i="111"/>
  <c r="A111" i="111"/>
  <c r="L86" i="111"/>
  <c r="A86" i="111"/>
  <c r="L61" i="111"/>
  <c r="L37" i="111"/>
  <c r="L12" i="111"/>
  <c r="A12" i="111"/>
  <c r="AE9" i="111"/>
  <c r="AD9" i="111"/>
  <c r="AC9" i="111"/>
  <c r="C186" i="111" s="1"/>
  <c r="AE8" i="111"/>
  <c r="A161" i="111" s="1"/>
  <c r="AD8" i="111"/>
  <c r="AC8" i="111"/>
  <c r="C161" i="111" s="1"/>
  <c r="AE7" i="111"/>
  <c r="A136" i="111" s="1"/>
  <c r="AD7" i="111"/>
  <c r="C136" i="111" s="1"/>
  <c r="AC7" i="111"/>
  <c r="AE6" i="111"/>
  <c r="AD6" i="111"/>
  <c r="AC6" i="111"/>
  <c r="C111" i="111" s="1"/>
  <c r="AE5" i="111"/>
  <c r="AD5" i="111"/>
  <c r="AC5" i="111"/>
  <c r="C86" i="111" s="1"/>
  <c r="AE4" i="111"/>
  <c r="A61" i="111" s="1"/>
  <c r="AD4" i="111"/>
  <c r="AC4" i="111"/>
  <c r="C61" i="111" s="1"/>
  <c r="AE3" i="111"/>
  <c r="A37" i="111" s="1"/>
  <c r="AD3" i="111"/>
  <c r="C37" i="111" s="1"/>
  <c r="AC3" i="111"/>
  <c r="AE2" i="111"/>
  <c r="AD2" i="111"/>
  <c r="AC2" i="111"/>
  <c r="C12" i="111" s="1"/>
  <c r="H80" i="112" l="1"/>
  <c r="H100" i="112"/>
  <c r="H49" i="112"/>
  <c r="H28" i="112"/>
  <c r="BB28" i="112" s="1"/>
  <c r="BD28" i="112" s="1"/>
  <c r="BE28" i="112" s="1"/>
  <c r="H48" i="112"/>
  <c r="H9" i="112"/>
  <c r="BB9" i="112" s="1"/>
  <c r="BD9" i="112" s="1"/>
  <c r="BE9" i="112" s="1"/>
  <c r="H33" i="112"/>
  <c r="H62" i="112"/>
  <c r="H70" i="112"/>
  <c r="BB70" i="112" s="1"/>
  <c r="BD70" i="112" s="1"/>
  <c r="BE70" i="112" s="1"/>
  <c r="H95" i="112"/>
  <c r="L95" i="112" s="1"/>
  <c r="H99" i="112"/>
  <c r="L99" i="112" s="1"/>
  <c r="H105" i="112"/>
  <c r="BB105" i="112" s="1"/>
  <c r="BD105" i="112" s="1"/>
  <c r="BE105" i="112" s="1"/>
  <c r="H106" i="112"/>
  <c r="H110" i="112"/>
  <c r="BB110" i="112" s="1"/>
  <c r="BD110" i="112" s="1"/>
  <c r="BE110" i="112" s="1"/>
  <c r="H114" i="112"/>
  <c r="L114" i="112" s="1"/>
  <c r="H118" i="112"/>
  <c r="L118" i="112" s="1"/>
  <c r="H121" i="112"/>
  <c r="H43" i="112"/>
  <c r="L43" i="112" s="1"/>
  <c r="H68" i="112"/>
  <c r="L68" i="112" s="1"/>
  <c r="H69" i="112"/>
  <c r="BB69" i="112" s="1"/>
  <c r="BD69" i="112" s="1"/>
  <c r="BE69" i="112" s="1"/>
  <c r="H19" i="112"/>
  <c r="H3" i="112"/>
  <c r="L3" i="112" s="1"/>
  <c r="H35" i="112"/>
  <c r="BB35" i="112" s="1"/>
  <c r="BD35" i="112" s="1"/>
  <c r="BE35" i="112" s="1"/>
  <c r="H17" i="112"/>
  <c r="L17" i="112" s="1"/>
  <c r="H10" i="112"/>
  <c r="H45" i="112"/>
  <c r="L45" i="112" s="1"/>
  <c r="H84" i="112"/>
  <c r="BB84" i="112" s="1"/>
  <c r="BD84" i="112" s="1"/>
  <c r="BE84" i="112" s="1"/>
  <c r="H85" i="112"/>
  <c r="L85" i="112" s="1"/>
  <c r="H86" i="112"/>
  <c r="H89" i="112"/>
  <c r="L89" i="112" s="1"/>
  <c r="H92" i="112"/>
  <c r="L92" i="112" s="1"/>
  <c r="H61" i="112"/>
  <c r="L61" i="112" s="1"/>
  <c r="L70" i="112"/>
  <c r="H73" i="112"/>
  <c r="L73" i="112" s="1"/>
  <c r="H79" i="112"/>
  <c r="L79" i="112" s="1"/>
  <c r="H83" i="112"/>
  <c r="L83" i="112" s="1"/>
  <c r="H88" i="112"/>
  <c r="H93" i="112"/>
  <c r="L93" i="112" s="1"/>
  <c r="H94" i="112"/>
  <c r="BB94" i="112" s="1"/>
  <c r="BD94" i="112" s="1"/>
  <c r="BE94" i="112" s="1"/>
  <c r="H104" i="112"/>
  <c r="L104" i="112" s="1"/>
  <c r="H109" i="112"/>
  <c r="BB109" i="112" s="1"/>
  <c r="BD109" i="112" s="1"/>
  <c r="BE109" i="112" s="1"/>
  <c r="H113" i="112"/>
  <c r="L113" i="112" s="1"/>
  <c r="H117" i="112"/>
  <c r="L117" i="112" s="1"/>
  <c r="H36" i="112"/>
  <c r="L36" i="112" s="1"/>
  <c r="H60" i="112"/>
  <c r="L60" i="112" s="1"/>
  <c r="H7" i="112"/>
  <c r="BB7" i="112" s="1"/>
  <c r="BD7" i="112" s="1"/>
  <c r="BE7" i="112" s="1"/>
  <c r="H52" i="112"/>
  <c r="L52" i="112" s="1"/>
  <c r="H22" i="112"/>
  <c r="L22" i="112" s="1"/>
  <c r="H23" i="112"/>
  <c r="BB23" i="112" s="1"/>
  <c r="BD23" i="112" s="1"/>
  <c r="BE23" i="112" s="1"/>
  <c r="H46" i="112"/>
  <c r="L46" i="112" s="1"/>
  <c r="H53" i="112"/>
  <c r="L53" i="112" s="1"/>
  <c r="H25" i="112"/>
  <c r="L25" i="112" s="1"/>
  <c r="H30" i="112"/>
  <c r="H63" i="112"/>
  <c r="L63" i="112" s="1"/>
  <c r="H65" i="112"/>
  <c r="BB65" i="112" s="1"/>
  <c r="BD65" i="112" s="1"/>
  <c r="BE65" i="112" s="1"/>
  <c r="H66" i="112"/>
  <c r="H72" i="112"/>
  <c r="BB72" i="112" s="1"/>
  <c r="BD72" i="112" s="1"/>
  <c r="BE72" i="112" s="1"/>
  <c r="H77" i="112"/>
  <c r="L77" i="112" s="1"/>
  <c r="H78" i="112"/>
  <c r="BB78" i="112" s="1"/>
  <c r="BD78" i="112" s="1"/>
  <c r="BE78" i="112" s="1"/>
  <c r="H87" i="112"/>
  <c r="L87" i="112" s="1"/>
  <c r="H91" i="112"/>
  <c r="L91" i="112" s="1"/>
  <c r="H97" i="112"/>
  <c r="L97" i="112" s="1"/>
  <c r="H103" i="112"/>
  <c r="H108" i="112"/>
  <c r="L108" i="112" s="1"/>
  <c r="H112" i="112"/>
  <c r="L112" i="112" s="1"/>
  <c r="H115" i="112"/>
  <c r="BB115" i="112" s="1"/>
  <c r="BD115" i="112" s="1"/>
  <c r="BE115" i="112" s="1"/>
  <c r="H116" i="112"/>
  <c r="L116" i="112" s="1"/>
  <c r="H120" i="112"/>
  <c r="L120" i="112" s="1"/>
  <c r="H34" i="112"/>
  <c r="BB34" i="112" s="1"/>
  <c r="BD34" i="112" s="1"/>
  <c r="BE34" i="112" s="1"/>
  <c r="H29" i="112"/>
  <c r="L29" i="112" s="1"/>
  <c r="H16" i="112"/>
  <c r="L16" i="112" s="1"/>
  <c r="H18" i="112"/>
  <c r="L18" i="112" s="1"/>
  <c r="H26" i="112"/>
  <c r="H39" i="112"/>
  <c r="L39" i="112" s="1"/>
  <c r="H55" i="112"/>
  <c r="L55" i="112" s="1"/>
  <c r="H5" i="112"/>
  <c r="H67" i="112"/>
  <c r="L67" i="112" s="1"/>
  <c r="H41" i="112"/>
  <c r="L41" i="112" s="1"/>
  <c r="H44" i="112"/>
  <c r="BB44" i="112" s="1"/>
  <c r="BD44" i="112" s="1"/>
  <c r="BE44" i="112" s="1"/>
  <c r="H37" i="112"/>
  <c r="L37" i="112" s="1"/>
  <c r="H58" i="112"/>
  <c r="H40" i="112"/>
  <c r="L40" i="112" s="1"/>
  <c r="H21" i="112"/>
  <c r="L21" i="112" s="1"/>
  <c r="H64" i="112"/>
  <c r="L64" i="112" s="1"/>
  <c r="H71" i="112"/>
  <c r="L71" i="112" s="1"/>
  <c r="H75" i="112"/>
  <c r="L75" i="112" s="1"/>
  <c r="H81" i="112"/>
  <c r="L81" i="112" s="1"/>
  <c r="H96" i="112"/>
  <c r="BB96" i="112" s="1"/>
  <c r="BD96" i="112" s="1"/>
  <c r="BE96" i="112" s="1"/>
  <c r="H101" i="112"/>
  <c r="H102" i="112"/>
  <c r="L102" i="112" s="1"/>
  <c r="H64" i="114"/>
  <c r="L64" i="114" s="1"/>
  <c r="H58" i="114"/>
  <c r="H34" i="114"/>
  <c r="H21" i="114"/>
  <c r="L21" i="114" s="1"/>
  <c r="H86" i="114"/>
  <c r="H90" i="114"/>
  <c r="L90" i="114" s="1"/>
  <c r="H117" i="114"/>
  <c r="L117" i="114" s="1"/>
  <c r="H31" i="114"/>
  <c r="L31" i="114" s="1"/>
  <c r="H67" i="114"/>
  <c r="L67" i="114" s="1"/>
  <c r="H81" i="114"/>
  <c r="H82" i="114"/>
  <c r="L82" i="114" s="1"/>
  <c r="H84" i="114"/>
  <c r="L84" i="114" s="1"/>
  <c r="H50" i="114"/>
  <c r="L50" i="114" s="1"/>
  <c r="H66" i="114"/>
  <c r="H52" i="114"/>
  <c r="L52" i="114" s="1"/>
  <c r="H78" i="114"/>
  <c r="L78" i="114" s="1"/>
  <c r="H60" i="114"/>
  <c r="L60" i="114" s="1"/>
  <c r="H30" i="114"/>
  <c r="BC30" i="114" s="1"/>
  <c r="BE30" i="114" s="1"/>
  <c r="BF30" i="114" s="1"/>
  <c r="H48" i="114"/>
  <c r="H62" i="114"/>
  <c r="L62" i="114" s="1"/>
  <c r="H3" i="114"/>
  <c r="L3" i="114" s="1"/>
  <c r="H22" i="114"/>
  <c r="BC22" i="114" s="1"/>
  <c r="BE22" i="114" s="1"/>
  <c r="BF22" i="114" s="1"/>
  <c r="H98" i="114"/>
  <c r="L98" i="114" s="1"/>
  <c r="H79" i="114"/>
  <c r="L79" i="114" s="1"/>
  <c r="H65" i="114"/>
  <c r="L65" i="114" s="1"/>
  <c r="H80" i="114"/>
  <c r="L80" i="114" s="1"/>
  <c r="H93" i="114"/>
  <c r="L93" i="114" s="1"/>
  <c r="H97" i="114"/>
  <c r="L97" i="114" s="1"/>
  <c r="H111" i="114"/>
  <c r="H124" i="114"/>
  <c r="L124" i="114" s="1"/>
  <c r="H19" i="114"/>
  <c r="L19" i="114" s="1"/>
  <c r="H26" i="114"/>
  <c r="L26" i="114" s="1"/>
  <c r="H75" i="114"/>
  <c r="H69" i="114"/>
  <c r="L69" i="114" s="1"/>
  <c r="H39" i="114"/>
  <c r="L39" i="114" s="1"/>
  <c r="H10" i="114"/>
  <c r="L10" i="114" s="1"/>
  <c r="H16" i="114"/>
  <c r="L16" i="114" s="1"/>
  <c r="H76" i="114"/>
  <c r="L76" i="114" s="1"/>
  <c r="H92" i="114"/>
  <c r="L92" i="114" s="1"/>
  <c r="H108" i="114"/>
  <c r="BC108" i="114" s="1"/>
  <c r="BE108" i="114" s="1"/>
  <c r="BF108" i="114" s="1"/>
  <c r="H109" i="114"/>
  <c r="L109" i="114" s="1"/>
  <c r="H123" i="114"/>
  <c r="L123" i="114" s="1"/>
  <c r="H27" i="114"/>
  <c r="H74" i="114"/>
  <c r="L74" i="114" s="1"/>
  <c r="H6" i="114"/>
  <c r="H12" i="114"/>
  <c r="BC12" i="114" s="1"/>
  <c r="BE12" i="114" s="1"/>
  <c r="BF12" i="114" s="1"/>
  <c r="H25" i="114"/>
  <c r="L25" i="114" s="1"/>
  <c r="H24" i="114"/>
  <c r="L24" i="114" s="1"/>
  <c r="H85" i="114"/>
  <c r="H89" i="114"/>
  <c r="BC89" i="114" s="1"/>
  <c r="BE89" i="114" s="1"/>
  <c r="BF89" i="114" s="1"/>
  <c r="H107" i="114"/>
  <c r="BC107" i="114" s="1"/>
  <c r="BE107" i="114" s="1"/>
  <c r="BF107" i="114" s="1"/>
  <c r="H110" i="114"/>
  <c r="L110" i="114" s="1"/>
  <c r="H112" i="114"/>
  <c r="H119" i="114"/>
  <c r="L119" i="114" s="1"/>
  <c r="H120" i="114"/>
  <c r="L120" i="114" s="1"/>
  <c r="H70" i="114"/>
  <c r="BC70" i="114" s="1"/>
  <c r="BE70" i="114" s="1"/>
  <c r="BF70" i="114" s="1"/>
  <c r="H44" i="114"/>
  <c r="H28" i="114"/>
  <c r="L28" i="114" s="1"/>
  <c r="H5" i="114"/>
  <c r="L5" i="114" s="1"/>
  <c r="H18" i="114"/>
  <c r="BC18" i="114" s="1"/>
  <c r="BE18" i="114" s="1"/>
  <c r="BF18" i="114" s="1"/>
  <c r="H40" i="114"/>
  <c r="H55" i="114"/>
  <c r="L55" i="114" s="1"/>
  <c r="H17" i="114"/>
  <c r="BC17" i="114" s="1"/>
  <c r="BE17" i="114" s="1"/>
  <c r="BF17" i="114" s="1"/>
  <c r="H33" i="114"/>
  <c r="BC33" i="114" s="1"/>
  <c r="BE33" i="114" s="1"/>
  <c r="BF33" i="114" s="1"/>
  <c r="H11" i="114"/>
  <c r="L11" i="114" s="1"/>
  <c r="H29" i="114"/>
  <c r="L29" i="114" s="1"/>
  <c r="H13" i="114"/>
  <c r="L13" i="114" s="1"/>
  <c r="H63" i="114"/>
  <c r="L63" i="114" s="1"/>
  <c r="H83" i="114"/>
  <c r="H95" i="114"/>
  <c r="BC95" i="114" s="1"/>
  <c r="BE95" i="114" s="1"/>
  <c r="BF95" i="114" s="1"/>
  <c r="H100" i="114"/>
  <c r="L100" i="114" s="1"/>
  <c r="H114" i="114"/>
  <c r="BC114" i="114" s="1"/>
  <c r="BE114" i="114" s="1"/>
  <c r="BF114" i="114" s="1"/>
  <c r="H116" i="114"/>
  <c r="H56" i="114"/>
  <c r="L56" i="114" s="1"/>
  <c r="H4" i="114"/>
  <c r="BC4" i="114" s="1"/>
  <c r="BE4" i="114" s="1"/>
  <c r="BF4" i="114" s="1"/>
  <c r="H57" i="114"/>
  <c r="L57" i="114" s="1"/>
  <c r="H14" i="114"/>
  <c r="H47" i="114"/>
  <c r="BC47" i="114" s="1"/>
  <c r="BE47" i="114" s="1"/>
  <c r="BF47" i="114" s="1"/>
  <c r="H51" i="114"/>
  <c r="H59" i="114"/>
  <c r="L59" i="114" s="1"/>
  <c r="H96" i="114"/>
  <c r="H115" i="114"/>
  <c r="BC115" i="114" s="1"/>
  <c r="BE115" i="114" s="1"/>
  <c r="BF115" i="114" s="1"/>
  <c r="H42" i="114"/>
  <c r="L42" i="114" s="1"/>
  <c r="H54" i="114"/>
  <c r="L54" i="114" s="1"/>
  <c r="H71" i="114"/>
  <c r="H15" i="114"/>
  <c r="L15" i="114" s="1"/>
  <c r="H41" i="114"/>
  <c r="H7" i="114"/>
  <c r="BC7" i="114" s="1"/>
  <c r="BE7" i="114" s="1"/>
  <c r="BF7" i="114" s="1"/>
  <c r="H32" i="114"/>
  <c r="H49" i="114"/>
  <c r="L49" i="114" s="1"/>
  <c r="H35" i="114"/>
  <c r="BC35" i="114" s="1"/>
  <c r="BE35" i="114" s="1"/>
  <c r="BF35" i="114" s="1"/>
  <c r="H9" i="114"/>
  <c r="BC9" i="114" s="1"/>
  <c r="BE9" i="114" s="1"/>
  <c r="BF9" i="114" s="1"/>
  <c r="H53" i="114"/>
  <c r="H77" i="114"/>
  <c r="L77" i="114" s="1"/>
  <c r="H73" i="114"/>
  <c r="L73" i="114" s="1"/>
  <c r="H20" i="114"/>
  <c r="BC20" i="114" s="1"/>
  <c r="BE20" i="114" s="1"/>
  <c r="BF20" i="114" s="1"/>
  <c r="H37" i="114"/>
  <c r="H87" i="114"/>
  <c r="BC87" i="114" s="1"/>
  <c r="BE87" i="114" s="1"/>
  <c r="BF87" i="114" s="1"/>
  <c r="H88" i="114"/>
  <c r="H94" i="114"/>
  <c r="BC94" i="114" s="1"/>
  <c r="BE94" i="114" s="1"/>
  <c r="BF94" i="114" s="1"/>
  <c r="H99" i="114"/>
  <c r="H101" i="114"/>
  <c r="L101" i="114" s="1"/>
  <c r="H104" i="114"/>
  <c r="L104" i="114" s="1"/>
  <c r="H118" i="114"/>
  <c r="L118" i="114" s="1"/>
  <c r="H61" i="114"/>
  <c r="H46" i="114"/>
  <c r="L46" i="114" s="1"/>
  <c r="H72" i="114"/>
  <c r="H8" i="114"/>
  <c r="BC8" i="114" s="1"/>
  <c r="BE8" i="114" s="1"/>
  <c r="BF8" i="114" s="1"/>
  <c r="H47" i="112"/>
  <c r="L47" i="112" s="1"/>
  <c r="H38" i="112"/>
  <c r="L38" i="112" s="1"/>
  <c r="H11" i="112"/>
  <c r="L11" i="112" s="1"/>
  <c r="H50" i="112"/>
  <c r="L50" i="112" s="1"/>
  <c r="H8" i="112"/>
  <c r="L8" i="112" s="1"/>
  <c r="H2" i="112"/>
  <c r="L2" i="112" s="1"/>
  <c r="H54" i="112"/>
  <c r="BB54" i="112" s="1"/>
  <c r="BD54" i="112" s="1"/>
  <c r="BE54" i="112" s="1"/>
  <c r="H15" i="112"/>
  <c r="L15" i="112" s="1"/>
  <c r="H59" i="112"/>
  <c r="L59" i="112" s="1"/>
  <c r="H4" i="112"/>
  <c r="L4" i="112" s="1"/>
  <c r="H14" i="112"/>
  <c r="L14" i="112" s="1"/>
  <c r="H57" i="112"/>
  <c r="BB57" i="112" s="1"/>
  <c r="BD57" i="112" s="1"/>
  <c r="BE57" i="112" s="1"/>
  <c r="H43" i="114"/>
  <c r="BC43" i="114" s="1"/>
  <c r="BE43" i="114" s="1"/>
  <c r="BF43" i="114" s="1"/>
  <c r="H2" i="114"/>
  <c r="L2" i="114" s="1"/>
  <c r="H23" i="114"/>
  <c r="BC23" i="114" s="1"/>
  <c r="BE23" i="114" s="1"/>
  <c r="BF23" i="114" s="1"/>
  <c r="H36" i="114"/>
  <c r="L36" i="114" s="1"/>
  <c r="L43" i="114"/>
  <c r="L61" i="114"/>
  <c r="BC61" i="114"/>
  <c r="BE61" i="114" s="1"/>
  <c r="BF61" i="114" s="1"/>
  <c r="L70" i="114"/>
  <c r="BC44" i="114"/>
  <c r="BE44" i="114" s="1"/>
  <c r="BF44" i="114" s="1"/>
  <c r="L44" i="114"/>
  <c r="BC28" i="114"/>
  <c r="BE28" i="114" s="1"/>
  <c r="BF28" i="114" s="1"/>
  <c r="L18" i="114"/>
  <c r="L40" i="114"/>
  <c r="BC40" i="114"/>
  <c r="BE40" i="114" s="1"/>
  <c r="BF40" i="114" s="1"/>
  <c r="BC55" i="114"/>
  <c r="BE55" i="114" s="1"/>
  <c r="BF55" i="114" s="1"/>
  <c r="L17" i="114"/>
  <c r="BC71" i="114"/>
  <c r="BE71" i="114" s="1"/>
  <c r="BF71" i="114" s="1"/>
  <c r="L71" i="114"/>
  <c r="BC15" i="114"/>
  <c r="BE15" i="114" s="1"/>
  <c r="BF15" i="114" s="1"/>
  <c r="L41" i="114"/>
  <c r="BC41" i="114"/>
  <c r="BE41" i="114" s="1"/>
  <c r="BF41" i="114" s="1"/>
  <c r="L32" i="114"/>
  <c r="BC32" i="114"/>
  <c r="BE32" i="114" s="1"/>
  <c r="BF32" i="114" s="1"/>
  <c r="L35" i="114"/>
  <c r="L9" i="114"/>
  <c r="L53" i="114"/>
  <c r="BC53" i="114"/>
  <c r="BE53" i="114" s="1"/>
  <c r="BF53" i="114" s="1"/>
  <c r="BC2" i="114"/>
  <c r="BE2" i="114" s="1"/>
  <c r="BF2" i="114" s="1"/>
  <c r="BC66" i="114"/>
  <c r="BE66" i="114" s="1"/>
  <c r="BF66" i="114" s="1"/>
  <c r="L66" i="114"/>
  <c r="L75" i="114"/>
  <c r="BC75" i="114"/>
  <c r="BE75" i="114" s="1"/>
  <c r="BF75" i="114" s="1"/>
  <c r="L30" i="114"/>
  <c r="L48" i="114"/>
  <c r="BC48" i="114"/>
  <c r="BE48" i="114" s="1"/>
  <c r="BF48" i="114" s="1"/>
  <c r="BC58" i="114"/>
  <c r="BE58" i="114" s="1"/>
  <c r="BF58" i="114" s="1"/>
  <c r="L58" i="114"/>
  <c r="L45" i="114"/>
  <c r="BC45" i="114"/>
  <c r="BE45" i="114" s="1"/>
  <c r="BF45" i="114" s="1"/>
  <c r="L72" i="114"/>
  <c r="BC72" i="114"/>
  <c r="BE72" i="114" s="1"/>
  <c r="BF72" i="114" s="1"/>
  <c r="BC57" i="114"/>
  <c r="BE57" i="114" s="1"/>
  <c r="BF57" i="114" s="1"/>
  <c r="L14" i="114"/>
  <c r="BC14" i="114"/>
  <c r="BE14" i="114" s="1"/>
  <c r="BF14" i="114" s="1"/>
  <c r="BC27" i="114"/>
  <c r="BE27" i="114" s="1"/>
  <c r="BF27" i="114" s="1"/>
  <c r="L27" i="114"/>
  <c r="L6" i="114"/>
  <c r="BC6" i="114"/>
  <c r="BE6" i="114" s="1"/>
  <c r="BF6" i="114" s="1"/>
  <c r="BC25" i="114"/>
  <c r="BE25" i="114" s="1"/>
  <c r="BF25" i="114" s="1"/>
  <c r="BC13" i="114"/>
  <c r="BE13" i="114" s="1"/>
  <c r="BF13" i="114" s="1"/>
  <c r="L83" i="114"/>
  <c r="BC83" i="114"/>
  <c r="BE83" i="114" s="1"/>
  <c r="BF83" i="114" s="1"/>
  <c r="BC100" i="114"/>
  <c r="BE100" i="114" s="1"/>
  <c r="BF100" i="114" s="1"/>
  <c r="L114" i="114"/>
  <c r="BC116" i="114"/>
  <c r="BE116" i="114" s="1"/>
  <c r="BF116" i="114" s="1"/>
  <c r="L116" i="114"/>
  <c r="BC11" i="114"/>
  <c r="BE11" i="114" s="1"/>
  <c r="BF11" i="114" s="1"/>
  <c r="L20" i="114"/>
  <c r="L37" i="114"/>
  <c r="BC37" i="114"/>
  <c r="BE37" i="114" s="1"/>
  <c r="BF37" i="114" s="1"/>
  <c r="L88" i="114"/>
  <c r="BC88" i="114"/>
  <c r="BE88" i="114" s="1"/>
  <c r="BF88" i="114" s="1"/>
  <c r="BC99" i="114"/>
  <c r="BE99" i="114" s="1"/>
  <c r="BF99" i="114" s="1"/>
  <c r="L99" i="114"/>
  <c r="BC118" i="114"/>
  <c r="BE118" i="114" s="1"/>
  <c r="BF118" i="114" s="1"/>
  <c r="BC50" i="114"/>
  <c r="BE50" i="114" s="1"/>
  <c r="BF50" i="114" s="1"/>
  <c r="BC65" i="114"/>
  <c r="BE65" i="114" s="1"/>
  <c r="BF65" i="114" s="1"/>
  <c r="BC60" i="114"/>
  <c r="BE60" i="114" s="1"/>
  <c r="BF60" i="114" s="1"/>
  <c r="BC69" i="114"/>
  <c r="BE69" i="114" s="1"/>
  <c r="BF69" i="114" s="1"/>
  <c r="BC64" i="114"/>
  <c r="BE64" i="114" s="1"/>
  <c r="BF64" i="114" s="1"/>
  <c r="BC3" i="114"/>
  <c r="BE3" i="114" s="1"/>
  <c r="BF3" i="114" s="1"/>
  <c r="BC16" i="114"/>
  <c r="BE16" i="114" s="1"/>
  <c r="BF16" i="114" s="1"/>
  <c r="BC67" i="114"/>
  <c r="BE67" i="114" s="1"/>
  <c r="BF67" i="114" s="1"/>
  <c r="L22" i="114"/>
  <c r="L34" i="114"/>
  <c r="BC34" i="114"/>
  <c r="BE34" i="114" s="1"/>
  <c r="BF34" i="114" s="1"/>
  <c r="L68" i="114"/>
  <c r="BC68" i="114"/>
  <c r="BE68" i="114" s="1"/>
  <c r="BF68" i="114" s="1"/>
  <c r="BC81" i="114"/>
  <c r="BE81" i="114" s="1"/>
  <c r="BF81" i="114" s="1"/>
  <c r="L81" i="114"/>
  <c r="BC86" i="114"/>
  <c r="BE86" i="114" s="1"/>
  <c r="BF86" i="114" s="1"/>
  <c r="L86" i="114"/>
  <c r="BC90" i="114"/>
  <c r="BE90" i="114" s="1"/>
  <c r="BF90" i="114" s="1"/>
  <c r="BC97" i="114"/>
  <c r="BE97" i="114" s="1"/>
  <c r="BF97" i="114" s="1"/>
  <c r="BC103" i="114"/>
  <c r="BE103" i="114" s="1"/>
  <c r="BF103" i="114" s="1"/>
  <c r="L103" i="114"/>
  <c r="L105" i="114"/>
  <c r="BC105" i="114"/>
  <c r="BE105" i="114" s="1"/>
  <c r="BF105" i="114" s="1"/>
  <c r="L111" i="114"/>
  <c r="BC111" i="114"/>
  <c r="BE111" i="114" s="1"/>
  <c r="BF111" i="114" s="1"/>
  <c r="BC122" i="114"/>
  <c r="BE122" i="114" s="1"/>
  <c r="BF122" i="114" s="1"/>
  <c r="L122" i="114"/>
  <c r="BC51" i="114"/>
  <c r="BE51" i="114" s="1"/>
  <c r="BF51" i="114" s="1"/>
  <c r="L51" i="114"/>
  <c r="BC59" i="114"/>
  <c r="BE59" i="114" s="1"/>
  <c r="BF59" i="114" s="1"/>
  <c r="BC85" i="114"/>
  <c r="BE85" i="114" s="1"/>
  <c r="BF85" i="114" s="1"/>
  <c r="L85" i="114"/>
  <c r="L96" i="114"/>
  <c r="BC96" i="114"/>
  <c r="BE96" i="114" s="1"/>
  <c r="BF96" i="114" s="1"/>
  <c r="BC110" i="114"/>
  <c r="BE110" i="114" s="1"/>
  <c r="BF110" i="114" s="1"/>
  <c r="BC112" i="114"/>
  <c r="BE112" i="114" s="1"/>
  <c r="BF112" i="114" s="1"/>
  <c r="L112" i="114"/>
  <c r="L115" i="114"/>
  <c r="BC120" i="114"/>
  <c r="BE120" i="114" s="1"/>
  <c r="BF120" i="114" s="1"/>
  <c r="BC109" i="114"/>
  <c r="BE109" i="114" s="1"/>
  <c r="BF109" i="114" s="1"/>
  <c r="BC113" i="114"/>
  <c r="BE113" i="114" s="1"/>
  <c r="BF113" i="114" s="1"/>
  <c r="BC117" i="114"/>
  <c r="BE117" i="114" s="1"/>
  <c r="BF117" i="114" s="1"/>
  <c r="BC91" i="114"/>
  <c r="BE91" i="114" s="1"/>
  <c r="BF91" i="114" s="1"/>
  <c r="BC92" i="114"/>
  <c r="BE92" i="114" s="1"/>
  <c r="BF92" i="114" s="1"/>
  <c r="L121" i="114"/>
  <c r="BC38" i="114"/>
  <c r="BE38" i="114" s="1"/>
  <c r="BF38" i="114" s="1"/>
  <c r="BC76" i="114"/>
  <c r="BE76" i="114" s="1"/>
  <c r="BF76" i="114" s="1"/>
  <c r="BC93" i="114"/>
  <c r="BE93" i="114" s="1"/>
  <c r="BF93" i="114" s="1"/>
  <c r="BC98" i="114"/>
  <c r="BE98" i="114" s="1"/>
  <c r="BF98" i="114" s="1"/>
  <c r="BC102" i="114"/>
  <c r="BE102" i="114" s="1"/>
  <c r="BF102" i="114" s="1"/>
  <c r="BC106" i="114"/>
  <c r="BE106" i="114" s="1"/>
  <c r="BF106" i="114" s="1"/>
  <c r="BB59" i="112"/>
  <c r="BD59" i="112" s="1"/>
  <c r="BE59" i="112" s="1"/>
  <c r="BB2" i="112"/>
  <c r="BD2" i="112" s="1"/>
  <c r="BE2" i="112" s="1"/>
  <c r="L58" i="112"/>
  <c r="BB58" i="112"/>
  <c r="L54" i="112"/>
  <c r="H42" i="112"/>
  <c r="H24" i="112"/>
  <c r="L26" i="112"/>
  <c r="BB26" i="112"/>
  <c r="BD26" i="112" s="1"/>
  <c r="BE26" i="112" s="1"/>
  <c r="L48" i="112"/>
  <c r="BB48" i="112"/>
  <c r="BD48" i="112" s="1"/>
  <c r="BE48" i="112" s="1"/>
  <c r="L72" i="112"/>
  <c r="L80" i="112"/>
  <c r="BB80" i="112"/>
  <c r="BD80" i="112" s="1"/>
  <c r="BE80" i="112" s="1"/>
  <c r="BB91" i="112"/>
  <c r="BD91" i="112" s="1"/>
  <c r="BE91" i="112" s="1"/>
  <c r="L100" i="112"/>
  <c r="BB100" i="112"/>
  <c r="BD100" i="112" s="1"/>
  <c r="BE100" i="112" s="1"/>
  <c r="H32" i="112"/>
  <c r="H27" i="112"/>
  <c r="H12" i="112"/>
  <c r="L34" i="112"/>
  <c r="BB29" i="112"/>
  <c r="BD29" i="112" s="1"/>
  <c r="BE29" i="112" s="1"/>
  <c r="H56" i="112"/>
  <c r="L23" i="112"/>
  <c r="H6" i="112"/>
  <c r="BB86" i="112"/>
  <c r="BD86" i="112" s="1"/>
  <c r="BE86" i="112" s="1"/>
  <c r="L86" i="112"/>
  <c r="L19" i="112"/>
  <c r="BB19" i="112"/>
  <c r="BD19" i="112" s="1"/>
  <c r="BE19" i="112" s="1"/>
  <c r="BB60" i="112"/>
  <c r="BD60" i="112" s="1"/>
  <c r="BE60" i="112" s="1"/>
  <c r="L10" i="112"/>
  <c r="BB10" i="112"/>
  <c r="BD10" i="112" s="1"/>
  <c r="BE10" i="112" s="1"/>
  <c r="L49" i="112"/>
  <c r="BB49" i="112"/>
  <c r="BD49" i="112" s="1"/>
  <c r="BE49" i="112" s="1"/>
  <c r="L9" i="112"/>
  <c r="BB68" i="112"/>
  <c r="BD68" i="112" s="1"/>
  <c r="BE68" i="112" s="1"/>
  <c r="L121" i="112"/>
  <c r="BB121" i="112"/>
  <c r="BD121" i="112" s="1"/>
  <c r="BE121" i="112" s="1"/>
  <c r="BB14" i="112"/>
  <c r="BD14" i="112" s="1"/>
  <c r="BE14" i="112" s="1"/>
  <c r="L51" i="112"/>
  <c r="BB51" i="112"/>
  <c r="BD51" i="112" s="1"/>
  <c r="BE51" i="112" s="1"/>
  <c r="BB43" i="112"/>
  <c r="BD43" i="112" s="1"/>
  <c r="BE43" i="112" s="1"/>
  <c r="L28" i="112"/>
  <c r="H20" i="112"/>
  <c r="BB77" i="112"/>
  <c r="BD77" i="112" s="1"/>
  <c r="BE77" i="112" s="1"/>
  <c r="L84" i="112"/>
  <c r="L88" i="112"/>
  <c r="BB88" i="112"/>
  <c r="BD88" i="112" s="1"/>
  <c r="BE88" i="112" s="1"/>
  <c r="L105" i="112"/>
  <c r="L109" i="112"/>
  <c r="H13" i="112"/>
  <c r="BB63" i="112"/>
  <c r="BD63" i="112" s="1"/>
  <c r="BE63" i="112" s="1"/>
  <c r="H74" i="112"/>
  <c r="H90" i="112"/>
  <c r="L94" i="112"/>
  <c r="BB95" i="112"/>
  <c r="BD95" i="112" s="1"/>
  <c r="BE95" i="112" s="1"/>
  <c r="H98" i="112"/>
  <c r="BB118" i="112"/>
  <c r="BD118" i="112" s="1"/>
  <c r="BE118" i="112" s="1"/>
  <c r="H119" i="112"/>
  <c r="H31" i="112"/>
  <c r="L33" i="112"/>
  <c r="BB33" i="112"/>
  <c r="BD33" i="112" s="1"/>
  <c r="BE33" i="112" s="1"/>
  <c r="BB67" i="112"/>
  <c r="BD67" i="112" s="1"/>
  <c r="BE67" i="112" s="1"/>
  <c r="L76" i="112"/>
  <c r="BB76" i="112"/>
  <c r="BD76" i="112" s="1"/>
  <c r="BE76" i="112" s="1"/>
  <c r="BB85" i="112"/>
  <c r="BD85" i="112" s="1"/>
  <c r="BE85" i="112" s="1"/>
  <c r="L101" i="112"/>
  <c r="BB101" i="112"/>
  <c r="BD101" i="112" s="1"/>
  <c r="BE101" i="112" s="1"/>
  <c r="BB104" i="112"/>
  <c r="BD104" i="112" s="1"/>
  <c r="BE104" i="112" s="1"/>
  <c r="L106" i="112"/>
  <c r="BB106" i="112"/>
  <c r="BD106" i="112" s="1"/>
  <c r="BE106" i="112" s="1"/>
  <c r="H107" i="112"/>
  <c r="BB25" i="112"/>
  <c r="BD25" i="112" s="1"/>
  <c r="BE25" i="112" s="1"/>
  <c r="BB71" i="112"/>
  <c r="BD71" i="112" s="1"/>
  <c r="BE71" i="112" s="1"/>
  <c r="BB73" i="112"/>
  <c r="BD73" i="112" s="1"/>
  <c r="BE73" i="112" s="1"/>
  <c r="H82" i="112"/>
  <c r="BB87" i="112"/>
  <c r="BD87" i="112" s="1"/>
  <c r="BE87" i="112" s="1"/>
  <c r="BB89" i="112"/>
  <c r="BD89" i="112" s="1"/>
  <c r="BE89" i="112" s="1"/>
  <c r="L110" i="112"/>
  <c r="H111" i="112"/>
  <c r="L96" i="112" l="1"/>
  <c r="L69" i="112"/>
  <c r="BB17" i="112"/>
  <c r="BD17" i="112" s="1"/>
  <c r="BE17" i="112" s="1"/>
  <c r="BB61" i="112"/>
  <c r="BD61" i="112" s="1"/>
  <c r="BE61" i="112" s="1"/>
  <c r="BB83" i="112"/>
  <c r="BD83" i="112" s="1"/>
  <c r="BE83" i="112" s="1"/>
  <c r="BB99" i="112"/>
  <c r="BD99" i="112" s="1"/>
  <c r="BE99" i="112" s="1"/>
  <c r="L65" i="112"/>
  <c r="BB117" i="112"/>
  <c r="BD117" i="112" s="1"/>
  <c r="BE117" i="112" s="1"/>
  <c r="BB4" i="112"/>
  <c r="BD4" i="112" s="1"/>
  <c r="BE4" i="112" s="1"/>
  <c r="BB45" i="112"/>
  <c r="BD45" i="112" s="1"/>
  <c r="BE45" i="112" s="1"/>
  <c r="BB3" i="112"/>
  <c r="BD3" i="112" s="1"/>
  <c r="BE3" i="112" s="1"/>
  <c r="BB8" i="112"/>
  <c r="BD8" i="112" s="1"/>
  <c r="BE8" i="112" s="1"/>
  <c r="L57" i="112"/>
  <c r="BB39" i="112"/>
  <c r="BD39" i="112" s="1"/>
  <c r="BE39" i="112" s="1"/>
  <c r="L7" i="112"/>
  <c r="BB108" i="112"/>
  <c r="BD108" i="112" s="1"/>
  <c r="BE108" i="112" s="1"/>
  <c r="BB22" i="112"/>
  <c r="BD22" i="112" s="1"/>
  <c r="BE22" i="112" s="1"/>
  <c r="BB120" i="112"/>
  <c r="BD120" i="112" s="1"/>
  <c r="BE120" i="112" s="1"/>
  <c r="BB92" i="112"/>
  <c r="BD92" i="112" s="1"/>
  <c r="BE92" i="112" s="1"/>
  <c r="BB36" i="112"/>
  <c r="BD36" i="112" s="1"/>
  <c r="BE36" i="112" s="1"/>
  <c r="BB114" i="112"/>
  <c r="BD114" i="112" s="1"/>
  <c r="BE114" i="112" s="1"/>
  <c r="BB21" i="112"/>
  <c r="BD21" i="112" s="1"/>
  <c r="BE21" i="112" s="1"/>
  <c r="BB64" i="112"/>
  <c r="BD64" i="112" s="1"/>
  <c r="BE64" i="112" s="1"/>
  <c r="BB38" i="112"/>
  <c r="BD38" i="112" s="1"/>
  <c r="BE38" i="112" s="1"/>
  <c r="BB18" i="112"/>
  <c r="BD18" i="112" s="1"/>
  <c r="BE18" i="112" s="1"/>
  <c r="BB97" i="112"/>
  <c r="BD97" i="112" s="1"/>
  <c r="BE97" i="112" s="1"/>
  <c r="BB79" i="112"/>
  <c r="BD79" i="112" s="1"/>
  <c r="BE79" i="112" s="1"/>
  <c r="L35" i="112"/>
  <c r="BB37" i="112"/>
  <c r="BD37" i="112" s="1"/>
  <c r="BE37" i="112" s="1"/>
  <c r="BB113" i="112"/>
  <c r="BD113" i="112" s="1"/>
  <c r="BE113" i="112" s="1"/>
  <c r="BB62" i="112"/>
  <c r="BD62" i="112" s="1"/>
  <c r="BE62" i="112" s="1"/>
  <c r="L62" i="112"/>
  <c r="BB103" i="112"/>
  <c r="BD103" i="112" s="1"/>
  <c r="BE103" i="112" s="1"/>
  <c r="L103" i="112"/>
  <c r="BB55" i="112"/>
  <c r="BD55" i="112" s="1"/>
  <c r="BE55" i="112" s="1"/>
  <c r="L44" i="112"/>
  <c r="BB47" i="112"/>
  <c r="BD47" i="112" s="1"/>
  <c r="BE47" i="112" s="1"/>
  <c r="L115" i="112"/>
  <c r="BB41" i="112"/>
  <c r="BD41" i="112" s="1"/>
  <c r="BE41" i="112" s="1"/>
  <c r="BB53" i="112"/>
  <c r="BD53" i="112" s="1"/>
  <c r="BE53" i="112" s="1"/>
  <c r="BB16" i="112"/>
  <c r="BD16" i="112" s="1"/>
  <c r="BE16" i="112" s="1"/>
  <c r="BB30" i="112"/>
  <c r="BD30" i="112" s="1"/>
  <c r="BE30" i="112" s="1"/>
  <c r="L30" i="112"/>
  <c r="L78" i="112"/>
  <c r="BB81" i="112"/>
  <c r="BD81" i="112" s="1"/>
  <c r="BE81" i="112" s="1"/>
  <c r="BB93" i="112"/>
  <c r="BD93" i="112" s="1"/>
  <c r="BE93" i="112" s="1"/>
  <c r="BB116" i="112"/>
  <c r="BD116" i="112" s="1"/>
  <c r="BE116" i="112" s="1"/>
  <c r="BB75" i="112"/>
  <c r="BD75" i="112" s="1"/>
  <c r="BE75" i="112" s="1"/>
  <c r="BB40" i="112"/>
  <c r="BD40" i="112" s="1"/>
  <c r="BE40" i="112" s="1"/>
  <c r="BB50" i="112"/>
  <c r="BD50" i="112" s="1"/>
  <c r="BE50" i="112" s="1"/>
  <c r="BB46" i="112"/>
  <c r="BD46" i="112" s="1"/>
  <c r="BE46" i="112" s="1"/>
  <c r="BB112" i="112"/>
  <c r="BD112" i="112" s="1"/>
  <c r="BE112" i="112" s="1"/>
  <c r="BB52" i="112"/>
  <c r="BD52" i="112" s="1"/>
  <c r="BE52" i="112" s="1"/>
  <c r="BB5" i="112"/>
  <c r="BD5" i="112" s="1"/>
  <c r="BE5" i="112" s="1"/>
  <c r="L5" i="112"/>
  <c r="BB66" i="112"/>
  <c r="BD66" i="112" s="1"/>
  <c r="BE66" i="112" s="1"/>
  <c r="L66" i="112"/>
  <c r="BC79" i="114"/>
  <c r="BE79" i="114" s="1"/>
  <c r="BF79" i="114" s="1"/>
  <c r="BC63" i="114"/>
  <c r="BE63" i="114" s="1"/>
  <c r="BF63" i="114" s="1"/>
  <c r="BC84" i="114"/>
  <c r="BE84" i="114" s="1"/>
  <c r="BF84" i="114" s="1"/>
  <c r="BC82" i="114"/>
  <c r="BE82" i="114" s="1"/>
  <c r="BF82" i="114" s="1"/>
  <c r="BC10" i="114"/>
  <c r="BE10" i="114" s="1"/>
  <c r="BF10" i="114" s="1"/>
  <c r="BC26" i="114"/>
  <c r="BE26" i="114" s="1"/>
  <c r="BF26" i="114" s="1"/>
  <c r="BC104" i="114"/>
  <c r="BE104" i="114" s="1"/>
  <c r="BF104" i="114" s="1"/>
  <c r="L94" i="114"/>
  <c r="L4" i="114"/>
  <c r="BC39" i="114"/>
  <c r="BE39" i="114" s="1"/>
  <c r="BF39" i="114" s="1"/>
  <c r="BC5" i="114"/>
  <c r="BE5" i="114" s="1"/>
  <c r="BF5" i="114" s="1"/>
  <c r="BC31" i="114"/>
  <c r="BE31" i="114" s="1"/>
  <c r="BF31" i="114" s="1"/>
  <c r="L33" i="114"/>
  <c r="BC21" i="114"/>
  <c r="BE21" i="114" s="1"/>
  <c r="BF21" i="114" s="1"/>
  <c r="L107" i="114"/>
  <c r="BC24" i="114"/>
  <c r="BE24" i="114" s="1"/>
  <c r="BF24" i="114" s="1"/>
  <c r="L108" i="114"/>
  <c r="BC54" i="114"/>
  <c r="BE54" i="114" s="1"/>
  <c r="BF54" i="114" s="1"/>
  <c r="BC73" i="114"/>
  <c r="BE73" i="114" s="1"/>
  <c r="BF73" i="114" s="1"/>
  <c r="BC74" i="114"/>
  <c r="BE74" i="114" s="1"/>
  <c r="BF74" i="114" s="1"/>
  <c r="BC52" i="114"/>
  <c r="BE52" i="114" s="1"/>
  <c r="BF52" i="114" s="1"/>
  <c r="BC19" i="114"/>
  <c r="BE19" i="114" s="1"/>
  <c r="BF19" i="114" s="1"/>
  <c r="L7" i="114"/>
  <c r="BC80" i="114"/>
  <c r="BE80" i="114" s="1"/>
  <c r="BF80" i="114" s="1"/>
  <c r="BC124" i="114"/>
  <c r="BE124" i="114" s="1"/>
  <c r="BF124" i="114" s="1"/>
  <c r="BC123" i="114"/>
  <c r="BE123" i="114" s="1"/>
  <c r="BF123" i="114" s="1"/>
  <c r="BC62" i="114"/>
  <c r="BE62" i="114" s="1"/>
  <c r="BF62" i="114" s="1"/>
  <c r="BC78" i="114"/>
  <c r="BE78" i="114" s="1"/>
  <c r="BF78" i="114" s="1"/>
  <c r="BC42" i="114"/>
  <c r="BE42" i="114" s="1"/>
  <c r="BF42" i="114" s="1"/>
  <c r="L12" i="114"/>
  <c r="BC49" i="114"/>
  <c r="BE49" i="114" s="1"/>
  <c r="BF49" i="114" s="1"/>
  <c r="BC101" i="114"/>
  <c r="BE101" i="114" s="1"/>
  <c r="BF101" i="114" s="1"/>
  <c r="L87" i="114"/>
  <c r="BC119" i="114"/>
  <c r="BE119" i="114" s="1"/>
  <c r="BF119" i="114" s="1"/>
  <c r="L89" i="114"/>
  <c r="BC77" i="114"/>
  <c r="BE77" i="114" s="1"/>
  <c r="BF77" i="114" s="1"/>
  <c r="L95" i="114"/>
  <c r="BC29" i="114"/>
  <c r="BE29" i="114" s="1"/>
  <c r="BF29" i="114" s="1"/>
  <c r="L47" i="114"/>
  <c r="BC56" i="114"/>
  <c r="BE56" i="114" s="1"/>
  <c r="BF56" i="114" s="1"/>
  <c r="BC46" i="114"/>
  <c r="BE46" i="114" s="1"/>
  <c r="BF46" i="114" s="1"/>
  <c r="L8" i="114"/>
  <c r="BB11" i="112"/>
  <c r="BD11" i="112" s="1"/>
  <c r="BE11" i="112" s="1"/>
  <c r="BB15" i="112"/>
  <c r="BD15" i="112" s="1"/>
  <c r="BE15" i="112" s="1"/>
  <c r="BC36" i="114"/>
  <c r="BE36" i="114" s="1"/>
  <c r="BF36" i="114" s="1"/>
  <c r="L23" i="114"/>
  <c r="L13" i="112"/>
  <c r="BB13" i="112"/>
  <c r="BD13" i="112" s="1"/>
  <c r="BE13" i="112" s="1"/>
  <c r="BB6" i="112"/>
  <c r="BD6" i="112" s="1"/>
  <c r="BE6" i="112" s="1"/>
  <c r="L6" i="112"/>
  <c r="BB32" i="112"/>
  <c r="BD32" i="112" s="1"/>
  <c r="BE32" i="112" s="1"/>
  <c r="L32" i="112"/>
  <c r="L31" i="112"/>
  <c r="BB31" i="112"/>
  <c r="BD31" i="112" s="1"/>
  <c r="BE31" i="112" s="1"/>
  <c r="BB56" i="112"/>
  <c r="BD56" i="112" s="1"/>
  <c r="BE56" i="112" s="1"/>
  <c r="L56" i="112"/>
  <c r="BB24" i="112"/>
  <c r="BD24" i="112" s="1"/>
  <c r="BE24" i="112" s="1"/>
  <c r="L24" i="112"/>
  <c r="BB42" i="112"/>
  <c r="BD42" i="112" s="1"/>
  <c r="BE42" i="112" s="1"/>
  <c r="L42" i="112"/>
  <c r="BB111" i="112"/>
  <c r="BD111" i="112" s="1"/>
  <c r="BE111" i="112" s="1"/>
  <c r="L111" i="112"/>
  <c r="BB107" i="112"/>
  <c r="BD107" i="112" s="1"/>
  <c r="BE107" i="112" s="1"/>
  <c r="L107" i="112"/>
  <c r="BB119" i="112"/>
  <c r="BD119" i="112" s="1"/>
  <c r="BE119" i="112" s="1"/>
  <c r="L119" i="112"/>
  <c r="BB98" i="112"/>
  <c r="BD98" i="112" s="1"/>
  <c r="BE98" i="112" s="1"/>
  <c r="L98" i="112"/>
  <c r="BB20" i="112"/>
  <c r="BD20" i="112" s="1"/>
  <c r="BE20" i="112" s="1"/>
  <c r="L20" i="112"/>
  <c r="BB12" i="112"/>
  <c r="BD12" i="112" s="1"/>
  <c r="BE12" i="112" s="1"/>
  <c r="L12" i="112"/>
  <c r="BB74" i="112"/>
  <c r="BD74" i="112" s="1"/>
  <c r="BE74" i="112" s="1"/>
  <c r="L74" i="112"/>
  <c r="BB82" i="112"/>
  <c r="BD82" i="112" s="1"/>
  <c r="BE82" i="112" s="1"/>
  <c r="L82" i="112"/>
  <c r="BB90" i="112"/>
  <c r="BD90" i="112" s="1"/>
  <c r="BE90" i="112" s="1"/>
  <c r="L90" i="112"/>
  <c r="BB27" i="112"/>
  <c r="BD27" i="112" s="1"/>
  <c r="BE27" i="112" s="1"/>
  <c r="L27" i="112"/>
  <c r="BB128" i="110" l="1"/>
  <c r="BD128" i="110" s="1"/>
  <c r="BE128" i="110" s="1"/>
  <c r="BA128" i="110"/>
  <c r="AW128" i="110"/>
  <c r="AS128" i="110"/>
  <c r="AO128" i="110"/>
  <c r="AK128" i="110"/>
  <c r="AG128" i="110"/>
  <c r="AC128" i="110"/>
  <c r="Y128" i="110"/>
  <c r="U128" i="110"/>
  <c r="Q128" i="110"/>
  <c r="L128" i="110"/>
  <c r="K128" i="110"/>
  <c r="B128" i="110"/>
  <c r="BB127" i="110"/>
  <c r="BD127" i="110" s="1"/>
  <c r="BE127" i="110" s="1"/>
  <c r="BA127" i="110"/>
  <c r="AW127" i="110"/>
  <c r="AS127" i="110"/>
  <c r="AO127" i="110"/>
  <c r="AK127" i="110"/>
  <c r="AG127" i="110"/>
  <c r="AC127" i="110"/>
  <c r="Y127" i="110"/>
  <c r="U127" i="110"/>
  <c r="Q127" i="110"/>
  <c r="L127" i="110"/>
  <c r="K127" i="110"/>
  <c r="B127" i="110"/>
  <c r="BB126" i="110"/>
  <c r="BD126" i="110" s="1"/>
  <c r="BE126" i="110" s="1"/>
  <c r="BA126" i="110"/>
  <c r="AW126" i="110"/>
  <c r="AS126" i="110"/>
  <c r="AO126" i="110"/>
  <c r="AK126" i="110"/>
  <c r="AG126" i="110"/>
  <c r="AC126" i="110"/>
  <c r="Y126" i="110"/>
  <c r="U126" i="110"/>
  <c r="Q126" i="110"/>
  <c r="L126" i="110"/>
  <c r="K126" i="110"/>
  <c r="B126" i="110"/>
  <c r="BB125" i="110"/>
  <c r="BD125" i="110" s="1"/>
  <c r="BE125" i="110" s="1"/>
  <c r="BA125" i="110"/>
  <c r="AW125" i="110"/>
  <c r="AS125" i="110"/>
  <c r="AO125" i="110"/>
  <c r="AK125" i="110"/>
  <c r="AG125" i="110"/>
  <c r="AC125" i="110"/>
  <c r="Y125" i="110"/>
  <c r="U125" i="110"/>
  <c r="Q125" i="110"/>
  <c r="L125" i="110"/>
  <c r="K125" i="110"/>
  <c r="B125" i="110"/>
  <c r="BB124" i="110"/>
  <c r="BD124" i="110" s="1"/>
  <c r="BE124" i="110" s="1"/>
  <c r="BA124" i="110"/>
  <c r="AW124" i="110"/>
  <c r="AS124" i="110"/>
  <c r="AO124" i="110"/>
  <c r="AK124" i="110"/>
  <c r="AG124" i="110"/>
  <c r="AC124" i="110"/>
  <c r="Y124" i="110"/>
  <c r="U124" i="110"/>
  <c r="Q124" i="110"/>
  <c r="L124" i="110"/>
  <c r="K124" i="110"/>
  <c r="B124" i="110"/>
  <c r="BB123" i="110"/>
  <c r="BD123" i="110" s="1"/>
  <c r="BE123" i="110" s="1"/>
  <c r="BA123" i="110"/>
  <c r="AW123" i="110"/>
  <c r="AS123" i="110"/>
  <c r="AO123" i="110"/>
  <c r="AK123" i="110"/>
  <c r="AG123" i="110"/>
  <c r="AC123" i="110"/>
  <c r="Y123" i="110"/>
  <c r="U123" i="110"/>
  <c r="Q123" i="110"/>
  <c r="L123" i="110"/>
  <c r="K123" i="110"/>
  <c r="B123" i="110"/>
  <c r="BB122" i="110"/>
  <c r="BD122" i="110" s="1"/>
  <c r="BE122" i="110" s="1"/>
  <c r="BA122" i="110"/>
  <c r="AW122" i="110"/>
  <c r="AS122" i="110"/>
  <c r="AO122" i="110"/>
  <c r="AK122" i="110"/>
  <c r="AG122" i="110"/>
  <c r="AC122" i="110"/>
  <c r="Y122" i="110"/>
  <c r="U122" i="110"/>
  <c r="Q122" i="110"/>
  <c r="L122" i="110"/>
  <c r="K122" i="110"/>
  <c r="B122" i="110"/>
  <c r="BB121" i="110"/>
  <c r="BD121" i="110" s="1"/>
  <c r="BE121" i="110" s="1"/>
  <c r="BA121" i="110"/>
  <c r="AW121" i="110"/>
  <c r="AS121" i="110"/>
  <c r="AO121" i="110"/>
  <c r="AK121" i="110"/>
  <c r="AG121" i="110"/>
  <c r="AC121" i="110"/>
  <c r="Y121" i="110"/>
  <c r="U121" i="110"/>
  <c r="Q121" i="110"/>
  <c r="L121" i="110"/>
  <c r="K121" i="110"/>
  <c r="B121" i="110"/>
  <c r="BB120" i="110"/>
  <c r="BD120" i="110" s="1"/>
  <c r="BE120" i="110" s="1"/>
  <c r="BA120" i="110"/>
  <c r="AW120" i="110"/>
  <c r="AS120" i="110"/>
  <c r="AO120" i="110"/>
  <c r="AK120" i="110"/>
  <c r="AG120" i="110"/>
  <c r="AC120" i="110"/>
  <c r="Y120" i="110"/>
  <c r="U120" i="110"/>
  <c r="Q120" i="110"/>
  <c r="L120" i="110"/>
  <c r="K120" i="110"/>
  <c r="B120" i="110"/>
  <c r="BB119" i="110"/>
  <c r="BD119" i="110" s="1"/>
  <c r="BE119" i="110" s="1"/>
  <c r="BA119" i="110"/>
  <c r="AW119" i="110"/>
  <c r="AS119" i="110"/>
  <c r="AO119" i="110"/>
  <c r="AK119" i="110"/>
  <c r="AG119" i="110"/>
  <c r="AC119" i="110"/>
  <c r="Y119" i="110"/>
  <c r="U119" i="110"/>
  <c r="Q119" i="110"/>
  <c r="L119" i="110"/>
  <c r="K119" i="110"/>
  <c r="B119" i="110"/>
  <c r="BB118" i="110"/>
  <c r="BD118" i="110" s="1"/>
  <c r="BE118" i="110" s="1"/>
  <c r="BA118" i="110"/>
  <c r="AW118" i="110"/>
  <c r="AS118" i="110"/>
  <c r="AO118" i="110"/>
  <c r="AK118" i="110"/>
  <c r="AG118" i="110"/>
  <c r="AC118" i="110"/>
  <c r="Y118" i="110"/>
  <c r="U118" i="110"/>
  <c r="Q118" i="110"/>
  <c r="L118" i="110"/>
  <c r="K118" i="110"/>
  <c r="B118" i="110"/>
  <c r="BB117" i="110"/>
  <c r="BD117" i="110" s="1"/>
  <c r="BE117" i="110" s="1"/>
  <c r="BA117" i="110"/>
  <c r="AW117" i="110"/>
  <c r="AS117" i="110"/>
  <c r="AO117" i="110"/>
  <c r="AK117" i="110"/>
  <c r="AG117" i="110"/>
  <c r="AC117" i="110"/>
  <c r="Y117" i="110"/>
  <c r="U117" i="110"/>
  <c r="Q117" i="110"/>
  <c r="L117" i="110"/>
  <c r="K117" i="110"/>
  <c r="B117" i="110"/>
  <c r="BD116" i="110"/>
  <c r="BE116" i="110" s="1"/>
  <c r="BA116" i="110"/>
  <c r="AW116" i="110"/>
  <c r="AS116" i="110"/>
  <c r="AO116" i="110"/>
  <c r="AK116" i="110"/>
  <c r="AG116" i="110"/>
  <c r="AC116" i="110"/>
  <c r="Y116" i="110"/>
  <c r="U116" i="110"/>
  <c r="Q116" i="110"/>
  <c r="L116" i="110"/>
  <c r="K116" i="110"/>
  <c r="B116" i="110"/>
  <c r="BB115" i="110"/>
  <c r="BD115" i="110" s="1"/>
  <c r="BE115" i="110" s="1"/>
  <c r="BA115" i="110"/>
  <c r="AW115" i="110"/>
  <c r="AS115" i="110"/>
  <c r="AO115" i="110"/>
  <c r="AK115" i="110"/>
  <c r="AG115" i="110"/>
  <c r="AC115" i="110"/>
  <c r="Y115" i="110"/>
  <c r="U115" i="110"/>
  <c r="Q115" i="110"/>
  <c r="L115" i="110"/>
  <c r="K115" i="110"/>
  <c r="B115" i="110"/>
  <c r="BB114" i="110"/>
  <c r="BD114" i="110" s="1"/>
  <c r="BE114" i="110" s="1"/>
  <c r="BA114" i="110"/>
  <c r="AW114" i="110"/>
  <c r="AS114" i="110"/>
  <c r="AO114" i="110"/>
  <c r="AK114" i="110"/>
  <c r="AG114" i="110"/>
  <c r="AC114" i="110"/>
  <c r="Y114" i="110"/>
  <c r="U114" i="110"/>
  <c r="Q114" i="110"/>
  <c r="L114" i="110"/>
  <c r="K114" i="110"/>
  <c r="B114" i="110"/>
  <c r="BB113" i="110"/>
  <c r="BD113" i="110" s="1"/>
  <c r="BE113" i="110" s="1"/>
  <c r="BA113" i="110"/>
  <c r="AW113" i="110"/>
  <c r="AS113" i="110"/>
  <c r="AO113" i="110"/>
  <c r="AK113" i="110"/>
  <c r="AG113" i="110"/>
  <c r="AC113" i="110"/>
  <c r="Y113" i="110"/>
  <c r="U113" i="110"/>
  <c r="Q113" i="110"/>
  <c r="L113" i="110"/>
  <c r="K113" i="110"/>
  <c r="B113" i="110"/>
  <c r="BB112" i="110"/>
  <c r="BD112" i="110" s="1"/>
  <c r="BE112" i="110" s="1"/>
  <c r="BA112" i="110"/>
  <c r="AW112" i="110"/>
  <c r="AS112" i="110"/>
  <c r="AO112" i="110"/>
  <c r="AK112" i="110"/>
  <c r="AG112" i="110"/>
  <c r="AC112" i="110"/>
  <c r="Y112" i="110"/>
  <c r="U112" i="110"/>
  <c r="Q112" i="110"/>
  <c r="L112" i="110"/>
  <c r="K112" i="110"/>
  <c r="B112" i="110"/>
  <c r="BB111" i="110"/>
  <c r="BD111" i="110" s="1"/>
  <c r="BE111" i="110" s="1"/>
  <c r="BA111" i="110"/>
  <c r="AW111" i="110"/>
  <c r="AS111" i="110"/>
  <c r="AO111" i="110"/>
  <c r="AK111" i="110"/>
  <c r="AG111" i="110"/>
  <c r="AC111" i="110"/>
  <c r="Y111" i="110"/>
  <c r="U111" i="110"/>
  <c r="Q111" i="110"/>
  <c r="L111" i="110"/>
  <c r="K111" i="110"/>
  <c r="B111" i="110"/>
  <c r="BB110" i="110"/>
  <c r="BD110" i="110" s="1"/>
  <c r="BE110" i="110" s="1"/>
  <c r="BA110" i="110"/>
  <c r="AW110" i="110"/>
  <c r="AS110" i="110"/>
  <c r="AO110" i="110"/>
  <c r="AK110" i="110"/>
  <c r="AG110" i="110"/>
  <c r="AC110" i="110"/>
  <c r="Y110" i="110"/>
  <c r="U110" i="110"/>
  <c r="Q110" i="110"/>
  <c r="L110" i="110"/>
  <c r="K110" i="110"/>
  <c r="B110" i="110"/>
  <c r="BB109" i="110"/>
  <c r="BD109" i="110" s="1"/>
  <c r="BE109" i="110" s="1"/>
  <c r="BA109" i="110"/>
  <c r="AW109" i="110"/>
  <c r="AS109" i="110"/>
  <c r="AO109" i="110"/>
  <c r="AK109" i="110"/>
  <c r="AG109" i="110"/>
  <c r="AC109" i="110"/>
  <c r="Y109" i="110"/>
  <c r="U109" i="110"/>
  <c r="Q109" i="110"/>
  <c r="L109" i="110"/>
  <c r="K109" i="110"/>
  <c r="B109" i="110"/>
  <c r="BB108" i="110"/>
  <c r="BD108" i="110" s="1"/>
  <c r="BE108" i="110" s="1"/>
  <c r="BA108" i="110"/>
  <c r="AW108" i="110"/>
  <c r="AS108" i="110"/>
  <c r="AO108" i="110"/>
  <c r="AK108" i="110"/>
  <c r="AG108" i="110"/>
  <c r="AC108" i="110"/>
  <c r="Y108" i="110"/>
  <c r="U108" i="110"/>
  <c r="Q108" i="110"/>
  <c r="L108" i="110"/>
  <c r="K108" i="110"/>
  <c r="B108" i="110"/>
  <c r="BB107" i="110"/>
  <c r="BD107" i="110" s="1"/>
  <c r="BE107" i="110" s="1"/>
  <c r="BA107" i="110"/>
  <c r="AW107" i="110"/>
  <c r="AS107" i="110"/>
  <c r="AO107" i="110"/>
  <c r="AK107" i="110"/>
  <c r="AG107" i="110"/>
  <c r="AC107" i="110"/>
  <c r="Y107" i="110"/>
  <c r="U107" i="110"/>
  <c r="Q107" i="110"/>
  <c r="L107" i="110"/>
  <c r="K107" i="110"/>
  <c r="B107" i="110"/>
  <c r="BB106" i="110"/>
  <c r="BD106" i="110" s="1"/>
  <c r="BE106" i="110" s="1"/>
  <c r="BA106" i="110"/>
  <c r="AW106" i="110"/>
  <c r="AS106" i="110"/>
  <c r="AO106" i="110"/>
  <c r="AK106" i="110"/>
  <c r="AG106" i="110"/>
  <c r="AC106" i="110"/>
  <c r="Y106" i="110"/>
  <c r="U106" i="110"/>
  <c r="Q106" i="110"/>
  <c r="L106" i="110"/>
  <c r="K106" i="110"/>
  <c r="B106" i="110"/>
  <c r="BB105" i="110"/>
  <c r="BD105" i="110" s="1"/>
  <c r="BE105" i="110" s="1"/>
  <c r="BA105" i="110"/>
  <c r="AW105" i="110"/>
  <c r="AS105" i="110"/>
  <c r="AO105" i="110"/>
  <c r="AK105" i="110"/>
  <c r="AG105" i="110"/>
  <c r="AC105" i="110"/>
  <c r="Y105" i="110"/>
  <c r="U105" i="110"/>
  <c r="Q105" i="110"/>
  <c r="L105" i="110"/>
  <c r="K105" i="110"/>
  <c r="B105" i="110"/>
  <c r="BB104" i="110"/>
  <c r="BD104" i="110" s="1"/>
  <c r="BE104" i="110" s="1"/>
  <c r="BA104" i="110"/>
  <c r="AW104" i="110"/>
  <c r="AS104" i="110"/>
  <c r="AO104" i="110"/>
  <c r="AK104" i="110"/>
  <c r="AG104" i="110"/>
  <c r="AC104" i="110"/>
  <c r="Y104" i="110"/>
  <c r="U104" i="110"/>
  <c r="Q104" i="110"/>
  <c r="L104" i="110"/>
  <c r="K104" i="110"/>
  <c r="B104" i="110"/>
  <c r="BB103" i="110"/>
  <c r="BD103" i="110" s="1"/>
  <c r="BE103" i="110" s="1"/>
  <c r="BA103" i="110"/>
  <c r="AW103" i="110"/>
  <c r="AS103" i="110"/>
  <c r="AO103" i="110"/>
  <c r="AK103" i="110"/>
  <c r="AG103" i="110"/>
  <c r="AC103" i="110"/>
  <c r="Y103" i="110"/>
  <c r="U103" i="110"/>
  <c r="Q103" i="110"/>
  <c r="L103" i="110"/>
  <c r="K103" i="110"/>
  <c r="B103" i="110"/>
  <c r="BB102" i="110"/>
  <c r="BD102" i="110" s="1"/>
  <c r="BE102" i="110" s="1"/>
  <c r="BA102" i="110"/>
  <c r="AW102" i="110"/>
  <c r="AS102" i="110"/>
  <c r="AO102" i="110"/>
  <c r="AK102" i="110"/>
  <c r="AG102" i="110"/>
  <c r="AC102" i="110"/>
  <c r="Y102" i="110"/>
  <c r="U102" i="110"/>
  <c r="Q102" i="110"/>
  <c r="L102" i="110"/>
  <c r="K102" i="110"/>
  <c r="B102" i="110"/>
  <c r="BB101" i="110"/>
  <c r="BD101" i="110" s="1"/>
  <c r="BE101" i="110" s="1"/>
  <c r="BA101" i="110"/>
  <c r="AW101" i="110"/>
  <c r="AS101" i="110"/>
  <c r="AO101" i="110"/>
  <c r="AK101" i="110"/>
  <c r="AG101" i="110"/>
  <c r="AC101" i="110"/>
  <c r="Y101" i="110"/>
  <c r="U101" i="110"/>
  <c r="Q101" i="110"/>
  <c r="L101" i="110"/>
  <c r="K101" i="110"/>
  <c r="B101" i="110"/>
  <c r="BB100" i="110"/>
  <c r="BD100" i="110" s="1"/>
  <c r="BE100" i="110" s="1"/>
  <c r="BA100" i="110"/>
  <c r="AW100" i="110"/>
  <c r="AS100" i="110"/>
  <c r="AO100" i="110"/>
  <c r="AK100" i="110"/>
  <c r="AG100" i="110"/>
  <c r="AC100" i="110"/>
  <c r="Y100" i="110"/>
  <c r="U100" i="110"/>
  <c r="Q100" i="110"/>
  <c r="L100" i="110"/>
  <c r="K100" i="110"/>
  <c r="B100" i="110"/>
  <c r="BB99" i="110"/>
  <c r="BD99" i="110" s="1"/>
  <c r="BE99" i="110" s="1"/>
  <c r="BA99" i="110"/>
  <c r="AW99" i="110"/>
  <c r="AS99" i="110"/>
  <c r="AO99" i="110"/>
  <c r="AK99" i="110"/>
  <c r="AG99" i="110"/>
  <c r="AC99" i="110"/>
  <c r="Y99" i="110"/>
  <c r="U99" i="110"/>
  <c r="Q99" i="110"/>
  <c r="L99" i="110"/>
  <c r="K99" i="110"/>
  <c r="B99" i="110"/>
  <c r="BA98" i="110"/>
  <c r="AW98" i="110"/>
  <c r="AS98" i="110"/>
  <c r="AO98" i="110"/>
  <c r="AK98" i="110"/>
  <c r="AG98" i="110"/>
  <c r="AC98" i="110"/>
  <c r="Y98" i="110"/>
  <c r="U98" i="110"/>
  <c r="Q98" i="110"/>
  <c r="K98" i="110"/>
  <c r="B98" i="110"/>
  <c r="BA97" i="110"/>
  <c r="AW97" i="110"/>
  <c r="AS97" i="110"/>
  <c r="AO97" i="110"/>
  <c r="AK97" i="110"/>
  <c r="AG97" i="110"/>
  <c r="AC97" i="110"/>
  <c r="Y97" i="110"/>
  <c r="U97" i="110"/>
  <c r="Q97" i="110"/>
  <c r="K97" i="110"/>
  <c r="B97" i="110"/>
  <c r="BA96" i="110"/>
  <c r="AW96" i="110"/>
  <c r="AS96" i="110"/>
  <c r="AO96" i="110"/>
  <c r="AK96" i="110"/>
  <c r="AG96" i="110"/>
  <c r="AC96" i="110"/>
  <c r="Y96" i="110"/>
  <c r="U96" i="110"/>
  <c r="Q96" i="110"/>
  <c r="K96" i="110"/>
  <c r="B96" i="110"/>
  <c r="BA95" i="110"/>
  <c r="AW95" i="110"/>
  <c r="AS95" i="110"/>
  <c r="AO95" i="110"/>
  <c r="AK95" i="110"/>
  <c r="AG95" i="110"/>
  <c r="AC95" i="110"/>
  <c r="Y95" i="110"/>
  <c r="U95" i="110"/>
  <c r="Q95" i="110"/>
  <c r="K95" i="110"/>
  <c r="B95" i="110"/>
  <c r="BA94" i="110"/>
  <c r="AW94" i="110"/>
  <c r="AS94" i="110"/>
  <c r="AO94" i="110"/>
  <c r="AK94" i="110"/>
  <c r="AG94" i="110"/>
  <c r="AC94" i="110"/>
  <c r="Y94" i="110"/>
  <c r="U94" i="110"/>
  <c r="Q94" i="110"/>
  <c r="K94" i="110"/>
  <c r="B94" i="110"/>
  <c r="BA93" i="110"/>
  <c r="AW93" i="110"/>
  <c r="AS93" i="110"/>
  <c r="AO93" i="110"/>
  <c r="AK93" i="110"/>
  <c r="AG93" i="110"/>
  <c r="AC93" i="110"/>
  <c r="Y93" i="110"/>
  <c r="U93" i="110"/>
  <c r="Q93" i="110"/>
  <c r="K93" i="110"/>
  <c r="B93" i="110"/>
  <c r="BA92" i="110"/>
  <c r="AW92" i="110"/>
  <c r="AS92" i="110"/>
  <c r="AO92" i="110"/>
  <c r="AK92" i="110"/>
  <c r="AG92" i="110"/>
  <c r="AC92" i="110"/>
  <c r="Y92" i="110"/>
  <c r="U92" i="110"/>
  <c r="Q92" i="110"/>
  <c r="K92" i="110"/>
  <c r="B92" i="110"/>
  <c r="BA91" i="110"/>
  <c r="AW91" i="110"/>
  <c r="AS91" i="110"/>
  <c r="AO91" i="110"/>
  <c r="AK91" i="110"/>
  <c r="AG91" i="110"/>
  <c r="AC91" i="110"/>
  <c r="Y91" i="110"/>
  <c r="U91" i="110"/>
  <c r="Q91" i="110"/>
  <c r="K91" i="110"/>
  <c r="B91" i="110"/>
  <c r="BA90" i="110"/>
  <c r="AW90" i="110"/>
  <c r="AS90" i="110"/>
  <c r="AO90" i="110"/>
  <c r="AK90" i="110"/>
  <c r="AG90" i="110"/>
  <c r="AC90" i="110"/>
  <c r="Y90" i="110"/>
  <c r="U90" i="110"/>
  <c r="Q90" i="110"/>
  <c r="K90" i="110"/>
  <c r="B90" i="110"/>
  <c r="BA89" i="110"/>
  <c r="AW89" i="110"/>
  <c r="AS89" i="110"/>
  <c r="AO89" i="110"/>
  <c r="AK89" i="110"/>
  <c r="AG89" i="110"/>
  <c r="AC89" i="110"/>
  <c r="Y89" i="110"/>
  <c r="U89" i="110"/>
  <c r="Q89" i="110"/>
  <c r="K89" i="110"/>
  <c r="B89" i="110"/>
  <c r="BA88" i="110"/>
  <c r="AW88" i="110"/>
  <c r="AS88" i="110"/>
  <c r="AO88" i="110"/>
  <c r="AK88" i="110"/>
  <c r="AG88" i="110"/>
  <c r="AC88" i="110"/>
  <c r="Y88" i="110"/>
  <c r="U88" i="110"/>
  <c r="Q88" i="110"/>
  <c r="K88" i="110"/>
  <c r="B88" i="110"/>
  <c r="BA87" i="110"/>
  <c r="AW87" i="110"/>
  <c r="AS87" i="110"/>
  <c r="AO87" i="110"/>
  <c r="AK87" i="110"/>
  <c r="AG87" i="110"/>
  <c r="AC87" i="110"/>
  <c r="Y87" i="110"/>
  <c r="U87" i="110"/>
  <c r="Q87" i="110"/>
  <c r="K87" i="110"/>
  <c r="B87" i="110"/>
  <c r="BA86" i="110"/>
  <c r="AW86" i="110"/>
  <c r="AS86" i="110"/>
  <c r="AO86" i="110"/>
  <c r="AK86" i="110"/>
  <c r="AG86" i="110"/>
  <c r="AC86" i="110"/>
  <c r="Y86" i="110"/>
  <c r="U86" i="110"/>
  <c r="Q86" i="110"/>
  <c r="K86" i="110"/>
  <c r="B86" i="110"/>
  <c r="BA85" i="110"/>
  <c r="AW85" i="110"/>
  <c r="AS85" i="110"/>
  <c r="AO85" i="110"/>
  <c r="AK85" i="110"/>
  <c r="AG85" i="110"/>
  <c r="AC85" i="110"/>
  <c r="Y85" i="110"/>
  <c r="U85" i="110"/>
  <c r="Q85" i="110"/>
  <c r="K85" i="110"/>
  <c r="B85" i="110"/>
  <c r="BA84" i="110"/>
  <c r="AW84" i="110"/>
  <c r="AS84" i="110"/>
  <c r="AO84" i="110"/>
  <c r="AK84" i="110"/>
  <c r="AG84" i="110"/>
  <c r="AC84" i="110"/>
  <c r="Y84" i="110"/>
  <c r="U84" i="110"/>
  <c r="Q84" i="110"/>
  <c r="K84" i="110"/>
  <c r="B84" i="110"/>
  <c r="BA83" i="110"/>
  <c r="AW83" i="110"/>
  <c r="AS83" i="110"/>
  <c r="AO83" i="110"/>
  <c r="AK83" i="110"/>
  <c r="AG83" i="110"/>
  <c r="AC83" i="110"/>
  <c r="Y83" i="110"/>
  <c r="U83" i="110"/>
  <c r="Q83" i="110"/>
  <c r="K83" i="110"/>
  <c r="B83" i="110"/>
  <c r="BA82" i="110"/>
  <c r="AW82" i="110"/>
  <c r="AS82" i="110"/>
  <c r="AO82" i="110"/>
  <c r="AK82" i="110"/>
  <c r="AG82" i="110"/>
  <c r="AC82" i="110"/>
  <c r="Y82" i="110"/>
  <c r="U82" i="110"/>
  <c r="Q82" i="110"/>
  <c r="K82" i="110"/>
  <c r="B82" i="110"/>
  <c r="BA81" i="110"/>
  <c r="AW81" i="110"/>
  <c r="AS81" i="110"/>
  <c r="AO81" i="110"/>
  <c r="AK81" i="110"/>
  <c r="AG81" i="110"/>
  <c r="AC81" i="110"/>
  <c r="Y81" i="110"/>
  <c r="U81" i="110"/>
  <c r="Q81" i="110"/>
  <c r="K81" i="110"/>
  <c r="B81" i="110"/>
  <c r="BA80" i="110"/>
  <c r="AW80" i="110"/>
  <c r="AS80" i="110"/>
  <c r="AO80" i="110"/>
  <c r="AK80" i="110"/>
  <c r="AG80" i="110"/>
  <c r="AC80" i="110"/>
  <c r="Y80" i="110"/>
  <c r="U80" i="110"/>
  <c r="Q80" i="110"/>
  <c r="K80" i="110"/>
  <c r="B80" i="110"/>
  <c r="BA79" i="110"/>
  <c r="AW79" i="110"/>
  <c r="AS79" i="110"/>
  <c r="AO79" i="110"/>
  <c r="AK79" i="110"/>
  <c r="AG79" i="110"/>
  <c r="AC79" i="110"/>
  <c r="Y79" i="110"/>
  <c r="U79" i="110"/>
  <c r="Q79" i="110"/>
  <c r="K79" i="110"/>
  <c r="B79" i="110"/>
  <c r="BA78" i="110"/>
  <c r="AW78" i="110"/>
  <c r="AS78" i="110"/>
  <c r="AO78" i="110"/>
  <c r="AK78" i="110"/>
  <c r="AG78" i="110"/>
  <c r="AC78" i="110"/>
  <c r="Y78" i="110"/>
  <c r="U78" i="110"/>
  <c r="Q78" i="110"/>
  <c r="K78" i="110"/>
  <c r="B78" i="110"/>
  <c r="BA77" i="110"/>
  <c r="AW77" i="110"/>
  <c r="AS77" i="110"/>
  <c r="AO77" i="110"/>
  <c r="AK77" i="110"/>
  <c r="AG77" i="110"/>
  <c r="AC77" i="110"/>
  <c r="Y77" i="110"/>
  <c r="U77" i="110"/>
  <c r="Q77" i="110"/>
  <c r="K77" i="110"/>
  <c r="B77" i="110"/>
  <c r="BA76" i="110"/>
  <c r="AW76" i="110"/>
  <c r="AS76" i="110"/>
  <c r="AO76" i="110"/>
  <c r="AK76" i="110"/>
  <c r="AG76" i="110"/>
  <c r="AC76" i="110"/>
  <c r="Y76" i="110"/>
  <c r="U76" i="110"/>
  <c r="Q76" i="110"/>
  <c r="K76" i="110"/>
  <c r="B76" i="110"/>
  <c r="BA75" i="110"/>
  <c r="AW75" i="110"/>
  <c r="AS75" i="110"/>
  <c r="AO75" i="110"/>
  <c r="AK75" i="110"/>
  <c r="AG75" i="110"/>
  <c r="AC75" i="110"/>
  <c r="Y75" i="110"/>
  <c r="U75" i="110"/>
  <c r="Q75" i="110"/>
  <c r="K75" i="110"/>
  <c r="B75" i="110"/>
  <c r="BA74" i="110"/>
  <c r="AW74" i="110"/>
  <c r="AS74" i="110"/>
  <c r="AO74" i="110"/>
  <c r="AK74" i="110"/>
  <c r="AG74" i="110"/>
  <c r="AC74" i="110"/>
  <c r="Y74" i="110"/>
  <c r="U74" i="110"/>
  <c r="Q74" i="110"/>
  <c r="K74" i="110"/>
  <c r="B74" i="110"/>
  <c r="BA73" i="110"/>
  <c r="AW73" i="110"/>
  <c r="AS73" i="110"/>
  <c r="AO73" i="110"/>
  <c r="AK73" i="110"/>
  <c r="AG73" i="110"/>
  <c r="AC73" i="110"/>
  <c r="Y73" i="110"/>
  <c r="U73" i="110"/>
  <c r="Q73" i="110"/>
  <c r="K73" i="110"/>
  <c r="B73" i="110"/>
  <c r="BA72" i="110"/>
  <c r="AW72" i="110"/>
  <c r="AS72" i="110"/>
  <c r="AO72" i="110"/>
  <c r="AK72" i="110"/>
  <c r="AG72" i="110"/>
  <c r="AC72" i="110"/>
  <c r="Y72" i="110"/>
  <c r="U72" i="110"/>
  <c r="Q72" i="110"/>
  <c r="K72" i="110"/>
  <c r="B72" i="110"/>
  <c r="BA71" i="110"/>
  <c r="AW71" i="110"/>
  <c r="AS71" i="110"/>
  <c r="AO71" i="110"/>
  <c r="AK71" i="110"/>
  <c r="AG71" i="110"/>
  <c r="AC71" i="110"/>
  <c r="Y71" i="110"/>
  <c r="U71" i="110"/>
  <c r="Q71" i="110"/>
  <c r="K71" i="110"/>
  <c r="B71" i="110"/>
  <c r="BA70" i="110"/>
  <c r="AW70" i="110"/>
  <c r="AS70" i="110"/>
  <c r="AO70" i="110"/>
  <c r="AK70" i="110"/>
  <c r="AG70" i="110"/>
  <c r="AC70" i="110"/>
  <c r="Y70" i="110"/>
  <c r="U70" i="110"/>
  <c r="Q70" i="110"/>
  <c r="K70" i="110"/>
  <c r="B70" i="110"/>
  <c r="BA69" i="110"/>
  <c r="AW69" i="110"/>
  <c r="AS69" i="110"/>
  <c r="AO69" i="110"/>
  <c r="AK69" i="110"/>
  <c r="AG69" i="110"/>
  <c r="AC69" i="110"/>
  <c r="Y69" i="110"/>
  <c r="U69" i="110"/>
  <c r="Q69" i="110"/>
  <c r="K69" i="110"/>
  <c r="B69" i="110"/>
  <c r="BA68" i="110"/>
  <c r="AW68" i="110"/>
  <c r="AS68" i="110"/>
  <c r="AO68" i="110"/>
  <c r="AK68" i="110"/>
  <c r="AG68" i="110"/>
  <c r="AC68" i="110"/>
  <c r="Y68" i="110"/>
  <c r="U68" i="110"/>
  <c r="Q68" i="110"/>
  <c r="K68" i="110"/>
  <c r="B68" i="110"/>
  <c r="BA67" i="110"/>
  <c r="AW67" i="110"/>
  <c r="AS67" i="110"/>
  <c r="AO67" i="110"/>
  <c r="AK67" i="110"/>
  <c r="AG67" i="110"/>
  <c r="AC67" i="110"/>
  <c r="Y67" i="110"/>
  <c r="U67" i="110"/>
  <c r="Q67" i="110"/>
  <c r="K67" i="110"/>
  <c r="B67" i="110"/>
  <c r="BA66" i="110"/>
  <c r="AW66" i="110"/>
  <c r="AS66" i="110"/>
  <c r="AO66" i="110"/>
  <c r="AK66" i="110"/>
  <c r="AG66" i="110"/>
  <c r="AC66" i="110"/>
  <c r="Y66" i="110"/>
  <c r="U66" i="110"/>
  <c r="Q66" i="110"/>
  <c r="K66" i="110"/>
  <c r="B66" i="110"/>
  <c r="BA65" i="110"/>
  <c r="AW65" i="110"/>
  <c r="AS65" i="110"/>
  <c r="AO65" i="110"/>
  <c r="AK65" i="110"/>
  <c r="AG65" i="110"/>
  <c r="AC65" i="110"/>
  <c r="Y65" i="110"/>
  <c r="U65" i="110"/>
  <c r="Q65" i="110"/>
  <c r="K65" i="110"/>
  <c r="B65" i="110"/>
  <c r="BA64" i="110"/>
  <c r="AW64" i="110"/>
  <c r="AS64" i="110"/>
  <c r="AO64" i="110"/>
  <c r="AK64" i="110"/>
  <c r="AG64" i="110"/>
  <c r="AC64" i="110"/>
  <c r="Y64" i="110"/>
  <c r="U64" i="110"/>
  <c r="Q64" i="110"/>
  <c r="K64" i="110"/>
  <c r="B64" i="110"/>
  <c r="BA63" i="110"/>
  <c r="AW63" i="110"/>
  <c r="AS63" i="110"/>
  <c r="AO63" i="110"/>
  <c r="AK63" i="110"/>
  <c r="AG63" i="110"/>
  <c r="AC63" i="110"/>
  <c r="Y63" i="110"/>
  <c r="U63" i="110"/>
  <c r="Q63" i="110"/>
  <c r="K63" i="110"/>
  <c r="B63" i="110"/>
  <c r="BA62" i="110"/>
  <c r="AW62" i="110"/>
  <c r="AS62" i="110"/>
  <c r="AO62" i="110"/>
  <c r="AK62" i="110"/>
  <c r="AG62" i="110"/>
  <c r="AC62" i="110"/>
  <c r="Y62" i="110"/>
  <c r="U62" i="110"/>
  <c r="Q62" i="110"/>
  <c r="K62" i="110"/>
  <c r="B62" i="110"/>
  <c r="BA61" i="110"/>
  <c r="AW61" i="110"/>
  <c r="AS61" i="110"/>
  <c r="AO61" i="110"/>
  <c r="AK61" i="110"/>
  <c r="AG61" i="110"/>
  <c r="AC61" i="110"/>
  <c r="Y61" i="110"/>
  <c r="U61" i="110"/>
  <c r="Q61" i="110"/>
  <c r="K61" i="110"/>
  <c r="B61" i="110"/>
  <c r="BA60" i="110"/>
  <c r="AW60" i="110"/>
  <c r="AS60" i="110"/>
  <c r="AO60" i="110"/>
  <c r="AK60" i="110"/>
  <c r="AG60" i="110"/>
  <c r="AC60" i="110"/>
  <c r="Y60" i="110"/>
  <c r="U60" i="110"/>
  <c r="Q60" i="110"/>
  <c r="K60" i="110"/>
  <c r="B60" i="110"/>
  <c r="BA59" i="110"/>
  <c r="AW59" i="110"/>
  <c r="AS59" i="110"/>
  <c r="AO59" i="110"/>
  <c r="AK59" i="110"/>
  <c r="AG59" i="110"/>
  <c r="AC59" i="110"/>
  <c r="Y59" i="110"/>
  <c r="U59" i="110"/>
  <c r="Q59" i="110"/>
  <c r="K59" i="110"/>
  <c r="B59" i="110"/>
  <c r="BA58" i="110"/>
  <c r="AW58" i="110"/>
  <c r="AS58" i="110"/>
  <c r="AO58" i="110"/>
  <c r="AK58" i="110"/>
  <c r="AG58" i="110"/>
  <c r="AC58" i="110"/>
  <c r="Y58" i="110"/>
  <c r="U58" i="110"/>
  <c r="Q58" i="110"/>
  <c r="K58" i="110"/>
  <c r="B58" i="110"/>
  <c r="BA57" i="110"/>
  <c r="AW57" i="110"/>
  <c r="AS57" i="110"/>
  <c r="AO57" i="110"/>
  <c r="AK57" i="110"/>
  <c r="AG57" i="110"/>
  <c r="AC57" i="110"/>
  <c r="Y57" i="110"/>
  <c r="U57" i="110"/>
  <c r="Q57" i="110"/>
  <c r="K57" i="110"/>
  <c r="B57" i="110"/>
  <c r="BD56" i="110"/>
  <c r="BE56" i="110" s="1"/>
  <c r="BA56" i="110"/>
  <c r="AW56" i="110"/>
  <c r="AS56" i="110"/>
  <c r="AO56" i="110"/>
  <c r="AK56" i="110"/>
  <c r="AG56" i="110"/>
  <c r="AC56" i="110"/>
  <c r="Y56" i="110"/>
  <c r="U56" i="110"/>
  <c r="Q56" i="110"/>
  <c r="K56" i="110"/>
  <c r="B56" i="110"/>
  <c r="BA55" i="110"/>
  <c r="AW55" i="110"/>
  <c r="AS55" i="110"/>
  <c r="AO55" i="110"/>
  <c r="AK55" i="110"/>
  <c r="AG55" i="110"/>
  <c r="AC55" i="110"/>
  <c r="Y55" i="110"/>
  <c r="U55" i="110"/>
  <c r="Q55" i="110"/>
  <c r="K55" i="110"/>
  <c r="B55" i="110"/>
  <c r="BA54" i="110"/>
  <c r="AW54" i="110"/>
  <c r="AS54" i="110"/>
  <c r="AO54" i="110"/>
  <c r="AK54" i="110"/>
  <c r="AG54" i="110"/>
  <c r="AC54" i="110"/>
  <c r="Y54" i="110"/>
  <c r="U54" i="110"/>
  <c r="Q54" i="110"/>
  <c r="K54" i="110"/>
  <c r="B54" i="110"/>
  <c r="BA53" i="110"/>
  <c r="AW53" i="110"/>
  <c r="AS53" i="110"/>
  <c r="AO53" i="110"/>
  <c r="AK53" i="110"/>
  <c r="AG53" i="110"/>
  <c r="AC53" i="110"/>
  <c r="Y53" i="110"/>
  <c r="U53" i="110"/>
  <c r="Q53" i="110"/>
  <c r="K53" i="110"/>
  <c r="B53" i="110"/>
  <c r="BA52" i="110"/>
  <c r="AW52" i="110"/>
  <c r="AS52" i="110"/>
  <c r="AO52" i="110"/>
  <c r="AK52" i="110"/>
  <c r="AG52" i="110"/>
  <c r="AC52" i="110"/>
  <c r="Y52" i="110"/>
  <c r="U52" i="110"/>
  <c r="Q52" i="110"/>
  <c r="K52" i="110"/>
  <c r="B52" i="110"/>
  <c r="BA51" i="110"/>
  <c r="AW51" i="110"/>
  <c r="AS51" i="110"/>
  <c r="AO51" i="110"/>
  <c r="AK51" i="110"/>
  <c r="AG51" i="110"/>
  <c r="AC51" i="110"/>
  <c r="Y51" i="110"/>
  <c r="U51" i="110"/>
  <c r="Q51" i="110"/>
  <c r="K51" i="110"/>
  <c r="B51" i="110"/>
  <c r="BA50" i="110"/>
  <c r="AW50" i="110"/>
  <c r="AS50" i="110"/>
  <c r="AO50" i="110"/>
  <c r="AK50" i="110"/>
  <c r="AG50" i="110"/>
  <c r="AC50" i="110"/>
  <c r="Y50" i="110"/>
  <c r="U50" i="110"/>
  <c r="Q50" i="110"/>
  <c r="K50" i="110"/>
  <c r="B50" i="110"/>
  <c r="BA49" i="110"/>
  <c r="AW49" i="110"/>
  <c r="AS49" i="110"/>
  <c r="AO49" i="110"/>
  <c r="AK49" i="110"/>
  <c r="AG49" i="110"/>
  <c r="AC49" i="110"/>
  <c r="Y49" i="110"/>
  <c r="U49" i="110"/>
  <c r="Q49" i="110"/>
  <c r="K49" i="110"/>
  <c r="B49" i="110"/>
  <c r="BA48" i="110"/>
  <c r="AW48" i="110"/>
  <c r="AS48" i="110"/>
  <c r="AO48" i="110"/>
  <c r="AK48" i="110"/>
  <c r="AG48" i="110"/>
  <c r="AC48" i="110"/>
  <c r="Y48" i="110"/>
  <c r="U48" i="110"/>
  <c r="Q48" i="110"/>
  <c r="K48" i="110"/>
  <c r="B48" i="110"/>
  <c r="BA47" i="110"/>
  <c r="AW47" i="110"/>
  <c r="AS47" i="110"/>
  <c r="AO47" i="110"/>
  <c r="AK47" i="110"/>
  <c r="AG47" i="110"/>
  <c r="AC47" i="110"/>
  <c r="Y47" i="110"/>
  <c r="U47" i="110"/>
  <c r="Q47" i="110"/>
  <c r="K47" i="110"/>
  <c r="B47" i="110"/>
  <c r="BA46" i="110"/>
  <c r="AW46" i="110"/>
  <c r="AS46" i="110"/>
  <c r="AO46" i="110"/>
  <c r="AK46" i="110"/>
  <c r="AG46" i="110"/>
  <c r="AC46" i="110"/>
  <c r="Y46" i="110"/>
  <c r="U46" i="110"/>
  <c r="Q46" i="110"/>
  <c r="K46" i="110"/>
  <c r="B46" i="110"/>
  <c r="BA45" i="110"/>
  <c r="AW45" i="110"/>
  <c r="AS45" i="110"/>
  <c r="AO45" i="110"/>
  <c r="AK45" i="110"/>
  <c r="AG45" i="110"/>
  <c r="AC45" i="110"/>
  <c r="Y45" i="110"/>
  <c r="U45" i="110"/>
  <c r="Q45" i="110"/>
  <c r="K45" i="110"/>
  <c r="B45" i="110"/>
  <c r="BA44" i="110"/>
  <c r="AW44" i="110"/>
  <c r="AS44" i="110"/>
  <c r="AO44" i="110"/>
  <c r="AK44" i="110"/>
  <c r="AG44" i="110"/>
  <c r="AC44" i="110"/>
  <c r="Y44" i="110"/>
  <c r="U44" i="110"/>
  <c r="Q44" i="110"/>
  <c r="K44" i="110"/>
  <c r="B44" i="110"/>
  <c r="BA43" i="110"/>
  <c r="AW43" i="110"/>
  <c r="AS43" i="110"/>
  <c r="AO43" i="110"/>
  <c r="AK43" i="110"/>
  <c r="AG43" i="110"/>
  <c r="AC43" i="110"/>
  <c r="Y43" i="110"/>
  <c r="U43" i="110"/>
  <c r="Q43" i="110"/>
  <c r="K43" i="110"/>
  <c r="B43" i="110"/>
  <c r="BA42" i="110"/>
  <c r="AW42" i="110"/>
  <c r="AS42" i="110"/>
  <c r="AO42" i="110"/>
  <c r="AK42" i="110"/>
  <c r="AG42" i="110"/>
  <c r="AC42" i="110"/>
  <c r="Y42" i="110"/>
  <c r="U42" i="110"/>
  <c r="Q42" i="110"/>
  <c r="K42" i="110"/>
  <c r="B42" i="110"/>
  <c r="BA41" i="110"/>
  <c r="AW41" i="110"/>
  <c r="AS41" i="110"/>
  <c r="AO41" i="110"/>
  <c r="AK41" i="110"/>
  <c r="AG41" i="110"/>
  <c r="AC41" i="110"/>
  <c r="Y41" i="110"/>
  <c r="U41" i="110"/>
  <c r="Q41" i="110"/>
  <c r="K41" i="110"/>
  <c r="B41" i="110"/>
  <c r="BA40" i="110"/>
  <c r="AW40" i="110"/>
  <c r="AS40" i="110"/>
  <c r="AO40" i="110"/>
  <c r="AK40" i="110"/>
  <c r="AG40" i="110"/>
  <c r="AC40" i="110"/>
  <c r="Y40" i="110"/>
  <c r="U40" i="110"/>
  <c r="Q40" i="110"/>
  <c r="K40" i="110"/>
  <c r="B40" i="110"/>
  <c r="BA32" i="110"/>
  <c r="AW32" i="110"/>
  <c r="AS32" i="110"/>
  <c r="AO32" i="110"/>
  <c r="AK32" i="110"/>
  <c r="AG32" i="110"/>
  <c r="AC32" i="110"/>
  <c r="Y32" i="110"/>
  <c r="U32" i="110"/>
  <c r="Q32" i="110"/>
  <c r="K32" i="110"/>
  <c r="B32" i="110"/>
  <c r="BA24" i="110"/>
  <c r="AW24" i="110"/>
  <c r="AS24" i="110"/>
  <c r="AO24" i="110"/>
  <c r="AK24" i="110"/>
  <c r="AG24" i="110"/>
  <c r="AC24" i="110"/>
  <c r="Y24" i="110"/>
  <c r="U24" i="110"/>
  <c r="Q24" i="110"/>
  <c r="K24" i="110"/>
  <c r="B24" i="110"/>
  <c r="BA23" i="110"/>
  <c r="AW23" i="110"/>
  <c r="AS23" i="110"/>
  <c r="AO23" i="110"/>
  <c r="AK23" i="110"/>
  <c r="AG23" i="110"/>
  <c r="AC23" i="110"/>
  <c r="Y23" i="110"/>
  <c r="U23" i="110"/>
  <c r="Q23" i="110"/>
  <c r="K23" i="110"/>
  <c r="B23" i="110"/>
  <c r="BA2" i="110"/>
  <c r="AW2" i="110"/>
  <c r="AS2" i="110"/>
  <c r="AO2" i="110"/>
  <c r="AK2" i="110"/>
  <c r="AG2" i="110"/>
  <c r="AC2" i="110"/>
  <c r="Y2" i="110"/>
  <c r="U2" i="110"/>
  <c r="Q2" i="110"/>
  <c r="K2" i="110"/>
  <c r="B2" i="110"/>
  <c r="BA6" i="110"/>
  <c r="AW6" i="110"/>
  <c r="AS6" i="110"/>
  <c r="AO6" i="110"/>
  <c r="AK6" i="110"/>
  <c r="AG6" i="110"/>
  <c r="AC6" i="110"/>
  <c r="Y6" i="110"/>
  <c r="U6" i="110"/>
  <c r="Q6" i="110"/>
  <c r="K6" i="110"/>
  <c r="B6" i="110"/>
  <c r="BA11" i="110"/>
  <c r="AW11" i="110"/>
  <c r="AS11" i="110"/>
  <c r="AO11" i="110"/>
  <c r="AK11" i="110"/>
  <c r="AG11" i="110"/>
  <c r="AC11" i="110"/>
  <c r="Y11" i="110"/>
  <c r="U11" i="110"/>
  <c r="Q11" i="110"/>
  <c r="K11" i="110"/>
  <c r="B11" i="110"/>
  <c r="BA28" i="110"/>
  <c r="AW28" i="110"/>
  <c r="AS28" i="110"/>
  <c r="AO28" i="110"/>
  <c r="AK28" i="110"/>
  <c r="AG28" i="110"/>
  <c r="AC28" i="110"/>
  <c r="Y28" i="110"/>
  <c r="U28" i="110"/>
  <c r="Q28" i="110"/>
  <c r="K28" i="110"/>
  <c r="B28" i="110"/>
  <c r="BA10" i="110"/>
  <c r="AW10" i="110"/>
  <c r="AS10" i="110"/>
  <c r="AO10" i="110"/>
  <c r="AK10" i="110"/>
  <c r="AG10" i="110"/>
  <c r="AC10" i="110"/>
  <c r="Y10" i="110"/>
  <c r="U10" i="110"/>
  <c r="Q10" i="110"/>
  <c r="K10" i="110"/>
  <c r="B10" i="110"/>
  <c r="BA34" i="110"/>
  <c r="AW34" i="110"/>
  <c r="AS34" i="110"/>
  <c r="AO34" i="110"/>
  <c r="AK34" i="110"/>
  <c r="AG34" i="110"/>
  <c r="AC34" i="110"/>
  <c r="Y34" i="110"/>
  <c r="U34" i="110"/>
  <c r="Q34" i="110"/>
  <c r="K34" i="110"/>
  <c r="B34" i="110"/>
  <c r="BB36" i="110"/>
  <c r="BD36" i="110" s="1"/>
  <c r="BE36" i="110" s="1"/>
  <c r="BA36" i="110"/>
  <c r="AW36" i="110"/>
  <c r="AS36" i="110"/>
  <c r="AO36" i="110"/>
  <c r="AK36" i="110"/>
  <c r="AG36" i="110"/>
  <c r="AC36" i="110"/>
  <c r="Y36" i="110"/>
  <c r="U36" i="110"/>
  <c r="Q36" i="110"/>
  <c r="L36" i="110"/>
  <c r="K36" i="110"/>
  <c r="B36" i="110"/>
  <c r="BA30" i="110"/>
  <c r="AW30" i="110"/>
  <c r="AS30" i="110"/>
  <c r="AO30" i="110"/>
  <c r="AK30" i="110"/>
  <c r="AG30" i="110"/>
  <c r="AC30" i="110"/>
  <c r="Y30" i="110"/>
  <c r="U30" i="110"/>
  <c r="Q30" i="110"/>
  <c r="K30" i="110"/>
  <c r="B30" i="110"/>
  <c r="BA22" i="110"/>
  <c r="AW22" i="110"/>
  <c r="AS22" i="110"/>
  <c r="AO22" i="110"/>
  <c r="AK22" i="110"/>
  <c r="AG22" i="110"/>
  <c r="AC22" i="110"/>
  <c r="Y22" i="110"/>
  <c r="U22" i="110"/>
  <c r="Q22" i="110"/>
  <c r="K22" i="110"/>
  <c r="B22" i="110"/>
  <c r="BA26" i="110"/>
  <c r="AW26" i="110"/>
  <c r="AS26" i="110"/>
  <c r="AO26" i="110"/>
  <c r="AK26" i="110"/>
  <c r="AG26" i="110"/>
  <c r="AC26" i="110"/>
  <c r="Y26" i="110"/>
  <c r="U26" i="110"/>
  <c r="Q26" i="110"/>
  <c r="K26" i="110"/>
  <c r="B26" i="110"/>
  <c r="BA31" i="110"/>
  <c r="AW31" i="110"/>
  <c r="AS31" i="110"/>
  <c r="AO31" i="110"/>
  <c r="AK31" i="110"/>
  <c r="AG31" i="110"/>
  <c r="AC31" i="110"/>
  <c r="Y31" i="110"/>
  <c r="U31" i="110"/>
  <c r="Q31" i="110"/>
  <c r="K31" i="110"/>
  <c r="B31" i="110"/>
  <c r="BA35" i="110"/>
  <c r="AW35" i="110"/>
  <c r="AS35" i="110"/>
  <c r="AO35" i="110"/>
  <c r="AK35" i="110"/>
  <c r="AG35" i="110"/>
  <c r="AC35" i="110"/>
  <c r="Y35" i="110"/>
  <c r="U35" i="110"/>
  <c r="Q35" i="110"/>
  <c r="K35" i="110"/>
  <c r="B35" i="110"/>
  <c r="BA37" i="110"/>
  <c r="AW37" i="110"/>
  <c r="AS37" i="110"/>
  <c r="AO37" i="110"/>
  <c r="AK37" i="110"/>
  <c r="AG37" i="110"/>
  <c r="AC37" i="110"/>
  <c r="Y37" i="110"/>
  <c r="U37" i="110"/>
  <c r="Q37" i="110"/>
  <c r="K37" i="110"/>
  <c r="B37" i="110"/>
  <c r="BA14" i="110"/>
  <c r="AW14" i="110"/>
  <c r="AS14" i="110"/>
  <c r="AO14" i="110"/>
  <c r="AK14" i="110"/>
  <c r="AG14" i="110"/>
  <c r="AC14" i="110"/>
  <c r="Y14" i="110"/>
  <c r="U14" i="110"/>
  <c r="Q14" i="110"/>
  <c r="K14" i="110"/>
  <c r="B14" i="110"/>
  <c r="BA3" i="110"/>
  <c r="AW3" i="110"/>
  <c r="AS3" i="110"/>
  <c r="AO3" i="110"/>
  <c r="AK3" i="110"/>
  <c r="AG3" i="110"/>
  <c r="AC3" i="110"/>
  <c r="Y3" i="110"/>
  <c r="U3" i="110"/>
  <c r="Q3" i="110"/>
  <c r="K3" i="110"/>
  <c r="B3" i="110"/>
  <c r="BA16" i="110"/>
  <c r="AW16" i="110"/>
  <c r="AS16" i="110"/>
  <c r="AO16" i="110"/>
  <c r="AK16" i="110"/>
  <c r="AG16" i="110"/>
  <c r="AC16" i="110"/>
  <c r="Y16" i="110"/>
  <c r="U16" i="110"/>
  <c r="Q16" i="110"/>
  <c r="K16" i="110"/>
  <c r="B16" i="110"/>
  <c r="BA38" i="110"/>
  <c r="AW38" i="110"/>
  <c r="AS38" i="110"/>
  <c r="AO38" i="110"/>
  <c r="AK38" i="110"/>
  <c r="AG38" i="110"/>
  <c r="AC38" i="110"/>
  <c r="Y38" i="110"/>
  <c r="U38" i="110"/>
  <c r="Q38" i="110"/>
  <c r="K38" i="110"/>
  <c r="B38" i="110"/>
  <c r="BA20" i="110"/>
  <c r="AW20" i="110"/>
  <c r="AS20" i="110"/>
  <c r="AO20" i="110"/>
  <c r="AK20" i="110"/>
  <c r="AG20" i="110"/>
  <c r="AC20" i="110"/>
  <c r="Y20" i="110"/>
  <c r="U20" i="110"/>
  <c r="Q20" i="110"/>
  <c r="K20" i="110"/>
  <c r="B20" i="110"/>
  <c r="BA12" i="110"/>
  <c r="AW12" i="110"/>
  <c r="AS12" i="110"/>
  <c r="AO12" i="110"/>
  <c r="AK12" i="110"/>
  <c r="AG12" i="110"/>
  <c r="AC12" i="110"/>
  <c r="Y12" i="110"/>
  <c r="U12" i="110"/>
  <c r="Q12" i="110"/>
  <c r="K12" i="110"/>
  <c r="B12" i="110"/>
  <c r="BA19" i="110"/>
  <c r="AW19" i="110"/>
  <c r="AS19" i="110"/>
  <c r="AO19" i="110"/>
  <c r="AK19" i="110"/>
  <c r="AG19" i="110"/>
  <c r="AC19" i="110"/>
  <c r="Y19" i="110"/>
  <c r="U19" i="110"/>
  <c r="Q19" i="110"/>
  <c r="K19" i="110"/>
  <c r="B19" i="110"/>
  <c r="BA4" i="110"/>
  <c r="AW4" i="110"/>
  <c r="AS4" i="110"/>
  <c r="AO4" i="110"/>
  <c r="AK4" i="110"/>
  <c r="AG4" i="110"/>
  <c r="AC4" i="110"/>
  <c r="Y4" i="110"/>
  <c r="U4" i="110"/>
  <c r="Q4" i="110"/>
  <c r="K4" i="110"/>
  <c r="B4" i="110"/>
  <c r="BA8" i="110"/>
  <c r="AW8" i="110"/>
  <c r="AS8" i="110"/>
  <c r="AO8" i="110"/>
  <c r="AK8" i="110"/>
  <c r="AG8" i="110"/>
  <c r="AC8" i="110"/>
  <c r="Y8" i="110"/>
  <c r="U8" i="110"/>
  <c r="Q8" i="110"/>
  <c r="K8" i="110"/>
  <c r="B8" i="110"/>
  <c r="BA7" i="110"/>
  <c r="AW7" i="110"/>
  <c r="AS7" i="110"/>
  <c r="AO7" i="110"/>
  <c r="AK7" i="110"/>
  <c r="AG7" i="110"/>
  <c r="AC7" i="110"/>
  <c r="Y7" i="110"/>
  <c r="U7" i="110"/>
  <c r="Q7" i="110"/>
  <c r="K7" i="110"/>
  <c r="B7" i="110"/>
  <c r="BA21" i="110"/>
  <c r="AW21" i="110"/>
  <c r="AS21" i="110"/>
  <c r="AO21" i="110"/>
  <c r="AK21" i="110"/>
  <c r="AG21" i="110"/>
  <c r="AC21" i="110"/>
  <c r="Y21" i="110"/>
  <c r="U21" i="110"/>
  <c r="Q21" i="110"/>
  <c r="K21" i="110"/>
  <c r="B21" i="110"/>
  <c r="BA27" i="110"/>
  <c r="AW27" i="110"/>
  <c r="AS27" i="110"/>
  <c r="AO27" i="110"/>
  <c r="AK27" i="110"/>
  <c r="AG27" i="110"/>
  <c r="AC27" i="110"/>
  <c r="Y27" i="110"/>
  <c r="U27" i="110"/>
  <c r="Q27" i="110"/>
  <c r="K27" i="110"/>
  <c r="B27" i="110"/>
  <c r="BA18" i="110"/>
  <c r="AW18" i="110"/>
  <c r="AS18" i="110"/>
  <c r="AO18" i="110"/>
  <c r="AK18" i="110"/>
  <c r="AG18" i="110"/>
  <c r="AC18" i="110"/>
  <c r="Y18" i="110"/>
  <c r="U18" i="110"/>
  <c r="Q18" i="110"/>
  <c r="K18" i="110"/>
  <c r="B18" i="110"/>
  <c r="BA29" i="110"/>
  <c r="AW29" i="110"/>
  <c r="AS29" i="110"/>
  <c r="AO29" i="110"/>
  <c r="AK29" i="110"/>
  <c r="AG29" i="110"/>
  <c r="AC29" i="110"/>
  <c r="Y29" i="110"/>
  <c r="U29" i="110"/>
  <c r="Q29" i="110"/>
  <c r="K29" i="110"/>
  <c r="B29" i="110"/>
  <c r="BA33" i="110"/>
  <c r="AW33" i="110"/>
  <c r="AS33" i="110"/>
  <c r="AO33" i="110"/>
  <c r="AK33" i="110"/>
  <c r="AG33" i="110"/>
  <c r="AC33" i="110"/>
  <c r="Y33" i="110"/>
  <c r="U33" i="110"/>
  <c r="Q33" i="110"/>
  <c r="K33" i="110"/>
  <c r="B33" i="110"/>
  <c r="BA15" i="110"/>
  <c r="AW15" i="110"/>
  <c r="AS15" i="110"/>
  <c r="AO15" i="110"/>
  <c r="AK15" i="110"/>
  <c r="AG15" i="110"/>
  <c r="AC15" i="110"/>
  <c r="Y15" i="110"/>
  <c r="U15" i="110"/>
  <c r="Q15" i="110"/>
  <c r="K15" i="110"/>
  <c r="B15" i="110"/>
  <c r="BA13" i="110"/>
  <c r="AW13" i="110"/>
  <c r="AS13" i="110"/>
  <c r="AO13" i="110"/>
  <c r="AK13" i="110"/>
  <c r="AG13" i="110"/>
  <c r="AC13" i="110"/>
  <c r="Y13" i="110"/>
  <c r="U13" i="110"/>
  <c r="Q13" i="110"/>
  <c r="K13" i="110"/>
  <c r="B13" i="110"/>
  <c r="BA17" i="110"/>
  <c r="AW17" i="110"/>
  <c r="AS17" i="110"/>
  <c r="AO17" i="110"/>
  <c r="AK17" i="110"/>
  <c r="AG17" i="110"/>
  <c r="AC17" i="110"/>
  <c r="Y17" i="110"/>
  <c r="U17" i="110"/>
  <c r="Q17" i="110"/>
  <c r="K17" i="110"/>
  <c r="B17" i="110"/>
  <c r="BA25" i="110"/>
  <c r="AW25" i="110"/>
  <c r="AS25" i="110"/>
  <c r="AO25" i="110"/>
  <c r="AK25" i="110"/>
  <c r="AG25" i="110"/>
  <c r="AC25" i="110"/>
  <c r="Y25" i="110"/>
  <c r="U25" i="110"/>
  <c r="Q25" i="110"/>
  <c r="K25" i="110"/>
  <c r="B25" i="110"/>
  <c r="BA9" i="110"/>
  <c r="AW9" i="110"/>
  <c r="AS9" i="110"/>
  <c r="AO9" i="110"/>
  <c r="AK9" i="110"/>
  <c r="AG9" i="110"/>
  <c r="AC9" i="110"/>
  <c r="Y9" i="110"/>
  <c r="U9" i="110"/>
  <c r="Q9" i="110"/>
  <c r="K9" i="110"/>
  <c r="B9" i="110"/>
  <c r="BA5" i="110"/>
  <c r="AW5" i="110"/>
  <c r="AS5" i="110"/>
  <c r="AO5" i="110"/>
  <c r="AK5" i="110"/>
  <c r="AG5" i="110"/>
  <c r="AC5" i="110"/>
  <c r="Y5" i="110"/>
  <c r="U5" i="110"/>
  <c r="Q5" i="110"/>
  <c r="K5" i="110"/>
  <c r="B5" i="110"/>
  <c r="BA39" i="110"/>
  <c r="AW39" i="110"/>
  <c r="AS39" i="110"/>
  <c r="AO39" i="110"/>
  <c r="AK39" i="110"/>
  <c r="AG39" i="110"/>
  <c r="AC39" i="110"/>
  <c r="Y39" i="110"/>
  <c r="U39" i="110"/>
  <c r="Q39" i="110"/>
  <c r="K39" i="110"/>
  <c r="B39" i="110"/>
  <c r="D1" i="110"/>
  <c r="BL125" i="109"/>
  <c r="BN125" i="109" s="1"/>
  <c r="BO125" i="109" s="1"/>
  <c r="BK125" i="109"/>
  <c r="BF125" i="109"/>
  <c r="BA125" i="109"/>
  <c r="AV125" i="109"/>
  <c r="AQ125" i="109"/>
  <c r="AL125" i="109"/>
  <c r="AG125" i="109"/>
  <c r="AB125" i="109"/>
  <c r="W125" i="109"/>
  <c r="R125" i="109"/>
  <c r="L125" i="109"/>
  <c r="K125" i="109"/>
  <c r="B125" i="109"/>
  <c r="BO124" i="109"/>
  <c r="BK124" i="109"/>
  <c r="BF124" i="109"/>
  <c r="BA124" i="109"/>
  <c r="AV124" i="109"/>
  <c r="AQ124" i="109"/>
  <c r="AL124" i="109"/>
  <c r="AG124" i="109"/>
  <c r="AB124" i="109"/>
  <c r="W124" i="109"/>
  <c r="R124" i="109"/>
  <c r="K124" i="109"/>
  <c r="B124" i="109"/>
  <c r="BK123" i="109"/>
  <c r="BF123" i="109"/>
  <c r="BA123" i="109"/>
  <c r="AV123" i="109"/>
  <c r="AQ123" i="109"/>
  <c r="AL123" i="109"/>
  <c r="AG123" i="109"/>
  <c r="AB123" i="109"/>
  <c r="W123" i="109"/>
  <c r="R123" i="109"/>
  <c r="K123" i="109"/>
  <c r="B123" i="109"/>
  <c r="BK122" i="109"/>
  <c r="BF122" i="109"/>
  <c r="BA122" i="109"/>
  <c r="AV122" i="109"/>
  <c r="AQ122" i="109"/>
  <c r="AL122" i="109"/>
  <c r="AG122" i="109"/>
  <c r="AB122" i="109"/>
  <c r="W122" i="109"/>
  <c r="R122" i="109"/>
  <c r="K122" i="109"/>
  <c r="B122" i="109"/>
  <c r="BO121" i="109"/>
  <c r="BK121" i="109"/>
  <c r="BF121" i="109"/>
  <c r="BA121" i="109"/>
  <c r="AV121" i="109"/>
  <c r="AQ121" i="109"/>
  <c r="AL121" i="109"/>
  <c r="AG121" i="109"/>
  <c r="AB121" i="109"/>
  <c r="W121" i="109"/>
  <c r="R121" i="109"/>
  <c r="K121" i="109"/>
  <c r="B121" i="109"/>
  <c r="BO120" i="109"/>
  <c r="BK120" i="109"/>
  <c r="BF120" i="109"/>
  <c r="BA120" i="109"/>
  <c r="AV120" i="109"/>
  <c r="AQ120" i="109"/>
  <c r="AL120" i="109"/>
  <c r="AG120" i="109"/>
  <c r="AB120" i="109"/>
  <c r="W120" i="109"/>
  <c r="R120" i="109"/>
  <c r="K120" i="109"/>
  <c r="B120" i="109"/>
  <c r="BO119" i="109"/>
  <c r="BK119" i="109"/>
  <c r="BF119" i="109"/>
  <c r="BA119" i="109"/>
  <c r="AV119" i="109"/>
  <c r="AQ119" i="109"/>
  <c r="AL119" i="109"/>
  <c r="AG119" i="109"/>
  <c r="AB119" i="109"/>
  <c r="W119" i="109"/>
  <c r="R119" i="109"/>
  <c r="K119" i="109"/>
  <c r="B119" i="109"/>
  <c r="BO118" i="109"/>
  <c r="BK118" i="109"/>
  <c r="BF118" i="109"/>
  <c r="BA118" i="109"/>
  <c r="AV118" i="109"/>
  <c r="AQ118" i="109"/>
  <c r="AL118" i="109"/>
  <c r="AG118" i="109"/>
  <c r="AB118" i="109"/>
  <c r="W118" i="109"/>
  <c r="R118" i="109"/>
  <c r="K118" i="109"/>
  <c r="B118" i="109"/>
  <c r="BO117" i="109"/>
  <c r="BK117" i="109"/>
  <c r="BF117" i="109"/>
  <c r="BA117" i="109"/>
  <c r="AV117" i="109"/>
  <c r="AQ117" i="109"/>
  <c r="AL117" i="109"/>
  <c r="AG117" i="109"/>
  <c r="AB117" i="109"/>
  <c r="W117" i="109"/>
  <c r="R117" i="109"/>
  <c r="K117" i="109"/>
  <c r="B117" i="109"/>
  <c r="BK116" i="109"/>
  <c r="BF116" i="109"/>
  <c r="BA116" i="109"/>
  <c r="AV116" i="109"/>
  <c r="AQ116" i="109"/>
  <c r="AL116" i="109"/>
  <c r="AG116" i="109"/>
  <c r="AB116" i="109"/>
  <c r="W116" i="109"/>
  <c r="R116" i="109"/>
  <c r="K116" i="109"/>
  <c r="B116" i="109"/>
  <c r="BK115" i="109"/>
  <c r="BF115" i="109"/>
  <c r="BA115" i="109"/>
  <c r="AV115" i="109"/>
  <c r="AQ115" i="109"/>
  <c r="AL115" i="109"/>
  <c r="AG115" i="109"/>
  <c r="AB115" i="109"/>
  <c r="W115" i="109"/>
  <c r="R115" i="109"/>
  <c r="K115" i="109"/>
  <c r="B115" i="109"/>
  <c r="BK114" i="109"/>
  <c r="BF114" i="109"/>
  <c r="BA114" i="109"/>
  <c r="AV114" i="109"/>
  <c r="AQ114" i="109"/>
  <c r="AL114" i="109"/>
  <c r="AG114" i="109"/>
  <c r="AB114" i="109"/>
  <c r="W114" i="109"/>
  <c r="R114" i="109"/>
  <c r="K114" i="109"/>
  <c r="B114" i="109"/>
  <c r="BK113" i="109"/>
  <c r="BF113" i="109"/>
  <c r="BA113" i="109"/>
  <c r="AV113" i="109"/>
  <c r="AQ113" i="109"/>
  <c r="AL113" i="109"/>
  <c r="AG113" i="109"/>
  <c r="AB113" i="109"/>
  <c r="W113" i="109"/>
  <c r="R113" i="109"/>
  <c r="K113" i="109"/>
  <c r="B113" i="109"/>
  <c r="BK112" i="109"/>
  <c r="BF112" i="109"/>
  <c r="BA112" i="109"/>
  <c r="AV112" i="109"/>
  <c r="AQ112" i="109"/>
  <c r="AL112" i="109"/>
  <c r="AG112" i="109"/>
  <c r="AB112" i="109"/>
  <c r="W112" i="109"/>
  <c r="R112" i="109"/>
  <c r="K112" i="109"/>
  <c r="B112" i="109"/>
  <c r="BK111" i="109"/>
  <c r="BF111" i="109"/>
  <c r="BA111" i="109"/>
  <c r="AV111" i="109"/>
  <c r="AQ111" i="109"/>
  <c r="AL111" i="109"/>
  <c r="AG111" i="109"/>
  <c r="AB111" i="109"/>
  <c r="W111" i="109"/>
  <c r="R111" i="109"/>
  <c r="K111" i="109"/>
  <c r="B111" i="109"/>
  <c r="BK110" i="109"/>
  <c r="BF110" i="109"/>
  <c r="BA110" i="109"/>
  <c r="AV110" i="109"/>
  <c r="AQ110" i="109"/>
  <c r="AL110" i="109"/>
  <c r="AG110" i="109"/>
  <c r="AB110" i="109"/>
  <c r="W110" i="109"/>
  <c r="R110" i="109"/>
  <c r="K110" i="109"/>
  <c r="B110" i="109"/>
  <c r="BK109" i="109"/>
  <c r="BF109" i="109"/>
  <c r="BA109" i="109"/>
  <c r="AV109" i="109"/>
  <c r="AQ109" i="109"/>
  <c r="AL109" i="109"/>
  <c r="AG109" i="109"/>
  <c r="AB109" i="109"/>
  <c r="W109" i="109"/>
  <c r="R109" i="109"/>
  <c r="K109" i="109"/>
  <c r="B109" i="109"/>
  <c r="BK108" i="109"/>
  <c r="BF108" i="109"/>
  <c r="BA108" i="109"/>
  <c r="AV108" i="109"/>
  <c r="AQ108" i="109"/>
  <c r="AL108" i="109"/>
  <c r="AG108" i="109"/>
  <c r="AB108" i="109"/>
  <c r="W108" i="109"/>
  <c r="R108" i="109"/>
  <c r="K108" i="109"/>
  <c r="B108" i="109"/>
  <c r="BK107" i="109"/>
  <c r="BF107" i="109"/>
  <c r="BA107" i="109"/>
  <c r="AV107" i="109"/>
  <c r="AQ107" i="109"/>
  <c r="AL107" i="109"/>
  <c r="AG107" i="109"/>
  <c r="AB107" i="109"/>
  <c r="W107" i="109"/>
  <c r="R107" i="109"/>
  <c r="K107" i="109"/>
  <c r="B107" i="109"/>
  <c r="BK106" i="109"/>
  <c r="BF106" i="109"/>
  <c r="BA106" i="109"/>
  <c r="AV106" i="109"/>
  <c r="AQ106" i="109"/>
  <c r="AL106" i="109"/>
  <c r="AG106" i="109"/>
  <c r="AB106" i="109"/>
  <c r="W106" i="109"/>
  <c r="R106" i="109"/>
  <c r="K106" i="109"/>
  <c r="B106" i="109"/>
  <c r="BK105" i="109"/>
  <c r="BF105" i="109"/>
  <c r="BA105" i="109"/>
  <c r="AV105" i="109"/>
  <c r="AQ105" i="109"/>
  <c r="AL105" i="109"/>
  <c r="AG105" i="109"/>
  <c r="AB105" i="109"/>
  <c r="W105" i="109"/>
  <c r="R105" i="109"/>
  <c r="K105" i="109"/>
  <c r="B105" i="109"/>
  <c r="BK104" i="109"/>
  <c r="BF104" i="109"/>
  <c r="BA104" i="109"/>
  <c r="AV104" i="109"/>
  <c r="AQ104" i="109"/>
  <c r="AL104" i="109"/>
  <c r="AG104" i="109"/>
  <c r="AB104" i="109"/>
  <c r="W104" i="109"/>
  <c r="R104" i="109"/>
  <c r="K104" i="109"/>
  <c r="B104" i="109"/>
  <c r="BK103" i="109"/>
  <c r="BF103" i="109"/>
  <c r="BA103" i="109"/>
  <c r="AV103" i="109"/>
  <c r="AQ103" i="109"/>
  <c r="AL103" i="109"/>
  <c r="AG103" i="109"/>
  <c r="AB103" i="109"/>
  <c r="W103" i="109"/>
  <c r="R103" i="109"/>
  <c r="K103" i="109"/>
  <c r="B103" i="109"/>
  <c r="BK102" i="109"/>
  <c r="BF102" i="109"/>
  <c r="BA102" i="109"/>
  <c r="AV102" i="109"/>
  <c r="AQ102" i="109"/>
  <c r="AL102" i="109"/>
  <c r="AG102" i="109"/>
  <c r="AB102" i="109"/>
  <c r="W102" i="109"/>
  <c r="R102" i="109"/>
  <c r="K102" i="109"/>
  <c r="B102" i="109"/>
  <c r="BK101" i="109"/>
  <c r="BF101" i="109"/>
  <c r="BA101" i="109"/>
  <c r="AV101" i="109"/>
  <c r="AQ101" i="109"/>
  <c r="AL101" i="109"/>
  <c r="AG101" i="109"/>
  <c r="AB101" i="109"/>
  <c r="W101" i="109"/>
  <c r="R101" i="109"/>
  <c r="K101" i="109"/>
  <c r="B101" i="109"/>
  <c r="BK100" i="109"/>
  <c r="BF100" i="109"/>
  <c r="BA100" i="109"/>
  <c r="AV100" i="109"/>
  <c r="AQ100" i="109"/>
  <c r="AL100" i="109"/>
  <c r="AG100" i="109"/>
  <c r="AB100" i="109"/>
  <c r="W100" i="109"/>
  <c r="R100" i="109"/>
  <c r="K100" i="109"/>
  <c r="B100" i="109"/>
  <c r="BK99" i="109"/>
  <c r="BF99" i="109"/>
  <c r="BA99" i="109"/>
  <c r="AV99" i="109"/>
  <c r="AQ99" i="109"/>
  <c r="AL99" i="109"/>
  <c r="AG99" i="109"/>
  <c r="AB99" i="109"/>
  <c r="W99" i="109"/>
  <c r="R99" i="109"/>
  <c r="K99" i="109"/>
  <c r="B99" i="109"/>
  <c r="BK98" i="109"/>
  <c r="BF98" i="109"/>
  <c r="BA98" i="109"/>
  <c r="AV98" i="109"/>
  <c r="AQ98" i="109"/>
  <c r="AL98" i="109"/>
  <c r="AG98" i="109"/>
  <c r="AB98" i="109"/>
  <c r="W98" i="109"/>
  <c r="R98" i="109"/>
  <c r="K98" i="109"/>
  <c r="B98" i="109"/>
  <c r="BK97" i="109"/>
  <c r="BF97" i="109"/>
  <c r="BA97" i="109"/>
  <c r="AV97" i="109"/>
  <c r="AQ97" i="109"/>
  <c r="AL97" i="109"/>
  <c r="AG97" i="109"/>
  <c r="AB97" i="109"/>
  <c r="W97" i="109"/>
  <c r="R97" i="109"/>
  <c r="K97" i="109"/>
  <c r="B97" i="109"/>
  <c r="BK96" i="109"/>
  <c r="BF96" i="109"/>
  <c r="BA96" i="109"/>
  <c r="AV96" i="109"/>
  <c r="AQ96" i="109"/>
  <c r="AL96" i="109"/>
  <c r="AG96" i="109"/>
  <c r="AB96" i="109"/>
  <c r="W96" i="109"/>
  <c r="R96" i="109"/>
  <c r="K96" i="109"/>
  <c r="B96" i="109"/>
  <c r="BK95" i="109"/>
  <c r="BF95" i="109"/>
  <c r="BA95" i="109"/>
  <c r="AV95" i="109"/>
  <c r="AQ95" i="109"/>
  <c r="AL95" i="109"/>
  <c r="AG95" i="109"/>
  <c r="AB95" i="109"/>
  <c r="W95" i="109"/>
  <c r="R95" i="109"/>
  <c r="K95" i="109"/>
  <c r="B95" i="109"/>
  <c r="BK94" i="109"/>
  <c r="BF94" i="109"/>
  <c r="BA94" i="109"/>
  <c r="AV94" i="109"/>
  <c r="AQ94" i="109"/>
  <c r="AL94" i="109"/>
  <c r="AG94" i="109"/>
  <c r="AB94" i="109"/>
  <c r="W94" i="109"/>
  <c r="R94" i="109"/>
  <c r="K94" i="109"/>
  <c r="B94" i="109"/>
  <c r="BK93" i="109"/>
  <c r="BF93" i="109"/>
  <c r="BA93" i="109"/>
  <c r="AV93" i="109"/>
  <c r="AQ93" i="109"/>
  <c r="AL93" i="109"/>
  <c r="AG93" i="109"/>
  <c r="AB93" i="109"/>
  <c r="W93" i="109"/>
  <c r="R93" i="109"/>
  <c r="K93" i="109"/>
  <c r="B93" i="109"/>
  <c r="BK92" i="109"/>
  <c r="BF92" i="109"/>
  <c r="BA92" i="109"/>
  <c r="AV92" i="109"/>
  <c r="AQ92" i="109"/>
  <c r="AL92" i="109"/>
  <c r="AG92" i="109"/>
  <c r="AB92" i="109"/>
  <c r="W92" i="109"/>
  <c r="R92" i="109"/>
  <c r="K92" i="109"/>
  <c r="B92" i="109"/>
  <c r="BK91" i="109"/>
  <c r="BF91" i="109"/>
  <c r="BA91" i="109"/>
  <c r="AV91" i="109"/>
  <c r="AQ91" i="109"/>
  <c r="AL91" i="109"/>
  <c r="AG91" i="109"/>
  <c r="AB91" i="109"/>
  <c r="W91" i="109"/>
  <c r="R91" i="109"/>
  <c r="K91" i="109"/>
  <c r="B91" i="109"/>
  <c r="BK90" i="109"/>
  <c r="BF90" i="109"/>
  <c r="BA90" i="109"/>
  <c r="AV90" i="109"/>
  <c r="AQ90" i="109"/>
  <c r="AL90" i="109"/>
  <c r="AG90" i="109"/>
  <c r="AB90" i="109"/>
  <c r="W90" i="109"/>
  <c r="R90" i="109"/>
  <c r="K90" i="109"/>
  <c r="B90" i="109"/>
  <c r="BK89" i="109"/>
  <c r="BF89" i="109"/>
  <c r="BA89" i="109"/>
  <c r="AV89" i="109"/>
  <c r="AQ89" i="109"/>
  <c r="AL89" i="109"/>
  <c r="AG89" i="109"/>
  <c r="AB89" i="109"/>
  <c r="W89" i="109"/>
  <c r="R89" i="109"/>
  <c r="K89" i="109"/>
  <c r="B89" i="109"/>
  <c r="BK88" i="109"/>
  <c r="BF88" i="109"/>
  <c r="BA88" i="109"/>
  <c r="AV88" i="109"/>
  <c r="AQ88" i="109"/>
  <c r="AL88" i="109"/>
  <c r="AG88" i="109"/>
  <c r="AB88" i="109"/>
  <c r="W88" i="109"/>
  <c r="R88" i="109"/>
  <c r="K88" i="109"/>
  <c r="B88" i="109"/>
  <c r="BK87" i="109"/>
  <c r="BF87" i="109"/>
  <c r="BA87" i="109"/>
  <c r="AV87" i="109"/>
  <c r="AQ87" i="109"/>
  <c r="AL87" i="109"/>
  <c r="AG87" i="109"/>
  <c r="AB87" i="109"/>
  <c r="W87" i="109"/>
  <c r="R87" i="109"/>
  <c r="K87" i="109"/>
  <c r="B87" i="109"/>
  <c r="BK86" i="109"/>
  <c r="BF86" i="109"/>
  <c r="BA86" i="109"/>
  <c r="AV86" i="109"/>
  <c r="AQ86" i="109"/>
  <c r="AL86" i="109"/>
  <c r="AG86" i="109"/>
  <c r="AB86" i="109"/>
  <c r="W86" i="109"/>
  <c r="R86" i="109"/>
  <c r="K86" i="109"/>
  <c r="B86" i="109"/>
  <c r="BK85" i="109"/>
  <c r="BF85" i="109"/>
  <c r="BA85" i="109"/>
  <c r="AV85" i="109"/>
  <c r="AQ85" i="109"/>
  <c r="AL85" i="109"/>
  <c r="AG85" i="109"/>
  <c r="AB85" i="109"/>
  <c r="W85" i="109"/>
  <c r="R85" i="109"/>
  <c r="K85" i="109"/>
  <c r="B85" i="109"/>
  <c r="BK84" i="109"/>
  <c r="BF84" i="109"/>
  <c r="BA84" i="109"/>
  <c r="AV84" i="109"/>
  <c r="AQ84" i="109"/>
  <c r="AL84" i="109"/>
  <c r="AG84" i="109"/>
  <c r="AB84" i="109"/>
  <c r="W84" i="109"/>
  <c r="R84" i="109"/>
  <c r="K84" i="109"/>
  <c r="B84" i="109"/>
  <c r="BK83" i="109"/>
  <c r="BF83" i="109"/>
  <c r="BA83" i="109"/>
  <c r="AV83" i="109"/>
  <c r="AQ83" i="109"/>
  <c r="AL83" i="109"/>
  <c r="AG83" i="109"/>
  <c r="AB83" i="109"/>
  <c r="W83" i="109"/>
  <c r="R83" i="109"/>
  <c r="K83" i="109"/>
  <c r="B83" i="109"/>
  <c r="BK82" i="109"/>
  <c r="BF82" i="109"/>
  <c r="BA82" i="109"/>
  <c r="AV82" i="109"/>
  <c r="AQ82" i="109"/>
  <c r="AL82" i="109"/>
  <c r="AG82" i="109"/>
  <c r="AB82" i="109"/>
  <c r="W82" i="109"/>
  <c r="R82" i="109"/>
  <c r="K82" i="109"/>
  <c r="B82" i="109"/>
  <c r="BK81" i="109"/>
  <c r="BF81" i="109"/>
  <c r="BA81" i="109"/>
  <c r="AV81" i="109"/>
  <c r="AQ81" i="109"/>
  <c r="AL81" i="109"/>
  <c r="AG81" i="109"/>
  <c r="AB81" i="109"/>
  <c r="W81" i="109"/>
  <c r="R81" i="109"/>
  <c r="K81" i="109"/>
  <c r="B81" i="109"/>
  <c r="BK80" i="109"/>
  <c r="BF80" i="109"/>
  <c r="BA80" i="109"/>
  <c r="AV80" i="109"/>
  <c r="AQ80" i="109"/>
  <c r="AL80" i="109"/>
  <c r="AG80" i="109"/>
  <c r="AB80" i="109"/>
  <c r="W80" i="109"/>
  <c r="R80" i="109"/>
  <c r="K80" i="109"/>
  <c r="B80" i="109"/>
  <c r="BK79" i="109"/>
  <c r="BF79" i="109"/>
  <c r="BA79" i="109"/>
  <c r="AV79" i="109"/>
  <c r="AQ79" i="109"/>
  <c r="AL79" i="109"/>
  <c r="AG79" i="109"/>
  <c r="AB79" i="109"/>
  <c r="W79" i="109"/>
  <c r="R79" i="109"/>
  <c r="K79" i="109"/>
  <c r="B79" i="109"/>
  <c r="BK78" i="109"/>
  <c r="BF78" i="109"/>
  <c r="BA78" i="109"/>
  <c r="AV78" i="109"/>
  <c r="AQ78" i="109"/>
  <c r="AL78" i="109"/>
  <c r="AG78" i="109"/>
  <c r="AB78" i="109"/>
  <c r="W78" i="109"/>
  <c r="R78" i="109"/>
  <c r="K78" i="109"/>
  <c r="B78" i="109"/>
  <c r="BK77" i="109"/>
  <c r="BF77" i="109"/>
  <c r="BA77" i="109"/>
  <c r="AV77" i="109"/>
  <c r="AQ77" i="109"/>
  <c r="AL77" i="109"/>
  <c r="AG77" i="109"/>
  <c r="AB77" i="109"/>
  <c r="W77" i="109"/>
  <c r="R77" i="109"/>
  <c r="K77" i="109"/>
  <c r="B77" i="109"/>
  <c r="BK76" i="109"/>
  <c r="BF76" i="109"/>
  <c r="BA76" i="109"/>
  <c r="AV76" i="109"/>
  <c r="AQ76" i="109"/>
  <c r="AL76" i="109"/>
  <c r="AG76" i="109"/>
  <c r="AB76" i="109"/>
  <c r="W76" i="109"/>
  <c r="R76" i="109"/>
  <c r="K76" i="109"/>
  <c r="B76" i="109"/>
  <c r="BK75" i="109"/>
  <c r="BF75" i="109"/>
  <c r="BA75" i="109"/>
  <c r="AV75" i="109"/>
  <c r="AQ75" i="109"/>
  <c r="AL75" i="109"/>
  <c r="AG75" i="109"/>
  <c r="AB75" i="109"/>
  <c r="W75" i="109"/>
  <c r="R75" i="109"/>
  <c r="K75" i="109"/>
  <c r="B75" i="109"/>
  <c r="BK74" i="109"/>
  <c r="BF74" i="109"/>
  <c r="BA74" i="109"/>
  <c r="AV74" i="109"/>
  <c r="AQ74" i="109"/>
  <c r="AL74" i="109"/>
  <c r="AG74" i="109"/>
  <c r="AB74" i="109"/>
  <c r="H74" i="109" s="1"/>
  <c r="W74" i="109"/>
  <c r="R74" i="109"/>
  <c r="K74" i="109"/>
  <c r="B74" i="109"/>
  <c r="BK73" i="109"/>
  <c r="BF73" i="109"/>
  <c r="BA73" i="109"/>
  <c r="AV73" i="109"/>
  <c r="AQ73" i="109"/>
  <c r="AL73" i="109"/>
  <c r="AG73" i="109"/>
  <c r="AB73" i="109"/>
  <c r="W73" i="109"/>
  <c r="R73" i="109"/>
  <c r="K73" i="109"/>
  <c r="B73" i="109"/>
  <c r="BK72" i="109"/>
  <c r="BF72" i="109"/>
  <c r="BA72" i="109"/>
  <c r="AV72" i="109"/>
  <c r="AQ72" i="109"/>
  <c r="AL72" i="109"/>
  <c r="AG72" i="109"/>
  <c r="AB72" i="109"/>
  <c r="W72" i="109"/>
  <c r="R72" i="109"/>
  <c r="K72" i="109"/>
  <c r="B72" i="109"/>
  <c r="BK71" i="109"/>
  <c r="BF71" i="109"/>
  <c r="BA71" i="109"/>
  <c r="AV71" i="109"/>
  <c r="AQ71" i="109"/>
  <c r="AL71" i="109"/>
  <c r="AG71" i="109"/>
  <c r="AB71" i="109"/>
  <c r="W71" i="109"/>
  <c r="R71" i="109"/>
  <c r="K71" i="109"/>
  <c r="B71" i="109"/>
  <c r="BK70" i="109"/>
  <c r="BF70" i="109"/>
  <c r="BA70" i="109"/>
  <c r="AV70" i="109"/>
  <c r="AQ70" i="109"/>
  <c r="AL70" i="109"/>
  <c r="AG70" i="109"/>
  <c r="AB70" i="109"/>
  <c r="W70" i="109"/>
  <c r="R70" i="109"/>
  <c r="K70" i="109"/>
  <c r="B70" i="109"/>
  <c r="BK69" i="109"/>
  <c r="BF69" i="109"/>
  <c r="BA69" i="109"/>
  <c r="AV69" i="109"/>
  <c r="AQ69" i="109"/>
  <c r="AL69" i="109"/>
  <c r="AG69" i="109"/>
  <c r="AB69" i="109"/>
  <c r="W69" i="109"/>
  <c r="R69" i="109"/>
  <c r="K69" i="109"/>
  <c r="B69" i="109"/>
  <c r="BK68" i="109"/>
  <c r="BF68" i="109"/>
  <c r="BA68" i="109"/>
  <c r="AV68" i="109"/>
  <c r="AQ68" i="109"/>
  <c r="AL68" i="109"/>
  <c r="AG68" i="109"/>
  <c r="AB68" i="109"/>
  <c r="W68" i="109"/>
  <c r="R68" i="109"/>
  <c r="K68" i="109"/>
  <c r="B68" i="109"/>
  <c r="BK67" i="109"/>
  <c r="BF67" i="109"/>
  <c r="BA67" i="109"/>
  <c r="AV67" i="109"/>
  <c r="AQ67" i="109"/>
  <c r="AL67" i="109"/>
  <c r="AG67" i="109"/>
  <c r="AB67" i="109"/>
  <c r="W67" i="109"/>
  <c r="R67" i="109"/>
  <c r="K67" i="109"/>
  <c r="B67" i="109"/>
  <c r="BK66" i="109"/>
  <c r="BF66" i="109"/>
  <c r="BA66" i="109"/>
  <c r="AV66" i="109"/>
  <c r="AQ66" i="109"/>
  <c r="AL66" i="109"/>
  <c r="AG66" i="109"/>
  <c r="AB66" i="109"/>
  <c r="W66" i="109"/>
  <c r="R66" i="109"/>
  <c r="K66" i="109"/>
  <c r="B66" i="109"/>
  <c r="BK65" i="109"/>
  <c r="BF65" i="109"/>
  <c r="BA65" i="109"/>
  <c r="AV65" i="109"/>
  <c r="AQ65" i="109"/>
  <c r="AL65" i="109"/>
  <c r="AG65" i="109"/>
  <c r="AB65" i="109"/>
  <c r="W65" i="109"/>
  <c r="R65" i="109"/>
  <c r="K65" i="109"/>
  <c r="B65" i="109"/>
  <c r="BK64" i="109"/>
  <c r="BF64" i="109"/>
  <c r="BA64" i="109"/>
  <c r="AV64" i="109"/>
  <c r="AQ64" i="109"/>
  <c r="AL64" i="109"/>
  <c r="AG64" i="109"/>
  <c r="AB64" i="109"/>
  <c r="W64" i="109"/>
  <c r="R64" i="109"/>
  <c r="K64" i="109"/>
  <c r="B64" i="109"/>
  <c r="BK63" i="109"/>
  <c r="BF63" i="109"/>
  <c r="BA63" i="109"/>
  <c r="AV63" i="109"/>
  <c r="AQ63" i="109"/>
  <c r="AL63" i="109"/>
  <c r="AG63" i="109"/>
  <c r="AB63" i="109"/>
  <c r="W63" i="109"/>
  <c r="R63" i="109"/>
  <c r="K63" i="109"/>
  <c r="B63" i="109"/>
  <c r="BK62" i="109"/>
  <c r="BF62" i="109"/>
  <c r="BA62" i="109"/>
  <c r="AV62" i="109"/>
  <c r="AQ62" i="109"/>
  <c r="AL62" i="109"/>
  <c r="AG62" i="109"/>
  <c r="AB62" i="109"/>
  <c r="W62" i="109"/>
  <c r="R62" i="109"/>
  <c r="K62" i="109"/>
  <c r="B62" i="109"/>
  <c r="BK61" i="109"/>
  <c r="BF61" i="109"/>
  <c r="BA61" i="109"/>
  <c r="AV61" i="109"/>
  <c r="AQ61" i="109"/>
  <c r="AL61" i="109"/>
  <c r="AG61" i="109"/>
  <c r="AB61" i="109"/>
  <c r="W61" i="109"/>
  <c r="R61" i="109"/>
  <c r="K61" i="109"/>
  <c r="B61" i="109"/>
  <c r="BK60" i="109"/>
  <c r="BF60" i="109"/>
  <c r="BA60" i="109"/>
  <c r="AV60" i="109"/>
  <c r="AQ60" i="109"/>
  <c r="AL60" i="109"/>
  <c r="AG60" i="109"/>
  <c r="AB60" i="109"/>
  <c r="W60" i="109"/>
  <c r="R60" i="109"/>
  <c r="K60" i="109"/>
  <c r="B60" i="109"/>
  <c r="BK59" i="109"/>
  <c r="BF59" i="109"/>
  <c r="BA59" i="109"/>
  <c r="AV59" i="109"/>
  <c r="AQ59" i="109"/>
  <c r="AL59" i="109"/>
  <c r="AG59" i="109"/>
  <c r="AB59" i="109"/>
  <c r="W59" i="109"/>
  <c r="R59" i="109"/>
  <c r="K59" i="109"/>
  <c r="B59" i="109"/>
  <c r="BK58" i="109"/>
  <c r="BF58" i="109"/>
  <c r="BA58" i="109"/>
  <c r="AV58" i="109"/>
  <c r="AQ58" i="109"/>
  <c r="AL58" i="109"/>
  <c r="AG58" i="109"/>
  <c r="AB58" i="109"/>
  <c r="W58" i="109"/>
  <c r="R58" i="109"/>
  <c r="K58" i="109"/>
  <c r="B58" i="109"/>
  <c r="BK57" i="109"/>
  <c r="BF57" i="109"/>
  <c r="BA57" i="109"/>
  <c r="AV57" i="109"/>
  <c r="AQ57" i="109"/>
  <c r="AL57" i="109"/>
  <c r="AG57" i="109"/>
  <c r="AB57" i="109"/>
  <c r="W57" i="109"/>
  <c r="R57" i="109"/>
  <c r="K57" i="109"/>
  <c r="B57" i="109"/>
  <c r="BK56" i="109"/>
  <c r="BF56" i="109"/>
  <c r="BA56" i="109"/>
  <c r="AV56" i="109"/>
  <c r="AQ56" i="109"/>
  <c r="AL56" i="109"/>
  <c r="AG56" i="109"/>
  <c r="AB56" i="109"/>
  <c r="W56" i="109"/>
  <c r="R56" i="109"/>
  <c r="K56" i="109"/>
  <c r="B56" i="109"/>
  <c r="BK55" i="109"/>
  <c r="BF55" i="109"/>
  <c r="BA55" i="109"/>
  <c r="AV55" i="109"/>
  <c r="AQ55" i="109"/>
  <c r="AL55" i="109"/>
  <c r="AG55" i="109"/>
  <c r="AB55" i="109"/>
  <c r="W55" i="109"/>
  <c r="R55" i="109"/>
  <c r="K55" i="109"/>
  <c r="B55" i="109"/>
  <c r="BK54" i="109"/>
  <c r="BF54" i="109"/>
  <c r="BA54" i="109"/>
  <c r="AV54" i="109"/>
  <c r="AQ54" i="109"/>
  <c r="AL54" i="109"/>
  <c r="AG54" i="109"/>
  <c r="AB54" i="109"/>
  <c r="W54" i="109"/>
  <c r="R54" i="109"/>
  <c r="K54" i="109"/>
  <c r="B54" i="109"/>
  <c r="BK53" i="109"/>
  <c r="BF53" i="109"/>
  <c r="BA53" i="109"/>
  <c r="AV53" i="109"/>
  <c r="AQ53" i="109"/>
  <c r="AL53" i="109"/>
  <c r="AG53" i="109"/>
  <c r="AB53" i="109"/>
  <c r="W53" i="109"/>
  <c r="R53" i="109"/>
  <c r="K53" i="109"/>
  <c r="B53" i="109"/>
  <c r="BK52" i="109"/>
  <c r="BF52" i="109"/>
  <c r="BA52" i="109"/>
  <c r="AV52" i="109"/>
  <c r="AQ52" i="109"/>
  <c r="AL52" i="109"/>
  <c r="AG52" i="109"/>
  <c r="AB52" i="109"/>
  <c r="W52" i="109"/>
  <c r="R52" i="109"/>
  <c r="K52" i="109"/>
  <c r="B52" i="109"/>
  <c r="BK51" i="109"/>
  <c r="BF51" i="109"/>
  <c r="BA51" i="109"/>
  <c r="AV51" i="109"/>
  <c r="AQ51" i="109"/>
  <c r="AL51" i="109"/>
  <c r="AG51" i="109"/>
  <c r="AB51" i="109"/>
  <c r="W51" i="109"/>
  <c r="R51" i="109"/>
  <c r="K51" i="109"/>
  <c r="B51" i="109"/>
  <c r="BK50" i="109"/>
  <c r="BF50" i="109"/>
  <c r="BA50" i="109"/>
  <c r="AV50" i="109"/>
  <c r="AQ50" i="109"/>
  <c r="AL50" i="109"/>
  <c r="AG50" i="109"/>
  <c r="AB50" i="109"/>
  <c r="W50" i="109"/>
  <c r="R50" i="109"/>
  <c r="K50" i="109"/>
  <c r="B50" i="109"/>
  <c r="BK49" i="109"/>
  <c r="BF49" i="109"/>
  <c r="BA49" i="109"/>
  <c r="AV49" i="109"/>
  <c r="AQ49" i="109"/>
  <c r="AL49" i="109"/>
  <c r="AG49" i="109"/>
  <c r="AB49" i="109"/>
  <c r="W49" i="109"/>
  <c r="R49" i="109"/>
  <c r="K49" i="109"/>
  <c r="B49" i="109"/>
  <c r="BK48" i="109"/>
  <c r="BF48" i="109"/>
  <c r="BA48" i="109"/>
  <c r="AV48" i="109"/>
  <c r="AQ48" i="109"/>
  <c r="AL48" i="109"/>
  <c r="AG48" i="109"/>
  <c r="AB48" i="109"/>
  <c r="W48" i="109"/>
  <c r="R48" i="109"/>
  <c r="K48" i="109"/>
  <c r="B48" i="109"/>
  <c r="BK47" i="109"/>
  <c r="BF47" i="109"/>
  <c r="BA47" i="109"/>
  <c r="AV47" i="109"/>
  <c r="AQ47" i="109"/>
  <c r="AL47" i="109"/>
  <c r="AG47" i="109"/>
  <c r="AB47" i="109"/>
  <c r="W47" i="109"/>
  <c r="R47" i="109"/>
  <c r="K47" i="109"/>
  <c r="B47" i="109"/>
  <c r="BK46" i="109"/>
  <c r="BF46" i="109"/>
  <c r="BA46" i="109"/>
  <c r="AV46" i="109"/>
  <c r="AQ46" i="109"/>
  <c r="AL46" i="109"/>
  <c r="AG46" i="109"/>
  <c r="AB46" i="109"/>
  <c r="W46" i="109"/>
  <c r="R46" i="109"/>
  <c r="K46" i="109"/>
  <c r="B46" i="109"/>
  <c r="BK45" i="109"/>
  <c r="BF45" i="109"/>
  <c r="BA45" i="109"/>
  <c r="AV45" i="109"/>
  <c r="AQ45" i="109"/>
  <c r="AL45" i="109"/>
  <c r="AG45" i="109"/>
  <c r="AB45" i="109"/>
  <c r="W45" i="109"/>
  <c r="R45" i="109"/>
  <c r="K45" i="109"/>
  <c r="B45" i="109"/>
  <c r="BK44" i="109"/>
  <c r="BF44" i="109"/>
  <c r="BA44" i="109"/>
  <c r="AV44" i="109"/>
  <c r="AQ44" i="109"/>
  <c r="AL44" i="109"/>
  <c r="AG44" i="109"/>
  <c r="AB44" i="109"/>
  <c r="W44" i="109"/>
  <c r="R44" i="109"/>
  <c r="K44" i="109"/>
  <c r="B44" i="109"/>
  <c r="BK43" i="109"/>
  <c r="BF43" i="109"/>
  <c r="BA43" i="109"/>
  <c r="AV43" i="109"/>
  <c r="AQ43" i="109"/>
  <c r="AL43" i="109"/>
  <c r="AG43" i="109"/>
  <c r="AB43" i="109"/>
  <c r="W43" i="109"/>
  <c r="R43" i="109"/>
  <c r="K43" i="109"/>
  <c r="B43" i="109"/>
  <c r="BK42" i="109"/>
  <c r="BF42" i="109"/>
  <c r="BA42" i="109"/>
  <c r="AV42" i="109"/>
  <c r="AQ42" i="109"/>
  <c r="AL42" i="109"/>
  <c r="AG42" i="109"/>
  <c r="AB42" i="109"/>
  <c r="W42" i="109"/>
  <c r="R42" i="109"/>
  <c r="K42" i="109"/>
  <c r="B42" i="109"/>
  <c r="BK41" i="109"/>
  <c r="BF41" i="109"/>
  <c r="BA41" i="109"/>
  <c r="AV41" i="109"/>
  <c r="AQ41" i="109"/>
  <c r="AL41" i="109"/>
  <c r="AG41" i="109"/>
  <c r="AB41" i="109"/>
  <c r="W41" i="109"/>
  <c r="R41" i="109"/>
  <c r="K41" i="109"/>
  <c r="B41" i="109"/>
  <c r="BK40" i="109"/>
  <c r="BF40" i="109"/>
  <c r="BA40" i="109"/>
  <c r="AV40" i="109"/>
  <c r="AQ40" i="109"/>
  <c r="AL40" i="109"/>
  <c r="AG40" i="109"/>
  <c r="AB40" i="109"/>
  <c r="W40" i="109"/>
  <c r="R40" i="109"/>
  <c r="K40" i="109"/>
  <c r="B40" i="109"/>
  <c r="BK39" i="109"/>
  <c r="BF39" i="109"/>
  <c r="BA39" i="109"/>
  <c r="AV39" i="109"/>
  <c r="AQ39" i="109"/>
  <c r="AL39" i="109"/>
  <c r="AG39" i="109"/>
  <c r="AB39" i="109"/>
  <c r="W39" i="109"/>
  <c r="R39" i="109"/>
  <c r="K39" i="109"/>
  <c r="B39" i="109"/>
  <c r="BK38" i="109"/>
  <c r="BF38" i="109"/>
  <c r="BA38" i="109"/>
  <c r="AV38" i="109"/>
  <c r="AQ38" i="109"/>
  <c r="AL38" i="109"/>
  <c r="AG38" i="109"/>
  <c r="AB38" i="109"/>
  <c r="W38" i="109"/>
  <c r="R38" i="109"/>
  <c r="K38" i="109"/>
  <c r="B38" i="109"/>
  <c r="BK37" i="109"/>
  <c r="BF37" i="109"/>
  <c r="BA37" i="109"/>
  <c r="AV37" i="109"/>
  <c r="AQ37" i="109"/>
  <c r="AL37" i="109"/>
  <c r="AG37" i="109"/>
  <c r="AB37" i="109"/>
  <c r="W37" i="109"/>
  <c r="R37" i="109"/>
  <c r="K37" i="109"/>
  <c r="B37" i="109"/>
  <c r="BK36" i="109"/>
  <c r="BF36" i="109"/>
  <c r="BA36" i="109"/>
  <c r="AV36" i="109"/>
  <c r="AQ36" i="109"/>
  <c r="AL36" i="109"/>
  <c r="AG36" i="109"/>
  <c r="AB36" i="109"/>
  <c r="W36" i="109"/>
  <c r="R36" i="109"/>
  <c r="K36" i="109"/>
  <c r="B36" i="109"/>
  <c r="BK35" i="109"/>
  <c r="BF35" i="109"/>
  <c r="BA35" i="109"/>
  <c r="AV35" i="109"/>
  <c r="AQ35" i="109"/>
  <c r="AL35" i="109"/>
  <c r="AG35" i="109"/>
  <c r="AB35" i="109"/>
  <c r="W35" i="109"/>
  <c r="R35" i="109"/>
  <c r="K35" i="109"/>
  <c r="B35" i="109"/>
  <c r="BK34" i="109"/>
  <c r="BF34" i="109"/>
  <c r="BA34" i="109"/>
  <c r="AV34" i="109"/>
  <c r="AQ34" i="109"/>
  <c r="AL34" i="109"/>
  <c r="AG34" i="109"/>
  <c r="AB34" i="109"/>
  <c r="W34" i="109"/>
  <c r="R34" i="109"/>
  <c r="K34" i="109"/>
  <c r="B34" i="109"/>
  <c r="BK33" i="109"/>
  <c r="BF33" i="109"/>
  <c r="BA33" i="109"/>
  <c r="AV33" i="109"/>
  <c r="AQ33" i="109"/>
  <c r="AL33" i="109"/>
  <c r="AG33" i="109"/>
  <c r="AB33" i="109"/>
  <c r="W33" i="109"/>
  <c r="R33" i="109"/>
  <c r="K33" i="109"/>
  <c r="B33" i="109"/>
  <c r="BK32" i="109"/>
  <c r="BF32" i="109"/>
  <c r="BA32" i="109"/>
  <c r="AV32" i="109"/>
  <c r="AQ32" i="109"/>
  <c r="AL32" i="109"/>
  <c r="AG32" i="109"/>
  <c r="AB32" i="109"/>
  <c r="W32" i="109"/>
  <c r="R32" i="109"/>
  <c r="K32" i="109"/>
  <c r="B32" i="109"/>
  <c r="BK31" i="109"/>
  <c r="BF31" i="109"/>
  <c r="BA31" i="109"/>
  <c r="AV31" i="109"/>
  <c r="AQ31" i="109"/>
  <c r="AL31" i="109"/>
  <c r="AG31" i="109"/>
  <c r="AB31" i="109"/>
  <c r="W31" i="109"/>
  <c r="R31" i="109"/>
  <c r="K31" i="109"/>
  <c r="B31" i="109"/>
  <c r="BK30" i="109"/>
  <c r="BF30" i="109"/>
  <c r="BA30" i="109"/>
  <c r="AV30" i="109"/>
  <c r="AQ30" i="109"/>
  <c r="AL30" i="109"/>
  <c r="AG30" i="109"/>
  <c r="AB30" i="109"/>
  <c r="W30" i="109"/>
  <c r="R30" i="109"/>
  <c r="K30" i="109"/>
  <c r="B30" i="109"/>
  <c r="BK29" i="109"/>
  <c r="BF29" i="109"/>
  <c r="BA29" i="109"/>
  <c r="AV29" i="109"/>
  <c r="AQ29" i="109"/>
  <c r="AL29" i="109"/>
  <c r="AG29" i="109"/>
  <c r="AB29" i="109"/>
  <c r="W29" i="109"/>
  <c r="R29" i="109"/>
  <c r="K29" i="109"/>
  <c r="B29" i="109"/>
  <c r="BK28" i="109"/>
  <c r="BF28" i="109"/>
  <c r="BA28" i="109"/>
  <c r="AV28" i="109"/>
  <c r="AQ28" i="109"/>
  <c r="AL28" i="109"/>
  <c r="AG28" i="109"/>
  <c r="AB28" i="109"/>
  <c r="W28" i="109"/>
  <c r="R28" i="109"/>
  <c r="K28" i="109"/>
  <c r="B28" i="109"/>
  <c r="BK27" i="109"/>
  <c r="BF27" i="109"/>
  <c r="BA27" i="109"/>
  <c r="AV27" i="109"/>
  <c r="AQ27" i="109"/>
  <c r="AL27" i="109"/>
  <c r="AG27" i="109"/>
  <c r="AB27" i="109"/>
  <c r="W27" i="109"/>
  <c r="R27" i="109"/>
  <c r="K27" i="109"/>
  <c r="B27" i="109"/>
  <c r="BK26" i="109"/>
  <c r="BF26" i="109"/>
  <c r="BA26" i="109"/>
  <c r="AV26" i="109"/>
  <c r="AQ26" i="109"/>
  <c r="AL26" i="109"/>
  <c r="AG26" i="109"/>
  <c r="AB26" i="109"/>
  <c r="W26" i="109"/>
  <c r="R26" i="109"/>
  <c r="K26" i="109"/>
  <c r="B26" i="109"/>
  <c r="BK25" i="109"/>
  <c r="BF25" i="109"/>
  <c r="BA25" i="109"/>
  <c r="AV25" i="109"/>
  <c r="AQ25" i="109"/>
  <c r="AL25" i="109"/>
  <c r="AG25" i="109"/>
  <c r="AB25" i="109"/>
  <c r="W25" i="109"/>
  <c r="R25" i="109"/>
  <c r="K25" i="109"/>
  <c r="B25" i="109"/>
  <c r="BK24" i="109"/>
  <c r="BF24" i="109"/>
  <c r="BA24" i="109"/>
  <c r="AV24" i="109"/>
  <c r="AQ24" i="109"/>
  <c r="AL24" i="109"/>
  <c r="AG24" i="109"/>
  <c r="AB24" i="109"/>
  <c r="W24" i="109"/>
  <c r="R24" i="109"/>
  <c r="K24" i="109"/>
  <c r="B24" i="109"/>
  <c r="BK23" i="109"/>
  <c r="BF23" i="109"/>
  <c r="BA23" i="109"/>
  <c r="AV23" i="109"/>
  <c r="AQ23" i="109"/>
  <c r="AL23" i="109"/>
  <c r="AG23" i="109"/>
  <c r="AB23" i="109"/>
  <c r="W23" i="109"/>
  <c r="R23" i="109"/>
  <c r="K23" i="109"/>
  <c r="B23" i="109"/>
  <c r="BK22" i="109"/>
  <c r="BF22" i="109"/>
  <c r="BA22" i="109"/>
  <c r="AV22" i="109"/>
  <c r="AQ22" i="109"/>
  <c r="AL22" i="109"/>
  <c r="AG22" i="109"/>
  <c r="AB22" i="109"/>
  <c r="W22" i="109"/>
  <c r="R22" i="109"/>
  <c r="K22" i="109"/>
  <c r="B22" i="109"/>
  <c r="BK21" i="109"/>
  <c r="BF21" i="109"/>
  <c r="BA21" i="109"/>
  <c r="AV21" i="109"/>
  <c r="AQ21" i="109"/>
  <c r="AL21" i="109"/>
  <c r="AG21" i="109"/>
  <c r="AB21" i="109"/>
  <c r="W21" i="109"/>
  <c r="R21" i="109"/>
  <c r="K21" i="109"/>
  <c r="B21" i="109"/>
  <c r="BK20" i="109"/>
  <c r="BF20" i="109"/>
  <c r="BA20" i="109"/>
  <c r="AV20" i="109"/>
  <c r="AQ20" i="109"/>
  <c r="AL20" i="109"/>
  <c r="AG20" i="109"/>
  <c r="AB20" i="109"/>
  <c r="W20" i="109"/>
  <c r="R20" i="109"/>
  <c r="K20" i="109"/>
  <c r="B20" i="109"/>
  <c r="BK7" i="109"/>
  <c r="BF7" i="109"/>
  <c r="BA7" i="109"/>
  <c r="AV7" i="109"/>
  <c r="AQ7" i="109"/>
  <c r="AL7" i="109"/>
  <c r="AG7" i="109"/>
  <c r="AB7" i="109"/>
  <c r="W7" i="109"/>
  <c r="R7" i="109"/>
  <c r="K7" i="109"/>
  <c r="B7" i="109"/>
  <c r="BK16" i="109"/>
  <c r="BF16" i="109"/>
  <c r="BA16" i="109"/>
  <c r="AV16" i="109"/>
  <c r="AQ16" i="109"/>
  <c r="AL16" i="109"/>
  <c r="AG16" i="109"/>
  <c r="AB16" i="109"/>
  <c r="W16" i="109"/>
  <c r="R16" i="109"/>
  <c r="K16" i="109"/>
  <c r="B16" i="109"/>
  <c r="BK18" i="109"/>
  <c r="BF18" i="109"/>
  <c r="BA18" i="109"/>
  <c r="AV18" i="109"/>
  <c r="AQ18" i="109"/>
  <c r="AL18" i="109"/>
  <c r="AG18" i="109"/>
  <c r="AB18" i="109"/>
  <c r="W18" i="109"/>
  <c r="R18" i="109"/>
  <c r="K18" i="109"/>
  <c r="B18" i="109"/>
  <c r="BK19" i="109"/>
  <c r="BF19" i="109"/>
  <c r="BA19" i="109"/>
  <c r="AV19" i="109"/>
  <c r="AQ19" i="109"/>
  <c r="AL19" i="109"/>
  <c r="AG19" i="109"/>
  <c r="AB19" i="109"/>
  <c r="W19" i="109"/>
  <c r="R19" i="109"/>
  <c r="K19" i="109"/>
  <c r="B19" i="109"/>
  <c r="BK14" i="109"/>
  <c r="BF14" i="109"/>
  <c r="BA14" i="109"/>
  <c r="AV14" i="109"/>
  <c r="AQ14" i="109"/>
  <c r="AL14" i="109"/>
  <c r="AG14" i="109"/>
  <c r="AB14" i="109"/>
  <c r="W14" i="109"/>
  <c r="R14" i="109"/>
  <c r="K14" i="109"/>
  <c r="B14" i="109"/>
  <c r="BN3" i="109"/>
  <c r="BO3" i="109" s="1"/>
  <c r="BK3" i="109"/>
  <c r="BF3" i="109"/>
  <c r="BA3" i="109"/>
  <c r="AV3" i="109"/>
  <c r="AQ3" i="109"/>
  <c r="AL3" i="109"/>
  <c r="AG3" i="109"/>
  <c r="AB3" i="109"/>
  <c r="W3" i="109"/>
  <c r="R3" i="109"/>
  <c r="K3" i="109"/>
  <c r="B3" i="109"/>
  <c r="BK2" i="109"/>
  <c r="BF2" i="109"/>
  <c r="BA2" i="109"/>
  <c r="AV2" i="109"/>
  <c r="AQ2" i="109"/>
  <c r="AL2" i="109"/>
  <c r="AG2" i="109"/>
  <c r="AB2" i="109"/>
  <c r="W2" i="109"/>
  <c r="R2" i="109"/>
  <c r="K2" i="109"/>
  <c r="B2" i="109"/>
  <c r="BK4" i="109"/>
  <c r="BF4" i="109"/>
  <c r="BA4" i="109"/>
  <c r="AV4" i="109"/>
  <c r="AQ4" i="109"/>
  <c r="AL4" i="109"/>
  <c r="AG4" i="109"/>
  <c r="AB4" i="109"/>
  <c r="W4" i="109"/>
  <c r="R4" i="109"/>
  <c r="K4" i="109"/>
  <c r="B4" i="109"/>
  <c r="BK9" i="109"/>
  <c r="BF9" i="109"/>
  <c r="BA9" i="109"/>
  <c r="AV9" i="109"/>
  <c r="AQ9" i="109"/>
  <c r="AL9" i="109"/>
  <c r="AG9" i="109"/>
  <c r="AB9" i="109"/>
  <c r="W9" i="109"/>
  <c r="R9" i="109"/>
  <c r="K9" i="109"/>
  <c r="B9" i="109"/>
  <c r="BK5" i="109"/>
  <c r="BF5" i="109"/>
  <c r="BA5" i="109"/>
  <c r="AV5" i="109"/>
  <c r="AQ5" i="109"/>
  <c r="AL5" i="109"/>
  <c r="AG5" i="109"/>
  <c r="AB5" i="109"/>
  <c r="W5" i="109"/>
  <c r="R5" i="109"/>
  <c r="K5" i="109"/>
  <c r="B5" i="109"/>
  <c r="BK6" i="109"/>
  <c r="BF6" i="109"/>
  <c r="BA6" i="109"/>
  <c r="AV6" i="109"/>
  <c r="AQ6" i="109"/>
  <c r="AL6" i="109"/>
  <c r="AG6" i="109"/>
  <c r="AB6" i="109"/>
  <c r="W6" i="109"/>
  <c r="R6" i="109"/>
  <c r="K6" i="109"/>
  <c r="B6" i="109"/>
  <c r="BK15" i="109"/>
  <c r="BF15" i="109"/>
  <c r="BA15" i="109"/>
  <c r="AV15" i="109"/>
  <c r="AQ15" i="109"/>
  <c r="AL15" i="109"/>
  <c r="AG15" i="109"/>
  <c r="AB15" i="109"/>
  <c r="W15" i="109"/>
  <c r="R15" i="109"/>
  <c r="K15" i="109"/>
  <c r="B15" i="109"/>
  <c r="BK10" i="109"/>
  <c r="BF10" i="109"/>
  <c r="BA10" i="109"/>
  <c r="AV10" i="109"/>
  <c r="AQ10" i="109"/>
  <c r="AL10" i="109"/>
  <c r="AG10" i="109"/>
  <c r="AB10" i="109"/>
  <c r="W10" i="109"/>
  <c r="R10" i="109"/>
  <c r="K10" i="109"/>
  <c r="B10" i="109"/>
  <c r="BK8" i="109"/>
  <c r="BF8" i="109"/>
  <c r="BA8" i="109"/>
  <c r="AV8" i="109"/>
  <c r="AQ8" i="109"/>
  <c r="AL8" i="109"/>
  <c r="AG8" i="109"/>
  <c r="AB8" i="109"/>
  <c r="W8" i="109"/>
  <c r="R8" i="109"/>
  <c r="K8" i="109"/>
  <c r="B8" i="109"/>
  <c r="BK11" i="109"/>
  <c r="BF11" i="109"/>
  <c r="BA11" i="109"/>
  <c r="AV11" i="109"/>
  <c r="AQ11" i="109"/>
  <c r="AL11" i="109"/>
  <c r="AG11" i="109"/>
  <c r="AB11" i="109"/>
  <c r="W11" i="109"/>
  <c r="R11" i="109"/>
  <c r="K11" i="109"/>
  <c r="B11" i="109"/>
  <c r="BK12" i="109"/>
  <c r="BF12" i="109"/>
  <c r="BA12" i="109"/>
  <c r="AV12" i="109"/>
  <c r="AQ12" i="109"/>
  <c r="AL12" i="109"/>
  <c r="AG12" i="109"/>
  <c r="AB12" i="109"/>
  <c r="W12" i="109"/>
  <c r="R12" i="109"/>
  <c r="K12" i="109"/>
  <c r="B12" i="109"/>
  <c r="BK13" i="109"/>
  <c r="BF13" i="109"/>
  <c r="BA13" i="109"/>
  <c r="AV13" i="109"/>
  <c r="AQ13" i="109"/>
  <c r="AL13" i="109"/>
  <c r="AG13" i="109"/>
  <c r="AB13" i="109"/>
  <c r="W13" i="109"/>
  <c r="R13" i="109"/>
  <c r="K13" i="109"/>
  <c r="B13" i="109"/>
  <c r="BK17" i="109"/>
  <c r="BF17" i="109"/>
  <c r="BA17" i="109"/>
  <c r="AV17" i="109"/>
  <c r="AQ17" i="109"/>
  <c r="AL17" i="109"/>
  <c r="AG17" i="109"/>
  <c r="AB17" i="109"/>
  <c r="W17" i="109"/>
  <c r="R17" i="109"/>
  <c r="K17" i="109"/>
  <c r="B17" i="109"/>
  <c r="D1" i="109"/>
  <c r="L186" i="108"/>
  <c r="L161" i="108"/>
  <c r="L136" i="108"/>
  <c r="L111" i="108"/>
  <c r="L86" i="108"/>
  <c r="L61" i="108"/>
  <c r="L37" i="108"/>
  <c r="L12" i="108"/>
  <c r="AE9" i="108"/>
  <c r="A186" i="108" s="1"/>
  <c r="AD9" i="108"/>
  <c r="AC9" i="108"/>
  <c r="C186" i="108" s="1"/>
  <c r="AE8" i="108"/>
  <c r="A161" i="108" s="1"/>
  <c r="AD8" i="108"/>
  <c r="AC8" i="108"/>
  <c r="C161" i="108" s="1"/>
  <c r="AE7" i="108"/>
  <c r="A136" i="108" s="1"/>
  <c r="AD7" i="108"/>
  <c r="AC7" i="108"/>
  <c r="C136" i="108" s="1"/>
  <c r="AE6" i="108"/>
  <c r="A111" i="108" s="1"/>
  <c r="AD6" i="108"/>
  <c r="AC6" i="108"/>
  <c r="C111" i="108" s="1"/>
  <c r="AE5" i="108"/>
  <c r="A86" i="108" s="1"/>
  <c r="AD5" i="108"/>
  <c r="AC5" i="108"/>
  <c r="C86" i="108" s="1"/>
  <c r="AE4" i="108"/>
  <c r="A61" i="108" s="1"/>
  <c r="AD4" i="108"/>
  <c r="AC4" i="108"/>
  <c r="C61" i="108" s="1"/>
  <c r="AE3" i="108"/>
  <c r="A37" i="108" s="1"/>
  <c r="AD3" i="108"/>
  <c r="AC3" i="108"/>
  <c r="C37" i="108" s="1"/>
  <c r="AE2" i="108"/>
  <c r="A12" i="108" s="1"/>
  <c r="AD2" i="108"/>
  <c r="AC2" i="108"/>
  <c r="C12" i="108" s="1"/>
  <c r="H3" i="109" l="1"/>
  <c r="L3" i="109" s="1"/>
  <c r="H37" i="109"/>
  <c r="BL37" i="109" s="1"/>
  <c r="BN37" i="109" s="1"/>
  <c r="BO37" i="109" s="1"/>
  <c r="H41" i="109"/>
  <c r="BL41" i="109" s="1"/>
  <c r="BN41" i="109" s="1"/>
  <c r="BO41" i="109" s="1"/>
  <c r="H72" i="109"/>
  <c r="BL72" i="109" s="1"/>
  <c r="BN72" i="109" s="1"/>
  <c r="BO72" i="109" s="1"/>
  <c r="H16" i="109"/>
  <c r="L16" i="109" s="1"/>
  <c r="H36" i="109"/>
  <c r="L36" i="109" s="1"/>
  <c r="H58" i="109"/>
  <c r="BL58" i="109" s="1"/>
  <c r="BN58" i="109" s="1"/>
  <c r="BO58" i="109" s="1"/>
  <c r="H71" i="109"/>
  <c r="L71" i="109" s="1"/>
  <c r="H4" i="109"/>
  <c r="H7" i="109"/>
  <c r="L7" i="109" s="1"/>
  <c r="H35" i="109"/>
  <c r="L35" i="109" s="1"/>
  <c r="H46" i="109"/>
  <c r="L46" i="109" s="1"/>
  <c r="H56" i="109"/>
  <c r="H66" i="109"/>
  <c r="BL66" i="109" s="1"/>
  <c r="BN66" i="109" s="1"/>
  <c r="BO66" i="109" s="1"/>
  <c r="H84" i="109"/>
  <c r="BL84" i="109" s="1"/>
  <c r="BN84" i="109" s="1"/>
  <c r="BO84" i="109" s="1"/>
  <c r="H108" i="109"/>
  <c r="BL108" i="109" s="1"/>
  <c r="BN108" i="109" s="1"/>
  <c r="BO108" i="109" s="1"/>
  <c r="H15" i="109"/>
  <c r="BL15" i="109" s="1"/>
  <c r="BN15" i="109" s="1"/>
  <c r="BO15" i="109" s="1"/>
  <c r="H14" i="109"/>
  <c r="BL14" i="109" s="1"/>
  <c r="BN14" i="109" s="1"/>
  <c r="BO14" i="109" s="1"/>
  <c r="H27" i="109"/>
  <c r="L27" i="109" s="1"/>
  <c r="H51" i="109"/>
  <c r="L51" i="109" s="1"/>
  <c r="H62" i="109"/>
  <c r="BL62" i="109" s="1"/>
  <c r="BN62" i="109" s="1"/>
  <c r="BO62" i="109" s="1"/>
  <c r="H83" i="109"/>
  <c r="L83" i="109" s="1"/>
  <c r="H89" i="109"/>
  <c r="L89" i="109" s="1"/>
  <c r="H90" i="109"/>
  <c r="L90" i="109" s="1"/>
  <c r="H101" i="109"/>
  <c r="L101" i="109" s="1"/>
  <c r="H102" i="109"/>
  <c r="L102" i="109" s="1"/>
  <c r="H106" i="109"/>
  <c r="L106" i="109" s="1"/>
  <c r="H107" i="109"/>
  <c r="L107" i="109" s="1"/>
  <c r="H117" i="109"/>
  <c r="L117" i="109" s="1"/>
  <c r="H121" i="109"/>
  <c r="L121" i="109" s="1"/>
  <c r="H10" i="109"/>
  <c r="L10" i="109" s="1"/>
  <c r="H47" i="109"/>
  <c r="BL47" i="109" s="1"/>
  <c r="BN47" i="109" s="1"/>
  <c r="BO47" i="109" s="1"/>
  <c r="H69" i="109"/>
  <c r="L69" i="109" s="1"/>
  <c r="H31" i="109"/>
  <c r="L31" i="109" s="1"/>
  <c r="H43" i="109"/>
  <c r="L43" i="109" s="1"/>
  <c r="H78" i="109"/>
  <c r="L78" i="109" s="1"/>
  <c r="H86" i="109"/>
  <c r="H11" i="110"/>
  <c r="L11" i="110" s="1"/>
  <c r="H18" i="110"/>
  <c r="L18" i="110" s="1"/>
  <c r="H57" i="110"/>
  <c r="L57" i="110" s="1"/>
  <c r="H59" i="110"/>
  <c r="BB59" i="110" s="1"/>
  <c r="BD59" i="110" s="1"/>
  <c r="BE59" i="110" s="1"/>
  <c r="H62" i="110"/>
  <c r="H66" i="110"/>
  <c r="L66" i="110" s="1"/>
  <c r="H69" i="110"/>
  <c r="BB69" i="110" s="1"/>
  <c r="BD69" i="110" s="1"/>
  <c r="BE69" i="110" s="1"/>
  <c r="H75" i="110"/>
  <c r="BB75" i="110" s="1"/>
  <c r="BD75" i="110" s="1"/>
  <c r="BE75" i="110" s="1"/>
  <c r="H90" i="110"/>
  <c r="BB90" i="110" s="1"/>
  <c r="BD90" i="110" s="1"/>
  <c r="BE90" i="110" s="1"/>
  <c r="H94" i="110"/>
  <c r="L94" i="110" s="1"/>
  <c r="H22" i="110"/>
  <c r="L22" i="110" s="1"/>
  <c r="H30" i="110"/>
  <c r="BB30" i="110" s="1"/>
  <c r="BD30" i="110" s="1"/>
  <c r="BE30" i="110" s="1"/>
  <c r="H28" i="110"/>
  <c r="BB28" i="110" s="1"/>
  <c r="BD28" i="110" s="1"/>
  <c r="BE28" i="110" s="1"/>
  <c r="H42" i="110"/>
  <c r="L42" i="110" s="1"/>
  <c r="H58" i="110"/>
  <c r="L58" i="110" s="1"/>
  <c r="H73" i="110"/>
  <c r="L73" i="110" s="1"/>
  <c r="H78" i="110"/>
  <c r="BB78" i="110" s="1"/>
  <c r="BD78" i="110" s="1"/>
  <c r="BE78" i="110" s="1"/>
  <c r="H82" i="110"/>
  <c r="L82" i="110" s="1"/>
  <c r="H89" i="110"/>
  <c r="L89" i="110" s="1"/>
  <c r="H91" i="110"/>
  <c r="BB91" i="110" s="1"/>
  <c r="BD91" i="110" s="1"/>
  <c r="BE91" i="110" s="1"/>
  <c r="H15" i="110"/>
  <c r="BB15" i="110" s="1"/>
  <c r="BD15" i="110" s="1"/>
  <c r="BE15" i="110" s="1"/>
  <c r="H4" i="110"/>
  <c r="L4" i="110" s="1"/>
  <c r="H55" i="110"/>
  <c r="L55" i="110" s="1"/>
  <c r="H8" i="110"/>
  <c r="L8" i="110" s="1"/>
  <c r="H38" i="110"/>
  <c r="L38" i="110" s="1"/>
  <c r="H16" i="110"/>
  <c r="L16" i="110" s="1"/>
  <c r="H3" i="110"/>
  <c r="BB3" i="110" s="1"/>
  <c r="BD3" i="110" s="1"/>
  <c r="BE3" i="110" s="1"/>
  <c r="H35" i="110"/>
  <c r="BB35" i="110" s="1"/>
  <c r="BD35" i="110" s="1"/>
  <c r="BE35" i="110" s="1"/>
  <c r="H31" i="110"/>
  <c r="BB31" i="110" s="1"/>
  <c r="BD31" i="110" s="1"/>
  <c r="BE31" i="110" s="1"/>
  <c r="H6" i="110"/>
  <c r="L6" i="110" s="1"/>
  <c r="H74" i="110"/>
  <c r="L74" i="110" s="1"/>
  <c r="H24" i="110"/>
  <c r="L24" i="110" s="1"/>
  <c r="H85" i="110"/>
  <c r="L85" i="110" s="1"/>
  <c r="H2" i="110"/>
  <c r="BB2" i="110" s="1"/>
  <c r="BD2" i="110" s="1"/>
  <c r="BE2" i="110" s="1"/>
  <c r="H32" i="110"/>
  <c r="L32" i="110" s="1"/>
  <c r="H41" i="110"/>
  <c r="L41" i="110" s="1"/>
  <c r="H61" i="110"/>
  <c r="L61" i="110" s="1"/>
  <c r="H65" i="110"/>
  <c r="L65" i="110" s="1"/>
  <c r="H70" i="110"/>
  <c r="L70" i="110" s="1"/>
  <c r="H71" i="110"/>
  <c r="H72" i="110"/>
  <c r="L72" i="110" s="1"/>
  <c r="H77" i="110"/>
  <c r="BB77" i="110" s="1"/>
  <c r="BD77" i="110" s="1"/>
  <c r="BE77" i="110" s="1"/>
  <c r="H81" i="110"/>
  <c r="L81" i="110" s="1"/>
  <c r="H86" i="110"/>
  <c r="L86" i="110" s="1"/>
  <c r="H87" i="110"/>
  <c r="BB87" i="110" s="1"/>
  <c r="BD87" i="110" s="1"/>
  <c r="BE87" i="110" s="1"/>
  <c r="H92" i="110"/>
  <c r="L92" i="110" s="1"/>
  <c r="H96" i="110"/>
  <c r="L96" i="110" s="1"/>
  <c r="H43" i="110"/>
  <c r="BB43" i="110" s="1"/>
  <c r="BD43" i="110" s="1"/>
  <c r="BE43" i="110" s="1"/>
  <c r="H44" i="110"/>
  <c r="BB44" i="110" s="1"/>
  <c r="BD44" i="110" s="1"/>
  <c r="BE44" i="110" s="1"/>
  <c r="H45" i="110"/>
  <c r="L45" i="110" s="1"/>
  <c r="H47" i="110"/>
  <c r="L47" i="110" s="1"/>
  <c r="H51" i="110"/>
  <c r="L51" i="110" s="1"/>
  <c r="H60" i="110"/>
  <c r="L60" i="110" s="1"/>
  <c r="H64" i="110"/>
  <c r="L64" i="110" s="1"/>
  <c r="H68" i="110"/>
  <c r="L68" i="110" s="1"/>
  <c r="H76" i="110"/>
  <c r="L76" i="110" s="1"/>
  <c r="H80" i="110"/>
  <c r="L80" i="110" s="1"/>
  <c r="H84" i="110"/>
  <c r="L84" i="110" s="1"/>
  <c r="H25" i="110"/>
  <c r="L25" i="110" s="1"/>
  <c r="H33" i="110"/>
  <c r="BB33" i="110" s="1"/>
  <c r="BD33" i="110" s="1"/>
  <c r="BE33" i="110" s="1"/>
  <c r="H19" i="110"/>
  <c r="BB19" i="110" s="1"/>
  <c r="BD19" i="110" s="1"/>
  <c r="BE19" i="110" s="1"/>
  <c r="H12" i="110"/>
  <c r="BB12" i="110" s="1"/>
  <c r="BD12" i="110" s="1"/>
  <c r="BE12" i="110" s="1"/>
  <c r="H46" i="110"/>
  <c r="L46" i="110" s="1"/>
  <c r="H50" i="110"/>
  <c r="BB50" i="110" s="1"/>
  <c r="BD50" i="110" s="1"/>
  <c r="BE50" i="110" s="1"/>
  <c r="H54" i="110"/>
  <c r="L54" i="110" s="1"/>
  <c r="H56" i="110"/>
  <c r="L56" i="110" s="1"/>
  <c r="H98" i="110"/>
  <c r="L98" i="110" s="1"/>
  <c r="H27" i="110"/>
  <c r="BB27" i="110" s="1"/>
  <c r="BD27" i="110" s="1"/>
  <c r="BE27" i="110" s="1"/>
  <c r="H21" i="110"/>
  <c r="BB21" i="110" s="1"/>
  <c r="BD21" i="110" s="1"/>
  <c r="BE21" i="110" s="1"/>
  <c r="H37" i="110"/>
  <c r="L37" i="110" s="1"/>
  <c r="H88" i="110"/>
  <c r="L88" i="110" s="1"/>
  <c r="H93" i="110"/>
  <c r="L93" i="110" s="1"/>
  <c r="H97" i="110"/>
  <c r="L97" i="110" s="1"/>
  <c r="H12" i="109"/>
  <c r="L12" i="109" s="1"/>
  <c r="H11" i="109"/>
  <c r="BL11" i="109" s="1"/>
  <c r="BN11" i="109" s="1"/>
  <c r="BO11" i="109" s="1"/>
  <c r="H5" i="109"/>
  <c r="BL5" i="109" s="1"/>
  <c r="BN5" i="109" s="1"/>
  <c r="BO5" i="109" s="1"/>
  <c r="H20" i="109"/>
  <c r="BL20" i="109" s="1"/>
  <c r="BN20" i="109" s="1"/>
  <c r="BO20" i="109" s="1"/>
  <c r="H21" i="109"/>
  <c r="H25" i="109"/>
  <c r="BL25" i="109" s="1"/>
  <c r="BN25" i="109" s="1"/>
  <c r="BO25" i="109" s="1"/>
  <c r="H30" i="109"/>
  <c r="L30" i="109" s="1"/>
  <c r="H40" i="109"/>
  <c r="L40" i="109" s="1"/>
  <c r="H48" i="109"/>
  <c r="L48" i="109" s="1"/>
  <c r="H49" i="109"/>
  <c r="H55" i="109"/>
  <c r="BL55" i="109" s="1"/>
  <c r="BN55" i="109" s="1"/>
  <c r="BO55" i="109" s="1"/>
  <c r="H70" i="109"/>
  <c r="L70" i="109" s="1"/>
  <c r="H73" i="109"/>
  <c r="L73" i="109" s="1"/>
  <c r="H82" i="109"/>
  <c r="L82" i="109" s="1"/>
  <c r="H91" i="109"/>
  <c r="L91" i="109" s="1"/>
  <c r="H92" i="109"/>
  <c r="H96" i="109"/>
  <c r="BL96" i="109" s="1"/>
  <c r="BN96" i="109" s="1"/>
  <c r="BO96" i="109" s="1"/>
  <c r="H103" i="109"/>
  <c r="BL103" i="109" s="1"/>
  <c r="BN103" i="109" s="1"/>
  <c r="BO103" i="109" s="1"/>
  <c r="H104" i="109"/>
  <c r="H111" i="109"/>
  <c r="L111" i="109" s="1"/>
  <c r="H112" i="109"/>
  <c r="H124" i="109"/>
  <c r="BL124" i="109" s="1"/>
  <c r="L37" i="109"/>
  <c r="L84" i="109"/>
  <c r="H13" i="109"/>
  <c r="BL13" i="109" s="1"/>
  <c r="BN13" i="109" s="1"/>
  <c r="BO13" i="109" s="1"/>
  <c r="H24" i="109"/>
  <c r="BL24" i="109" s="1"/>
  <c r="BN24" i="109" s="1"/>
  <c r="BO24" i="109" s="1"/>
  <c r="H32" i="109"/>
  <c r="L32" i="109" s="1"/>
  <c r="H33" i="109"/>
  <c r="H39" i="109"/>
  <c r="BL39" i="109" s="1"/>
  <c r="BN39" i="109" s="1"/>
  <c r="BO39" i="109" s="1"/>
  <c r="H45" i="109"/>
  <c r="H50" i="109"/>
  <c r="L50" i="109" s="1"/>
  <c r="H54" i="109"/>
  <c r="L54" i="109" s="1"/>
  <c r="H59" i="109"/>
  <c r="L59" i="109" s="1"/>
  <c r="H61" i="109"/>
  <c r="L61" i="109" s="1"/>
  <c r="H67" i="109"/>
  <c r="L67" i="109" s="1"/>
  <c r="H68" i="109"/>
  <c r="H75" i="109"/>
  <c r="L75" i="109" s="1"/>
  <c r="H76" i="109"/>
  <c r="H85" i="109"/>
  <c r="L85" i="109" s="1"/>
  <c r="H95" i="109"/>
  <c r="L95" i="109" s="1"/>
  <c r="H99" i="109"/>
  <c r="L99" i="109" s="1"/>
  <c r="H100" i="109"/>
  <c r="H110" i="109"/>
  <c r="BL110" i="109" s="1"/>
  <c r="BN110" i="109" s="1"/>
  <c r="BO110" i="109" s="1"/>
  <c r="H115" i="109"/>
  <c r="L115" i="109" s="1"/>
  <c r="H116" i="109"/>
  <c r="H119" i="109"/>
  <c r="L119" i="109" s="1"/>
  <c r="H123" i="109"/>
  <c r="L123" i="109" s="1"/>
  <c r="H9" i="109"/>
  <c r="L9" i="109" s="1"/>
  <c r="H2" i="109"/>
  <c r="L2" i="109" s="1"/>
  <c r="H19" i="109"/>
  <c r="L19" i="109" s="1"/>
  <c r="H18" i="109"/>
  <c r="H23" i="109"/>
  <c r="L23" i="109" s="1"/>
  <c r="H28" i="109"/>
  <c r="L28" i="109" s="1"/>
  <c r="H29" i="109"/>
  <c r="H34" i="109"/>
  <c r="L34" i="109" s="1"/>
  <c r="H52" i="109"/>
  <c r="L52" i="109" s="1"/>
  <c r="H53" i="109"/>
  <c r="H60" i="109"/>
  <c r="BL60" i="109" s="1"/>
  <c r="BN60" i="109" s="1"/>
  <c r="BO60" i="109" s="1"/>
  <c r="H63" i="109"/>
  <c r="L63" i="109" s="1"/>
  <c r="H64" i="109"/>
  <c r="H79" i="109"/>
  <c r="L79" i="109" s="1"/>
  <c r="H80" i="109"/>
  <c r="H87" i="109"/>
  <c r="L87" i="109" s="1"/>
  <c r="H88" i="109"/>
  <c r="H94" i="109"/>
  <c r="BL94" i="109" s="1"/>
  <c r="BN94" i="109" s="1"/>
  <c r="BO94" i="109" s="1"/>
  <c r="H98" i="109"/>
  <c r="L98" i="109" s="1"/>
  <c r="H105" i="109"/>
  <c r="L105" i="109" s="1"/>
  <c r="H114" i="109"/>
  <c r="L114" i="109" s="1"/>
  <c r="H122" i="109"/>
  <c r="L122" i="109" s="1"/>
  <c r="H17" i="109"/>
  <c r="L17" i="109" s="1"/>
  <c r="H5" i="110"/>
  <c r="BB5" i="110" s="1"/>
  <c r="BD5" i="110" s="1"/>
  <c r="BE5" i="110" s="1"/>
  <c r="H39" i="110"/>
  <c r="L39" i="110" s="1"/>
  <c r="H17" i="110"/>
  <c r="L17" i="110" s="1"/>
  <c r="BB54" i="110"/>
  <c r="BD54" i="110" s="1"/>
  <c r="BE54" i="110" s="1"/>
  <c r="BB37" i="110"/>
  <c r="BD37" i="110" s="1"/>
  <c r="BE37" i="110" s="1"/>
  <c r="BB81" i="110"/>
  <c r="BD81" i="110" s="1"/>
  <c r="BE81" i="110" s="1"/>
  <c r="H9" i="110"/>
  <c r="H13" i="110"/>
  <c r="BB13" i="110" s="1"/>
  <c r="BD13" i="110" s="1"/>
  <c r="BE13" i="110" s="1"/>
  <c r="H29" i="110"/>
  <c r="H20" i="110"/>
  <c r="L31" i="110"/>
  <c r="H26" i="110"/>
  <c r="BB32" i="110"/>
  <c r="BD32" i="110" s="1"/>
  <c r="BE32" i="110" s="1"/>
  <c r="H48" i="110"/>
  <c r="BB18" i="110"/>
  <c r="BD18" i="110" s="1"/>
  <c r="BE18" i="110" s="1"/>
  <c r="H10" i="110"/>
  <c r="BB11" i="110"/>
  <c r="BD11" i="110" s="1"/>
  <c r="BE11" i="110" s="1"/>
  <c r="H49" i="110"/>
  <c r="H52" i="110"/>
  <c r="BB61" i="110"/>
  <c r="BD61" i="110" s="1"/>
  <c r="BE61" i="110" s="1"/>
  <c r="BB4" i="110"/>
  <c r="BD4" i="110" s="1"/>
  <c r="BE4" i="110" s="1"/>
  <c r="BB80" i="110"/>
  <c r="BD80" i="110" s="1"/>
  <c r="BE80" i="110" s="1"/>
  <c r="H7" i="110"/>
  <c r="L19" i="110"/>
  <c r="H14" i="110"/>
  <c r="H34" i="110"/>
  <c r="L2" i="110"/>
  <c r="H23" i="110"/>
  <c r="H40" i="110"/>
  <c r="L44" i="110"/>
  <c r="BB45" i="110"/>
  <c r="BD45" i="110" s="1"/>
  <c r="BE45" i="110" s="1"/>
  <c r="H53" i="110"/>
  <c r="BB82" i="110"/>
  <c r="BD82" i="110" s="1"/>
  <c r="BE82" i="110" s="1"/>
  <c r="BB97" i="110"/>
  <c r="BD97" i="110" s="1"/>
  <c r="BE97" i="110" s="1"/>
  <c r="H63" i="110"/>
  <c r="H79" i="110"/>
  <c r="H95" i="110"/>
  <c r="H67" i="110"/>
  <c r="H83" i="110"/>
  <c r="BB88" i="110"/>
  <c r="BD88" i="110" s="1"/>
  <c r="BE88" i="110" s="1"/>
  <c r="L90" i="110"/>
  <c r="L62" i="110"/>
  <c r="BB62" i="110"/>
  <c r="BD62" i="110" s="1"/>
  <c r="BE62" i="110" s="1"/>
  <c r="L69" i="110"/>
  <c r="L78" i="110"/>
  <c r="BB85" i="110"/>
  <c r="BD85" i="110" s="1"/>
  <c r="BE85" i="110" s="1"/>
  <c r="BB92" i="110"/>
  <c r="BD92" i="110" s="1"/>
  <c r="BE92" i="110" s="1"/>
  <c r="BL17" i="109"/>
  <c r="BN17" i="109" s="1"/>
  <c r="BO17" i="109" s="1"/>
  <c r="BL4" i="109"/>
  <c r="BN4" i="109" s="1"/>
  <c r="BO4" i="109" s="1"/>
  <c r="L4" i="109"/>
  <c r="BL7" i="109"/>
  <c r="BN7" i="109" s="1"/>
  <c r="BO7" i="109" s="1"/>
  <c r="L15" i="109"/>
  <c r="H6" i="109"/>
  <c r="BL19" i="109"/>
  <c r="BN19" i="109" s="1"/>
  <c r="BO19" i="109" s="1"/>
  <c r="H22" i="109"/>
  <c r="BL32" i="109"/>
  <c r="BN32" i="109" s="1"/>
  <c r="BO32" i="109" s="1"/>
  <c r="H38" i="109"/>
  <c r="H8" i="109"/>
  <c r="BL16" i="109"/>
  <c r="BN16" i="109" s="1"/>
  <c r="BO16" i="109" s="1"/>
  <c r="H26" i="109"/>
  <c r="H42" i="109"/>
  <c r="H44" i="109"/>
  <c r="BL123" i="109"/>
  <c r="BN123" i="109" s="1"/>
  <c r="BO123" i="109" s="1"/>
  <c r="L24" i="109"/>
  <c r="L56" i="109"/>
  <c r="BL56" i="109"/>
  <c r="BN56" i="109" s="1"/>
  <c r="BO56" i="109" s="1"/>
  <c r="BL61" i="109"/>
  <c r="BN61" i="109" s="1"/>
  <c r="BO61" i="109" s="1"/>
  <c r="L74" i="109"/>
  <c r="BL74" i="109"/>
  <c r="BN74" i="109" s="1"/>
  <c r="BO74" i="109" s="1"/>
  <c r="BL98" i="109"/>
  <c r="BN98" i="109" s="1"/>
  <c r="BO98" i="109" s="1"/>
  <c r="L110" i="109"/>
  <c r="BL69" i="109"/>
  <c r="BN69" i="109" s="1"/>
  <c r="BO69" i="109" s="1"/>
  <c r="H77" i="109"/>
  <c r="H93" i="109"/>
  <c r="BL101" i="109"/>
  <c r="BN101" i="109" s="1"/>
  <c r="BO101" i="109" s="1"/>
  <c r="H109" i="109"/>
  <c r="BL117" i="109"/>
  <c r="H118" i="109"/>
  <c r="H120" i="109"/>
  <c r="H57" i="109"/>
  <c r="H65" i="109"/>
  <c r="H81" i="109"/>
  <c r="BL91" i="109"/>
  <c r="BN91" i="109" s="1"/>
  <c r="BO91" i="109" s="1"/>
  <c r="H97" i="109"/>
  <c r="H113" i="109"/>
  <c r="L62" i="109"/>
  <c r="L86" i="109"/>
  <c r="BL86" i="109"/>
  <c r="BN86" i="109" s="1"/>
  <c r="BO86" i="109" s="1"/>
  <c r="BL36" i="109" l="1"/>
  <c r="BN36" i="109" s="1"/>
  <c r="BO36" i="109" s="1"/>
  <c r="BL83" i="109"/>
  <c r="BN83" i="109" s="1"/>
  <c r="BO83" i="109" s="1"/>
  <c r="L5" i="109"/>
  <c r="L41" i="109"/>
  <c r="BL67" i="109"/>
  <c r="BN67" i="109" s="1"/>
  <c r="BO67" i="109" s="1"/>
  <c r="BL31" i="109"/>
  <c r="BN31" i="109" s="1"/>
  <c r="BO31" i="109" s="1"/>
  <c r="L55" i="109"/>
  <c r="BL28" i="109"/>
  <c r="BN28" i="109" s="1"/>
  <c r="BO28" i="109" s="1"/>
  <c r="L72" i="109"/>
  <c r="BL102" i="109"/>
  <c r="BN102" i="109" s="1"/>
  <c r="BO102" i="109" s="1"/>
  <c r="BL85" i="109"/>
  <c r="BN85" i="109" s="1"/>
  <c r="BO85" i="109" s="1"/>
  <c r="L66" i="109"/>
  <c r="L14" i="109"/>
  <c r="BL50" i="109"/>
  <c r="BN50" i="109" s="1"/>
  <c r="BO50" i="109" s="1"/>
  <c r="BL30" i="109"/>
  <c r="BN30" i="109" s="1"/>
  <c r="BO30" i="109" s="1"/>
  <c r="BL79" i="109"/>
  <c r="BN79" i="109" s="1"/>
  <c r="BO79" i="109" s="1"/>
  <c r="L94" i="109"/>
  <c r="BL121" i="109"/>
  <c r="BL35" i="109"/>
  <c r="BN35" i="109" s="1"/>
  <c r="BO35" i="109" s="1"/>
  <c r="BL43" i="109"/>
  <c r="BN43" i="109" s="1"/>
  <c r="BO43" i="109" s="1"/>
  <c r="BL12" i="109"/>
  <c r="BN12" i="109" s="1"/>
  <c r="BO12" i="109" s="1"/>
  <c r="L39" i="109"/>
  <c r="BL111" i="109"/>
  <c r="BN111" i="109" s="1"/>
  <c r="BO111" i="109" s="1"/>
  <c r="L20" i="109"/>
  <c r="BL115" i="109"/>
  <c r="BN115" i="109" s="1"/>
  <c r="BO115" i="109" s="1"/>
  <c r="BL99" i="109"/>
  <c r="BN99" i="109" s="1"/>
  <c r="BO99" i="109" s="1"/>
  <c r="BL114" i="109"/>
  <c r="BN114" i="109" s="1"/>
  <c r="BO114" i="109" s="1"/>
  <c r="L47" i="109"/>
  <c r="BL51" i="109"/>
  <c r="BN51" i="109" s="1"/>
  <c r="BO51" i="109" s="1"/>
  <c r="L96" i="109"/>
  <c r="BL107" i="109"/>
  <c r="BN107" i="109" s="1"/>
  <c r="BO107" i="109" s="1"/>
  <c r="BL75" i="109"/>
  <c r="BN75" i="109" s="1"/>
  <c r="BO75" i="109" s="1"/>
  <c r="L58" i="109"/>
  <c r="BL106" i="109"/>
  <c r="BN106" i="109" s="1"/>
  <c r="BO106" i="109" s="1"/>
  <c r="BL52" i="109"/>
  <c r="BN52" i="109" s="1"/>
  <c r="BO52" i="109" s="1"/>
  <c r="BL27" i="109"/>
  <c r="BN27" i="109" s="1"/>
  <c r="BO27" i="109" s="1"/>
  <c r="BL89" i="109"/>
  <c r="BN89" i="109" s="1"/>
  <c r="BO89" i="109" s="1"/>
  <c r="BL48" i="109"/>
  <c r="BN48" i="109" s="1"/>
  <c r="BO48" i="109" s="1"/>
  <c r="BL73" i="109"/>
  <c r="BN73" i="109" s="1"/>
  <c r="BO73" i="109" s="1"/>
  <c r="L11" i="109"/>
  <c r="BL90" i="109"/>
  <c r="BN90" i="109" s="1"/>
  <c r="BO90" i="109" s="1"/>
  <c r="BL95" i="109"/>
  <c r="BN95" i="109" s="1"/>
  <c r="BO95" i="109" s="1"/>
  <c r="BL10" i="109"/>
  <c r="BN10" i="109" s="1"/>
  <c r="BO10" i="109" s="1"/>
  <c r="BL87" i="109"/>
  <c r="BN87" i="109" s="1"/>
  <c r="BO87" i="109" s="1"/>
  <c r="L108" i="109"/>
  <c r="BL63" i="109"/>
  <c r="BN63" i="109" s="1"/>
  <c r="BO63" i="109" s="1"/>
  <c r="BL71" i="109"/>
  <c r="BN71" i="109" s="1"/>
  <c r="BO71" i="109" s="1"/>
  <c r="BL105" i="109"/>
  <c r="BN105" i="109" s="1"/>
  <c r="BO105" i="109" s="1"/>
  <c r="BL40" i="109"/>
  <c r="BN40" i="109" s="1"/>
  <c r="BO40" i="109" s="1"/>
  <c r="BL54" i="109"/>
  <c r="BN54" i="109" s="1"/>
  <c r="BO54" i="109" s="1"/>
  <c r="BL78" i="109"/>
  <c r="BN78" i="109" s="1"/>
  <c r="BO78" i="109" s="1"/>
  <c r="BL70" i="109"/>
  <c r="BN70" i="109" s="1"/>
  <c r="BO70" i="109" s="1"/>
  <c r="BL46" i="109"/>
  <c r="BN46" i="109" s="1"/>
  <c r="BO46" i="109" s="1"/>
  <c r="L60" i="109"/>
  <c r="BL34" i="109"/>
  <c r="BN34" i="109" s="1"/>
  <c r="BO34" i="109" s="1"/>
  <c r="BB57" i="110"/>
  <c r="BD57" i="110" s="1"/>
  <c r="BE57" i="110" s="1"/>
  <c r="BB70" i="110"/>
  <c r="BD70" i="110" s="1"/>
  <c r="BE70" i="110" s="1"/>
  <c r="BB55" i="110"/>
  <c r="BD55" i="110" s="1"/>
  <c r="BE55" i="110" s="1"/>
  <c r="BB46" i="110"/>
  <c r="BD46" i="110" s="1"/>
  <c r="BE46" i="110" s="1"/>
  <c r="BB58" i="110"/>
  <c r="BD58" i="110" s="1"/>
  <c r="BE58" i="110" s="1"/>
  <c r="BB25" i="110"/>
  <c r="BD25" i="110" s="1"/>
  <c r="BE25" i="110" s="1"/>
  <c r="BB89" i="110"/>
  <c r="BD89" i="110" s="1"/>
  <c r="BE89" i="110" s="1"/>
  <c r="BB6" i="110"/>
  <c r="BD6" i="110" s="1"/>
  <c r="BE6" i="110" s="1"/>
  <c r="BB74" i="110"/>
  <c r="BD74" i="110" s="1"/>
  <c r="BE74" i="110" s="1"/>
  <c r="BB96" i="110"/>
  <c r="BD96" i="110" s="1"/>
  <c r="BE96" i="110" s="1"/>
  <c r="BB47" i="110"/>
  <c r="BD47" i="110" s="1"/>
  <c r="BE47" i="110" s="1"/>
  <c r="L5" i="110"/>
  <c r="BB98" i="110"/>
  <c r="BD98" i="110" s="1"/>
  <c r="BE98" i="110" s="1"/>
  <c r="BB68" i="110"/>
  <c r="BD68" i="110" s="1"/>
  <c r="BE68" i="110" s="1"/>
  <c r="L3" i="110"/>
  <c r="BB22" i="110"/>
  <c r="BD22" i="110" s="1"/>
  <c r="BE22" i="110" s="1"/>
  <c r="BB73" i="110"/>
  <c r="BD73" i="110" s="1"/>
  <c r="BE73" i="110" s="1"/>
  <c r="L30" i="110"/>
  <c r="L75" i="110"/>
  <c r="BB76" i="110"/>
  <c r="BD76" i="110" s="1"/>
  <c r="BE76" i="110" s="1"/>
  <c r="L91" i="110"/>
  <c r="L27" i="110"/>
  <c r="L59" i="110"/>
  <c r="L35" i="110"/>
  <c r="L43" i="110"/>
  <c r="L50" i="110"/>
  <c r="BB64" i="110"/>
  <c r="BD64" i="110" s="1"/>
  <c r="BE64" i="110" s="1"/>
  <c r="BB94" i="110"/>
  <c r="BD94" i="110" s="1"/>
  <c r="BE94" i="110" s="1"/>
  <c r="BB60" i="110"/>
  <c r="BD60" i="110" s="1"/>
  <c r="BE60" i="110" s="1"/>
  <c r="BB65" i="110"/>
  <c r="BD65" i="110" s="1"/>
  <c r="BE65" i="110" s="1"/>
  <c r="L77" i="110"/>
  <c r="BB42" i="110"/>
  <c r="BD42" i="110" s="1"/>
  <c r="BE42" i="110" s="1"/>
  <c r="BB16" i="110"/>
  <c r="BD16" i="110" s="1"/>
  <c r="BE16" i="110" s="1"/>
  <c r="L87" i="110"/>
  <c r="BB72" i="110"/>
  <c r="BD72" i="110" s="1"/>
  <c r="BE72" i="110" s="1"/>
  <c r="BB66" i="110"/>
  <c r="BD66" i="110" s="1"/>
  <c r="BE66" i="110" s="1"/>
  <c r="BB84" i="110"/>
  <c r="BD84" i="110" s="1"/>
  <c r="BE84" i="110" s="1"/>
  <c r="BB38" i="110"/>
  <c r="BD38" i="110" s="1"/>
  <c r="BE38" i="110" s="1"/>
  <c r="L21" i="110"/>
  <c r="BB41" i="110"/>
  <c r="BD41" i="110" s="1"/>
  <c r="BE41" i="110" s="1"/>
  <c r="BB24" i="110"/>
  <c r="BD24" i="110" s="1"/>
  <c r="BE24" i="110" s="1"/>
  <c r="BB86" i="110"/>
  <c r="BD86" i="110" s="1"/>
  <c r="BE86" i="110" s="1"/>
  <c r="BB51" i="110"/>
  <c r="BD51" i="110" s="1"/>
  <c r="BE51" i="110" s="1"/>
  <c r="BB8" i="110"/>
  <c r="BD8" i="110" s="1"/>
  <c r="BE8" i="110" s="1"/>
  <c r="BB93" i="110"/>
  <c r="BD93" i="110" s="1"/>
  <c r="BE93" i="110" s="1"/>
  <c r="L33" i="110"/>
  <c r="BB71" i="110"/>
  <c r="BD71" i="110" s="1"/>
  <c r="BE71" i="110" s="1"/>
  <c r="L71" i="110"/>
  <c r="BL53" i="109"/>
  <c r="BN53" i="109" s="1"/>
  <c r="BO53" i="109" s="1"/>
  <c r="L53" i="109"/>
  <c r="BL76" i="109"/>
  <c r="BN76" i="109" s="1"/>
  <c r="BO76" i="109" s="1"/>
  <c r="L76" i="109"/>
  <c r="BL21" i="109"/>
  <c r="BN21" i="109" s="1"/>
  <c r="BO21" i="109" s="1"/>
  <c r="L21" i="109"/>
  <c r="BL88" i="109"/>
  <c r="BN88" i="109" s="1"/>
  <c r="BO88" i="109" s="1"/>
  <c r="L88" i="109"/>
  <c r="BL64" i="109"/>
  <c r="BN64" i="109" s="1"/>
  <c r="BO64" i="109" s="1"/>
  <c r="L64" i="109"/>
  <c r="BL116" i="109"/>
  <c r="BN116" i="109" s="1"/>
  <c r="BO116" i="109" s="1"/>
  <c r="L116" i="109"/>
  <c r="BL112" i="109"/>
  <c r="BN112" i="109" s="1"/>
  <c r="BO112" i="109" s="1"/>
  <c r="L112" i="109"/>
  <c r="L124" i="109"/>
  <c r="L103" i="109"/>
  <c r="BL59" i="109"/>
  <c r="BN59" i="109" s="1"/>
  <c r="BO59" i="109" s="1"/>
  <c r="BL82" i="109"/>
  <c r="BN82" i="109" s="1"/>
  <c r="BO82" i="109" s="1"/>
  <c r="L13" i="109"/>
  <c r="BL23" i="109"/>
  <c r="BN23" i="109" s="1"/>
  <c r="BO23" i="109" s="1"/>
  <c r="BL18" i="109"/>
  <c r="BN18" i="109" s="1"/>
  <c r="BO18" i="109" s="1"/>
  <c r="L18" i="109"/>
  <c r="BL68" i="109"/>
  <c r="BN68" i="109" s="1"/>
  <c r="BO68" i="109" s="1"/>
  <c r="L68" i="109"/>
  <c r="BL33" i="109"/>
  <c r="BN33" i="109" s="1"/>
  <c r="BO33" i="109" s="1"/>
  <c r="L33" i="109"/>
  <c r="BL92" i="109"/>
  <c r="BN92" i="109" s="1"/>
  <c r="BO92" i="109" s="1"/>
  <c r="L92" i="109"/>
  <c r="BL100" i="109"/>
  <c r="BN100" i="109" s="1"/>
  <c r="BO100" i="109" s="1"/>
  <c r="L100" i="109"/>
  <c r="BL45" i="109"/>
  <c r="BN45" i="109" s="1"/>
  <c r="BO45" i="109" s="1"/>
  <c r="L45" i="109"/>
  <c r="BL49" i="109"/>
  <c r="BN49" i="109" s="1"/>
  <c r="BO49" i="109" s="1"/>
  <c r="L49" i="109"/>
  <c r="BL119" i="109"/>
  <c r="BL122" i="109"/>
  <c r="BN122" i="109" s="1"/>
  <c r="BO122" i="109" s="1"/>
  <c r="BL2" i="109"/>
  <c r="BN2" i="109" s="1"/>
  <c r="BO2" i="109" s="1"/>
  <c r="L25" i="109"/>
  <c r="BL9" i="109"/>
  <c r="BN9" i="109" s="1"/>
  <c r="BO9" i="109" s="1"/>
  <c r="BL80" i="109"/>
  <c r="BN80" i="109" s="1"/>
  <c r="BO80" i="109" s="1"/>
  <c r="L80" i="109"/>
  <c r="BL29" i="109"/>
  <c r="BN29" i="109" s="1"/>
  <c r="BO29" i="109" s="1"/>
  <c r="L29" i="109"/>
  <c r="BL104" i="109"/>
  <c r="BN104" i="109" s="1"/>
  <c r="BO104" i="109" s="1"/>
  <c r="L104" i="109"/>
  <c r="BB17" i="110"/>
  <c r="BD17" i="110" s="1"/>
  <c r="BE17" i="110" s="1"/>
  <c r="BB39" i="110"/>
  <c r="BD39" i="110" s="1"/>
  <c r="BE39" i="110" s="1"/>
  <c r="BB40" i="110"/>
  <c r="BD40" i="110" s="1"/>
  <c r="BE40" i="110" s="1"/>
  <c r="L40" i="110"/>
  <c r="L14" i="110"/>
  <c r="BB14" i="110"/>
  <c r="BD14" i="110" s="1"/>
  <c r="BE14" i="110" s="1"/>
  <c r="BB10" i="110"/>
  <c r="BD10" i="110" s="1"/>
  <c r="BE10" i="110" s="1"/>
  <c r="L10" i="110"/>
  <c r="BB20" i="110"/>
  <c r="BD20" i="110" s="1"/>
  <c r="BE20" i="110" s="1"/>
  <c r="L20" i="110"/>
  <c r="L9" i="110"/>
  <c r="BB9" i="110"/>
  <c r="BD9" i="110" s="1"/>
  <c r="BE9" i="110" s="1"/>
  <c r="L23" i="110"/>
  <c r="BB23" i="110"/>
  <c r="BD23" i="110" s="1"/>
  <c r="BE23" i="110" s="1"/>
  <c r="BB95" i="110"/>
  <c r="BD95" i="110" s="1"/>
  <c r="BE95" i="110" s="1"/>
  <c r="L95" i="110"/>
  <c r="BB79" i="110"/>
  <c r="BD79" i="110" s="1"/>
  <c r="BE79" i="110" s="1"/>
  <c r="L79" i="110"/>
  <c r="BB63" i="110"/>
  <c r="BD63" i="110" s="1"/>
  <c r="BE63" i="110" s="1"/>
  <c r="L63" i="110"/>
  <c r="BB52" i="110"/>
  <c r="BD52" i="110" s="1"/>
  <c r="BE52" i="110" s="1"/>
  <c r="L52" i="110"/>
  <c r="BB26" i="110"/>
  <c r="BD26" i="110" s="1"/>
  <c r="BE26" i="110" s="1"/>
  <c r="L26" i="110"/>
  <c r="L29" i="110"/>
  <c r="BB29" i="110"/>
  <c r="BD29" i="110" s="1"/>
  <c r="BE29" i="110" s="1"/>
  <c r="BB83" i="110"/>
  <c r="BD83" i="110" s="1"/>
  <c r="BE83" i="110" s="1"/>
  <c r="L83" i="110"/>
  <c r="BB67" i="110"/>
  <c r="BD67" i="110" s="1"/>
  <c r="BE67" i="110" s="1"/>
  <c r="L67" i="110"/>
  <c r="L53" i="110"/>
  <c r="BB53" i="110"/>
  <c r="BD53" i="110" s="1"/>
  <c r="BE53" i="110" s="1"/>
  <c r="BB34" i="110"/>
  <c r="BD34" i="110" s="1"/>
  <c r="BE34" i="110" s="1"/>
  <c r="L34" i="110"/>
  <c r="BB7" i="110"/>
  <c r="BD7" i="110" s="1"/>
  <c r="BE7" i="110" s="1"/>
  <c r="L7" i="110"/>
  <c r="L49" i="110"/>
  <c r="BB49" i="110"/>
  <c r="BD49" i="110" s="1"/>
  <c r="BE49" i="110" s="1"/>
  <c r="BB48" i="110"/>
  <c r="BD48" i="110" s="1"/>
  <c r="BE48" i="110" s="1"/>
  <c r="L48" i="110"/>
  <c r="L97" i="109"/>
  <c r="BL97" i="109"/>
  <c r="BN97" i="109" s="1"/>
  <c r="BO97" i="109" s="1"/>
  <c r="L26" i="109"/>
  <c r="BL26" i="109"/>
  <c r="BN26" i="109" s="1"/>
  <c r="BO26" i="109" s="1"/>
  <c r="L81" i="109"/>
  <c r="BL81" i="109"/>
  <c r="BN81" i="109" s="1"/>
  <c r="BO81" i="109" s="1"/>
  <c r="L118" i="109"/>
  <c r="BL118" i="109"/>
  <c r="L113" i="109"/>
  <c r="BL113" i="109"/>
  <c r="BN113" i="109" s="1"/>
  <c r="BO113" i="109" s="1"/>
  <c r="L120" i="109"/>
  <c r="BL120" i="109"/>
  <c r="L109" i="109"/>
  <c r="BL109" i="109"/>
  <c r="BN109" i="109" s="1"/>
  <c r="BO109" i="109" s="1"/>
  <c r="L93" i="109"/>
  <c r="BL93" i="109"/>
  <c r="BN93" i="109" s="1"/>
  <c r="BO93" i="109" s="1"/>
  <c r="L77" i="109"/>
  <c r="BL77" i="109"/>
  <c r="BN77" i="109" s="1"/>
  <c r="BO77" i="109" s="1"/>
  <c r="L8" i="109"/>
  <c r="BL8" i="109"/>
  <c r="BN8" i="109" s="1"/>
  <c r="BO8" i="109" s="1"/>
  <c r="L38" i="109"/>
  <c r="BL38" i="109"/>
  <c r="BN38" i="109" s="1"/>
  <c r="BO38" i="109" s="1"/>
  <c r="L22" i="109"/>
  <c r="BL22" i="109"/>
  <c r="BN22" i="109" s="1"/>
  <c r="BO22" i="109" s="1"/>
  <c r="BL6" i="109"/>
  <c r="BN6" i="109" s="1"/>
  <c r="BO6" i="109" s="1"/>
  <c r="L6" i="109"/>
  <c r="L57" i="109"/>
  <c r="BL57" i="109"/>
  <c r="BN57" i="109" s="1"/>
  <c r="BO57" i="109" s="1"/>
  <c r="L65" i="109"/>
  <c r="BL65" i="109"/>
  <c r="BN65" i="109" s="1"/>
  <c r="BO65" i="109" s="1"/>
  <c r="L44" i="109"/>
  <c r="BL44" i="109"/>
  <c r="BN44" i="109" s="1"/>
  <c r="BO44" i="109" s="1"/>
  <c r="L42" i="109"/>
  <c r="BL42" i="109"/>
  <c r="BN42" i="109" s="1"/>
  <c r="BO42" i="109" s="1"/>
  <c r="H13" i="34" l="1"/>
  <c r="I125" i="103"/>
  <c r="I124" i="103"/>
  <c r="I123" i="103"/>
  <c r="I122" i="103"/>
  <c r="I121" i="103"/>
  <c r="I120" i="103"/>
  <c r="I119" i="103"/>
  <c r="I118" i="103"/>
  <c r="I117" i="103"/>
  <c r="I116" i="103"/>
  <c r="I115" i="103"/>
  <c r="I114" i="103"/>
  <c r="I113" i="103"/>
  <c r="I112" i="103"/>
  <c r="I111" i="103"/>
  <c r="I110" i="103"/>
  <c r="I109" i="103"/>
  <c r="I108" i="103"/>
  <c r="I107" i="103"/>
  <c r="I106" i="103"/>
  <c r="I105" i="103"/>
  <c r="I104" i="103"/>
  <c r="I103" i="103"/>
  <c r="I102" i="103"/>
  <c r="I101" i="103"/>
  <c r="I100" i="103"/>
  <c r="I99" i="103"/>
  <c r="I98" i="103"/>
  <c r="I97" i="103"/>
  <c r="I96" i="103"/>
  <c r="I95" i="103"/>
  <c r="I94" i="103"/>
  <c r="I93" i="103"/>
  <c r="I92" i="103"/>
  <c r="I91" i="103"/>
  <c r="I90" i="103"/>
  <c r="I89" i="103"/>
  <c r="I88" i="103"/>
  <c r="I87" i="103"/>
  <c r="I86" i="103"/>
  <c r="I85" i="103"/>
  <c r="I84" i="103"/>
  <c r="I83" i="103"/>
  <c r="I82" i="103"/>
  <c r="I81" i="103"/>
  <c r="I80" i="103"/>
  <c r="I79" i="103"/>
  <c r="I78" i="103"/>
  <c r="I77" i="103"/>
  <c r="I76" i="103"/>
  <c r="I75" i="103"/>
  <c r="I74" i="103"/>
  <c r="I73" i="103"/>
  <c r="I72" i="103"/>
  <c r="I71" i="103"/>
  <c r="I70" i="103"/>
  <c r="I69" i="103"/>
  <c r="I68" i="103"/>
  <c r="I67" i="103"/>
  <c r="I66" i="103"/>
  <c r="I65" i="103"/>
  <c r="I64" i="103"/>
  <c r="I63" i="103"/>
  <c r="I62" i="103"/>
  <c r="I61" i="103"/>
  <c r="I60" i="103"/>
  <c r="I59" i="103"/>
  <c r="I58" i="103"/>
  <c r="I57" i="103"/>
  <c r="I56" i="103"/>
  <c r="I55" i="103"/>
  <c r="I54" i="103"/>
  <c r="I53" i="103"/>
  <c r="I52" i="103"/>
  <c r="I51" i="103"/>
  <c r="I50" i="103"/>
  <c r="I49" i="103"/>
  <c r="I48" i="103"/>
  <c r="I47" i="103"/>
  <c r="I46" i="103"/>
  <c r="I45" i="103"/>
  <c r="I44" i="103"/>
  <c r="I43" i="103"/>
  <c r="I42" i="103"/>
  <c r="I41" i="103"/>
  <c r="I40" i="103"/>
  <c r="I39" i="103"/>
  <c r="I38" i="103"/>
  <c r="I37" i="103"/>
  <c r="I36" i="103"/>
  <c r="I35" i="103"/>
  <c r="I34" i="103"/>
  <c r="I33" i="103"/>
  <c r="I32" i="103"/>
  <c r="I2" i="103"/>
  <c r="I3" i="103"/>
  <c r="I31" i="103"/>
  <c r="I30" i="103"/>
  <c r="I29" i="103"/>
  <c r="I28" i="103"/>
  <c r="I27" i="103"/>
  <c r="I26" i="103"/>
  <c r="I25" i="103"/>
  <c r="I24" i="103"/>
  <c r="I23" i="103"/>
  <c r="I22" i="103"/>
  <c r="I21" i="103"/>
  <c r="I20" i="103"/>
  <c r="I19" i="103"/>
  <c r="I18" i="103"/>
  <c r="I17" i="103"/>
  <c r="I16" i="103"/>
  <c r="I15" i="103"/>
  <c r="I14" i="103"/>
  <c r="I13" i="103"/>
  <c r="I12" i="103"/>
  <c r="I11" i="103"/>
  <c r="I10" i="103"/>
  <c r="I9" i="103"/>
  <c r="I8" i="103"/>
  <c r="I7" i="103"/>
  <c r="I6" i="103"/>
  <c r="I5" i="103"/>
  <c r="I4" i="103"/>
  <c r="I125" i="102"/>
  <c r="I124" i="102"/>
  <c r="I123" i="102"/>
  <c r="I122" i="102"/>
  <c r="I121" i="102"/>
  <c r="I120" i="102"/>
  <c r="I119" i="102"/>
  <c r="I118" i="102"/>
  <c r="I117" i="102"/>
  <c r="I116" i="102"/>
  <c r="I115" i="102"/>
  <c r="I114" i="102"/>
  <c r="I113" i="102"/>
  <c r="I112" i="102"/>
  <c r="I111" i="102"/>
  <c r="I110" i="102"/>
  <c r="I109" i="102"/>
  <c r="I108" i="102"/>
  <c r="I107" i="102"/>
  <c r="I106" i="102"/>
  <c r="I105" i="102"/>
  <c r="I104" i="102"/>
  <c r="I103" i="102"/>
  <c r="I102" i="102"/>
  <c r="I101" i="102"/>
  <c r="I100" i="102"/>
  <c r="I99" i="102"/>
  <c r="I98" i="102"/>
  <c r="I97" i="102"/>
  <c r="I96" i="102"/>
  <c r="I95" i="102"/>
  <c r="I94" i="102"/>
  <c r="I93" i="102"/>
  <c r="I92" i="102"/>
  <c r="I91" i="102"/>
  <c r="I90" i="102"/>
  <c r="I89" i="102"/>
  <c r="I88" i="102"/>
  <c r="I87" i="102"/>
  <c r="I86" i="102"/>
  <c r="I85" i="102"/>
  <c r="I84" i="102"/>
  <c r="I83" i="102"/>
  <c r="I82" i="102"/>
  <c r="I81" i="102"/>
  <c r="I80" i="102"/>
  <c r="I79" i="102"/>
  <c r="I78" i="102"/>
  <c r="I77" i="102"/>
  <c r="I76" i="102"/>
  <c r="I75" i="102"/>
  <c r="I74" i="102"/>
  <c r="I73" i="102"/>
  <c r="I72" i="102"/>
  <c r="I71" i="102"/>
  <c r="I70" i="102"/>
  <c r="I69" i="102"/>
  <c r="I68" i="102"/>
  <c r="I67" i="102"/>
  <c r="I66" i="102"/>
  <c r="I65" i="102"/>
  <c r="I64" i="102"/>
  <c r="I63" i="102"/>
  <c r="I62" i="102"/>
  <c r="I61" i="102"/>
  <c r="I60" i="102"/>
  <c r="I59" i="102"/>
  <c r="I58" i="102"/>
  <c r="I57" i="102"/>
  <c r="I56" i="102"/>
  <c r="I55" i="102"/>
  <c r="I54" i="102"/>
  <c r="I53" i="102"/>
  <c r="I52" i="102"/>
  <c r="I32" i="102"/>
  <c r="I14" i="102"/>
  <c r="I28" i="102"/>
  <c r="I43" i="102"/>
  <c r="I25" i="102"/>
  <c r="I51" i="102"/>
  <c r="I37" i="102"/>
  <c r="I8" i="102"/>
  <c r="I29" i="102"/>
  <c r="I50" i="102"/>
  <c r="I40" i="102"/>
  <c r="I11" i="102"/>
  <c r="I38" i="102"/>
  <c r="I19" i="102"/>
  <c r="I15" i="102"/>
  <c r="I9" i="102"/>
  <c r="I33" i="102"/>
  <c r="I20" i="102"/>
  <c r="I48" i="102"/>
  <c r="I49" i="102"/>
  <c r="I18" i="102"/>
  <c r="I3" i="102"/>
  <c r="I44" i="102"/>
  <c r="I5" i="102"/>
  <c r="I34" i="102"/>
  <c r="I12" i="102"/>
  <c r="I26" i="102"/>
  <c r="I35" i="102"/>
  <c r="I41" i="102"/>
  <c r="I46" i="102"/>
  <c r="I22" i="102"/>
  <c r="I7" i="102"/>
  <c r="I24" i="102"/>
  <c r="I31" i="102"/>
  <c r="I4" i="102"/>
  <c r="I42" i="102"/>
  <c r="I23" i="102"/>
  <c r="I39" i="102"/>
  <c r="I2" i="102"/>
  <c r="I47" i="102"/>
  <c r="I16" i="102"/>
  <c r="I13" i="102"/>
  <c r="I27" i="102"/>
  <c r="I21" i="102"/>
  <c r="I17" i="102"/>
  <c r="I6" i="102"/>
  <c r="I45" i="102"/>
  <c r="I10" i="102"/>
  <c r="I36" i="102"/>
  <c r="I30" i="102"/>
  <c r="BH125" i="103" l="1"/>
  <c r="BC125" i="103"/>
  <c r="AX125" i="103"/>
  <c r="AS125" i="103"/>
  <c r="AN125" i="103"/>
  <c r="AI125" i="103"/>
  <c r="AD125" i="103"/>
  <c r="Y125" i="103"/>
  <c r="T125" i="103"/>
  <c r="O125" i="103"/>
  <c r="BK124" i="103"/>
  <c r="BM124" i="103" s="1"/>
  <c r="BN124" i="103" s="1"/>
  <c r="BJ124" i="103"/>
  <c r="BE124" i="103"/>
  <c r="AZ124" i="103"/>
  <c r="AU124" i="103"/>
  <c r="AP124" i="103"/>
  <c r="AK124" i="103"/>
  <c r="AF124" i="103"/>
  <c r="AA124" i="103"/>
  <c r="V124" i="103"/>
  <c r="Q124" i="103"/>
  <c r="K124" i="103"/>
  <c r="J124" i="103"/>
  <c r="B124" i="103"/>
  <c r="BK123" i="103"/>
  <c r="BM123" i="103" s="1"/>
  <c r="BN123" i="103" s="1"/>
  <c r="BJ123" i="103"/>
  <c r="BE123" i="103"/>
  <c r="AZ123" i="103"/>
  <c r="AU123" i="103"/>
  <c r="AP123" i="103"/>
  <c r="AK123" i="103"/>
  <c r="AF123" i="103"/>
  <c r="AA123" i="103"/>
  <c r="V123" i="103"/>
  <c r="Q123" i="103"/>
  <c r="K123" i="103"/>
  <c r="J123" i="103"/>
  <c r="B123" i="103"/>
  <c r="BK122" i="103"/>
  <c r="BM122" i="103" s="1"/>
  <c r="BN122" i="103" s="1"/>
  <c r="BJ122" i="103"/>
  <c r="BE122" i="103"/>
  <c r="AZ122" i="103"/>
  <c r="AU122" i="103"/>
  <c r="AP122" i="103"/>
  <c r="AK122" i="103"/>
  <c r="AF122" i="103"/>
  <c r="AA122" i="103"/>
  <c r="V122" i="103"/>
  <c r="Q122" i="103"/>
  <c r="K122" i="103"/>
  <c r="J122" i="103"/>
  <c r="B122" i="103"/>
  <c r="BK121" i="103"/>
  <c r="BM121" i="103" s="1"/>
  <c r="BN121" i="103" s="1"/>
  <c r="BJ121" i="103"/>
  <c r="BE121" i="103"/>
  <c r="AZ121" i="103"/>
  <c r="AU121" i="103"/>
  <c r="AP121" i="103"/>
  <c r="AK121" i="103"/>
  <c r="AF121" i="103"/>
  <c r="AA121" i="103"/>
  <c r="V121" i="103"/>
  <c r="Q121" i="103"/>
  <c r="K121" i="103"/>
  <c r="J121" i="103"/>
  <c r="B121" i="103"/>
  <c r="BK120" i="103"/>
  <c r="BM120" i="103" s="1"/>
  <c r="BN120" i="103" s="1"/>
  <c r="BJ120" i="103"/>
  <c r="BE120" i="103"/>
  <c r="AZ120" i="103"/>
  <c r="AU120" i="103"/>
  <c r="AP120" i="103"/>
  <c r="AK120" i="103"/>
  <c r="AF120" i="103"/>
  <c r="AA120" i="103"/>
  <c r="V120" i="103"/>
  <c r="Q120" i="103"/>
  <c r="K120" i="103"/>
  <c r="J120" i="103"/>
  <c r="B120" i="103"/>
  <c r="BK119" i="103"/>
  <c r="BM119" i="103" s="1"/>
  <c r="BN119" i="103" s="1"/>
  <c r="BJ119" i="103"/>
  <c r="BE119" i="103"/>
  <c r="AZ119" i="103"/>
  <c r="AU119" i="103"/>
  <c r="AP119" i="103"/>
  <c r="AK119" i="103"/>
  <c r="AF119" i="103"/>
  <c r="AA119" i="103"/>
  <c r="V119" i="103"/>
  <c r="Q119" i="103"/>
  <c r="K119" i="103"/>
  <c r="J119" i="103"/>
  <c r="B119" i="103"/>
  <c r="BK118" i="103"/>
  <c r="BM118" i="103" s="1"/>
  <c r="BN118" i="103" s="1"/>
  <c r="BJ118" i="103"/>
  <c r="BE118" i="103"/>
  <c r="AZ118" i="103"/>
  <c r="AU118" i="103"/>
  <c r="AP118" i="103"/>
  <c r="AK118" i="103"/>
  <c r="AF118" i="103"/>
  <c r="AA118" i="103"/>
  <c r="V118" i="103"/>
  <c r="Q118" i="103"/>
  <c r="K118" i="103"/>
  <c r="J118" i="103"/>
  <c r="B118" i="103"/>
  <c r="BJ117" i="103"/>
  <c r="BE117" i="103"/>
  <c r="AZ117" i="103"/>
  <c r="AU117" i="103"/>
  <c r="AP117" i="103"/>
  <c r="AK117" i="103"/>
  <c r="AF117" i="103"/>
  <c r="AA117" i="103"/>
  <c r="V117" i="103"/>
  <c r="Q117" i="103"/>
  <c r="J117" i="103"/>
  <c r="B117" i="103"/>
  <c r="BJ116" i="103"/>
  <c r="BE116" i="103"/>
  <c r="AZ116" i="103"/>
  <c r="AU116" i="103"/>
  <c r="AP116" i="103"/>
  <c r="AK116" i="103"/>
  <c r="AF116" i="103"/>
  <c r="AA116" i="103"/>
  <c r="V116" i="103"/>
  <c r="Q116" i="103"/>
  <c r="J116" i="103"/>
  <c r="B116" i="103"/>
  <c r="BJ115" i="103"/>
  <c r="BE115" i="103"/>
  <c r="AZ115" i="103"/>
  <c r="AU115" i="103"/>
  <c r="AP115" i="103"/>
  <c r="AK115" i="103"/>
  <c r="AF115" i="103"/>
  <c r="AA115" i="103"/>
  <c r="V115" i="103"/>
  <c r="Q115" i="103"/>
  <c r="J115" i="103"/>
  <c r="B115" i="103"/>
  <c r="BJ114" i="103"/>
  <c r="BE114" i="103"/>
  <c r="AZ114" i="103"/>
  <c r="AU114" i="103"/>
  <c r="AP114" i="103"/>
  <c r="AK114" i="103"/>
  <c r="AF114" i="103"/>
  <c r="AA114" i="103"/>
  <c r="V114" i="103"/>
  <c r="Q114" i="103"/>
  <c r="J114" i="103"/>
  <c r="B114" i="103"/>
  <c r="BJ113" i="103"/>
  <c r="BE113" i="103"/>
  <c r="AZ113" i="103"/>
  <c r="AU113" i="103"/>
  <c r="AP113" i="103"/>
  <c r="AK113" i="103"/>
  <c r="AF113" i="103"/>
  <c r="AA113" i="103"/>
  <c r="V113" i="103"/>
  <c r="Q113" i="103"/>
  <c r="J113" i="103"/>
  <c r="B113" i="103"/>
  <c r="BJ112" i="103"/>
  <c r="BE112" i="103"/>
  <c r="AZ112" i="103"/>
  <c r="AU112" i="103"/>
  <c r="AP112" i="103"/>
  <c r="AK112" i="103"/>
  <c r="AF112" i="103"/>
  <c r="AA112" i="103"/>
  <c r="V112" i="103"/>
  <c r="Q112" i="103"/>
  <c r="J112" i="103"/>
  <c r="B112" i="103"/>
  <c r="BJ111" i="103"/>
  <c r="BE111" i="103"/>
  <c r="AZ111" i="103"/>
  <c r="AU111" i="103"/>
  <c r="AP111" i="103"/>
  <c r="AK111" i="103"/>
  <c r="AF111" i="103"/>
  <c r="AA111" i="103"/>
  <c r="V111" i="103"/>
  <c r="Q111" i="103"/>
  <c r="J111" i="103"/>
  <c r="B111" i="103"/>
  <c r="BJ110" i="103"/>
  <c r="BE110" i="103"/>
  <c r="AZ110" i="103"/>
  <c r="AU110" i="103"/>
  <c r="AP110" i="103"/>
  <c r="AK110" i="103"/>
  <c r="AF110" i="103"/>
  <c r="AA110" i="103"/>
  <c r="V110" i="103"/>
  <c r="Q110" i="103"/>
  <c r="J110" i="103"/>
  <c r="B110" i="103"/>
  <c r="BJ109" i="103"/>
  <c r="BE109" i="103"/>
  <c r="AZ109" i="103"/>
  <c r="AU109" i="103"/>
  <c r="AP109" i="103"/>
  <c r="AK109" i="103"/>
  <c r="AF109" i="103"/>
  <c r="AA109" i="103"/>
  <c r="V109" i="103"/>
  <c r="Q109" i="103"/>
  <c r="J109" i="103"/>
  <c r="B109" i="103"/>
  <c r="BJ108" i="103"/>
  <c r="BE108" i="103"/>
  <c r="AZ108" i="103"/>
  <c r="AU108" i="103"/>
  <c r="AP108" i="103"/>
  <c r="AK108" i="103"/>
  <c r="AF108" i="103"/>
  <c r="AA108" i="103"/>
  <c r="V108" i="103"/>
  <c r="Q108" i="103"/>
  <c r="J108" i="103"/>
  <c r="B108" i="103"/>
  <c r="BJ107" i="103"/>
  <c r="BE107" i="103"/>
  <c r="AZ107" i="103"/>
  <c r="AU107" i="103"/>
  <c r="AP107" i="103"/>
  <c r="AK107" i="103"/>
  <c r="AF107" i="103"/>
  <c r="AA107" i="103"/>
  <c r="V107" i="103"/>
  <c r="Q107" i="103"/>
  <c r="J107" i="103"/>
  <c r="B107" i="103"/>
  <c r="BJ106" i="103"/>
  <c r="BE106" i="103"/>
  <c r="AZ106" i="103"/>
  <c r="AU106" i="103"/>
  <c r="AP106" i="103"/>
  <c r="AK106" i="103"/>
  <c r="AF106" i="103"/>
  <c r="AA106" i="103"/>
  <c r="V106" i="103"/>
  <c r="Q106" i="103"/>
  <c r="J106" i="103"/>
  <c r="B106" i="103"/>
  <c r="BJ105" i="103"/>
  <c r="BE105" i="103"/>
  <c r="AZ105" i="103"/>
  <c r="AU105" i="103"/>
  <c r="AP105" i="103"/>
  <c r="AK105" i="103"/>
  <c r="AF105" i="103"/>
  <c r="AA105" i="103"/>
  <c r="V105" i="103"/>
  <c r="Q105" i="103"/>
  <c r="J105" i="103"/>
  <c r="B105" i="103"/>
  <c r="BJ104" i="103"/>
  <c r="BE104" i="103"/>
  <c r="AZ104" i="103"/>
  <c r="AU104" i="103"/>
  <c r="AP104" i="103"/>
  <c r="AK104" i="103"/>
  <c r="AF104" i="103"/>
  <c r="AA104" i="103"/>
  <c r="V104" i="103"/>
  <c r="Q104" i="103"/>
  <c r="J104" i="103"/>
  <c r="B104" i="103"/>
  <c r="BJ103" i="103"/>
  <c r="BE103" i="103"/>
  <c r="AZ103" i="103"/>
  <c r="AU103" i="103"/>
  <c r="AP103" i="103"/>
  <c r="AK103" i="103"/>
  <c r="AF103" i="103"/>
  <c r="AA103" i="103"/>
  <c r="V103" i="103"/>
  <c r="Q103" i="103"/>
  <c r="J103" i="103"/>
  <c r="B103" i="103"/>
  <c r="BJ102" i="103"/>
  <c r="BE102" i="103"/>
  <c r="AZ102" i="103"/>
  <c r="AU102" i="103"/>
  <c r="AP102" i="103"/>
  <c r="AK102" i="103"/>
  <c r="AF102" i="103"/>
  <c r="AA102" i="103"/>
  <c r="V102" i="103"/>
  <c r="Q102" i="103"/>
  <c r="J102" i="103"/>
  <c r="B102" i="103"/>
  <c r="BJ101" i="103"/>
  <c r="BE101" i="103"/>
  <c r="AZ101" i="103"/>
  <c r="AU101" i="103"/>
  <c r="AP101" i="103"/>
  <c r="AK101" i="103"/>
  <c r="AF101" i="103"/>
  <c r="AA101" i="103"/>
  <c r="V101" i="103"/>
  <c r="Q101" i="103"/>
  <c r="J101" i="103"/>
  <c r="B101" i="103"/>
  <c r="BJ100" i="103"/>
  <c r="BE100" i="103"/>
  <c r="AZ100" i="103"/>
  <c r="AU100" i="103"/>
  <c r="AP100" i="103"/>
  <c r="AK100" i="103"/>
  <c r="AF100" i="103"/>
  <c r="AA100" i="103"/>
  <c r="V100" i="103"/>
  <c r="Q100" i="103"/>
  <c r="J100" i="103"/>
  <c r="B100" i="103"/>
  <c r="BJ99" i="103"/>
  <c r="BE99" i="103"/>
  <c r="AZ99" i="103"/>
  <c r="AU99" i="103"/>
  <c r="AP99" i="103"/>
  <c r="AK99" i="103"/>
  <c r="AF99" i="103"/>
  <c r="AA99" i="103"/>
  <c r="V99" i="103"/>
  <c r="Q99" i="103"/>
  <c r="J99" i="103"/>
  <c r="B99" i="103"/>
  <c r="BJ98" i="103"/>
  <c r="BE98" i="103"/>
  <c r="AZ98" i="103"/>
  <c r="AU98" i="103"/>
  <c r="AP98" i="103"/>
  <c r="AK98" i="103"/>
  <c r="AF98" i="103"/>
  <c r="AA98" i="103"/>
  <c r="V98" i="103"/>
  <c r="Q98" i="103"/>
  <c r="J98" i="103"/>
  <c r="B98" i="103"/>
  <c r="BJ97" i="103"/>
  <c r="BE97" i="103"/>
  <c r="AZ97" i="103"/>
  <c r="AU97" i="103"/>
  <c r="AP97" i="103"/>
  <c r="AK97" i="103"/>
  <c r="AF97" i="103"/>
  <c r="AA97" i="103"/>
  <c r="V97" i="103"/>
  <c r="Q97" i="103"/>
  <c r="J97" i="103"/>
  <c r="B97" i="103"/>
  <c r="BJ96" i="103"/>
  <c r="BE96" i="103"/>
  <c r="AZ96" i="103"/>
  <c r="AU96" i="103"/>
  <c r="AP96" i="103"/>
  <c r="AK96" i="103"/>
  <c r="AF96" i="103"/>
  <c r="AA96" i="103"/>
  <c r="V96" i="103"/>
  <c r="Q96" i="103"/>
  <c r="J96" i="103"/>
  <c r="B96" i="103"/>
  <c r="BJ95" i="103"/>
  <c r="BE95" i="103"/>
  <c r="AZ95" i="103"/>
  <c r="AU95" i="103"/>
  <c r="AP95" i="103"/>
  <c r="AK95" i="103"/>
  <c r="AF95" i="103"/>
  <c r="AA95" i="103"/>
  <c r="V95" i="103"/>
  <c r="Q95" i="103"/>
  <c r="J95" i="103"/>
  <c r="B95" i="103"/>
  <c r="BJ94" i="103"/>
  <c r="BE94" i="103"/>
  <c r="AZ94" i="103"/>
  <c r="AU94" i="103"/>
  <c r="AP94" i="103"/>
  <c r="AK94" i="103"/>
  <c r="AF94" i="103"/>
  <c r="AA94" i="103"/>
  <c r="V94" i="103"/>
  <c r="Q94" i="103"/>
  <c r="J94" i="103"/>
  <c r="B94" i="103"/>
  <c r="BJ93" i="103"/>
  <c r="BE93" i="103"/>
  <c r="AZ93" i="103"/>
  <c r="AU93" i="103"/>
  <c r="AP93" i="103"/>
  <c r="AK93" i="103"/>
  <c r="AF93" i="103"/>
  <c r="AA93" i="103"/>
  <c r="V93" i="103"/>
  <c r="Q93" i="103"/>
  <c r="J93" i="103"/>
  <c r="B93" i="103"/>
  <c r="BJ92" i="103"/>
  <c r="BE92" i="103"/>
  <c r="AZ92" i="103"/>
  <c r="AU92" i="103"/>
  <c r="AP92" i="103"/>
  <c r="AK92" i="103"/>
  <c r="AF92" i="103"/>
  <c r="AA92" i="103"/>
  <c r="V92" i="103"/>
  <c r="Q92" i="103"/>
  <c r="J92" i="103"/>
  <c r="B92" i="103"/>
  <c r="BJ91" i="103"/>
  <c r="BE91" i="103"/>
  <c r="AZ91" i="103"/>
  <c r="AU91" i="103"/>
  <c r="AP91" i="103"/>
  <c r="AK91" i="103"/>
  <c r="AF91" i="103"/>
  <c r="AA91" i="103"/>
  <c r="V91" i="103"/>
  <c r="Q91" i="103"/>
  <c r="J91" i="103"/>
  <c r="B91" i="103"/>
  <c r="BJ90" i="103"/>
  <c r="BE90" i="103"/>
  <c r="AZ90" i="103"/>
  <c r="AU90" i="103"/>
  <c r="AP90" i="103"/>
  <c r="AK90" i="103"/>
  <c r="AF90" i="103"/>
  <c r="AA90" i="103"/>
  <c r="V90" i="103"/>
  <c r="Q90" i="103"/>
  <c r="J90" i="103"/>
  <c r="B90" i="103"/>
  <c r="BJ89" i="103"/>
  <c r="BE89" i="103"/>
  <c r="AZ89" i="103"/>
  <c r="AU89" i="103"/>
  <c r="AP89" i="103"/>
  <c r="AK89" i="103"/>
  <c r="AF89" i="103"/>
  <c r="AA89" i="103"/>
  <c r="V89" i="103"/>
  <c r="Q89" i="103"/>
  <c r="J89" i="103"/>
  <c r="B89" i="103"/>
  <c r="BJ88" i="103"/>
  <c r="BE88" i="103"/>
  <c r="AZ88" i="103"/>
  <c r="AU88" i="103"/>
  <c r="AP88" i="103"/>
  <c r="AK88" i="103"/>
  <c r="AF88" i="103"/>
  <c r="AA88" i="103"/>
  <c r="V88" i="103"/>
  <c r="Q88" i="103"/>
  <c r="J88" i="103"/>
  <c r="B88" i="103"/>
  <c r="BJ87" i="103"/>
  <c r="BE87" i="103"/>
  <c r="AZ87" i="103"/>
  <c r="AU87" i="103"/>
  <c r="AP87" i="103"/>
  <c r="AK87" i="103"/>
  <c r="AF87" i="103"/>
  <c r="AA87" i="103"/>
  <c r="V87" i="103"/>
  <c r="Q87" i="103"/>
  <c r="J87" i="103"/>
  <c r="B87" i="103"/>
  <c r="BJ86" i="103"/>
  <c r="BE86" i="103"/>
  <c r="AZ86" i="103"/>
  <c r="AU86" i="103"/>
  <c r="AP86" i="103"/>
  <c r="AK86" i="103"/>
  <c r="AF86" i="103"/>
  <c r="AA86" i="103"/>
  <c r="V86" i="103"/>
  <c r="Q86" i="103"/>
  <c r="J86" i="103"/>
  <c r="B86" i="103"/>
  <c r="BJ85" i="103"/>
  <c r="BE85" i="103"/>
  <c r="AZ85" i="103"/>
  <c r="AU85" i="103"/>
  <c r="AP85" i="103"/>
  <c r="AK85" i="103"/>
  <c r="AF85" i="103"/>
  <c r="AA85" i="103"/>
  <c r="V85" i="103"/>
  <c r="Q85" i="103"/>
  <c r="J85" i="103"/>
  <c r="B85" i="103"/>
  <c r="BJ84" i="103"/>
  <c r="BE84" i="103"/>
  <c r="AZ84" i="103"/>
  <c r="AU84" i="103"/>
  <c r="AP84" i="103"/>
  <c r="AK84" i="103"/>
  <c r="AF84" i="103"/>
  <c r="AA84" i="103"/>
  <c r="V84" i="103"/>
  <c r="Q84" i="103"/>
  <c r="J84" i="103"/>
  <c r="B84" i="103"/>
  <c r="BJ83" i="103"/>
  <c r="BE83" i="103"/>
  <c r="AZ83" i="103"/>
  <c r="AU83" i="103"/>
  <c r="AP83" i="103"/>
  <c r="AK83" i="103"/>
  <c r="AF83" i="103"/>
  <c r="AA83" i="103"/>
  <c r="V83" i="103"/>
  <c r="Q83" i="103"/>
  <c r="J83" i="103"/>
  <c r="B83" i="103"/>
  <c r="BJ82" i="103"/>
  <c r="BE82" i="103"/>
  <c r="AZ82" i="103"/>
  <c r="AU82" i="103"/>
  <c r="AP82" i="103"/>
  <c r="AK82" i="103"/>
  <c r="AF82" i="103"/>
  <c r="AA82" i="103"/>
  <c r="V82" i="103"/>
  <c r="Q82" i="103"/>
  <c r="J82" i="103"/>
  <c r="B82" i="103"/>
  <c r="BJ81" i="103"/>
  <c r="BE81" i="103"/>
  <c r="AZ81" i="103"/>
  <c r="AU81" i="103"/>
  <c r="AP81" i="103"/>
  <c r="AK81" i="103"/>
  <c r="AF81" i="103"/>
  <c r="AA81" i="103"/>
  <c r="V81" i="103"/>
  <c r="Q81" i="103"/>
  <c r="J81" i="103"/>
  <c r="B81" i="103"/>
  <c r="BJ80" i="103"/>
  <c r="BE80" i="103"/>
  <c r="AZ80" i="103"/>
  <c r="AU80" i="103"/>
  <c r="AP80" i="103"/>
  <c r="AK80" i="103"/>
  <c r="AF80" i="103"/>
  <c r="AA80" i="103"/>
  <c r="V80" i="103"/>
  <c r="Q80" i="103"/>
  <c r="J80" i="103"/>
  <c r="B80" i="103"/>
  <c r="BJ79" i="103"/>
  <c r="BE79" i="103"/>
  <c r="AZ79" i="103"/>
  <c r="AU79" i="103"/>
  <c r="AP79" i="103"/>
  <c r="AK79" i="103"/>
  <c r="AF79" i="103"/>
  <c r="AA79" i="103"/>
  <c r="V79" i="103"/>
  <c r="Q79" i="103"/>
  <c r="J79" i="103"/>
  <c r="B79" i="103"/>
  <c r="BJ78" i="103"/>
  <c r="BE78" i="103"/>
  <c r="AZ78" i="103"/>
  <c r="AU78" i="103"/>
  <c r="AP78" i="103"/>
  <c r="AK78" i="103"/>
  <c r="AF78" i="103"/>
  <c r="AA78" i="103"/>
  <c r="V78" i="103"/>
  <c r="Q78" i="103"/>
  <c r="J78" i="103"/>
  <c r="B78" i="103"/>
  <c r="BJ77" i="103"/>
  <c r="BE77" i="103"/>
  <c r="AZ77" i="103"/>
  <c r="AU77" i="103"/>
  <c r="AP77" i="103"/>
  <c r="AK77" i="103"/>
  <c r="AF77" i="103"/>
  <c r="AA77" i="103"/>
  <c r="V77" i="103"/>
  <c r="Q77" i="103"/>
  <c r="J77" i="103"/>
  <c r="B77" i="103"/>
  <c r="BJ76" i="103"/>
  <c r="BE76" i="103"/>
  <c r="AZ76" i="103"/>
  <c r="AU76" i="103"/>
  <c r="AP76" i="103"/>
  <c r="AK76" i="103"/>
  <c r="AF76" i="103"/>
  <c r="AA76" i="103"/>
  <c r="V76" i="103"/>
  <c r="Q76" i="103"/>
  <c r="J76" i="103"/>
  <c r="B76" i="103"/>
  <c r="BJ75" i="103"/>
  <c r="BE75" i="103"/>
  <c r="AZ75" i="103"/>
  <c r="AU75" i="103"/>
  <c r="AP75" i="103"/>
  <c r="AK75" i="103"/>
  <c r="AF75" i="103"/>
  <c r="AA75" i="103"/>
  <c r="V75" i="103"/>
  <c r="Q75" i="103"/>
  <c r="J75" i="103"/>
  <c r="B75" i="103"/>
  <c r="BJ74" i="103"/>
  <c r="BE74" i="103"/>
  <c r="AZ74" i="103"/>
  <c r="AU74" i="103"/>
  <c r="AP74" i="103"/>
  <c r="AK74" i="103"/>
  <c r="AF74" i="103"/>
  <c r="AA74" i="103"/>
  <c r="V74" i="103"/>
  <c r="Q74" i="103"/>
  <c r="J74" i="103"/>
  <c r="B74" i="103"/>
  <c r="BJ73" i="103"/>
  <c r="BE73" i="103"/>
  <c r="AZ73" i="103"/>
  <c r="AU73" i="103"/>
  <c r="AP73" i="103"/>
  <c r="AK73" i="103"/>
  <c r="AF73" i="103"/>
  <c r="AA73" i="103"/>
  <c r="V73" i="103"/>
  <c r="Q73" i="103"/>
  <c r="J73" i="103"/>
  <c r="B73" i="103"/>
  <c r="BJ72" i="103"/>
  <c r="BE72" i="103"/>
  <c r="AZ72" i="103"/>
  <c r="AU72" i="103"/>
  <c r="AP72" i="103"/>
  <c r="AK72" i="103"/>
  <c r="AF72" i="103"/>
  <c r="AA72" i="103"/>
  <c r="V72" i="103"/>
  <c r="Q72" i="103"/>
  <c r="J72" i="103"/>
  <c r="B72" i="103"/>
  <c r="BJ71" i="103"/>
  <c r="BE71" i="103"/>
  <c r="AZ71" i="103"/>
  <c r="AU71" i="103"/>
  <c r="AP71" i="103"/>
  <c r="AK71" i="103"/>
  <c r="AF71" i="103"/>
  <c r="AA71" i="103"/>
  <c r="V71" i="103"/>
  <c r="Q71" i="103"/>
  <c r="J71" i="103"/>
  <c r="B71" i="103"/>
  <c r="BJ70" i="103"/>
  <c r="BE70" i="103"/>
  <c r="AZ70" i="103"/>
  <c r="AU70" i="103"/>
  <c r="AP70" i="103"/>
  <c r="AK70" i="103"/>
  <c r="AF70" i="103"/>
  <c r="AA70" i="103"/>
  <c r="V70" i="103"/>
  <c r="Q70" i="103"/>
  <c r="J70" i="103"/>
  <c r="B70" i="103"/>
  <c r="BJ69" i="103"/>
  <c r="BE69" i="103"/>
  <c r="AZ69" i="103"/>
  <c r="AU69" i="103"/>
  <c r="AP69" i="103"/>
  <c r="AK69" i="103"/>
  <c r="AF69" i="103"/>
  <c r="AA69" i="103"/>
  <c r="V69" i="103"/>
  <c r="Q69" i="103"/>
  <c r="J69" i="103"/>
  <c r="B69" i="103"/>
  <c r="BJ68" i="103"/>
  <c r="BE68" i="103"/>
  <c r="AZ68" i="103"/>
  <c r="AU68" i="103"/>
  <c r="AP68" i="103"/>
  <c r="AK68" i="103"/>
  <c r="AF68" i="103"/>
  <c r="AA68" i="103"/>
  <c r="V68" i="103"/>
  <c r="Q68" i="103"/>
  <c r="J68" i="103"/>
  <c r="B68" i="103"/>
  <c r="BJ67" i="103"/>
  <c r="BE67" i="103"/>
  <c r="AZ67" i="103"/>
  <c r="AU67" i="103"/>
  <c r="AP67" i="103"/>
  <c r="AK67" i="103"/>
  <c r="AF67" i="103"/>
  <c r="AA67" i="103"/>
  <c r="V67" i="103"/>
  <c r="Q67" i="103"/>
  <c r="J67" i="103"/>
  <c r="B67" i="103"/>
  <c r="BJ66" i="103"/>
  <c r="BE66" i="103"/>
  <c r="AZ66" i="103"/>
  <c r="AU66" i="103"/>
  <c r="AP66" i="103"/>
  <c r="AK66" i="103"/>
  <c r="AF66" i="103"/>
  <c r="AA66" i="103"/>
  <c r="V66" i="103"/>
  <c r="Q66" i="103"/>
  <c r="J66" i="103"/>
  <c r="B66" i="103"/>
  <c r="BJ65" i="103"/>
  <c r="BE65" i="103"/>
  <c r="AZ65" i="103"/>
  <c r="AU65" i="103"/>
  <c r="AP65" i="103"/>
  <c r="AK65" i="103"/>
  <c r="AF65" i="103"/>
  <c r="AA65" i="103"/>
  <c r="V65" i="103"/>
  <c r="Q65" i="103"/>
  <c r="J65" i="103"/>
  <c r="B65" i="103"/>
  <c r="BJ64" i="103"/>
  <c r="BE64" i="103"/>
  <c r="AZ64" i="103"/>
  <c r="AU64" i="103"/>
  <c r="AP64" i="103"/>
  <c r="AK64" i="103"/>
  <c r="AF64" i="103"/>
  <c r="AA64" i="103"/>
  <c r="V64" i="103"/>
  <c r="Q64" i="103"/>
  <c r="J64" i="103"/>
  <c r="B64" i="103"/>
  <c r="BJ63" i="103"/>
  <c r="BE63" i="103"/>
  <c r="AZ63" i="103"/>
  <c r="AU63" i="103"/>
  <c r="AP63" i="103"/>
  <c r="AK63" i="103"/>
  <c r="AF63" i="103"/>
  <c r="AA63" i="103"/>
  <c r="V63" i="103"/>
  <c r="Q63" i="103"/>
  <c r="J63" i="103"/>
  <c r="B63" i="103"/>
  <c r="BJ62" i="103"/>
  <c r="BE62" i="103"/>
  <c r="AZ62" i="103"/>
  <c r="AU62" i="103"/>
  <c r="AP62" i="103"/>
  <c r="AK62" i="103"/>
  <c r="AF62" i="103"/>
  <c r="AA62" i="103"/>
  <c r="V62" i="103"/>
  <c r="Q62" i="103"/>
  <c r="J62" i="103"/>
  <c r="B62" i="103"/>
  <c r="BJ61" i="103"/>
  <c r="BE61" i="103"/>
  <c r="AZ61" i="103"/>
  <c r="AU61" i="103"/>
  <c r="AP61" i="103"/>
  <c r="AK61" i="103"/>
  <c r="AF61" i="103"/>
  <c r="AA61" i="103"/>
  <c r="V61" i="103"/>
  <c r="Q61" i="103"/>
  <c r="J61" i="103"/>
  <c r="B61" i="103"/>
  <c r="BJ60" i="103"/>
  <c r="BE60" i="103"/>
  <c r="AZ60" i="103"/>
  <c r="AU60" i="103"/>
  <c r="AP60" i="103"/>
  <c r="AK60" i="103"/>
  <c r="AF60" i="103"/>
  <c r="AA60" i="103"/>
  <c r="V60" i="103"/>
  <c r="Q60" i="103"/>
  <c r="J60" i="103"/>
  <c r="B60" i="103"/>
  <c r="BJ59" i="103"/>
  <c r="BE59" i="103"/>
  <c r="AZ59" i="103"/>
  <c r="AU59" i="103"/>
  <c r="AP59" i="103"/>
  <c r="AK59" i="103"/>
  <c r="AF59" i="103"/>
  <c r="AA59" i="103"/>
  <c r="V59" i="103"/>
  <c r="Q59" i="103"/>
  <c r="J59" i="103"/>
  <c r="B59" i="103"/>
  <c r="BN58" i="103"/>
  <c r="BJ58" i="103"/>
  <c r="BE58" i="103"/>
  <c r="AZ58" i="103"/>
  <c r="AU58" i="103"/>
  <c r="AP58" i="103"/>
  <c r="AK58" i="103"/>
  <c r="AF58" i="103"/>
  <c r="AA58" i="103"/>
  <c r="V58" i="103"/>
  <c r="Q58" i="103"/>
  <c r="J58" i="103"/>
  <c r="B58" i="103"/>
  <c r="BN57" i="103"/>
  <c r="BJ57" i="103"/>
  <c r="BE57" i="103"/>
  <c r="AZ57" i="103"/>
  <c r="AU57" i="103"/>
  <c r="AP57" i="103"/>
  <c r="AK57" i="103"/>
  <c r="AF57" i="103"/>
  <c r="AA57" i="103"/>
  <c r="V57" i="103"/>
  <c r="Q57" i="103"/>
  <c r="J57" i="103"/>
  <c r="B57" i="103"/>
  <c r="BN56" i="103"/>
  <c r="BJ56" i="103"/>
  <c r="BE56" i="103"/>
  <c r="AZ56" i="103"/>
  <c r="AU56" i="103"/>
  <c r="AP56" i="103"/>
  <c r="AK56" i="103"/>
  <c r="AF56" i="103"/>
  <c r="AA56" i="103"/>
  <c r="V56" i="103"/>
  <c r="Q56" i="103"/>
  <c r="J56" i="103"/>
  <c r="B56" i="103"/>
  <c r="BJ55" i="103"/>
  <c r="BE55" i="103"/>
  <c r="AZ55" i="103"/>
  <c r="AU55" i="103"/>
  <c r="AP55" i="103"/>
  <c r="AK55" i="103"/>
  <c r="AF55" i="103"/>
  <c r="AA55" i="103"/>
  <c r="V55" i="103"/>
  <c r="Q55" i="103"/>
  <c r="J55" i="103"/>
  <c r="B55" i="103"/>
  <c r="BJ54" i="103"/>
  <c r="BE54" i="103"/>
  <c r="AZ54" i="103"/>
  <c r="AU54" i="103"/>
  <c r="AP54" i="103"/>
  <c r="AK54" i="103"/>
  <c r="AF54" i="103"/>
  <c r="AA54" i="103"/>
  <c r="V54" i="103"/>
  <c r="Q54" i="103"/>
  <c r="J54" i="103"/>
  <c r="B54" i="103"/>
  <c r="BJ53" i="103"/>
  <c r="BE53" i="103"/>
  <c r="AZ53" i="103"/>
  <c r="AU53" i="103"/>
  <c r="AP53" i="103"/>
  <c r="AK53" i="103"/>
  <c r="AF53" i="103"/>
  <c r="AA53" i="103"/>
  <c r="V53" i="103"/>
  <c r="Q53" i="103"/>
  <c r="J53" i="103"/>
  <c r="B53" i="103"/>
  <c r="BJ52" i="103"/>
  <c r="BE52" i="103"/>
  <c r="AZ52" i="103"/>
  <c r="AU52" i="103"/>
  <c r="AP52" i="103"/>
  <c r="AK52" i="103"/>
  <c r="AF52" i="103"/>
  <c r="AA52" i="103"/>
  <c r="V52" i="103"/>
  <c r="Q52" i="103"/>
  <c r="J52" i="103"/>
  <c r="B52" i="103"/>
  <c r="BJ51" i="103"/>
  <c r="BE51" i="103"/>
  <c r="AZ51" i="103"/>
  <c r="AU51" i="103"/>
  <c r="AP51" i="103"/>
  <c r="AK51" i="103"/>
  <c r="AF51" i="103"/>
  <c r="AA51" i="103"/>
  <c r="V51" i="103"/>
  <c r="Q51" i="103"/>
  <c r="J51" i="103"/>
  <c r="B51" i="103"/>
  <c r="BJ50" i="103"/>
  <c r="BE50" i="103"/>
  <c r="AZ50" i="103"/>
  <c r="AU50" i="103"/>
  <c r="AP50" i="103"/>
  <c r="AK50" i="103"/>
  <c r="AF50" i="103"/>
  <c r="AA50" i="103"/>
  <c r="V50" i="103"/>
  <c r="Q50" i="103"/>
  <c r="J50" i="103"/>
  <c r="B50" i="103"/>
  <c r="BJ49" i="103"/>
  <c r="BE49" i="103"/>
  <c r="AZ49" i="103"/>
  <c r="AU49" i="103"/>
  <c r="AP49" i="103"/>
  <c r="AK49" i="103"/>
  <c r="AF49" i="103"/>
  <c r="AA49" i="103"/>
  <c r="V49" i="103"/>
  <c r="Q49" i="103"/>
  <c r="J49" i="103"/>
  <c r="B49" i="103"/>
  <c r="BJ48" i="103"/>
  <c r="BE48" i="103"/>
  <c r="AZ48" i="103"/>
  <c r="AU48" i="103"/>
  <c r="AP48" i="103"/>
  <c r="AK48" i="103"/>
  <c r="AF48" i="103"/>
  <c r="AA48" i="103"/>
  <c r="V48" i="103"/>
  <c r="Q48" i="103"/>
  <c r="J48" i="103"/>
  <c r="B48" i="103"/>
  <c r="BJ47" i="103"/>
  <c r="BE47" i="103"/>
  <c r="AZ47" i="103"/>
  <c r="AU47" i="103"/>
  <c r="AP47" i="103"/>
  <c r="AK47" i="103"/>
  <c r="AF47" i="103"/>
  <c r="AA47" i="103"/>
  <c r="V47" i="103"/>
  <c r="Q47" i="103"/>
  <c r="J47" i="103"/>
  <c r="B47" i="103"/>
  <c r="BJ46" i="103"/>
  <c r="BE46" i="103"/>
  <c r="AZ46" i="103"/>
  <c r="AU46" i="103"/>
  <c r="AP46" i="103"/>
  <c r="AK46" i="103"/>
  <c r="AF46" i="103"/>
  <c r="AA46" i="103"/>
  <c r="V46" i="103"/>
  <c r="Q46" i="103"/>
  <c r="J46" i="103"/>
  <c r="B46" i="103"/>
  <c r="BJ45" i="103"/>
  <c r="BE45" i="103"/>
  <c r="AZ45" i="103"/>
  <c r="AU45" i="103"/>
  <c r="AP45" i="103"/>
  <c r="AK45" i="103"/>
  <c r="AF45" i="103"/>
  <c r="AA45" i="103"/>
  <c r="V45" i="103"/>
  <c r="Q45" i="103"/>
  <c r="J45" i="103"/>
  <c r="B45" i="103"/>
  <c r="BJ44" i="103"/>
  <c r="BE44" i="103"/>
  <c r="AZ44" i="103"/>
  <c r="AU44" i="103"/>
  <c r="AP44" i="103"/>
  <c r="AK44" i="103"/>
  <c r="AF44" i="103"/>
  <c r="AA44" i="103"/>
  <c r="V44" i="103"/>
  <c r="Q44" i="103"/>
  <c r="J44" i="103"/>
  <c r="B44" i="103"/>
  <c r="BJ43" i="103"/>
  <c r="BE43" i="103"/>
  <c r="AZ43" i="103"/>
  <c r="AU43" i="103"/>
  <c r="AP43" i="103"/>
  <c r="AK43" i="103"/>
  <c r="AF43" i="103"/>
  <c r="AA43" i="103"/>
  <c r="V43" i="103"/>
  <c r="Q43" i="103"/>
  <c r="J43" i="103"/>
  <c r="B43" i="103"/>
  <c r="BJ42" i="103"/>
  <c r="BE42" i="103"/>
  <c r="AZ42" i="103"/>
  <c r="AU42" i="103"/>
  <c r="AP42" i="103"/>
  <c r="AK42" i="103"/>
  <c r="AF42" i="103"/>
  <c r="AA42" i="103"/>
  <c r="V42" i="103"/>
  <c r="Q42" i="103"/>
  <c r="J42" i="103"/>
  <c r="B42" i="103"/>
  <c r="BJ41" i="103"/>
  <c r="BE41" i="103"/>
  <c r="AZ41" i="103"/>
  <c r="AU41" i="103"/>
  <c r="AP41" i="103"/>
  <c r="AK41" i="103"/>
  <c r="AF41" i="103"/>
  <c r="AA41" i="103"/>
  <c r="V41" i="103"/>
  <c r="Q41" i="103"/>
  <c r="J41" i="103"/>
  <c r="B41" i="103"/>
  <c r="BJ40" i="103"/>
  <c r="BE40" i="103"/>
  <c r="AZ40" i="103"/>
  <c r="AU40" i="103"/>
  <c r="AP40" i="103"/>
  <c r="AK40" i="103"/>
  <c r="AF40" i="103"/>
  <c r="AA40" i="103"/>
  <c r="V40" i="103"/>
  <c r="Q40" i="103"/>
  <c r="J40" i="103"/>
  <c r="B40" i="103"/>
  <c r="BJ39" i="103"/>
  <c r="BE39" i="103"/>
  <c r="AZ39" i="103"/>
  <c r="AU39" i="103"/>
  <c r="AP39" i="103"/>
  <c r="AK39" i="103"/>
  <c r="AF39" i="103"/>
  <c r="AA39" i="103"/>
  <c r="V39" i="103"/>
  <c r="Q39" i="103"/>
  <c r="J39" i="103"/>
  <c r="B39" i="103"/>
  <c r="BJ38" i="103"/>
  <c r="BE38" i="103"/>
  <c r="AZ38" i="103"/>
  <c r="AU38" i="103"/>
  <c r="AP38" i="103"/>
  <c r="AK38" i="103"/>
  <c r="AF38" i="103"/>
  <c r="AA38" i="103"/>
  <c r="V38" i="103"/>
  <c r="Q38" i="103"/>
  <c r="J38" i="103"/>
  <c r="B38" i="103"/>
  <c r="BJ37" i="103"/>
  <c r="BE37" i="103"/>
  <c r="AZ37" i="103"/>
  <c r="AU37" i="103"/>
  <c r="AP37" i="103"/>
  <c r="AK37" i="103"/>
  <c r="AF37" i="103"/>
  <c r="AA37" i="103"/>
  <c r="V37" i="103"/>
  <c r="Q37" i="103"/>
  <c r="J37" i="103"/>
  <c r="B37" i="103"/>
  <c r="BJ36" i="103"/>
  <c r="BE36" i="103"/>
  <c r="AZ36" i="103"/>
  <c r="AU36" i="103"/>
  <c r="AP36" i="103"/>
  <c r="AK36" i="103"/>
  <c r="AF36" i="103"/>
  <c r="AA36" i="103"/>
  <c r="V36" i="103"/>
  <c r="Q36" i="103"/>
  <c r="J36" i="103"/>
  <c r="B36" i="103"/>
  <c r="BJ35" i="103"/>
  <c r="BE35" i="103"/>
  <c r="AZ35" i="103"/>
  <c r="AU35" i="103"/>
  <c r="AP35" i="103"/>
  <c r="AK35" i="103"/>
  <c r="AF35" i="103"/>
  <c r="AA35" i="103"/>
  <c r="V35" i="103"/>
  <c r="Q35" i="103"/>
  <c r="J35" i="103"/>
  <c r="B35" i="103"/>
  <c r="BJ34" i="103"/>
  <c r="BE34" i="103"/>
  <c r="AZ34" i="103"/>
  <c r="AU34" i="103"/>
  <c r="AP34" i="103"/>
  <c r="AK34" i="103"/>
  <c r="AF34" i="103"/>
  <c r="AA34" i="103"/>
  <c r="V34" i="103"/>
  <c r="Q34" i="103"/>
  <c r="J34" i="103"/>
  <c r="B34" i="103"/>
  <c r="BJ33" i="103"/>
  <c r="BE33" i="103"/>
  <c r="AZ33" i="103"/>
  <c r="AU33" i="103"/>
  <c r="AP33" i="103"/>
  <c r="AK33" i="103"/>
  <c r="AF33" i="103"/>
  <c r="AA33" i="103"/>
  <c r="V33" i="103"/>
  <c r="Q33" i="103"/>
  <c r="J33" i="103"/>
  <c r="B33" i="103"/>
  <c r="BJ32" i="103"/>
  <c r="BE32" i="103"/>
  <c r="AZ32" i="103"/>
  <c r="AU32" i="103"/>
  <c r="AP32" i="103"/>
  <c r="AK32" i="103"/>
  <c r="AF32" i="103"/>
  <c r="AA32" i="103"/>
  <c r="V32" i="103"/>
  <c r="Q32" i="103"/>
  <c r="J32" i="103"/>
  <c r="B32" i="103"/>
  <c r="BJ2" i="103"/>
  <c r="BE2" i="103"/>
  <c r="AZ2" i="103"/>
  <c r="AU2" i="103"/>
  <c r="AP2" i="103"/>
  <c r="AK2" i="103"/>
  <c r="AF2" i="103"/>
  <c r="AA2" i="103"/>
  <c r="V2" i="103"/>
  <c r="Q2" i="103"/>
  <c r="J2" i="103"/>
  <c r="B2" i="103"/>
  <c r="BJ3" i="103"/>
  <c r="BE3" i="103"/>
  <c r="AZ3" i="103"/>
  <c r="AU3" i="103"/>
  <c r="AP3" i="103"/>
  <c r="AK3" i="103"/>
  <c r="AF3" i="103"/>
  <c r="AA3" i="103"/>
  <c r="V3" i="103"/>
  <c r="Q3" i="103"/>
  <c r="J3" i="103"/>
  <c r="B3" i="103"/>
  <c r="BJ16" i="103"/>
  <c r="BE16" i="103"/>
  <c r="AZ16" i="103"/>
  <c r="AU16" i="103"/>
  <c r="AP16" i="103"/>
  <c r="AK16" i="103"/>
  <c r="AF16" i="103"/>
  <c r="AA16" i="103"/>
  <c r="V16" i="103"/>
  <c r="Q16" i="103"/>
  <c r="J16" i="103"/>
  <c r="B16" i="103"/>
  <c r="BJ9" i="103"/>
  <c r="BE9" i="103"/>
  <c r="AZ9" i="103"/>
  <c r="AU9" i="103"/>
  <c r="AP9" i="103"/>
  <c r="AK9" i="103"/>
  <c r="AF9" i="103"/>
  <c r="AA9" i="103"/>
  <c r="V9" i="103"/>
  <c r="Q9" i="103"/>
  <c r="J9" i="103"/>
  <c r="B9" i="103"/>
  <c r="BJ25" i="103"/>
  <c r="BE25" i="103"/>
  <c r="AZ25" i="103"/>
  <c r="AU25" i="103"/>
  <c r="AP25" i="103"/>
  <c r="AK25" i="103"/>
  <c r="AF25" i="103"/>
  <c r="AA25" i="103"/>
  <c r="V25" i="103"/>
  <c r="Q25" i="103"/>
  <c r="J25" i="103"/>
  <c r="B25" i="103"/>
  <c r="BJ21" i="103"/>
  <c r="BE21" i="103"/>
  <c r="AZ21" i="103"/>
  <c r="AU21" i="103"/>
  <c r="AP21" i="103"/>
  <c r="AK21" i="103"/>
  <c r="AF21" i="103"/>
  <c r="AA21" i="103"/>
  <c r="V21" i="103"/>
  <c r="Q21" i="103"/>
  <c r="J21" i="103"/>
  <c r="B21" i="103"/>
  <c r="BJ15" i="103"/>
  <c r="BE15" i="103"/>
  <c r="AZ15" i="103"/>
  <c r="AU15" i="103"/>
  <c r="AP15" i="103"/>
  <c r="AK15" i="103"/>
  <c r="AF15" i="103"/>
  <c r="AA15" i="103"/>
  <c r="V15" i="103"/>
  <c r="Q15" i="103"/>
  <c r="J15" i="103"/>
  <c r="B15" i="103"/>
  <c r="BJ13" i="103"/>
  <c r="BE13" i="103"/>
  <c r="AZ13" i="103"/>
  <c r="AU13" i="103"/>
  <c r="AP13" i="103"/>
  <c r="AK13" i="103"/>
  <c r="AF13" i="103"/>
  <c r="AA13" i="103"/>
  <c r="V13" i="103"/>
  <c r="Q13" i="103"/>
  <c r="J13" i="103"/>
  <c r="B13" i="103"/>
  <c r="BJ18" i="103"/>
  <c r="BE18" i="103"/>
  <c r="AZ18" i="103"/>
  <c r="AU18" i="103"/>
  <c r="AP18" i="103"/>
  <c r="AK18" i="103"/>
  <c r="AF18" i="103"/>
  <c r="AA18" i="103"/>
  <c r="V18" i="103"/>
  <c r="Q18" i="103"/>
  <c r="J18" i="103"/>
  <c r="B18" i="103"/>
  <c r="BJ8" i="103"/>
  <c r="BE8" i="103"/>
  <c r="AZ8" i="103"/>
  <c r="AU8" i="103"/>
  <c r="AP8" i="103"/>
  <c r="AK8" i="103"/>
  <c r="AF8" i="103"/>
  <c r="AA8" i="103"/>
  <c r="V8" i="103"/>
  <c r="Q8" i="103"/>
  <c r="J8" i="103"/>
  <c r="B8" i="103"/>
  <c r="BJ22" i="103"/>
  <c r="BE22" i="103"/>
  <c r="AZ22" i="103"/>
  <c r="AU22" i="103"/>
  <c r="AP22" i="103"/>
  <c r="AK22" i="103"/>
  <c r="AF22" i="103"/>
  <c r="AA22" i="103"/>
  <c r="V22" i="103"/>
  <c r="Q22" i="103"/>
  <c r="J22" i="103"/>
  <c r="B22" i="103"/>
  <c r="BJ30" i="103"/>
  <c r="BE30" i="103"/>
  <c r="AZ30" i="103"/>
  <c r="AU30" i="103"/>
  <c r="AP30" i="103"/>
  <c r="AK30" i="103"/>
  <c r="AF30" i="103"/>
  <c r="AA30" i="103"/>
  <c r="V30" i="103"/>
  <c r="Q30" i="103"/>
  <c r="J30" i="103"/>
  <c r="B30" i="103"/>
  <c r="BJ4" i="103"/>
  <c r="BE4" i="103"/>
  <c r="AZ4" i="103"/>
  <c r="AU4" i="103"/>
  <c r="AP4" i="103"/>
  <c r="AK4" i="103"/>
  <c r="AF4" i="103"/>
  <c r="AA4" i="103"/>
  <c r="V4" i="103"/>
  <c r="Q4" i="103"/>
  <c r="J4" i="103"/>
  <c r="B4" i="103"/>
  <c r="BJ11" i="103"/>
  <c r="BE11" i="103"/>
  <c r="AZ11" i="103"/>
  <c r="AU11" i="103"/>
  <c r="AP11" i="103"/>
  <c r="AK11" i="103"/>
  <c r="AF11" i="103"/>
  <c r="AA11" i="103"/>
  <c r="V11" i="103"/>
  <c r="Q11" i="103"/>
  <c r="J11" i="103"/>
  <c r="B11" i="103"/>
  <c r="BJ28" i="103"/>
  <c r="BE28" i="103"/>
  <c r="AZ28" i="103"/>
  <c r="AU28" i="103"/>
  <c r="AP28" i="103"/>
  <c r="AK28" i="103"/>
  <c r="AF28" i="103"/>
  <c r="AA28" i="103"/>
  <c r="V28" i="103"/>
  <c r="Q28" i="103"/>
  <c r="J28" i="103"/>
  <c r="B28" i="103"/>
  <c r="BJ26" i="103"/>
  <c r="BE26" i="103"/>
  <c r="AZ26" i="103"/>
  <c r="AU26" i="103"/>
  <c r="AP26" i="103"/>
  <c r="AK26" i="103"/>
  <c r="AF26" i="103"/>
  <c r="AA26" i="103"/>
  <c r="V26" i="103"/>
  <c r="Q26" i="103"/>
  <c r="J26" i="103"/>
  <c r="B26" i="103"/>
  <c r="BJ27" i="103"/>
  <c r="BE27" i="103"/>
  <c r="AZ27" i="103"/>
  <c r="AU27" i="103"/>
  <c r="AP27" i="103"/>
  <c r="AK27" i="103"/>
  <c r="AF27" i="103"/>
  <c r="AA27" i="103"/>
  <c r="V27" i="103"/>
  <c r="Q27" i="103"/>
  <c r="J27" i="103"/>
  <c r="B27" i="103"/>
  <c r="BJ7" i="103"/>
  <c r="BE7" i="103"/>
  <c r="AZ7" i="103"/>
  <c r="AU7" i="103"/>
  <c r="AP7" i="103"/>
  <c r="AK7" i="103"/>
  <c r="AF7" i="103"/>
  <c r="AA7" i="103"/>
  <c r="V7" i="103"/>
  <c r="Q7" i="103"/>
  <c r="J7" i="103"/>
  <c r="B7" i="103"/>
  <c r="BJ24" i="103"/>
  <c r="BE24" i="103"/>
  <c r="AZ24" i="103"/>
  <c r="AU24" i="103"/>
  <c r="AP24" i="103"/>
  <c r="AK24" i="103"/>
  <c r="AF24" i="103"/>
  <c r="AA24" i="103"/>
  <c r="V24" i="103"/>
  <c r="Q24" i="103"/>
  <c r="J24" i="103"/>
  <c r="B24" i="103"/>
  <c r="BJ5" i="103"/>
  <c r="BE5" i="103"/>
  <c r="AZ5" i="103"/>
  <c r="AU5" i="103"/>
  <c r="AP5" i="103"/>
  <c r="AK5" i="103"/>
  <c r="AF5" i="103"/>
  <c r="AA5" i="103"/>
  <c r="V5" i="103"/>
  <c r="Q5" i="103"/>
  <c r="J5" i="103"/>
  <c r="B5" i="103"/>
  <c r="BJ20" i="103"/>
  <c r="BE20" i="103"/>
  <c r="AZ20" i="103"/>
  <c r="AU20" i="103"/>
  <c r="AP20" i="103"/>
  <c r="AK20" i="103"/>
  <c r="AF20" i="103"/>
  <c r="AA20" i="103"/>
  <c r="V20" i="103"/>
  <c r="Q20" i="103"/>
  <c r="J20" i="103"/>
  <c r="B20" i="103"/>
  <c r="BJ19" i="103"/>
  <c r="BE19" i="103"/>
  <c r="AZ19" i="103"/>
  <c r="AU19" i="103"/>
  <c r="AP19" i="103"/>
  <c r="AK19" i="103"/>
  <c r="AF19" i="103"/>
  <c r="AA19" i="103"/>
  <c r="V19" i="103"/>
  <c r="Q19" i="103"/>
  <c r="J19" i="103"/>
  <c r="B19" i="103"/>
  <c r="BJ10" i="103"/>
  <c r="BE10" i="103"/>
  <c r="AZ10" i="103"/>
  <c r="AU10" i="103"/>
  <c r="AP10" i="103"/>
  <c r="AK10" i="103"/>
  <c r="AF10" i="103"/>
  <c r="AA10" i="103"/>
  <c r="V10" i="103"/>
  <c r="Q10" i="103"/>
  <c r="J10" i="103"/>
  <c r="B10" i="103"/>
  <c r="BJ6" i="103"/>
  <c r="BE6" i="103"/>
  <c r="AZ6" i="103"/>
  <c r="AU6" i="103"/>
  <c r="AP6" i="103"/>
  <c r="AK6" i="103"/>
  <c r="AF6" i="103"/>
  <c r="AA6" i="103"/>
  <c r="V6" i="103"/>
  <c r="Q6" i="103"/>
  <c r="J6" i="103"/>
  <c r="B6" i="103"/>
  <c r="BJ23" i="103"/>
  <c r="BE23" i="103"/>
  <c r="AZ23" i="103"/>
  <c r="AU23" i="103"/>
  <c r="AP23" i="103"/>
  <c r="AK23" i="103"/>
  <c r="AF23" i="103"/>
  <c r="AA23" i="103"/>
  <c r="V23" i="103"/>
  <c r="Q23" i="103"/>
  <c r="J23" i="103"/>
  <c r="B23" i="103"/>
  <c r="BJ29" i="103"/>
  <c r="BE29" i="103"/>
  <c r="AZ29" i="103"/>
  <c r="AU29" i="103"/>
  <c r="AP29" i="103"/>
  <c r="AK29" i="103"/>
  <c r="AF29" i="103"/>
  <c r="AA29" i="103"/>
  <c r="V29" i="103"/>
  <c r="Q29" i="103"/>
  <c r="J29" i="103"/>
  <c r="B29" i="103"/>
  <c r="BJ14" i="103"/>
  <c r="BE14" i="103"/>
  <c r="AZ14" i="103"/>
  <c r="AU14" i="103"/>
  <c r="AP14" i="103"/>
  <c r="AK14" i="103"/>
  <c r="AF14" i="103"/>
  <c r="AA14" i="103"/>
  <c r="V14" i="103"/>
  <c r="Q14" i="103"/>
  <c r="J14" i="103"/>
  <c r="B14" i="103"/>
  <c r="BJ12" i="103"/>
  <c r="BE12" i="103"/>
  <c r="AZ12" i="103"/>
  <c r="AU12" i="103"/>
  <c r="AP12" i="103"/>
  <c r="AK12" i="103"/>
  <c r="AF12" i="103"/>
  <c r="AA12" i="103"/>
  <c r="V12" i="103"/>
  <c r="Q12" i="103"/>
  <c r="J12" i="103"/>
  <c r="B12" i="103"/>
  <c r="BJ31" i="103"/>
  <c r="BE31" i="103"/>
  <c r="AZ31" i="103"/>
  <c r="AU31" i="103"/>
  <c r="AP31" i="103"/>
  <c r="AK31" i="103"/>
  <c r="AF31" i="103"/>
  <c r="AA31" i="103"/>
  <c r="V31" i="103"/>
  <c r="Q31" i="103"/>
  <c r="J31" i="103"/>
  <c r="B31" i="103"/>
  <c r="BJ17" i="103"/>
  <c r="BE17" i="103"/>
  <c r="AZ17" i="103"/>
  <c r="AU17" i="103"/>
  <c r="AP17" i="103"/>
  <c r="AK17" i="103"/>
  <c r="AF17" i="103"/>
  <c r="AA17" i="103"/>
  <c r="V17" i="103"/>
  <c r="Q17" i="103"/>
  <c r="J17" i="103"/>
  <c r="B17" i="103"/>
  <c r="C1" i="103"/>
  <c r="AY125" i="102"/>
  <c r="AU125" i="102"/>
  <c r="AQ125" i="102"/>
  <c r="AM125" i="102"/>
  <c r="AI125" i="102"/>
  <c r="AE125" i="102"/>
  <c r="AA125" i="102"/>
  <c r="W125" i="102"/>
  <c r="S125" i="102"/>
  <c r="O125" i="102"/>
  <c r="G125" i="102"/>
  <c r="AV124" i="102"/>
  <c r="AR124" i="102"/>
  <c r="AN124" i="102"/>
  <c r="AJ124" i="102"/>
  <c r="AF124" i="102"/>
  <c r="AB124" i="102"/>
  <c r="X124" i="102"/>
  <c r="T124" i="102"/>
  <c r="P124" i="102"/>
  <c r="J124" i="102"/>
  <c r="B124" i="102"/>
  <c r="AV123" i="102"/>
  <c r="AR123" i="102"/>
  <c r="AN123" i="102"/>
  <c r="AJ123" i="102"/>
  <c r="AF123" i="102"/>
  <c r="AB123" i="102"/>
  <c r="X123" i="102"/>
  <c r="T123" i="102"/>
  <c r="P123" i="102"/>
  <c r="J123" i="102"/>
  <c r="B123" i="102"/>
  <c r="AV122" i="102"/>
  <c r="AR122" i="102"/>
  <c r="AN122" i="102"/>
  <c r="AJ122" i="102"/>
  <c r="AF122" i="102"/>
  <c r="AB122" i="102"/>
  <c r="X122" i="102"/>
  <c r="T122" i="102"/>
  <c r="P122" i="102"/>
  <c r="J122" i="102"/>
  <c r="B122" i="102"/>
  <c r="AV121" i="102"/>
  <c r="AR121" i="102"/>
  <c r="AN121" i="102"/>
  <c r="AJ121" i="102"/>
  <c r="AF121" i="102"/>
  <c r="AB121" i="102"/>
  <c r="X121" i="102"/>
  <c r="T121" i="102"/>
  <c r="P121" i="102"/>
  <c r="J121" i="102"/>
  <c r="B121" i="102"/>
  <c r="AV120" i="102"/>
  <c r="AR120" i="102"/>
  <c r="AN120" i="102"/>
  <c r="AJ120" i="102"/>
  <c r="AF120" i="102"/>
  <c r="AB120" i="102"/>
  <c r="X120" i="102"/>
  <c r="T120" i="102"/>
  <c r="P120" i="102"/>
  <c r="J120" i="102"/>
  <c r="B120" i="102"/>
  <c r="AV119" i="102"/>
  <c r="AR119" i="102"/>
  <c r="AN119" i="102"/>
  <c r="AJ119" i="102"/>
  <c r="AF119" i="102"/>
  <c r="AB119" i="102"/>
  <c r="X119" i="102"/>
  <c r="T119" i="102"/>
  <c r="P119" i="102"/>
  <c r="J119" i="102"/>
  <c r="B119" i="102"/>
  <c r="AV118" i="102"/>
  <c r="AR118" i="102"/>
  <c r="AN118" i="102"/>
  <c r="AJ118" i="102"/>
  <c r="AF118" i="102"/>
  <c r="AB118" i="102"/>
  <c r="X118" i="102"/>
  <c r="T118" i="102"/>
  <c r="P118" i="102"/>
  <c r="J118" i="102"/>
  <c r="B118" i="102"/>
  <c r="AV117" i="102"/>
  <c r="AR117" i="102"/>
  <c r="AN117" i="102"/>
  <c r="AJ117" i="102"/>
  <c r="AF117" i="102"/>
  <c r="AB117" i="102"/>
  <c r="X117" i="102"/>
  <c r="T117" i="102"/>
  <c r="P117" i="102"/>
  <c r="J117" i="102"/>
  <c r="B117" i="102"/>
  <c r="AV116" i="102"/>
  <c r="AR116" i="102"/>
  <c r="AN116" i="102"/>
  <c r="AJ116" i="102"/>
  <c r="AF116" i="102"/>
  <c r="AB116" i="102"/>
  <c r="X116" i="102"/>
  <c r="T116" i="102"/>
  <c r="P116" i="102"/>
  <c r="J116" i="102"/>
  <c r="B116" i="102"/>
  <c r="AV115" i="102"/>
  <c r="AR115" i="102"/>
  <c r="AN115" i="102"/>
  <c r="AJ115" i="102"/>
  <c r="AF115" i="102"/>
  <c r="AB115" i="102"/>
  <c r="X115" i="102"/>
  <c r="T115" i="102"/>
  <c r="P115" i="102"/>
  <c r="J115" i="102"/>
  <c r="B115" i="102"/>
  <c r="AV114" i="102"/>
  <c r="AR114" i="102"/>
  <c r="AN114" i="102"/>
  <c r="AJ114" i="102"/>
  <c r="AF114" i="102"/>
  <c r="AB114" i="102"/>
  <c r="X114" i="102"/>
  <c r="T114" i="102"/>
  <c r="P114" i="102"/>
  <c r="J114" i="102"/>
  <c r="B114" i="102"/>
  <c r="AV113" i="102"/>
  <c r="AR113" i="102"/>
  <c r="AN113" i="102"/>
  <c r="AJ113" i="102"/>
  <c r="AF113" i="102"/>
  <c r="AB113" i="102"/>
  <c r="X113" i="102"/>
  <c r="T113" i="102"/>
  <c r="P113" i="102"/>
  <c r="J113" i="102"/>
  <c r="B113" i="102"/>
  <c r="AV112" i="102"/>
  <c r="AR112" i="102"/>
  <c r="AN112" i="102"/>
  <c r="AJ112" i="102"/>
  <c r="AF112" i="102"/>
  <c r="AB112" i="102"/>
  <c r="X112" i="102"/>
  <c r="T112" i="102"/>
  <c r="P112" i="102"/>
  <c r="J112" i="102"/>
  <c r="B112" i="102"/>
  <c r="AV111" i="102"/>
  <c r="AR111" i="102"/>
  <c r="AN111" i="102"/>
  <c r="AJ111" i="102"/>
  <c r="AF111" i="102"/>
  <c r="AB111" i="102"/>
  <c r="X111" i="102"/>
  <c r="T111" i="102"/>
  <c r="P111" i="102"/>
  <c r="J111" i="102"/>
  <c r="B111" i="102"/>
  <c r="AV110" i="102"/>
  <c r="AR110" i="102"/>
  <c r="AN110" i="102"/>
  <c r="AJ110" i="102"/>
  <c r="AF110" i="102"/>
  <c r="AB110" i="102"/>
  <c r="X110" i="102"/>
  <c r="T110" i="102"/>
  <c r="P110" i="102"/>
  <c r="J110" i="102"/>
  <c r="B110" i="102"/>
  <c r="AV109" i="102"/>
  <c r="AR109" i="102"/>
  <c r="AN109" i="102"/>
  <c r="AJ109" i="102"/>
  <c r="AF109" i="102"/>
  <c r="AB109" i="102"/>
  <c r="X109" i="102"/>
  <c r="T109" i="102"/>
  <c r="P109" i="102"/>
  <c r="J109" i="102"/>
  <c r="B109" i="102"/>
  <c r="AV108" i="102"/>
  <c r="AR108" i="102"/>
  <c r="AN108" i="102"/>
  <c r="AJ108" i="102"/>
  <c r="AF108" i="102"/>
  <c r="AB108" i="102"/>
  <c r="X108" i="102"/>
  <c r="T108" i="102"/>
  <c r="P108" i="102"/>
  <c r="J108" i="102"/>
  <c r="B108" i="102"/>
  <c r="AV107" i="102"/>
  <c r="AR107" i="102"/>
  <c r="AN107" i="102"/>
  <c r="AJ107" i="102"/>
  <c r="AF107" i="102"/>
  <c r="AB107" i="102"/>
  <c r="X107" i="102"/>
  <c r="T107" i="102"/>
  <c r="P107" i="102"/>
  <c r="J107" i="102"/>
  <c r="B107" i="102"/>
  <c r="AV106" i="102"/>
  <c r="AR106" i="102"/>
  <c r="AN106" i="102"/>
  <c r="AJ106" i="102"/>
  <c r="AF106" i="102"/>
  <c r="AB106" i="102"/>
  <c r="X106" i="102"/>
  <c r="T106" i="102"/>
  <c r="P106" i="102"/>
  <c r="J106" i="102"/>
  <c r="B106" i="102"/>
  <c r="AV105" i="102"/>
  <c r="AR105" i="102"/>
  <c r="AN105" i="102"/>
  <c r="AJ105" i="102"/>
  <c r="AF105" i="102"/>
  <c r="AB105" i="102"/>
  <c r="X105" i="102"/>
  <c r="T105" i="102"/>
  <c r="P105" i="102"/>
  <c r="J105" i="102"/>
  <c r="B105" i="102"/>
  <c r="AV104" i="102"/>
  <c r="AR104" i="102"/>
  <c r="AN104" i="102"/>
  <c r="AJ104" i="102"/>
  <c r="AF104" i="102"/>
  <c r="AB104" i="102"/>
  <c r="X104" i="102"/>
  <c r="T104" i="102"/>
  <c r="P104" i="102"/>
  <c r="J104" i="102"/>
  <c r="B104" i="102"/>
  <c r="AV103" i="102"/>
  <c r="AR103" i="102"/>
  <c r="AN103" i="102"/>
  <c r="AJ103" i="102"/>
  <c r="AF103" i="102"/>
  <c r="AB103" i="102"/>
  <c r="X103" i="102"/>
  <c r="T103" i="102"/>
  <c r="P103" i="102"/>
  <c r="J103" i="102"/>
  <c r="B103" i="102"/>
  <c r="AV102" i="102"/>
  <c r="AR102" i="102"/>
  <c r="AN102" i="102"/>
  <c r="AJ102" i="102"/>
  <c r="AF102" i="102"/>
  <c r="AB102" i="102"/>
  <c r="X102" i="102"/>
  <c r="T102" i="102"/>
  <c r="P102" i="102"/>
  <c r="J102" i="102"/>
  <c r="B102" i="102"/>
  <c r="AV101" i="102"/>
  <c r="AR101" i="102"/>
  <c r="AN101" i="102"/>
  <c r="AJ101" i="102"/>
  <c r="AF101" i="102"/>
  <c r="AB101" i="102"/>
  <c r="X101" i="102"/>
  <c r="T101" i="102"/>
  <c r="P101" i="102"/>
  <c r="J101" i="102"/>
  <c r="B101" i="102"/>
  <c r="AV100" i="102"/>
  <c r="AR100" i="102"/>
  <c r="AN100" i="102"/>
  <c r="AJ100" i="102"/>
  <c r="AF100" i="102"/>
  <c r="AB100" i="102"/>
  <c r="X100" i="102"/>
  <c r="T100" i="102"/>
  <c r="P100" i="102"/>
  <c r="J100" i="102"/>
  <c r="B100" i="102"/>
  <c r="AV99" i="102"/>
  <c r="AR99" i="102"/>
  <c r="AN99" i="102"/>
  <c r="AJ99" i="102"/>
  <c r="AF99" i="102"/>
  <c r="AB99" i="102"/>
  <c r="X99" i="102"/>
  <c r="T99" i="102"/>
  <c r="P99" i="102"/>
  <c r="J99" i="102"/>
  <c r="B99" i="102"/>
  <c r="AV98" i="102"/>
  <c r="AR98" i="102"/>
  <c r="AN98" i="102"/>
  <c r="AJ98" i="102"/>
  <c r="AF98" i="102"/>
  <c r="AB98" i="102"/>
  <c r="X98" i="102"/>
  <c r="T98" i="102"/>
  <c r="P98" i="102"/>
  <c r="J98" i="102"/>
  <c r="B98" i="102"/>
  <c r="AV97" i="102"/>
  <c r="AR97" i="102"/>
  <c r="AN97" i="102"/>
  <c r="AJ97" i="102"/>
  <c r="AF97" i="102"/>
  <c r="AB97" i="102"/>
  <c r="X97" i="102"/>
  <c r="T97" i="102"/>
  <c r="P97" i="102"/>
  <c r="J97" i="102"/>
  <c r="B97" i="102"/>
  <c r="AV96" i="102"/>
  <c r="AR96" i="102"/>
  <c r="AN96" i="102"/>
  <c r="AJ96" i="102"/>
  <c r="AF96" i="102"/>
  <c r="AB96" i="102"/>
  <c r="X96" i="102"/>
  <c r="T96" i="102"/>
  <c r="P96" i="102"/>
  <c r="J96" i="102"/>
  <c r="B96" i="102"/>
  <c r="AV95" i="102"/>
  <c r="AR95" i="102"/>
  <c r="AN95" i="102"/>
  <c r="AJ95" i="102"/>
  <c r="AF95" i="102"/>
  <c r="AB95" i="102"/>
  <c r="X95" i="102"/>
  <c r="T95" i="102"/>
  <c r="P95" i="102"/>
  <c r="J95" i="102"/>
  <c r="B95" i="102"/>
  <c r="AV94" i="102"/>
  <c r="AR94" i="102"/>
  <c r="AN94" i="102"/>
  <c r="AJ94" i="102"/>
  <c r="AF94" i="102"/>
  <c r="AB94" i="102"/>
  <c r="X94" i="102"/>
  <c r="T94" i="102"/>
  <c r="P94" i="102"/>
  <c r="J94" i="102"/>
  <c r="B94" i="102"/>
  <c r="AV93" i="102"/>
  <c r="AR93" i="102"/>
  <c r="AN93" i="102"/>
  <c r="AJ93" i="102"/>
  <c r="AF93" i="102"/>
  <c r="AB93" i="102"/>
  <c r="X93" i="102"/>
  <c r="T93" i="102"/>
  <c r="P93" i="102"/>
  <c r="J93" i="102"/>
  <c r="B93" i="102"/>
  <c r="AV92" i="102"/>
  <c r="AR92" i="102"/>
  <c r="AN92" i="102"/>
  <c r="AJ92" i="102"/>
  <c r="AF92" i="102"/>
  <c r="AB92" i="102"/>
  <c r="X92" i="102"/>
  <c r="T92" i="102"/>
  <c r="P92" i="102"/>
  <c r="J92" i="102"/>
  <c r="B92" i="102"/>
  <c r="AV91" i="102"/>
  <c r="AR91" i="102"/>
  <c r="AN91" i="102"/>
  <c r="AJ91" i="102"/>
  <c r="AF91" i="102"/>
  <c r="AB91" i="102"/>
  <c r="X91" i="102"/>
  <c r="T91" i="102"/>
  <c r="P91" i="102"/>
  <c r="J91" i="102"/>
  <c r="B91" i="102"/>
  <c r="AV90" i="102"/>
  <c r="AR90" i="102"/>
  <c r="AN90" i="102"/>
  <c r="AJ90" i="102"/>
  <c r="AF90" i="102"/>
  <c r="AB90" i="102"/>
  <c r="X90" i="102"/>
  <c r="T90" i="102"/>
  <c r="P90" i="102"/>
  <c r="J90" i="102"/>
  <c r="B90" i="102"/>
  <c r="AV89" i="102"/>
  <c r="AR89" i="102"/>
  <c r="AN89" i="102"/>
  <c r="AJ89" i="102"/>
  <c r="AF89" i="102"/>
  <c r="AB89" i="102"/>
  <c r="X89" i="102"/>
  <c r="T89" i="102"/>
  <c r="P89" i="102"/>
  <c r="J89" i="102"/>
  <c r="B89" i="102"/>
  <c r="AV88" i="102"/>
  <c r="AR88" i="102"/>
  <c r="AN88" i="102"/>
  <c r="AJ88" i="102"/>
  <c r="AF88" i="102"/>
  <c r="AB88" i="102"/>
  <c r="X88" i="102"/>
  <c r="T88" i="102"/>
  <c r="P88" i="102"/>
  <c r="J88" i="102"/>
  <c r="B88" i="102"/>
  <c r="AV87" i="102"/>
  <c r="AR87" i="102"/>
  <c r="AN87" i="102"/>
  <c r="AJ87" i="102"/>
  <c r="AF87" i="102"/>
  <c r="AB87" i="102"/>
  <c r="X87" i="102"/>
  <c r="T87" i="102"/>
  <c r="P87" i="102"/>
  <c r="J87" i="102"/>
  <c r="B87" i="102"/>
  <c r="AV86" i="102"/>
  <c r="AR86" i="102"/>
  <c r="AN86" i="102"/>
  <c r="AJ86" i="102"/>
  <c r="AF86" i="102"/>
  <c r="AB86" i="102"/>
  <c r="X86" i="102"/>
  <c r="T86" i="102"/>
  <c r="P86" i="102"/>
  <c r="J86" i="102"/>
  <c r="B86" i="102"/>
  <c r="AV85" i="102"/>
  <c r="AR85" i="102"/>
  <c r="AN85" i="102"/>
  <c r="AJ85" i="102"/>
  <c r="AF85" i="102"/>
  <c r="AB85" i="102"/>
  <c r="X85" i="102"/>
  <c r="T85" i="102"/>
  <c r="P85" i="102"/>
  <c r="J85" i="102"/>
  <c r="B85" i="102"/>
  <c r="AV84" i="102"/>
  <c r="AR84" i="102"/>
  <c r="AN84" i="102"/>
  <c r="AJ84" i="102"/>
  <c r="AF84" i="102"/>
  <c r="AB84" i="102"/>
  <c r="X84" i="102"/>
  <c r="T84" i="102"/>
  <c r="P84" i="102"/>
  <c r="J84" i="102"/>
  <c r="B84" i="102"/>
  <c r="BD83" i="102"/>
  <c r="BE83" i="102" s="1"/>
  <c r="AV83" i="102"/>
  <c r="AR83" i="102"/>
  <c r="AN83" i="102"/>
  <c r="AJ83" i="102"/>
  <c r="AF83" i="102"/>
  <c r="AB83" i="102"/>
  <c r="X83" i="102"/>
  <c r="T83" i="102"/>
  <c r="P83" i="102"/>
  <c r="J83" i="102"/>
  <c r="B83" i="102"/>
  <c r="AV82" i="102"/>
  <c r="AR82" i="102"/>
  <c r="AN82" i="102"/>
  <c r="AJ82" i="102"/>
  <c r="AF82" i="102"/>
  <c r="AB82" i="102"/>
  <c r="X82" i="102"/>
  <c r="T82" i="102"/>
  <c r="P82" i="102"/>
  <c r="J82" i="102"/>
  <c r="B82" i="102"/>
  <c r="AV81" i="102"/>
  <c r="AR81" i="102"/>
  <c r="AN81" i="102"/>
  <c r="AJ81" i="102"/>
  <c r="AF81" i="102"/>
  <c r="AB81" i="102"/>
  <c r="X81" i="102"/>
  <c r="T81" i="102"/>
  <c r="P81" i="102"/>
  <c r="J81" i="102"/>
  <c r="B81" i="102"/>
  <c r="AV80" i="102"/>
  <c r="AR80" i="102"/>
  <c r="AN80" i="102"/>
  <c r="AJ80" i="102"/>
  <c r="AF80" i="102"/>
  <c r="AB80" i="102"/>
  <c r="X80" i="102"/>
  <c r="T80" i="102"/>
  <c r="P80" i="102"/>
  <c r="J80" i="102"/>
  <c r="B80" i="102"/>
  <c r="AV79" i="102"/>
  <c r="AR79" i="102"/>
  <c r="AN79" i="102"/>
  <c r="AJ79" i="102"/>
  <c r="AF79" i="102"/>
  <c r="AB79" i="102"/>
  <c r="X79" i="102"/>
  <c r="T79" i="102"/>
  <c r="P79" i="102"/>
  <c r="J79" i="102"/>
  <c r="B79" i="102"/>
  <c r="AV78" i="102"/>
  <c r="AR78" i="102"/>
  <c r="AN78" i="102"/>
  <c r="AJ78" i="102"/>
  <c r="AF78" i="102"/>
  <c r="AB78" i="102"/>
  <c r="X78" i="102"/>
  <c r="T78" i="102"/>
  <c r="P78" i="102"/>
  <c r="J78" i="102"/>
  <c r="B78" i="102"/>
  <c r="AV77" i="102"/>
  <c r="AR77" i="102"/>
  <c r="AN77" i="102"/>
  <c r="AJ77" i="102"/>
  <c r="AF77" i="102"/>
  <c r="AB77" i="102"/>
  <c r="X77" i="102"/>
  <c r="T77" i="102"/>
  <c r="P77" i="102"/>
  <c r="J77" i="102"/>
  <c r="B77" i="102"/>
  <c r="AV76" i="102"/>
  <c r="AR76" i="102"/>
  <c r="AN76" i="102"/>
  <c r="AJ76" i="102"/>
  <c r="AF76" i="102"/>
  <c r="AB76" i="102"/>
  <c r="X76" i="102"/>
  <c r="T76" i="102"/>
  <c r="P76" i="102"/>
  <c r="J76" i="102"/>
  <c r="B76" i="102"/>
  <c r="AV75" i="102"/>
  <c r="AR75" i="102"/>
  <c r="AN75" i="102"/>
  <c r="AJ75" i="102"/>
  <c r="AF75" i="102"/>
  <c r="AB75" i="102"/>
  <c r="X75" i="102"/>
  <c r="T75" i="102"/>
  <c r="P75" i="102"/>
  <c r="J75" i="102"/>
  <c r="B75" i="102"/>
  <c r="AV74" i="102"/>
  <c r="AR74" i="102"/>
  <c r="AN74" i="102"/>
  <c r="AJ74" i="102"/>
  <c r="AF74" i="102"/>
  <c r="AB74" i="102"/>
  <c r="X74" i="102"/>
  <c r="T74" i="102"/>
  <c r="P74" i="102"/>
  <c r="J74" i="102"/>
  <c r="B74" i="102"/>
  <c r="BD73" i="102"/>
  <c r="BE73" i="102" s="1"/>
  <c r="AV73" i="102"/>
  <c r="AR73" i="102"/>
  <c r="AN73" i="102"/>
  <c r="AJ73" i="102"/>
  <c r="AF73" i="102"/>
  <c r="AB73" i="102"/>
  <c r="X73" i="102"/>
  <c r="T73" i="102"/>
  <c r="P73" i="102"/>
  <c r="J73" i="102"/>
  <c r="B73" i="102"/>
  <c r="AV72" i="102"/>
  <c r="AR72" i="102"/>
  <c r="AN72" i="102"/>
  <c r="AJ72" i="102"/>
  <c r="AF72" i="102"/>
  <c r="AB72" i="102"/>
  <c r="X72" i="102"/>
  <c r="T72" i="102"/>
  <c r="P72" i="102"/>
  <c r="J72" i="102"/>
  <c r="B72" i="102"/>
  <c r="AV71" i="102"/>
  <c r="AR71" i="102"/>
  <c r="AN71" i="102"/>
  <c r="AJ71" i="102"/>
  <c r="AF71" i="102"/>
  <c r="AB71" i="102"/>
  <c r="X71" i="102"/>
  <c r="T71" i="102"/>
  <c r="P71" i="102"/>
  <c r="J71" i="102"/>
  <c r="B71" i="102"/>
  <c r="AV70" i="102"/>
  <c r="AR70" i="102"/>
  <c r="AN70" i="102"/>
  <c r="AJ70" i="102"/>
  <c r="AF70" i="102"/>
  <c r="AB70" i="102"/>
  <c r="X70" i="102"/>
  <c r="T70" i="102"/>
  <c r="P70" i="102"/>
  <c r="J70" i="102"/>
  <c r="B70" i="102"/>
  <c r="AV69" i="102"/>
  <c r="AR69" i="102"/>
  <c r="AN69" i="102"/>
  <c r="AJ69" i="102"/>
  <c r="AF69" i="102"/>
  <c r="AB69" i="102"/>
  <c r="X69" i="102"/>
  <c r="T69" i="102"/>
  <c r="P69" i="102"/>
  <c r="J69" i="102"/>
  <c r="B69" i="102"/>
  <c r="AV68" i="102"/>
  <c r="AR68" i="102"/>
  <c r="AN68" i="102"/>
  <c r="AJ68" i="102"/>
  <c r="AF68" i="102"/>
  <c r="AB68" i="102"/>
  <c r="X68" i="102"/>
  <c r="T68" i="102"/>
  <c r="P68" i="102"/>
  <c r="J68" i="102"/>
  <c r="B68" i="102"/>
  <c r="AV67" i="102"/>
  <c r="AR67" i="102"/>
  <c r="AN67" i="102"/>
  <c r="AJ67" i="102"/>
  <c r="AF67" i="102"/>
  <c r="AB67" i="102"/>
  <c r="X67" i="102"/>
  <c r="T67" i="102"/>
  <c r="P67" i="102"/>
  <c r="J67" i="102"/>
  <c r="B67" i="102"/>
  <c r="BD66" i="102"/>
  <c r="BE66" i="102" s="1"/>
  <c r="AV66" i="102"/>
  <c r="AR66" i="102"/>
  <c r="AN66" i="102"/>
  <c r="AJ66" i="102"/>
  <c r="AF66" i="102"/>
  <c r="AB66" i="102"/>
  <c r="X66" i="102"/>
  <c r="T66" i="102"/>
  <c r="P66" i="102"/>
  <c r="J66" i="102"/>
  <c r="B66" i="102"/>
  <c r="AV65" i="102"/>
  <c r="AR65" i="102"/>
  <c r="AN65" i="102"/>
  <c r="AJ65" i="102"/>
  <c r="AF65" i="102"/>
  <c r="AB65" i="102"/>
  <c r="X65" i="102"/>
  <c r="T65" i="102"/>
  <c r="P65" i="102"/>
  <c r="J65" i="102"/>
  <c r="B65" i="102"/>
  <c r="AV64" i="102"/>
  <c r="AR64" i="102"/>
  <c r="AN64" i="102"/>
  <c r="AJ64" i="102"/>
  <c r="AF64" i="102"/>
  <c r="AB64" i="102"/>
  <c r="X64" i="102"/>
  <c r="T64" i="102"/>
  <c r="P64" i="102"/>
  <c r="J64" i="102"/>
  <c r="B64" i="102"/>
  <c r="AV63" i="102"/>
  <c r="AR63" i="102"/>
  <c r="AN63" i="102"/>
  <c r="AJ63" i="102"/>
  <c r="AF63" i="102"/>
  <c r="AB63" i="102"/>
  <c r="X63" i="102"/>
  <c r="T63" i="102"/>
  <c r="P63" i="102"/>
  <c r="J63" i="102"/>
  <c r="B63" i="102"/>
  <c r="AV62" i="102"/>
  <c r="AR62" i="102"/>
  <c r="AN62" i="102"/>
  <c r="AJ62" i="102"/>
  <c r="AF62" i="102"/>
  <c r="AB62" i="102"/>
  <c r="X62" i="102"/>
  <c r="T62" i="102"/>
  <c r="P62" i="102"/>
  <c r="J62" i="102"/>
  <c r="B62" i="102"/>
  <c r="AV61" i="102"/>
  <c r="AR61" i="102"/>
  <c r="AN61" i="102"/>
  <c r="AJ61" i="102"/>
  <c r="AF61" i="102"/>
  <c r="AB61" i="102"/>
  <c r="X61" i="102"/>
  <c r="T61" i="102"/>
  <c r="P61" i="102"/>
  <c r="J61" i="102"/>
  <c r="B61" i="102"/>
  <c r="AV60" i="102"/>
  <c r="AR60" i="102"/>
  <c r="AN60" i="102"/>
  <c r="AJ60" i="102"/>
  <c r="AF60" i="102"/>
  <c r="AB60" i="102"/>
  <c r="X60" i="102"/>
  <c r="T60" i="102"/>
  <c r="P60" i="102"/>
  <c r="J60" i="102"/>
  <c r="B60" i="102"/>
  <c r="AV59" i="102"/>
  <c r="AR59" i="102"/>
  <c r="AN59" i="102"/>
  <c r="AJ59" i="102"/>
  <c r="AF59" i="102"/>
  <c r="AB59" i="102"/>
  <c r="X59" i="102"/>
  <c r="T59" i="102"/>
  <c r="P59" i="102"/>
  <c r="J59" i="102"/>
  <c r="B59" i="102"/>
  <c r="AV58" i="102"/>
  <c r="AR58" i="102"/>
  <c r="AN58" i="102"/>
  <c r="AJ58" i="102"/>
  <c r="AF58" i="102"/>
  <c r="AB58" i="102"/>
  <c r="X58" i="102"/>
  <c r="T58" i="102"/>
  <c r="P58" i="102"/>
  <c r="J58" i="102"/>
  <c r="B58" i="102"/>
  <c r="AV57" i="102"/>
  <c r="AR57" i="102"/>
  <c r="AN57" i="102"/>
  <c r="AJ57" i="102"/>
  <c r="AF57" i="102"/>
  <c r="AB57" i="102"/>
  <c r="X57" i="102"/>
  <c r="T57" i="102"/>
  <c r="P57" i="102"/>
  <c r="J57" i="102"/>
  <c r="B57" i="102"/>
  <c r="AV56" i="102"/>
  <c r="AR56" i="102"/>
  <c r="AN56" i="102"/>
  <c r="AJ56" i="102"/>
  <c r="AF56" i="102"/>
  <c r="AB56" i="102"/>
  <c r="X56" i="102"/>
  <c r="T56" i="102"/>
  <c r="P56" i="102"/>
  <c r="J56" i="102"/>
  <c r="B56" i="102"/>
  <c r="AV55" i="102"/>
  <c r="AR55" i="102"/>
  <c r="AN55" i="102"/>
  <c r="AJ55" i="102"/>
  <c r="AF55" i="102"/>
  <c r="AB55" i="102"/>
  <c r="X55" i="102"/>
  <c r="T55" i="102"/>
  <c r="P55" i="102"/>
  <c r="J55" i="102"/>
  <c r="B55" i="102"/>
  <c r="AV54" i="102"/>
  <c r="AR54" i="102"/>
  <c r="AN54" i="102"/>
  <c r="AJ54" i="102"/>
  <c r="AF54" i="102"/>
  <c r="AB54" i="102"/>
  <c r="X54" i="102"/>
  <c r="T54" i="102"/>
  <c r="P54" i="102"/>
  <c r="J54" i="102"/>
  <c r="B54" i="102"/>
  <c r="AV53" i="102"/>
  <c r="AR53" i="102"/>
  <c r="AN53" i="102"/>
  <c r="AJ53" i="102"/>
  <c r="AF53" i="102"/>
  <c r="AB53" i="102"/>
  <c r="X53" i="102"/>
  <c r="T53" i="102"/>
  <c r="P53" i="102"/>
  <c r="J53" i="102"/>
  <c r="B53" i="102"/>
  <c r="AV52" i="102"/>
  <c r="AR52" i="102"/>
  <c r="AN52" i="102"/>
  <c r="AJ52" i="102"/>
  <c r="AF52" i="102"/>
  <c r="AB52" i="102"/>
  <c r="X52" i="102"/>
  <c r="T52" i="102"/>
  <c r="P52" i="102"/>
  <c r="J52" i="102"/>
  <c r="B52" i="102"/>
  <c r="AV32" i="102"/>
  <c r="AR32" i="102"/>
  <c r="AN32" i="102"/>
  <c r="AJ32" i="102"/>
  <c r="AF32" i="102"/>
  <c r="AB32" i="102"/>
  <c r="X32" i="102"/>
  <c r="T32" i="102"/>
  <c r="P32" i="102"/>
  <c r="J32" i="102"/>
  <c r="B32" i="102"/>
  <c r="AV14" i="102"/>
  <c r="AR14" i="102"/>
  <c r="AN14" i="102"/>
  <c r="AJ14" i="102"/>
  <c r="AF14" i="102"/>
  <c r="AB14" i="102"/>
  <c r="X14" i="102"/>
  <c r="T14" i="102"/>
  <c r="P14" i="102"/>
  <c r="J14" i="102"/>
  <c r="B14" i="102"/>
  <c r="AV28" i="102"/>
  <c r="AR28" i="102"/>
  <c r="AN28" i="102"/>
  <c r="AJ28" i="102"/>
  <c r="AF28" i="102"/>
  <c r="AB28" i="102"/>
  <c r="X28" i="102"/>
  <c r="T28" i="102"/>
  <c r="P28" i="102"/>
  <c r="J28" i="102"/>
  <c r="B28" i="102"/>
  <c r="AV43" i="102"/>
  <c r="AR43" i="102"/>
  <c r="AN43" i="102"/>
  <c r="AJ43" i="102"/>
  <c r="AF43" i="102"/>
  <c r="AB43" i="102"/>
  <c r="X43" i="102"/>
  <c r="T43" i="102"/>
  <c r="P43" i="102"/>
  <c r="J43" i="102"/>
  <c r="B43" i="102"/>
  <c r="AV25" i="102"/>
  <c r="AR25" i="102"/>
  <c r="AN25" i="102"/>
  <c r="AJ25" i="102"/>
  <c r="AF25" i="102"/>
  <c r="AB25" i="102"/>
  <c r="X25" i="102"/>
  <c r="T25" i="102"/>
  <c r="P25" i="102"/>
  <c r="J25" i="102"/>
  <c r="B25" i="102"/>
  <c r="AV51" i="102"/>
  <c r="AR51" i="102"/>
  <c r="AN51" i="102"/>
  <c r="AJ51" i="102"/>
  <c r="AF51" i="102"/>
  <c r="AB51" i="102"/>
  <c r="X51" i="102"/>
  <c r="T51" i="102"/>
  <c r="P51" i="102"/>
  <c r="J51" i="102"/>
  <c r="B51" i="102"/>
  <c r="AV37" i="102"/>
  <c r="AR37" i="102"/>
  <c r="AN37" i="102"/>
  <c r="AJ37" i="102"/>
  <c r="AF37" i="102"/>
  <c r="AB37" i="102"/>
  <c r="X37" i="102"/>
  <c r="T37" i="102"/>
  <c r="P37" i="102"/>
  <c r="J37" i="102"/>
  <c r="B37" i="102"/>
  <c r="AV8" i="102"/>
  <c r="AR8" i="102"/>
  <c r="AN8" i="102"/>
  <c r="AJ8" i="102"/>
  <c r="AF8" i="102"/>
  <c r="AB8" i="102"/>
  <c r="X8" i="102"/>
  <c r="T8" i="102"/>
  <c r="P8" i="102"/>
  <c r="J8" i="102"/>
  <c r="B8" i="102"/>
  <c r="AV29" i="102"/>
  <c r="AR29" i="102"/>
  <c r="AN29" i="102"/>
  <c r="AJ29" i="102"/>
  <c r="AF29" i="102"/>
  <c r="AB29" i="102"/>
  <c r="X29" i="102"/>
  <c r="T29" i="102"/>
  <c r="P29" i="102"/>
  <c r="J29" i="102"/>
  <c r="B29" i="102"/>
  <c r="AV50" i="102"/>
  <c r="AR50" i="102"/>
  <c r="AN50" i="102"/>
  <c r="AJ50" i="102"/>
  <c r="AF50" i="102"/>
  <c r="AB50" i="102"/>
  <c r="X50" i="102"/>
  <c r="T50" i="102"/>
  <c r="P50" i="102"/>
  <c r="J50" i="102"/>
  <c r="B50" i="102"/>
  <c r="AV40" i="102"/>
  <c r="AR40" i="102"/>
  <c r="AN40" i="102"/>
  <c r="AJ40" i="102"/>
  <c r="AF40" i="102"/>
  <c r="AB40" i="102"/>
  <c r="X40" i="102"/>
  <c r="T40" i="102"/>
  <c r="P40" i="102"/>
  <c r="J40" i="102"/>
  <c r="B40" i="102"/>
  <c r="AV11" i="102"/>
  <c r="AR11" i="102"/>
  <c r="AN11" i="102"/>
  <c r="AJ11" i="102"/>
  <c r="AF11" i="102"/>
  <c r="AB11" i="102"/>
  <c r="X11" i="102"/>
  <c r="T11" i="102"/>
  <c r="P11" i="102"/>
  <c r="J11" i="102"/>
  <c r="B11" i="102"/>
  <c r="AV38" i="102"/>
  <c r="AR38" i="102"/>
  <c r="AN38" i="102"/>
  <c r="AJ38" i="102"/>
  <c r="AF38" i="102"/>
  <c r="AB38" i="102"/>
  <c r="X38" i="102"/>
  <c r="T38" i="102"/>
  <c r="P38" i="102"/>
  <c r="J38" i="102"/>
  <c r="B38" i="102"/>
  <c r="AV19" i="102"/>
  <c r="AR19" i="102"/>
  <c r="AN19" i="102"/>
  <c r="AJ19" i="102"/>
  <c r="AF19" i="102"/>
  <c r="AB19" i="102"/>
  <c r="X19" i="102"/>
  <c r="T19" i="102"/>
  <c r="P19" i="102"/>
  <c r="J19" i="102"/>
  <c r="B19" i="102"/>
  <c r="AV15" i="102"/>
  <c r="AR15" i="102"/>
  <c r="AN15" i="102"/>
  <c r="AJ15" i="102"/>
  <c r="AF15" i="102"/>
  <c r="AB15" i="102"/>
  <c r="X15" i="102"/>
  <c r="T15" i="102"/>
  <c r="P15" i="102"/>
  <c r="J15" i="102"/>
  <c r="B15" i="102"/>
  <c r="AV9" i="102"/>
  <c r="AR9" i="102"/>
  <c r="AN9" i="102"/>
  <c r="AJ9" i="102"/>
  <c r="AF9" i="102"/>
  <c r="AB9" i="102"/>
  <c r="X9" i="102"/>
  <c r="T9" i="102"/>
  <c r="P9" i="102"/>
  <c r="J9" i="102"/>
  <c r="B9" i="102"/>
  <c r="AV33" i="102"/>
  <c r="AR33" i="102"/>
  <c r="AN33" i="102"/>
  <c r="AJ33" i="102"/>
  <c r="AF33" i="102"/>
  <c r="AB33" i="102"/>
  <c r="X33" i="102"/>
  <c r="T33" i="102"/>
  <c r="P33" i="102"/>
  <c r="J33" i="102"/>
  <c r="B33" i="102"/>
  <c r="AV20" i="102"/>
  <c r="AR20" i="102"/>
  <c r="AN20" i="102"/>
  <c r="AJ20" i="102"/>
  <c r="AF20" i="102"/>
  <c r="AB20" i="102"/>
  <c r="X20" i="102"/>
  <c r="T20" i="102"/>
  <c r="P20" i="102"/>
  <c r="J20" i="102"/>
  <c r="B20" i="102"/>
  <c r="AV48" i="102"/>
  <c r="AR48" i="102"/>
  <c r="AN48" i="102"/>
  <c r="AJ48" i="102"/>
  <c r="AF48" i="102"/>
  <c r="AB48" i="102"/>
  <c r="X48" i="102"/>
  <c r="T48" i="102"/>
  <c r="P48" i="102"/>
  <c r="J48" i="102"/>
  <c r="B48" i="102"/>
  <c r="AV49" i="102"/>
  <c r="AR49" i="102"/>
  <c r="AN49" i="102"/>
  <c r="AJ49" i="102"/>
  <c r="AF49" i="102"/>
  <c r="AB49" i="102"/>
  <c r="X49" i="102"/>
  <c r="T49" i="102"/>
  <c r="P49" i="102"/>
  <c r="J49" i="102"/>
  <c r="B49" i="102"/>
  <c r="AV18" i="102"/>
  <c r="AR18" i="102"/>
  <c r="AN18" i="102"/>
  <c r="AJ18" i="102"/>
  <c r="AF18" i="102"/>
  <c r="AB18" i="102"/>
  <c r="X18" i="102"/>
  <c r="T18" i="102"/>
  <c r="P18" i="102"/>
  <c r="J18" i="102"/>
  <c r="B18" i="102"/>
  <c r="AV3" i="102"/>
  <c r="AR3" i="102"/>
  <c r="AN3" i="102"/>
  <c r="AJ3" i="102"/>
  <c r="AF3" i="102"/>
  <c r="AB3" i="102"/>
  <c r="X3" i="102"/>
  <c r="T3" i="102"/>
  <c r="P3" i="102"/>
  <c r="J3" i="102"/>
  <c r="B3" i="102"/>
  <c r="AV44" i="102"/>
  <c r="AR44" i="102"/>
  <c r="AN44" i="102"/>
  <c r="AJ44" i="102"/>
  <c r="AF44" i="102"/>
  <c r="AB44" i="102"/>
  <c r="X44" i="102"/>
  <c r="T44" i="102"/>
  <c r="P44" i="102"/>
  <c r="J44" i="102"/>
  <c r="B44" i="102"/>
  <c r="AV5" i="102"/>
  <c r="AR5" i="102"/>
  <c r="AN5" i="102"/>
  <c r="AJ5" i="102"/>
  <c r="AF5" i="102"/>
  <c r="AB5" i="102"/>
  <c r="X5" i="102"/>
  <c r="T5" i="102"/>
  <c r="P5" i="102"/>
  <c r="J5" i="102"/>
  <c r="B5" i="102"/>
  <c r="AV34" i="102"/>
  <c r="AR34" i="102"/>
  <c r="AN34" i="102"/>
  <c r="AJ34" i="102"/>
  <c r="AF34" i="102"/>
  <c r="AB34" i="102"/>
  <c r="X34" i="102"/>
  <c r="T34" i="102"/>
  <c r="P34" i="102"/>
  <c r="J34" i="102"/>
  <c r="B34" i="102"/>
  <c r="AV12" i="102"/>
  <c r="AR12" i="102"/>
  <c r="AN12" i="102"/>
  <c r="AJ12" i="102"/>
  <c r="AF12" i="102"/>
  <c r="AB12" i="102"/>
  <c r="X12" i="102"/>
  <c r="T12" i="102"/>
  <c r="P12" i="102"/>
  <c r="J12" i="102"/>
  <c r="B12" i="102"/>
  <c r="AV26" i="102"/>
  <c r="AR26" i="102"/>
  <c r="AN26" i="102"/>
  <c r="AJ26" i="102"/>
  <c r="AF26" i="102"/>
  <c r="AB26" i="102"/>
  <c r="X26" i="102"/>
  <c r="T26" i="102"/>
  <c r="P26" i="102"/>
  <c r="J26" i="102"/>
  <c r="B26" i="102"/>
  <c r="AV35" i="102"/>
  <c r="AR35" i="102"/>
  <c r="AN35" i="102"/>
  <c r="AJ35" i="102"/>
  <c r="AF35" i="102"/>
  <c r="AB35" i="102"/>
  <c r="X35" i="102"/>
  <c r="T35" i="102"/>
  <c r="P35" i="102"/>
  <c r="J35" i="102"/>
  <c r="B35" i="102"/>
  <c r="AV41" i="102"/>
  <c r="AR41" i="102"/>
  <c r="AN41" i="102"/>
  <c r="AJ41" i="102"/>
  <c r="AF41" i="102"/>
  <c r="AB41" i="102"/>
  <c r="X41" i="102"/>
  <c r="T41" i="102"/>
  <c r="P41" i="102"/>
  <c r="J41" i="102"/>
  <c r="B41" i="102"/>
  <c r="AV46" i="102"/>
  <c r="AR46" i="102"/>
  <c r="AN46" i="102"/>
  <c r="AJ46" i="102"/>
  <c r="AF46" i="102"/>
  <c r="AB46" i="102"/>
  <c r="X46" i="102"/>
  <c r="T46" i="102"/>
  <c r="P46" i="102"/>
  <c r="J46" i="102"/>
  <c r="B46" i="102"/>
  <c r="AV22" i="102"/>
  <c r="AR22" i="102"/>
  <c r="AN22" i="102"/>
  <c r="AJ22" i="102"/>
  <c r="AF22" i="102"/>
  <c r="AB22" i="102"/>
  <c r="X22" i="102"/>
  <c r="T22" i="102"/>
  <c r="P22" i="102"/>
  <c r="J22" i="102"/>
  <c r="B22" i="102"/>
  <c r="AV7" i="102"/>
  <c r="AR7" i="102"/>
  <c r="AN7" i="102"/>
  <c r="AJ7" i="102"/>
  <c r="AF7" i="102"/>
  <c r="AB7" i="102"/>
  <c r="X7" i="102"/>
  <c r="T7" i="102"/>
  <c r="P7" i="102"/>
  <c r="J7" i="102"/>
  <c r="B7" i="102"/>
  <c r="AV24" i="102"/>
  <c r="AR24" i="102"/>
  <c r="AN24" i="102"/>
  <c r="AJ24" i="102"/>
  <c r="AF24" i="102"/>
  <c r="AB24" i="102"/>
  <c r="X24" i="102"/>
  <c r="T24" i="102"/>
  <c r="P24" i="102"/>
  <c r="J24" i="102"/>
  <c r="B24" i="102"/>
  <c r="AV31" i="102"/>
  <c r="AR31" i="102"/>
  <c r="AN31" i="102"/>
  <c r="AJ31" i="102"/>
  <c r="AF31" i="102"/>
  <c r="AB31" i="102"/>
  <c r="X31" i="102"/>
  <c r="T31" i="102"/>
  <c r="P31" i="102"/>
  <c r="J31" i="102"/>
  <c r="B31" i="102"/>
  <c r="AV4" i="102"/>
  <c r="AR4" i="102"/>
  <c r="AN4" i="102"/>
  <c r="AJ4" i="102"/>
  <c r="AF4" i="102"/>
  <c r="AB4" i="102"/>
  <c r="X4" i="102"/>
  <c r="T4" i="102"/>
  <c r="P4" i="102"/>
  <c r="J4" i="102"/>
  <c r="B4" i="102"/>
  <c r="AV42" i="102"/>
  <c r="AR42" i="102"/>
  <c r="AN42" i="102"/>
  <c r="AJ42" i="102"/>
  <c r="AF42" i="102"/>
  <c r="AB42" i="102"/>
  <c r="X42" i="102"/>
  <c r="T42" i="102"/>
  <c r="P42" i="102"/>
  <c r="J42" i="102"/>
  <c r="B42" i="102"/>
  <c r="AV23" i="102"/>
  <c r="AR23" i="102"/>
  <c r="AN23" i="102"/>
  <c r="AJ23" i="102"/>
  <c r="AF23" i="102"/>
  <c r="AB23" i="102"/>
  <c r="X23" i="102"/>
  <c r="T23" i="102"/>
  <c r="P23" i="102"/>
  <c r="J23" i="102"/>
  <c r="B23" i="102"/>
  <c r="AV39" i="102"/>
  <c r="AR39" i="102"/>
  <c r="AN39" i="102"/>
  <c r="AJ39" i="102"/>
  <c r="AF39" i="102"/>
  <c r="AB39" i="102"/>
  <c r="X39" i="102"/>
  <c r="T39" i="102"/>
  <c r="P39" i="102"/>
  <c r="J39" i="102"/>
  <c r="B39" i="102"/>
  <c r="AV2" i="102"/>
  <c r="AR2" i="102"/>
  <c r="AN2" i="102"/>
  <c r="AJ2" i="102"/>
  <c r="AF2" i="102"/>
  <c r="AB2" i="102"/>
  <c r="X2" i="102"/>
  <c r="T2" i="102"/>
  <c r="P2" i="102"/>
  <c r="J2" i="102"/>
  <c r="B2" i="102"/>
  <c r="AV47" i="102"/>
  <c r="AR47" i="102"/>
  <c r="AN47" i="102"/>
  <c r="AJ47" i="102"/>
  <c r="AF47" i="102"/>
  <c r="AB47" i="102"/>
  <c r="X47" i="102"/>
  <c r="T47" i="102"/>
  <c r="P47" i="102"/>
  <c r="J47" i="102"/>
  <c r="B47" i="102"/>
  <c r="AV16" i="102"/>
  <c r="AR16" i="102"/>
  <c r="AN16" i="102"/>
  <c r="AJ16" i="102"/>
  <c r="AF16" i="102"/>
  <c r="AB16" i="102"/>
  <c r="X16" i="102"/>
  <c r="T16" i="102"/>
  <c r="P16" i="102"/>
  <c r="J16" i="102"/>
  <c r="B16" i="102"/>
  <c r="AV13" i="102"/>
  <c r="AR13" i="102"/>
  <c r="AN13" i="102"/>
  <c r="AJ13" i="102"/>
  <c r="AF13" i="102"/>
  <c r="AB13" i="102"/>
  <c r="X13" i="102"/>
  <c r="T13" i="102"/>
  <c r="P13" i="102"/>
  <c r="J13" i="102"/>
  <c r="B13" i="102"/>
  <c r="AV27" i="102"/>
  <c r="AR27" i="102"/>
  <c r="AN27" i="102"/>
  <c r="AJ27" i="102"/>
  <c r="AF27" i="102"/>
  <c r="AB27" i="102"/>
  <c r="X27" i="102"/>
  <c r="T27" i="102"/>
  <c r="P27" i="102"/>
  <c r="J27" i="102"/>
  <c r="B27" i="102"/>
  <c r="AV21" i="102"/>
  <c r="AR21" i="102"/>
  <c r="AN21" i="102"/>
  <c r="AJ21" i="102"/>
  <c r="AF21" i="102"/>
  <c r="AB21" i="102"/>
  <c r="X21" i="102"/>
  <c r="T21" i="102"/>
  <c r="P21" i="102"/>
  <c r="J21" i="102"/>
  <c r="B21" i="102"/>
  <c r="AV17" i="102"/>
  <c r="AR17" i="102"/>
  <c r="AN17" i="102"/>
  <c r="AJ17" i="102"/>
  <c r="AF17" i="102"/>
  <c r="AB17" i="102"/>
  <c r="X17" i="102"/>
  <c r="T17" i="102"/>
  <c r="P17" i="102"/>
  <c r="J17" i="102"/>
  <c r="B17" i="102"/>
  <c r="AV6" i="102"/>
  <c r="AR6" i="102"/>
  <c r="AN6" i="102"/>
  <c r="AJ6" i="102"/>
  <c r="AF6" i="102"/>
  <c r="AB6" i="102"/>
  <c r="X6" i="102"/>
  <c r="T6" i="102"/>
  <c r="P6" i="102"/>
  <c r="J6" i="102"/>
  <c r="B6" i="102"/>
  <c r="AV45" i="102"/>
  <c r="AR45" i="102"/>
  <c r="AN45" i="102"/>
  <c r="AJ45" i="102"/>
  <c r="AF45" i="102"/>
  <c r="AB45" i="102"/>
  <c r="X45" i="102"/>
  <c r="T45" i="102"/>
  <c r="P45" i="102"/>
  <c r="J45" i="102"/>
  <c r="B45" i="102"/>
  <c r="AV10" i="102"/>
  <c r="AR10" i="102"/>
  <c r="AN10" i="102"/>
  <c r="AJ10" i="102"/>
  <c r="AF10" i="102"/>
  <c r="AB10" i="102"/>
  <c r="X10" i="102"/>
  <c r="T10" i="102"/>
  <c r="P10" i="102"/>
  <c r="J10" i="102"/>
  <c r="B10" i="102"/>
  <c r="AV36" i="102"/>
  <c r="AR36" i="102"/>
  <c r="AN36" i="102"/>
  <c r="AJ36" i="102"/>
  <c r="AF36" i="102"/>
  <c r="AB36" i="102"/>
  <c r="X36" i="102"/>
  <c r="T36" i="102"/>
  <c r="P36" i="102"/>
  <c r="J36" i="102"/>
  <c r="B36" i="102"/>
  <c r="AV30" i="102"/>
  <c r="AR30" i="102"/>
  <c r="AN30" i="102"/>
  <c r="AJ30" i="102"/>
  <c r="AF30" i="102"/>
  <c r="AB30" i="102"/>
  <c r="X30" i="102"/>
  <c r="T30" i="102"/>
  <c r="P30" i="102"/>
  <c r="J30" i="102"/>
  <c r="B30" i="102"/>
  <c r="C1" i="102"/>
  <c r="G60" i="103" l="1"/>
  <c r="G70" i="103"/>
  <c r="G105" i="103"/>
  <c r="G109" i="103"/>
  <c r="BK109" i="103" s="1"/>
  <c r="BM109" i="103" s="1"/>
  <c r="BN109" i="103" s="1"/>
  <c r="G117" i="103"/>
  <c r="G24" i="102"/>
  <c r="K24" i="102" s="1"/>
  <c r="G22" i="102"/>
  <c r="K22" i="102" s="1"/>
  <c r="G33" i="102"/>
  <c r="BB33" i="102" s="1"/>
  <c r="BD33" i="102" s="1"/>
  <c r="BE33" i="102" s="1"/>
  <c r="G15" i="102"/>
  <c r="BB15" i="102" s="1"/>
  <c r="BD15" i="102" s="1"/>
  <c r="BE15" i="102" s="1"/>
  <c r="G29" i="102"/>
  <c r="BB29" i="102" s="1"/>
  <c r="BD29" i="102" s="1"/>
  <c r="BE29" i="102" s="1"/>
  <c r="G124" i="102"/>
  <c r="K124" i="102" s="1"/>
  <c r="G97" i="103"/>
  <c r="BK97" i="103" s="1"/>
  <c r="BM97" i="103" s="1"/>
  <c r="BN97" i="103" s="1"/>
  <c r="G35" i="103"/>
  <c r="BK35" i="103" s="1"/>
  <c r="BM35" i="103" s="1"/>
  <c r="BN35" i="103" s="1"/>
  <c r="G41" i="103"/>
  <c r="BK41" i="103" s="1"/>
  <c r="BM41" i="103" s="1"/>
  <c r="BN41" i="103" s="1"/>
  <c r="G49" i="103"/>
  <c r="BK49" i="103" s="1"/>
  <c r="BM49" i="103" s="1"/>
  <c r="BN49" i="103" s="1"/>
  <c r="G55" i="103"/>
  <c r="BK55" i="103" s="1"/>
  <c r="BM55" i="103" s="1"/>
  <c r="BN55" i="103" s="1"/>
  <c r="G18" i="103"/>
  <c r="BK18" i="103" s="1"/>
  <c r="BM18" i="103" s="1"/>
  <c r="BN18" i="103" s="1"/>
  <c r="G21" i="103"/>
  <c r="K21" i="103" s="1"/>
  <c r="G4" i="103"/>
  <c r="BK4" i="103" s="1"/>
  <c r="BM4" i="103" s="1"/>
  <c r="BN4" i="103" s="1"/>
  <c r="G93" i="103"/>
  <c r="BK93" i="103" s="1"/>
  <c r="BM93" i="103" s="1"/>
  <c r="BN93" i="103" s="1"/>
  <c r="G104" i="103"/>
  <c r="G113" i="103"/>
  <c r="BK113" i="103" s="1"/>
  <c r="BM113" i="103" s="1"/>
  <c r="BN113" i="103" s="1"/>
  <c r="G116" i="103"/>
  <c r="BK116" i="103" s="1"/>
  <c r="BM116" i="103" s="1"/>
  <c r="BN116" i="103" s="1"/>
  <c r="G61" i="103"/>
  <c r="K61" i="103" s="1"/>
  <c r="G63" i="103"/>
  <c r="K63" i="103" s="1"/>
  <c r="G101" i="103"/>
  <c r="BK101" i="103" s="1"/>
  <c r="BM101" i="103" s="1"/>
  <c r="BN101" i="103" s="1"/>
  <c r="G24" i="103"/>
  <c r="BK24" i="103" s="1"/>
  <c r="BM24" i="103" s="1"/>
  <c r="BN24" i="103" s="1"/>
  <c r="G27" i="103"/>
  <c r="BK27" i="103" s="1"/>
  <c r="BM27" i="103" s="1"/>
  <c r="BN27" i="103" s="1"/>
  <c r="G25" i="103"/>
  <c r="BK25" i="103" s="1"/>
  <c r="BM25" i="103" s="1"/>
  <c r="BN25" i="103" s="1"/>
  <c r="G16" i="103"/>
  <c r="K16" i="103" s="1"/>
  <c r="G2" i="103"/>
  <c r="BK2" i="103" s="1"/>
  <c r="BM2" i="103" s="1"/>
  <c r="BN2" i="103" s="1"/>
  <c r="G57" i="103"/>
  <c r="K57" i="103" s="1"/>
  <c r="G2" i="102"/>
  <c r="K2" i="102" s="1"/>
  <c r="G4" i="102"/>
  <c r="K4" i="102" s="1"/>
  <c r="G68" i="102"/>
  <c r="G72" i="102"/>
  <c r="K72" i="102" s="1"/>
  <c r="G5" i="102"/>
  <c r="G66" i="102"/>
  <c r="K66" i="102" s="1"/>
  <c r="G31" i="102"/>
  <c r="G18" i="102"/>
  <c r="BB18" i="102" s="1"/>
  <c r="BD18" i="102" s="1"/>
  <c r="BE18" i="102" s="1"/>
  <c r="G40" i="102"/>
  <c r="G70" i="102"/>
  <c r="G23" i="102"/>
  <c r="K23" i="102" s="1"/>
  <c r="G12" i="102"/>
  <c r="K12" i="102" s="1"/>
  <c r="G44" i="102"/>
  <c r="G38" i="102"/>
  <c r="G46" i="102"/>
  <c r="K46" i="102" s="1"/>
  <c r="G36" i="102"/>
  <c r="K36" i="102" s="1"/>
  <c r="G27" i="102"/>
  <c r="K27" i="102" s="1"/>
  <c r="G9" i="102"/>
  <c r="K9" i="102" s="1"/>
  <c r="G25" i="102"/>
  <c r="K25" i="102" s="1"/>
  <c r="G39" i="102"/>
  <c r="K39" i="102" s="1"/>
  <c r="G34" i="102"/>
  <c r="K34" i="102" s="1"/>
  <c r="G32" i="102"/>
  <c r="G53" i="102"/>
  <c r="K53" i="102" s="1"/>
  <c r="G55" i="102"/>
  <c r="K55" i="102" s="1"/>
  <c r="G56" i="102"/>
  <c r="BB56" i="102" s="1"/>
  <c r="BD56" i="102" s="1"/>
  <c r="BE56" i="102" s="1"/>
  <c r="G57" i="102"/>
  <c r="G58" i="102"/>
  <c r="BB58" i="102" s="1"/>
  <c r="BD58" i="102" s="1"/>
  <c r="BE58" i="102" s="1"/>
  <c r="G74" i="102"/>
  <c r="K74" i="102" s="1"/>
  <c r="G76" i="102"/>
  <c r="G78" i="102"/>
  <c r="G17" i="102"/>
  <c r="K17" i="102" s="1"/>
  <c r="G47" i="102"/>
  <c r="BB47" i="102" s="1"/>
  <c r="BD47" i="102" s="1"/>
  <c r="BE47" i="102" s="1"/>
  <c r="G7" i="102"/>
  <c r="BB7" i="102" s="1"/>
  <c r="BD7" i="102" s="1"/>
  <c r="BE7" i="102" s="1"/>
  <c r="G41" i="102"/>
  <c r="BB41" i="102" s="1"/>
  <c r="BD41" i="102" s="1"/>
  <c r="BE41" i="102" s="1"/>
  <c r="G37" i="102"/>
  <c r="K37" i="102" s="1"/>
  <c r="G43" i="102"/>
  <c r="BB43" i="102" s="1"/>
  <c r="BD43" i="102" s="1"/>
  <c r="BE43" i="102" s="1"/>
  <c r="G28" i="102"/>
  <c r="G14" i="102"/>
  <c r="BB14" i="102" s="1"/>
  <c r="BD14" i="102" s="1"/>
  <c r="BE14" i="102" s="1"/>
  <c r="G71" i="102"/>
  <c r="K71" i="102" s="1"/>
  <c r="G73" i="102"/>
  <c r="K73" i="102" s="1"/>
  <c r="G81" i="102"/>
  <c r="K81" i="102" s="1"/>
  <c r="G83" i="102"/>
  <c r="K83" i="102" s="1"/>
  <c r="G42" i="102"/>
  <c r="BB42" i="102" s="1"/>
  <c r="BD42" i="102" s="1"/>
  <c r="BE42" i="102" s="1"/>
  <c r="G35" i="102"/>
  <c r="K35" i="102" s="1"/>
  <c r="G26" i="102"/>
  <c r="K26" i="102" s="1"/>
  <c r="G48" i="102"/>
  <c r="BB48" i="102" s="1"/>
  <c r="BD48" i="102" s="1"/>
  <c r="BE48" i="102" s="1"/>
  <c r="G11" i="102"/>
  <c r="K11" i="102" s="1"/>
  <c r="G59" i="102"/>
  <c r="BB59" i="102" s="1"/>
  <c r="BD59" i="102" s="1"/>
  <c r="BE59" i="102" s="1"/>
  <c r="G61" i="102"/>
  <c r="G63" i="102"/>
  <c r="G65" i="102"/>
  <c r="K65" i="102" s="1"/>
  <c r="G75" i="102"/>
  <c r="BB75" i="102" s="1"/>
  <c r="BD75" i="102" s="1"/>
  <c r="BE75" i="102" s="1"/>
  <c r="G77" i="102"/>
  <c r="BB77" i="102" s="1"/>
  <c r="BD77" i="102" s="1"/>
  <c r="BE77" i="102" s="1"/>
  <c r="G79" i="102"/>
  <c r="BB79" i="102" s="1"/>
  <c r="BD79" i="102" s="1"/>
  <c r="BE79" i="102" s="1"/>
  <c r="G82" i="102"/>
  <c r="BB82" i="102" s="1"/>
  <c r="BD82" i="102" s="1"/>
  <c r="BE82" i="102" s="1"/>
  <c r="G84" i="102"/>
  <c r="BB84" i="102" s="1"/>
  <c r="BD84" i="102" s="1"/>
  <c r="BE84" i="102" s="1"/>
  <c r="G86" i="102"/>
  <c r="G87" i="102"/>
  <c r="G88" i="102"/>
  <c r="K88" i="102" s="1"/>
  <c r="G90" i="102"/>
  <c r="K90" i="102" s="1"/>
  <c r="G91" i="102"/>
  <c r="G92" i="102"/>
  <c r="G94" i="102"/>
  <c r="K94" i="102" s="1"/>
  <c r="G95" i="102"/>
  <c r="BB95" i="102" s="1"/>
  <c r="BD95" i="102" s="1"/>
  <c r="BE95" i="102" s="1"/>
  <c r="G96" i="102"/>
  <c r="K96" i="102" s="1"/>
  <c r="G98" i="102"/>
  <c r="BB98" i="102" s="1"/>
  <c r="BD98" i="102" s="1"/>
  <c r="BE98" i="102" s="1"/>
  <c r="G99" i="102"/>
  <c r="BB99" i="102" s="1"/>
  <c r="BD99" i="102" s="1"/>
  <c r="BE99" i="102" s="1"/>
  <c r="G100" i="102"/>
  <c r="K100" i="102" s="1"/>
  <c r="G102" i="102"/>
  <c r="G103" i="102"/>
  <c r="BB103" i="102" s="1"/>
  <c r="BD103" i="102" s="1"/>
  <c r="BE103" i="102" s="1"/>
  <c r="G104" i="102"/>
  <c r="K104" i="102" s="1"/>
  <c r="G106" i="102"/>
  <c r="K106" i="102" s="1"/>
  <c r="G107" i="102"/>
  <c r="G108" i="102"/>
  <c r="G110" i="102"/>
  <c r="K110" i="102" s="1"/>
  <c r="G111" i="102"/>
  <c r="BB111" i="102" s="1"/>
  <c r="BD111" i="102" s="1"/>
  <c r="BE111" i="102" s="1"/>
  <c r="G112" i="102"/>
  <c r="K112" i="102" s="1"/>
  <c r="G114" i="102"/>
  <c r="BB114" i="102" s="1"/>
  <c r="BD114" i="102" s="1"/>
  <c r="BE114" i="102" s="1"/>
  <c r="G115" i="102"/>
  <c r="BB115" i="102" s="1"/>
  <c r="BD115" i="102" s="1"/>
  <c r="BE115" i="102" s="1"/>
  <c r="G116" i="102"/>
  <c r="BB116" i="102" s="1"/>
  <c r="BD116" i="102" s="1"/>
  <c r="BE116" i="102" s="1"/>
  <c r="G117" i="102"/>
  <c r="BB117" i="102" s="1"/>
  <c r="BD117" i="102" s="1"/>
  <c r="BE117" i="102" s="1"/>
  <c r="G118" i="102"/>
  <c r="G120" i="102"/>
  <c r="K120" i="102" s="1"/>
  <c r="G122" i="102"/>
  <c r="BB122" i="102" s="1"/>
  <c r="BD122" i="102" s="1"/>
  <c r="BE122" i="102" s="1"/>
  <c r="G123" i="102"/>
  <c r="BB123" i="102" s="1"/>
  <c r="BD123" i="102" s="1"/>
  <c r="BE123" i="102" s="1"/>
  <c r="G7" i="103"/>
  <c r="K7" i="103" s="1"/>
  <c r="G28" i="103"/>
  <c r="BK28" i="103" s="1"/>
  <c r="BM28" i="103" s="1"/>
  <c r="BN28" i="103" s="1"/>
  <c r="G3" i="103"/>
  <c r="K3" i="103" s="1"/>
  <c r="G33" i="103"/>
  <c r="K33" i="103" s="1"/>
  <c r="G43" i="103"/>
  <c r="BK43" i="103" s="1"/>
  <c r="BM43" i="103" s="1"/>
  <c r="BN43" i="103" s="1"/>
  <c r="G51" i="103"/>
  <c r="BK51" i="103" s="1"/>
  <c r="BM51" i="103" s="1"/>
  <c r="BN51" i="103" s="1"/>
  <c r="G68" i="103"/>
  <c r="K68" i="103" s="1"/>
  <c r="G72" i="103"/>
  <c r="K72" i="103" s="1"/>
  <c r="G74" i="103"/>
  <c r="K74" i="103" s="1"/>
  <c r="G96" i="103"/>
  <c r="K96" i="103" s="1"/>
  <c r="G108" i="103"/>
  <c r="K108" i="103" s="1"/>
  <c r="G111" i="103"/>
  <c r="BK111" i="103" s="1"/>
  <c r="BM111" i="103" s="1"/>
  <c r="BN111" i="103" s="1"/>
  <c r="G20" i="103"/>
  <c r="BK20" i="103" s="1"/>
  <c r="BM20" i="103" s="1"/>
  <c r="BN20" i="103" s="1"/>
  <c r="G11" i="103"/>
  <c r="K11" i="103" s="1"/>
  <c r="G22" i="103"/>
  <c r="BK22" i="103" s="1"/>
  <c r="BM22" i="103" s="1"/>
  <c r="BN22" i="103" s="1"/>
  <c r="G34" i="103"/>
  <c r="K34" i="103" s="1"/>
  <c r="G37" i="103"/>
  <c r="BK37" i="103" s="1"/>
  <c r="BM37" i="103" s="1"/>
  <c r="BN37" i="103" s="1"/>
  <c r="G45" i="103"/>
  <c r="BK45" i="103" s="1"/>
  <c r="BM45" i="103" s="1"/>
  <c r="BN45" i="103" s="1"/>
  <c r="G53" i="103"/>
  <c r="BK53" i="103" s="1"/>
  <c r="BM53" i="103" s="1"/>
  <c r="BN53" i="103" s="1"/>
  <c r="G62" i="103"/>
  <c r="BK62" i="103" s="1"/>
  <c r="BM62" i="103" s="1"/>
  <c r="BN62" i="103" s="1"/>
  <c r="G67" i="103"/>
  <c r="K67" i="103" s="1"/>
  <c r="G69" i="103"/>
  <c r="K69" i="103" s="1"/>
  <c r="G100" i="103"/>
  <c r="K100" i="103" s="1"/>
  <c r="G103" i="103"/>
  <c r="BK103" i="103" s="1"/>
  <c r="BM103" i="103" s="1"/>
  <c r="BN103" i="103" s="1"/>
  <c r="G31" i="103"/>
  <c r="BK31" i="103" s="1"/>
  <c r="BM31" i="103" s="1"/>
  <c r="BN31" i="103" s="1"/>
  <c r="G23" i="103"/>
  <c r="BK23" i="103" s="1"/>
  <c r="BM23" i="103" s="1"/>
  <c r="BN23" i="103" s="1"/>
  <c r="G8" i="103"/>
  <c r="K8" i="103" s="1"/>
  <c r="G15" i="103"/>
  <c r="BK15" i="103" s="1"/>
  <c r="BM15" i="103" s="1"/>
  <c r="BN15" i="103" s="1"/>
  <c r="G39" i="103"/>
  <c r="BK39" i="103" s="1"/>
  <c r="BM39" i="103" s="1"/>
  <c r="BN39" i="103" s="1"/>
  <c r="G47" i="103"/>
  <c r="BK47" i="103" s="1"/>
  <c r="BM47" i="103" s="1"/>
  <c r="BN47" i="103" s="1"/>
  <c r="G58" i="103"/>
  <c r="BK58" i="103" s="1"/>
  <c r="G59" i="103"/>
  <c r="K59" i="103" s="1"/>
  <c r="G64" i="103"/>
  <c r="K64" i="103" s="1"/>
  <c r="G66" i="103"/>
  <c r="K66" i="103" s="1"/>
  <c r="G73" i="103"/>
  <c r="K73" i="103" s="1"/>
  <c r="G76" i="103"/>
  <c r="K76" i="103" s="1"/>
  <c r="G92" i="103"/>
  <c r="K92" i="103" s="1"/>
  <c r="G95" i="103"/>
  <c r="BK95" i="103" s="1"/>
  <c r="BM95" i="103" s="1"/>
  <c r="BN95" i="103" s="1"/>
  <c r="G112" i="103"/>
  <c r="K112" i="103" s="1"/>
  <c r="G29" i="103"/>
  <c r="K29" i="103" s="1"/>
  <c r="G10" i="103"/>
  <c r="K10" i="103" s="1"/>
  <c r="G14" i="103"/>
  <c r="BK14" i="103" s="1"/>
  <c r="BM14" i="103" s="1"/>
  <c r="BN14" i="103" s="1"/>
  <c r="G19" i="103"/>
  <c r="K19" i="103" s="1"/>
  <c r="G17" i="103"/>
  <c r="K17" i="103" s="1"/>
  <c r="G30" i="102"/>
  <c r="BB30" i="102" s="1"/>
  <c r="BD30" i="102" s="1"/>
  <c r="BE30" i="102" s="1"/>
  <c r="G16" i="102"/>
  <c r="K16" i="102" s="1"/>
  <c r="G13" i="102"/>
  <c r="K13" i="102" s="1"/>
  <c r="G21" i="102"/>
  <c r="BB21" i="102" s="1"/>
  <c r="BD21" i="102" s="1"/>
  <c r="BE21" i="102" s="1"/>
  <c r="G6" i="102"/>
  <c r="G45" i="102"/>
  <c r="K45" i="102" s="1"/>
  <c r="G10" i="102"/>
  <c r="K10" i="102" s="1"/>
  <c r="K28" i="103"/>
  <c r="BK33" i="103"/>
  <c r="BM33" i="103" s="1"/>
  <c r="BN33" i="103" s="1"/>
  <c r="K62" i="103"/>
  <c r="G65" i="103"/>
  <c r="K4" i="103"/>
  <c r="K18" i="103"/>
  <c r="BK21" i="103"/>
  <c r="BM21" i="103" s="1"/>
  <c r="BN21" i="103" s="1"/>
  <c r="K25" i="103"/>
  <c r="K35" i="103"/>
  <c r="K41" i="103"/>
  <c r="K49" i="103"/>
  <c r="BK64" i="103"/>
  <c r="BM64" i="103" s="1"/>
  <c r="BN64" i="103" s="1"/>
  <c r="K70" i="103"/>
  <c r="BK70" i="103"/>
  <c r="BM70" i="103" s="1"/>
  <c r="BN70" i="103" s="1"/>
  <c r="K60" i="103"/>
  <c r="BK60" i="103"/>
  <c r="BM60" i="103" s="1"/>
  <c r="BN60" i="103" s="1"/>
  <c r="G12" i="103"/>
  <c r="G6" i="103"/>
  <c r="G5" i="103"/>
  <c r="G26" i="103"/>
  <c r="G30" i="103"/>
  <c r="G13" i="103"/>
  <c r="G9" i="103"/>
  <c r="G32" i="103"/>
  <c r="G56" i="103"/>
  <c r="G77" i="103"/>
  <c r="G79" i="103"/>
  <c r="G89" i="103"/>
  <c r="BK96" i="103"/>
  <c r="BM96" i="103" s="1"/>
  <c r="BN96" i="103" s="1"/>
  <c r="G107" i="103"/>
  <c r="G115" i="103"/>
  <c r="BK117" i="103"/>
  <c r="BM117" i="103" s="1"/>
  <c r="BN117" i="103" s="1"/>
  <c r="K117" i="103"/>
  <c r="G36" i="103"/>
  <c r="G38" i="103"/>
  <c r="G40" i="103"/>
  <c r="G42" i="103"/>
  <c r="G44" i="103"/>
  <c r="G46" i="103"/>
  <c r="G48" i="103"/>
  <c r="G50" i="103"/>
  <c r="G52" i="103"/>
  <c r="G54" i="103"/>
  <c r="BK63" i="103"/>
  <c r="BM63" i="103" s="1"/>
  <c r="BN63" i="103" s="1"/>
  <c r="G71" i="103"/>
  <c r="G75" i="103"/>
  <c r="K103" i="103"/>
  <c r="G81" i="103"/>
  <c r="G83" i="103"/>
  <c r="G85" i="103"/>
  <c r="G87" i="103"/>
  <c r="G91" i="103"/>
  <c r="G99" i="103"/>
  <c r="K104" i="103"/>
  <c r="BK104" i="103"/>
  <c r="BM104" i="103" s="1"/>
  <c r="BN104" i="103" s="1"/>
  <c r="BK100" i="103"/>
  <c r="BM100" i="103" s="1"/>
  <c r="BN100" i="103" s="1"/>
  <c r="BK105" i="103"/>
  <c r="BM105" i="103" s="1"/>
  <c r="BN105" i="103" s="1"/>
  <c r="K105" i="103"/>
  <c r="K113" i="103"/>
  <c r="K116" i="103"/>
  <c r="G78" i="103"/>
  <c r="G80" i="103"/>
  <c r="G82" i="103"/>
  <c r="G84" i="103"/>
  <c r="G86" i="103"/>
  <c r="G88" i="103"/>
  <c r="G90" i="103"/>
  <c r="G94" i="103"/>
  <c r="G98" i="103"/>
  <c r="G102" i="103"/>
  <c r="G106" i="103"/>
  <c r="G110" i="103"/>
  <c r="G114" i="103"/>
  <c r="K7" i="102"/>
  <c r="BB31" i="102"/>
  <c r="BD31" i="102" s="1"/>
  <c r="BE31" i="102" s="1"/>
  <c r="K31" i="102"/>
  <c r="K48" i="102"/>
  <c r="K70" i="102"/>
  <c r="BB70" i="102"/>
  <c r="BD70" i="102" s="1"/>
  <c r="BE70" i="102" s="1"/>
  <c r="K30" i="102"/>
  <c r="K68" i="102"/>
  <c r="BB68" i="102"/>
  <c r="BD68" i="102" s="1"/>
  <c r="BE68" i="102" s="1"/>
  <c r="BB26" i="102"/>
  <c r="BD26" i="102" s="1"/>
  <c r="BE26" i="102" s="1"/>
  <c r="K5" i="102"/>
  <c r="BB5" i="102"/>
  <c r="BD5" i="102" s="1"/>
  <c r="BE5" i="102" s="1"/>
  <c r="BB46" i="102"/>
  <c r="BD46" i="102" s="1"/>
  <c r="BE46" i="102" s="1"/>
  <c r="BB6" i="102"/>
  <c r="BD6" i="102" s="1"/>
  <c r="BE6" i="102" s="1"/>
  <c r="K6" i="102"/>
  <c r="BB34" i="102"/>
  <c r="BD34" i="102" s="1"/>
  <c r="BE34" i="102" s="1"/>
  <c r="BB44" i="102"/>
  <c r="BD44" i="102" s="1"/>
  <c r="BE44" i="102" s="1"/>
  <c r="K44" i="102"/>
  <c r="BB81" i="102"/>
  <c r="BD81" i="102" s="1"/>
  <c r="BE81" i="102" s="1"/>
  <c r="BB107" i="102"/>
  <c r="BD107" i="102" s="1"/>
  <c r="BE107" i="102" s="1"/>
  <c r="K107" i="102"/>
  <c r="K117" i="102"/>
  <c r="G20" i="102"/>
  <c r="BB9" i="102"/>
  <c r="BD9" i="102" s="1"/>
  <c r="BE9" i="102" s="1"/>
  <c r="G50" i="102"/>
  <c r="G51" i="102"/>
  <c r="K28" i="102"/>
  <c r="BB28" i="102"/>
  <c r="BD28" i="102" s="1"/>
  <c r="BE28" i="102" s="1"/>
  <c r="G54" i="102"/>
  <c r="K57" i="102"/>
  <c r="BB57" i="102"/>
  <c r="BD57" i="102" s="1"/>
  <c r="BE57" i="102" s="1"/>
  <c r="G64" i="102"/>
  <c r="K78" i="102"/>
  <c r="BB78" i="102"/>
  <c r="BD78" i="102" s="1"/>
  <c r="BE78" i="102" s="1"/>
  <c r="K79" i="102"/>
  <c r="G80" i="102"/>
  <c r="BB91" i="102"/>
  <c r="BD91" i="102" s="1"/>
  <c r="BE91" i="102" s="1"/>
  <c r="K91" i="102"/>
  <c r="BB27" i="102"/>
  <c r="BD27" i="102" s="1"/>
  <c r="BE27" i="102" s="1"/>
  <c r="BB2" i="102"/>
  <c r="BD2" i="102" s="1"/>
  <c r="BE2" i="102" s="1"/>
  <c r="BB24" i="102"/>
  <c r="BD24" i="102" s="1"/>
  <c r="BE24" i="102" s="1"/>
  <c r="BB22" i="102"/>
  <c r="BD22" i="102" s="1"/>
  <c r="BE22" i="102" s="1"/>
  <c r="G49" i="102"/>
  <c r="K15" i="102"/>
  <c r="K38" i="102"/>
  <c r="BB38" i="102"/>
  <c r="BD38" i="102" s="1"/>
  <c r="BE38" i="102" s="1"/>
  <c r="G8" i="102"/>
  <c r="G52" i="102"/>
  <c r="K56" i="102"/>
  <c r="G60" i="102"/>
  <c r="G62" i="102"/>
  <c r="K63" i="102"/>
  <c r="BB63" i="102"/>
  <c r="BD63" i="102" s="1"/>
  <c r="BE63" i="102" s="1"/>
  <c r="G67" i="102"/>
  <c r="G69" i="102"/>
  <c r="K76" i="102"/>
  <c r="BB76" i="102"/>
  <c r="BD76" i="102" s="1"/>
  <c r="BE76" i="102" s="1"/>
  <c r="K77" i="102"/>
  <c r="BB120" i="102"/>
  <c r="BD120" i="102" s="1"/>
  <c r="BE120" i="102" s="1"/>
  <c r="K32" i="102"/>
  <c r="BB32" i="102"/>
  <c r="BD32" i="102" s="1"/>
  <c r="BE32" i="102" s="1"/>
  <c r="G3" i="102"/>
  <c r="G19" i="102"/>
  <c r="K40" i="102"/>
  <c r="BB40" i="102"/>
  <c r="BD40" i="102" s="1"/>
  <c r="BE40" i="102" s="1"/>
  <c r="BB53" i="102"/>
  <c r="BD53" i="102" s="1"/>
  <c r="BE53" i="102" s="1"/>
  <c r="K61" i="102"/>
  <c r="BB61" i="102"/>
  <c r="BD61" i="102" s="1"/>
  <c r="BE61" i="102" s="1"/>
  <c r="BB87" i="102"/>
  <c r="BD87" i="102" s="1"/>
  <c r="BE87" i="102" s="1"/>
  <c r="K87" i="102"/>
  <c r="K103" i="102"/>
  <c r="K92" i="102"/>
  <c r="BB92" i="102"/>
  <c r="BD92" i="102" s="1"/>
  <c r="BE92" i="102" s="1"/>
  <c r="BB96" i="102"/>
  <c r="BD96" i="102" s="1"/>
  <c r="BE96" i="102" s="1"/>
  <c r="K108" i="102"/>
  <c r="BB108" i="102"/>
  <c r="BD108" i="102" s="1"/>
  <c r="BE108" i="102" s="1"/>
  <c r="BB112" i="102"/>
  <c r="BD112" i="102" s="1"/>
  <c r="BE112" i="102" s="1"/>
  <c r="K118" i="102"/>
  <c r="BB118" i="102"/>
  <c r="BD118" i="102" s="1"/>
  <c r="BE118" i="102" s="1"/>
  <c r="G85" i="102"/>
  <c r="G89" i="102"/>
  <c r="G93" i="102"/>
  <c r="G97" i="102"/>
  <c r="G101" i="102"/>
  <c r="G105" i="102"/>
  <c r="G109" i="102"/>
  <c r="G113" i="102"/>
  <c r="G121" i="102"/>
  <c r="K86" i="102"/>
  <c r="BB86" i="102"/>
  <c r="BD86" i="102" s="1"/>
  <c r="BE86" i="102" s="1"/>
  <c r="K98" i="102"/>
  <c r="K102" i="102"/>
  <c r="BB102" i="102"/>
  <c r="BD102" i="102" s="1"/>
  <c r="BE102" i="102" s="1"/>
  <c r="K114" i="102"/>
  <c r="G119" i="102"/>
  <c r="K123" i="102"/>
  <c r="BB124" i="102"/>
  <c r="BD124" i="102" s="1"/>
  <c r="BE124" i="102" s="1"/>
  <c r="BK108" i="103" l="1"/>
  <c r="BM108" i="103" s="1"/>
  <c r="BN108" i="103" s="1"/>
  <c r="K109" i="103"/>
  <c r="BK57" i="103"/>
  <c r="K27" i="103"/>
  <c r="BB4" i="102"/>
  <c r="BD4" i="102" s="1"/>
  <c r="BE4" i="102" s="1"/>
  <c r="K14" i="102"/>
  <c r="BB39" i="102"/>
  <c r="BD39" i="102" s="1"/>
  <c r="BE39" i="102" s="1"/>
  <c r="K18" i="102"/>
  <c r="BB100" i="102"/>
  <c r="BD100" i="102" s="1"/>
  <c r="BE100" i="102" s="1"/>
  <c r="K95" i="102"/>
  <c r="K33" i="102"/>
  <c r="K122" i="102"/>
  <c r="BB106" i="102"/>
  <c r="BD106" i="102" s="1"/>
  <c r="BE106" i="102" s="1"/>
  <c r="K116" i="102"/>
  <c r="BB74" i="102"/>
  <c r="BD74" i="102" s="1"/>
  <c r="BE74" i="102" s="1"/>
  <c r="BK112" i="103"/>
  <c r="BM112" i="103" s="1"/>
  <c r="BN112" i="103" s="1"/>
  <c r="BK73" i="103"/>
  <c r="BM73" i="103" s="1"/>
  <c r="BN73" i="103" s="1"/>
  <c r="K58" i="103"/>
  <c r="BK68" i="103"/>
  <c r="BM68" i="103" s="1"/>
  <c r="BN68" i="103" s="1"/>
  <c r="K93" i="103"/>
  <c r="K97" i="103"/>
  <c r="K53" i="103"/>
  <c r="BK3" i="103"/>
  <c r="BM3" i="103" s="1"/>
  <c r="BN3" i="103" s="1"/>
  <c r="BK8" i="103"/>
  <c r="BM8" i="103" s="1"/>
  <c r="BN8" i="103" s="1"/>
  <c r="K55" i="103"/>
  <c r="K22" i="103"/>
  <c r="BK61" i="103"/>
  <c r="BM61" i="103" s="1"/>
  <c r="BN61" i="103" s="1"/>
  <c r="BK11" i="103"/>
  <c r="BM11" i="103" s="1"/>
  <c r="BN11" i="103" s="1"/>
  <c r="K24" i="103"/>
  <c r="BK67" i="103"/>
  <c r="BM67" i="103" s="1"/>
  <c r="BN67" i="103" s="1"/>
  <c r="BK66" i="103"/>
  <c r="BM66" i="103" s="1"/>
  <c r="BN66" i="103" s="1"/>
  <c r="K45" i="103"/>
  <c r="K2" i="103"/>
  <c r="BK16" i="103"/>
  <c r="BM16" i="103" s="1"/>
  <c r="BN16" i="103" s="1"/>
  <c r="BK69" i="103"/>
  <c r="BM69" i="103" s="1"/>
  <c r="BN69" i="103" s="1"/>
  <c r="K47" i="103"/>
  <c r="K95" i="103"/>
  <c r="K51" i="103"/>
  <c r="K43" i="103"/>
  <c r="K23" i="103"/>
  <c r="K31" i="103"/>
  <c r="K14" i="103"/>
  <c r="BK92" i="103"/>
  <c r="BM92" i="103" s="1"/>
  <c r="BN92" i="103" s="1"/>
  <c r="K101" i="103"/>
  <c r="K39" i="103"/>
  <c r="BK7" i="103"/>
  <c r="BM7" i="103" s="1"/>
  <c r="BN7" i="103" s="1"/>
  <c r="BK74" i="103"/>
  <c r="BM74" i="103" s="1"/>
  <c r="BN74" i="103" s="1"/>
  <c r="BK10" i="103"/>
  <c r="BM10" i="103" s="1"/>
  <c r="BN10" i="103" s="1"/>
  <c r="K37" i="103"/>
  <c r="K20" i="103"/>
  <c r="K43" i="102"/>
  <c r="BB12" i="102"/>
  <c r="BD12" i="102" s="1"/>
  <c r="BE12" i="102" s="1"/>
  <c r="BB10" i="102"/>
  <c r="BD10" i="102" s="1"/>
  <c r="BE10" i="102" s="1"/>
  <c r="BB72" i="102"/>
  <c r="BD72" i="102" s="1"/>
  <c r="BE72" i="102" s="1"/>
  <c r="BB90" i="102"/>
  <c r="BD90" i="102" s="1"/>
  <c r="BE90" i="102" s="1"/>
  <c r="K59" i="102"/>
  <c r="K84" i="102"/>
  <c r="BB55" i="102"/>
  <c r="BD55" i="102" s="1"/>
  <c r="BE55" i="102" s="1"/>
  <c r="BB25" i="102"/>
  <c r="BD25" i="102" s="1"/>
  <c r="BE25" i="102" s="1"/>
  <c r="BB36" i="102"/>
  <c r="BD36" i="102" s="1"/>
  <c r="BE36" i="102" s="1"/>
  <c r="K111" i="102"/>
  <c r="BB13" i="102"/>
  <c r="BD13" i="102" s="1"/>
  <c r="BE13" i="102" s="1"/>
  <c r="K47" i="102"/>
  <c r="BB35" i="102"/>
  <c r="BD35" i="102" s="1"/>
  <c r="BE35" i="102" s="1"/>
  <c r="BB45" i="102"/>
  <c r="BD45" i="102" s="1"/>
  <c r="BE45" i="102" s="1"/>
  <c r="BB88" i="102"/>
  <c r="BD88" i="102" s="1"/>
  <c r="BE88" i="102" s="1"/>
  <c r="BB104" i="102"/>
  <c r="BD104" i="102" s="1"/>
  <c r="BE104" i="102" s="1"/>
  <c r="K75" i="102"/>
  <c r="BB23" i="102"/>
  <c r="BD23" i="102" s="1"/>
  <c r="BE23" i="102" s="1"/>
  <c r="K42" i="102"/>
  <c r="BB110" i="102"/>
  <c r="BD110" i="102" s="1"/>
  <c r="BE110" i="102" s="1"/>
  <c r="BB94" i="102"/>
  <c r="BD94" i="102" s="1"/>
  <c r="BE94" i="102" s="1"/>
  <c r="BB71" i="102"/>
  <c r="BD71" i="102" s="1"/>
  <c r="BE71" i="102" s="1"/>
  <c r="BB17" i="102"/>
  <c r="BD17" i="102" s="1"/>
  <c r="BE17" i="102" s="1"/>
  <c r="K58" i="102"/>
  <c r="K99" i="102"/>
  <c r="BB65" i="102"/>
  <c r="BD65" i="102" s="1"/>
  <c r="BE65" i="102" s="1"/>
  <c r="BB11" i="102"/>
  <c r="BD11" i="102" s="1"/>
  <c r="BE11" i="102" s="1"/>
  <c r="K115" i="102"/>
  <c r="BB37" i="102"/>
  <c r="BD37" i="102" s="1"/>
  <c r="BE37" i="102" s="1"/>
  <c r="K82" i="102"/>
  <c r="K15" i="103"/>
  <c r="BK59" i="103"/>
  <c r="BM59" i="103" s="1"/>
  <c r="BN59" i="103" s="1"/>
  <c r="BK76" i="103"/>
  <c r="BM76" i="103" s="1"/>
  <c r="BN76" i="103" s="1"/>
  <c r="BK72" i="103"/>
  <c r="BM72" i="103" s="1"/>
  <c r="BN72" i="103" s="1"/>
  <c r="BK34" i="103"/>
  <c r="BM34" i="103" s="1"/>
  <c r="BN34" i="103" s="1"/>
  <c r="K111" i="103"/>
  <c r="BK29" i="103"/>
  <c r="BM29" i="103" s="1"/>
  <c r="BN29" i="103" s="1"/>
  <c r="BK17" i="103"/>
  <c r="BM17" i="103" s="1"/>
  <c r="BN17" i="103" s="1"/>
  <c r="BK19" i="103"/>
  <c r="BM19" i="103" s="1"/>
  <c r="BN19" i="103" s="1"/>
  <c r="BB16" i="102"/>
  <c r="BD16" i="102" s="1"/>
  <c r="BE16" i="102" s="1"/>
  <c r="K21" i="102"/>
  <c r="K94" i="103"/>
  <c r="BK94" i="103"/>
  <c r="BM94" i="103" s="1"/>
  <c r="BN94" i="103" s="1"/>
  <c r="BK50" i="103"/>
  <c r="BM50" i="103" s="1"/>
  <c r="BN50" i="103" s="1"/>
  <c r="K50" i="103"/>
  <c r="K30" i="103"/>
  <c r="BK30" i="103"/>
  <c r="BM30" i="103" s="1"/>
  <c r="BN30" i="103" s="1"/>
  <c r="K106" i="103"/>
  <c r="BK106" i="103"/>
  <c r="BM106" i="103" s="1"/>
  <c r="BN106" i="103" s="1"/>
  <c r="BK82" i="103"/>
  <c r="BM82" i="103" s="1"/>
  <c r="BN82" i="103" s="1"/>
  <c r="K82" i="103"/>
  <c r="BK81" i="103"/>
  <c r="BM81" i="103" s="1"/>
  <c r="BN81" i="103" s="1"/>
  <c r="K81" i="103"/>
  <c r="K75" i="103"/>
  <c r="BK75" i="103"/>
  <c r="BM75" i="103" s="1"/>
  <c r="BN75" i="103" s="1"/>
  <c r="BK48" i="103"/>
  <c r="BM48" i="103" s="1"/>
  <c r="BN48" i="103" s="1"/>
  <c r="K48" i="103"/>
  <c r="K26" i="103"/>
  <c r="BK26" i="103"/>
  <c r="BM26" i="103" s="1"/>
  <c r="BN26" i="103" s="1"/>
  <c r="K102" i="103"/>
  <c r="BK102" i="103"/>
  <c r="BM102" i="103" s="1"/>
  <c r="BN102" i="103" s="1"/>
  <c r="BK88" i="103"/>
  <c r="BM88" i="103" s="1"/>
  <c r="BN88" i="103" s="1"/>
  <c r="K88" i="103"/>
  <c r="BK80" i="103"/>
  <c r="BM80" i="103" s="1"/>
  <c r="BN80" i="103" s="1"/>
  <c r="K80" i="103"/>
  <c r="BK99" i="103"/>
  <c r="BM99" i="103" s="1"/>
  <c r="BN99" i="103" s="1"/>
  <c r="K99" i="103"/>
  <c r="BK87" i="103"/>
  <c r="BM87" i="103" s="1"/>
  <c r="BN87" i="103" s="1"/>
  <c r="K87" i="103"/>
  <c r="K71" i="103"/>
  <c r="BK71" i="103"/>
  <c r="BM71" i="103" s="1"/>
  <c r="BN71" i="103" s="1"/>
  <c r="BK54" i="103"/>
  <c r="BM54" i="103" s="1"/>
  <c r="BN54" i="103" s="1"/>
  <c r="K54" i="103"/>
  <c r="BK46" i="103"/>
  <c r="BM46" i="103" s="1"/>
  <c r="BN46" i="103" s="1"/>
  <c r="K46" i="103"/>
  <c r="BK38" i="103"/>
  <c r="BM38" i="103" s="1"/>
  <c r="BN38" i="103" s="1"/>
  <c r="K38" i="103"/>
  <c r="BK115" i="103"/>
  <c r="BM115" i="103" s="1"/>
  <c r="BN115" i="103" s="1"/>
  <c r="K115" i="103"/>
  <c r="BK89" i="103"/>
  <c r="BM89" i="103" s="1"/>
  <c r="BN89" i="103" s="1"/>
  <c r="K89" i="103"/>
  <c r="K9" i="103"/>
  <c r="BK9" i="103"/>
  <c r="BM9" i="103" s="1"/>
  <c r="BN9" i="103" s="1"/>
  <c r="K5" i="103"/>
  <c r="BK5" i="103"/>
  <c r="BM5" i="103" s="1"/>
  <c r="BN5" i="103" s="1"/>
  <c r="K110" i="103"/>
  <c r="BK110" i="103"/>
  <c r="BM110" i="103" s="1"/>
  <c r="BN110" i="103" s="1"/>
  <c r="BK84" i="103"/>
  <c r="BM84" i="103" s="1"/>
  <c r="BN84" i="103" s="1"/>
  <c r="K84" i="103"/>
  <c r="BK83" i="103"/>
  <c r="BM83" i="103" s="1"/>
  <c r="BN83" i="103" s="1"/>
  <c r="K83" i="103"/>
  <c r="BK42" i="103"/>
  <c r="BM42" i="103" s="1"/>
  <c r="BN42" i="103" s="1"/>
  <c r="K42" i="103"/>
  <c r="BK77" i="103"/>
  <c r="BM77" i="103" s="1"/>
  <c r="BN77" i="103" s="1"/>
  <c r="K77" i="103"/>
  <c r="K56" i="103"/>
  <c r="BK56" i="103"/>
  <c r="K12" i="103"/>
  <c r="BK12" i="103"/>
  <c r="BM12" i="103" s="1"/>
  <c r="BN12" i="103" s="1"/>
  <c r="BK90" i="103"/>
  <c r="BM90" i="103" s="1"/>
  <c r="BN90" i="103" s="1"/>
  <c r="K90" i="103"/>
  <c r="BK91" i="103"/>
  <c r="BM91" i="103" s="1"/>
  <c r="BN91" i="103" s="1"/>
  <c r="K91" i="103"/>
  <c r="BK40" i="103"/>
  <c r="BM40" i="103" s="1"/>
  <c r="BN40" i="103" s="1"/>
  <c r="K40" i="103"/>
  <c r="BK107" i="103"/>
  <c r="BM107" i="103" s="1"/>
  <c r="BN107" i="103" s="1"/>
  <c r="K107" i="103"/>
  <c r="K32" i="103"/>
  <c r="BK32" i="103"/>
  <c r="BM32" i="103" s="1"/>
  <c r="BN32" i="103" s="1"/>
  <c r="K114" i="103"/>
  <c r="BK114" i="103"/>
  <c r="BM114" i="103" s="1"/>
  <c r="BN114" i="103" s="1"/>
  <c r="K98" i="103"/>
  <c r="BK98" i="103"/>
  <c r="BM98" i="103" s="1"/>
  <c r="BN98" i="103" s="1"/>
  <c r="BK86" i="103"/>
  <c r="BM86" i="103" s="1"/>
  <c r="BN86" i="103" s="1"/>
  <c r="K86" i="103"/>
  <c r="BK78" i="103"/>
  <c r="BM78" i="103" s="1"/>
  <c r="BN78" i="103" s="1"/>
  <c r="K78" i="103"/>
  <c r="BK85" i="103"/>
  <c r="BM85" i="103" s="1"/>
  <c r="BN85" i="103" s="1"/>
  <c r="K85" i="103"/>
  <c r="BK52" i="103"/>
  <c r="BM52" i="103" s="1"/>
  <c r="BN52" i="103" s="1"/>
  <c r="K52" i="103"/>
  <c r="BK44" i="103"/>
  <c r="BM44" i="103" s="1"/>
  <c r="BN44" i="103" s="1"/>
  <c r="K44" i="103"/>
  <c r="BK36" i="103"/>
  <c r="BM36" i="103" s="1"/>
  <c r="BN36" i="103" s="1"/>
  <c r="K36" i="103"/>
  <c r="BK79" i="103"/>
  <c r="BM79" i="103" s="1"/>
  <c r="BN79" i="103" s="1"/>
  <c r="K79" i="103"/>
  <c r="K13" i="103"/>
  <c r="BK13" i="103"/>
  <c r="BM13" i="103" s="1"/>
  <c r="BN13" i="103" s="1"/>
  <c r="K6" i="103"/>
  <c r="BK6" i="103"/>
  <c r="BM6" i="103" s="1"/>
  <c r="BN6" i="103" s="1"/>
  <c r="K65" i="103"/>
  <c r="BK65" i="103"/>
  <c r="BM65" i="103" s="1"/>
  <c r="BN65" i="103" s="1"/>
  <c r="BB109" i="102"/>
  <c r="BD109" i="102" s="1"/>
  <c r="BE109" i="102" s="1"/>
  <c r="K109" i="102"/>
  <c r="K3" i="102"/>
  <c r="BB3" i="102"/>
  <c r="BD3" i="102" s="1"/>
  <c r="BE3" i="102" s="1"/>
  <c r="BB105" i="102"/>
  <c r="BD105" i="102" s="1"/>
  <c r="BE105" i="102" s="1"/>
  <c r="K105" i="102"/>
  <c r="BB89" i="102"/>
  <c r="BD89" i="102" s="1"/>
  <c r="BE89" i="102" s="1"/>
  <c r="K89" i="102"/>
  <c r="BB64" i="102"/>
  <c r="BD64" i="102" s="1"/>
  <c r="BE64" i="102" s="1"/>
  <c r="K64" i="102"/>
  <c r="BB54" i="102"/>
  <c r="BD54" i="102" s="1"/>
  <c r="BE54" i="102" s="1"/>
  <c r="K54" i="102"/>
  <c r="BB51" i="102"/>
  <c r="BD51" i="102" s="1"/>
  <c r="BE51" i="102" s="1"/>
  <c r="K51" i="102"/>
  <c r="K20" i="102"/>
  <c r="BB20" i="102"/>
  <c r="BD20" i="102" s="1"/>
  <c r="BE20" i="102" s="1"/>
  <c r="BB93" i="102"/>
  <c r="BD93" i="102" s="1"/>
  <c r="BE93" i="102" s="1"/>
  <c r="K93" i="102"/>
  <c r="BB119" i="102"/>
  <c r="BD119" i="102" s="1"/>
  <c r="BE119" i="102" s="1"/>
  <c r="K119" i="102"/>
  <c r="BB101" i="102"/>
  <c r="BD101" i="102" s="1"/>
  <c r="BE101" i="102" s="1"/>
  <c r="K101" i="102"/>
  <c r="BB85" i="102"/>
  <c r="BD85" i="102" s="1"/>
  <c r="BE85" i="102" s="1"/>
  <c r="K85" i="102"/>
  <c r="K69" i="102"/>
  <c r="BB69" i="102"/>
  <c r="BD69" i="102" s="1"/>
  <c r="BE69" i="102" s="1"/>
  <c r="BB62" i="102"/>
  <c r="BD62" i="102" s="1"/>
  <c r="BE62" i="102" s="1"/>
  <c r="K62" i="102"/>
  <c r="K80" i="102"/>
  <c r="BB80" i="102"/>
  <c r="BD80" i="102" s="1"/>
  <c r="BE80" i="102" s="1"/>
  <c r="K50" i="102"/>
  <c r="BB50" i="102"/>
  <c r="BD50" i="102" s="1"/>
  <c r="BE50" i="102" s="1"/>
  <c r="BB121" i="102"/>
  <c r="BD121" i="102" s="1"/>
  <c r="BE121" i="102" s="1"/>
  <c r="K121" i="102"/>
  <c r="BB113" i="102"/>
  <c r="BD113" i="102" s="1"/>
  <c r="BE113" i="102" s="1"/>
  <c r="K113" i="102"/>
  <c r="BB97" i="102"/>
  <c r="BD97" i="102" s="1"/>
  <c r="BE97" i="102" s="1"/>
  <c r="K97" i="102"/>
  <c r="K19" i="102"/>
  <c r="BB19" i="102"/>
  <c r="BD19" i="102" s="1"/>
  <c r="BE19" i="102" s="1"/>
  <c r="K67" i="102"/>
  <c r="BB67" i="102"/>
  <c r="BD67" i="102" s="1"/>
  <c r="BE67" i="102" s="1"/>
  <c r="BB60" i="102"/>
  <c r="BD60" i="102" s="1"/>
  <c r="BE60" i="102" s="1"/>
  <c r="K60" i="102"/>
  <c r="BB52" i="102"/>
  <c r="BD52" i="102" s="1"/>
  <c r="BE52" i="102" s="1"/>
  <c r="K52" i="102"/>
  <c r="BB8" i="102"/>
  <c r="BD8" i="102" s="1"/>
  <c r="BE8" i="102" s="1"/>
  <c r="K8" i="102"/>
  <c r="K49" i="102"/>
  <c r="BB49" i="102"/>
  <c r="BD49" i="102" s="1"/>
  <c r="BE49" i="102" s="1"/>
  <c r="S195" i="41" l="1"/>
  <c r="H12" i="34"/>
  <c r="H11" i="34" l="1"/>
  <c r="L186" i="87" l="1"/>
  <c r="A186" i="87"/>
  <c r="L161" i="87"/>
  <c r="L136" i="87"/>
  <c r="L111" i="87"/>
  <c r="A111" i="87"/>
  <c r="L86" i="87"/>
  <c r="A86" i="87"/>
  <c r="L61" i="87"/>
  <c r="L37" i="87"/>
  <c r="L12" i="87"/>
  <c r="A12" i="87"/>
  <c r="AE9" i="87"/>
  <c r="AD9" i="87"/>
  <c r="AC9" i="87"/>
  <c r="C186" i="87" s="1"/>
  <c r="AE8" i="87"/>
  <c r="A161" i="87" s="1"/>
  <c r="AD8" i="87"/>
  <c r="AC8" i="87"/>
  <c r="C161" i="87" s="1"/>
  <c r="AE7" i="87"/>
  <c r="A136" i="87" s="1"/>
  <c r="AD7" i="87"/>
  <c r="C136" i="87" s="1"/>
  <c r="AC7" i="87"/>
  <c r="AE6" i="87"/>
  <c r="AD6" i="87"/>
  <c r="AC6" i="87"/>
  <c r="C111" i="87" s="1"/>
  <c r="AE5" i="87"/>
  <c r="AD5" i="87"/>
  <c r="AC5" i="87"/>
  <c r="C86" i="87" s="1"/>
  <c r="AE4" i="87"/>
  <c r="A61" i="87" s="1"/>
  <c r="AD4" i="87"/>
  <c r="AC4" i="87"/>
  <c r="C61" i="87" s="1"/>
  <c r="AE3" i="87"/>
  <c r="A37" i="87" s="1"/>
  <c r="AD3" i="87"/>
  <c r="C37" i="87" s="1"/>
  <c r="AC3" i="87"/>
  <c r="AE2" i="87"/>
  <c r="AC2" i="87"/>
  <c r="C12" i="87" s="1"/>
  <c r="H10" i="34" l="1"/>
  <c r="D1" i="34" l="1"/>
  <c r="H8" i="34" l="1"/>
  <c r="H7" i="34" l="1"/>
  <c r="I15" i="34" l="1"/>
  <c r="H6" i="34"/>
  <c r="H5" i="34" l="1"/>
  <c r="U195" i="41" l="1"/>
  <c r="T195" i="41"/>
  <c r="R195" i="41"/>
  <c r="Q195" i="41"/>
  <c r="P195" i="41"/>
  <c r="O195" i="41"/>
  <c r="N195" i="41"/>
  <c r="M195" i="41"/>
  <c r="L195" i="41"/>
  <c r="K190" i="41"/>
  <c r="I190" i="41"/>
  <c r="K189" i="41"/>
  <c r="I189" i="41"/>
  <c r="K188" i="41"/>
  <c r="I188" i="41"/>
  <c r="K187" i="41"/>
  <c r="I187" i="41"/>
  <c r="K186" i="41"/>
  <c r="I186" i="41"/>
  <c r="K185" i="41"/>
  <c r="I185" i="41"/>
  <c r="K184" i="41"/>
  <c r="I184" i="41"/>
  <c r="K183" i="41"/>
  <c r="I183" i="41"/>
  <c r="K182" i="41"/>
  <c r="I182" i="41"/>
  <c r="K181" i="41"/>
  <c r="I181" i="41"/>
  <c r="K180" i="41"/>
  <c r="I180" i="41"/>
  <c r="K179" i="41"/>
  <c r="I179" i="41"/>
  <c r="K178" i="41"/>
  <c r="I178" i="41"/>
  <c r="K177" i="41"/>
  <c r="I177" i="41"/>
  <c r="K176" i="41"/>
  <c r="I176" i="41"/>
  <c r="K175" i="41"/>
  <c r="I175" i="41"/>
  <c r="K174" i="41"/>
  <c r="I174" i="41"/>
  <c r="K173" i="41"/>
  <c r="I173" i="41"/>
  <c r="K172" i="41"/>
  <c r="I172" i="41"/>
  <c r="K171" i="41"/>
  <c r="I171" i="41"/>
  <c r="K170" i="41"/>
  <c r="I170" i="41"/>
  <c r="K169" i="41"/>
  <c r="I169" i="41"/>
  <c r="K168" i="41"/>
  <c r="I168" i="41"/>
  <c r="K156" i="41"/>
  <c r="I156" i="41" s="1"/>
  <c r="K155" i="41"/>
  <c r="I155" i="41" s="1"/>
  <c r="K154" i="41"/>
  <c r="I154" i="41" s="1"/>
  <c r="K153" i="41"/>
  <c r="I153" i="41" s="1"/>
  <c r="K74" i="41"/>
  <c r="K5" i="41"/>
  <c r="K19" i="41"/>
  <c r="I19" i="41" s="1"/>
  <c r="K27" i="41"/>
  <c r="I27" i="41" s="1"/>
  <c r="K51" i="41"/>
  <c r="I51" i="41" s="1"/>
  <c r="K16" i="41"/>
  <c r="I16" i="41" s="1"/>
  <c r="K64" i="41"/>
  <c r="I64" i="41" s="1"/>
  <c r="K145" i="41"/>
  <c r="I145" i="41" s="1"/>
  <c r="K3" i="41"/>
  <c r="I3" i="41" s="1"/>
  <c r="K149" i="41"/>
  <c r="I149" i="41" s="1"/>
  <c r="K110" i="41"/>
  <c r="I110" i="41" s="1"/>
  <c r="K41" i="41"/>
  <c r="I41" i="41" s="1"/>
  <c r="K79" i="41"/>
  <c r="I79" i="41" s="1"/>
  <c r="K124" i="41"/>
  <c r="I124" i="41" s="1"/>
  <c r="K14" i="41"/>
  <c r="I14" i="41" s="1"/>
  <c r="K35" i="41"/>
  <c r="I35" i="41" s="1"/>
  <c r="K151" i="41"/>
  <c r="I151" i="41" s="1"/>
  <c r="K146" i="41"/>
  <c r="I146" i="41" s="1"/>
  <c r="K112" i="41"/>
  <c r="I112" i="41" s="1"/>
  <c r="K114" i="41"/>
  <c r="I114" i="41" s="1"/>
  <c r="K141" i="41"/>
  <c r="I141" i="41" s="1"/>
  <c r="K93" i="41"/>
  <c r="I93" i="41" s="1"/>
  <c r="K152" i="41"/>
  <c r="I152" i="41" s="1"/>
  <c r="K150" i="41"/>
  <c r="I150" i="41" s="1"/>
  <c r="K148" i="41"/>
  <c r="I148" i="41" s="1"/>
  <c r="K147" i="41"/>
  <c r="I147" i="41" s="1"/>
  <c r="K144" i="41"/>
  <c r="I144" i="41" s="1"/>
  <c r="K143" i="41"/>
  <c r="I143" i="41" s="1"/>
  <c r="K142" i="41"/>
  <c r="I142" i="41" s="1"/>
  <c r="K140" i="41"/>
  <c r="I140" i="41" s="1"/>
  <c r="K139" i="41"/>
  <c r="I139" i="41" s="1"/>
  <c r="K138" i="41"/>
  <c r="I138" i="41" s="1"/>
  <c r="K137" i="41"/>
  <c r="I137" i="41" s="1"/>
  <c r="K136" i="41"/>
  <c r="I136" i="41" s="1"/>
  <c r="K135" i="41"/>
  <c r="I135" i="41" s="1"/>
  <c r="K134" i="41"/>
  <c r="I134" i="41" s="1"/>
  <c r="K133" i="41"/>
  <c r="I133" i="41" s="1"/>
  <c r="K132" i="41"/>
  <c r="I132" i="41" s="1"/>
  <c r="K131" i="41"/>
  <c r="I131" i="41" s="1"/>
  <c r="K130" i="41"/>
  <c r="I130" i="41" s="1"/>
  <c r="K129" i="41"/>
  <c r="I129" i="41" s="1"/>
  <c r="K128" i="41"/>
  <c r="I128" i="41" s="1"/>
  <c r="K127" i="41"/>
  <c r="I127" i="41" s="1"/>
  <c r="K126" i="41"/>
  <c r="I126" i="41" s="1"/>
  <c r="K125" i="41"/>
  <c r="I125" i="41" s="1"/>
  <c r="K123" i="41"/>
  <c r="I123" i="41" s="1"/>
  <c r="K122" i="41"/>
  <c r="I122" i="41" s="1"/>
  <c r="K121" i="41"/>
  <c r="I121" i="41" s="1"/>
  <c r="K120" i="41"/>
  <c r="I120" i="41" s="1"/>
  <c r="K119" i="41"/>
  <c r="I119" i="41" s="1"/>
  <c r="K118" i="41"/>
  <c r="I118" i="41" s="1"/>
  <c r="K117" i="41"/>
  <c r="I117" i="41" s="1"/>
  <c r="K116" i="41"/>
  <c r="I116" i="41" s="1"/>
  <c r="K115" i="41"/>
  <c r="I115" i="41" s="1"/>
  <c r="K113" i="41"/>
  <c r="I113" i="41" s="1"/>
  <c r="K111" i="41"/>
  <c r="I111" i="41" s="1"/>
  <c r="K109" i="41"/>
  <c r="I109" i="41" s="1"/>
  <c r="K108" i="41"/>
  <c r="I108" i="41" s="1"/>
  <c r="K107" i="41"/>
  <c r="I107" i="41" s="1"/>
  <c r="K106" i="41"/>
  <c r="I106" i="41" s="1"/>
  <c r="K105" i="41"/>
  <c r="I105" i="41" s="1"/>
  <c r="K104" i="41"/>
  <c r="I104" i="41" s="1"/>
  <c r="K103" i="41"/>
  <c r="I103" i="41" s="1"/>
  <c r="K102" i="41"/>
  <c r="I102" i="41" s="1"/>
  <c r="K101" i="41"/>
  <c r="I101" i="41" s="1"/>
  <c r="K100" i="41"/>
  <c r="I100" i="41" s="1"/>
  <c r="K99" i="41"/>
  <c r="I99" i="41" s="1"/>
  <c r="K98" i="41"/>
  <c r="I98" i="41" s="1"/>
  <c r="K97" i="41"/>
  <c r="I97" i="41" s="1"/>
  <c r="K96" i="41"/>
  <c r="I96" i="41" s="1"/>
  <c r="K95" i="41"/>
  <c r="I95" i="41" s="1"/>
  <c r="K94" i="41"/>
  <c r="I94" i="41" s="1"/>
  <c r="K92" i="41"/>
  <c r="I92" i="41" s="1"/>
  <c r="K91" i="41"/>
  <c r="I91" i="41" s="1"/>
  <c r="K90" i="41"/>
  <c r="I90" i="41" s="1"/>
  <c r="K89" i="41"/>
  <c r="I89" i="41" s="1"/>
  <c r="K88" i="41"/>
  <c r="I88" i="41" s="1"/>
  <c r="K87" i="41"/>
  <c r="I87" i="41" s="1"/>
  <c r="K86" i="41"/>
  <c r="I86" i="41" s="1"/>
  <c r="K85" i="41"/>
  <c r="I85" i="41" s="1"/>
  <c r="K84" i="41"/>
  <c r="I84" i="41" s="1"/>
  <c r="K83" i="41"/>
  <c r="I83" i="41" s="1"/>
  <c r="K82" i="41"/>
  <c r="I82" i="41" s="1"/>
  <c r="K81" i="41"/>
  <c r="I81" i="41" s="1"/>
  <c r="K80" i="41"/>
  <c r="I80" i="41" s="1"/>
  <c r="K78" i="41"/>
  <c r="I78" i="41" s="1"/>
  <c r="K77" i="41"/>
  <c r="I77" i="41" s="1"/>
  <c r="K76" i="41"/>
  <c r="I76" i="41" s="1"/>
  <c r="K75" i="41"/>
  <c r="I75" i="41" s="1"/>
  <c r="K73" i="41"/>
  <c r="I73" i="41" s="1"/>
  <c r="K72" i="41"/>
  <c r="I72" i="41" s="1"/>
  <c r="K71" i="41"/>
  <c r="I71" i="41" s="1"/>
  <c r="K70" i="41"/>
  <c r="I70" i="41" s="1"/>
  <c r="K69" i="41"/>
  <c r="I69" i="41" s="1"/>
  <c r="K68" i="41"/>
  <c r="I68" i="41" s="1"/>
  <c r="K67" i="41"/>
  <c r="I67" i="41" s="1"/>
  <c r="K66" i="41"/>
  <c r="I66" i="41" s="1"/>
  <c r="K65" i="41"/>
  <c r="I65" i="41" s="1"/>
  <c r="K63" i="41"/>
  <c r="I63" i="41" s="1"/>
  <c r="K62" i="41"/>
  <c r="I62" i="41" s="1"/>
  <c r="K61" i="41"/>
  <c r="I61" i="41" s="1"/>
  <c r="K60" i="41"/>
  <c r="I60" i="41" s="1"/>
  <c r="K59" i="41"/>
  <c r="I59" i="41" s="1"/>
  <c r="K58" i="41"/>
  <c r="I58" i="41" s="1"/>
  <c r="K57" i="41"/>
  <c r="I57" i="41" s="1"/>
  <c r="K56" i="41"/>
  <c r="I56" i="41" s="1"/>
  <c r="K55" i="41"/>
  <c r="I55" i="41" s="1"/>
  <c r="K54" i="41"/>
  <c r="I54" i="41" s="1"/>
  <c r="K53" i="41"/>
  <c r="I53" i="41" s="1"/>
  <c r="K52" i="41"/>
  <c r="I52" i="41" s="1"/>
  <c r="K50" i="41"/>
  <c r="I50" i="41" s="1"/>
  <c r="K49" i="41"/>
  <c r="I49" i="41" s="1"/>
  <c r="K48" i="41"/>
  <c r="I48" i="41" s="1"/>
  <c r="K47" i="41"/>
  <c r="I47" i="41" s="1"/>
  <c r="K46" i="41"/>
  <c r="I46" i="41" s="1"/>
  <c r="K45" i="41"/>
  <c r="I45" i="41" s="1"/>
  <c r="K44" i="41"/>
  <c r="I44" i="41" s="1"/>
  <c r="K43" i="41"/>
  <c r="I43" i="41" s="1"/>
  <c r="K42" i="41"/>
  <c r="I42" i="41" s="1"/>
  <c r="K40" i="41"/>
  <c r="I40" i="41" s="1"/>
  <c r="K39" i="41"/>
  <c r="I39" i="41" s="1"/>
  <c r="K38" i="41"/>
  <c r="I38" i="41" s="1"/>
  <c r="K37" i="41"/>
  <c r="I37" i="41" s="1"/>
  <c r="K36" i="41"/>
  <c r="I36" i="41" s="1"/>
  <c r="K34" i="41"/>
  <c r="I34" i="41" s="1"/>
  <c r="K33" i="41"/>
  <c r="I33" i="41" s="1"/>
  <c r="K32" i="41"/>
  <c r="I32" i="41" s="1"/>
  <c r="K31" i="41"/>
  <c r="I31" i="41" s="1"/>
  <c r="K30" i="41"/>
  <c r="I30" i="41" s="1"/>
  <c r="K29" i="41"/>
  <c r="I29" i="41" s="1"/>
  <c r="K28" i="41"/>
  <c r="I28" i="41" s="1"/>
  <c r="K26" i="41"/>
  <c r="I26" i="41" s="1"/>
  <c r="K25" i="41"/>
  <c r="I25" i="41" s="1"/>
  <c r="K24" i="41"/>
  <c r="I24" i="41" s="1"/>
  <c r="K23" i="41"/>
  <c r="I23" i="41" s="1"/>
  <c r="K22" i="41"/>
  <c r="I22" i="41" s="1"/>
  <c r="K21" i="41"/>
  <c r="I21" i="41" s="1"/>
  <c r="K20" i="41"/>
  <c r="K18" i="41"/>
  <c r="I18" i="41" s="1"/>
  <c r="K17" i="41"/>
  <c r="I17" i="41" s="1"/>
  <c r="K15" i="41"/>
  <c r="I15" i="41" s="1"/>
  <c r="K13" i="41"/>
  <c r="I13" i="41" s="1"/>
  <c r="K12" i="41"/>
  <c r="I12" i="41" s="1"/>
  <c r="K11" i="41"/>
  <c r="I11" i="41" s="1"/>
  <c r="K10" i="41"/>
  <c r="I10" i="41" s="1"/>
  <c r="K9" i="41"/>
  <c r="I9" i="41" s="1"/>
  <c r="K8" i="41"/>
  <c r="I8" i="41" s="1"/>
  <c r="K7" i="41"/>
  <c r="I7" i="41" s="1"/>
  <c r="K6" i="41"/>
  <c r="I6" i="41" s="1"/>
  <c r="K4" i="41"/>
  <c r="I4" i="41" s="1"/>
  <c r="K2" i="41"/>
  <c r="I2" i="41" s="1"/>
  <c r="I16" i="34"/>
  <c r="G16" i="34"/>
  <c r="F16" i="34"/>
  <c r="E16" i="34"/>
  <c r="D16" i="34"/>
  <c r="C16" i="34"/>
  <c r="B16" i="34"/>
  <c r="G15" i="34"/>
  <c r="F15" i="34"/>
  <c r="E15" i="34"/>
  <c r="D15" i="34"/>
  <c r="C15" i="34"/>
  <c r="B15" i="34"/>
  <c r="H15" i="34" l="1"/>
  <c r="H16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Sjoerd Jaarsma</author>
    <author>tc={D4BE07D0-1649-487B-AC43-CE14FEAB86D7}</author>
  </authors>
  <commentList>
    <comment ref="I15" authorId="0" shapeId="0" xr:uid="{41C3C0BE-56A1-4C7F-AE53-C54BBC2789BE}">
      <text>
        <r>
          <rPr>
            <b/>
            <sz val="9"/>
            <color rgb="FF000000"/>
            <rFont val="Tahoma"/>
            <family val="2"/>
            <charset val="1"/>
          </rPr>
          <t xml:space="preserve">Sjoerd Jaarsma:
</t>
        </r>
        <r>
          <rPr>
            <sz val="9"/>
            <color rgb="FF000000"/>
            <rFont val="Tahoma"/>
            <family val="2"/>
            <charset val="1"/>
          </rPr>
          <t>Jaar ouder gemaakt.</t>
        </r>
      </text>
    </comment>
    <comment ref="E21" authorId="1" shapeId="0" xr:uid="{D5C2452A-DA4D-495A-9174-8A23DD477808}">
      <text>
        <r>
          <rPr>
            <b/>
            <sz val="9"/>
            <color indexed="81"/>
            <rFont val="Tahoma"/>
            <family val="2"/>
          </rPr>
          <t>Sjoerd Jaarsma:</t>
        </r>
        <r>
          <rPr>
            <sz val="9"/>
            <color indexed="81"/>
            <rFont val="Tahoma"/>
            <family val="2"/>
          </rPr>
          <t xml:space="preserve">
Leeftijd controleren!!!
</t>
        </r>
      </text>
    </comment>
    <comment ref="E41" authorId="2" shapeId="0" xr:uid="{D4BE07D0-1649-487B-AC43-CE14FEAB86D7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zoekt meer uitdaging
hoger plaatsen</t>
      </text>
    </comment>
    <comment ref="E76" authorId="1" shapeId="0" xr:uid="{2D64BE6F-10CA-48DE-80B7-CD25BB74B911}">
      <text>
        <r>
          <rPr>
            <b/>
            <sz val="9"/>
            <color indexed="81"/>
            <rFont val="Tahoma"/>
            <family val="2"/>
          </rPr>
          <t>Sjoerd Jaarsma:</t>
        </r>
        <r>
          <rPr>
            <sz val="9"/>
            <color indexed="81"/>
            <rFont val="Tahoma"/>
            <family val="2"/>
          </rPr>
          <t xml:space="preserve">
Vincent Vrooland heeft in mei geschermd zonder betaling. Checken op betaalbewijs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Sjoerd Jaarsma</author>
  </authors>
  <commentList>
    <comment ref="E59" authorId="0" shapeId="0" xr:uid="{CAA8C9CD-DE76-421F-AF1D-75EEDF8173AC}">
      <text>
        <r>
          <rPr>
            <b/>
            <sz val="9"/>
            <color indexed="81"/>
            <rFont val="Tahoma"/>
            <family val="2"/>
          </rPr>
          <t>Sjoerd Jaarsma:</t>
        </r>
        <r>
          <rPr>
            <sz val="9"/>
            <color indexed="81"/>
            <rFont val="Tahoma"/>
            <family val="2"/>
          </rPr>
          <t xml:space="preserve">
gewisseld van floret naar degen, terug naar floret
Bij degen 498 punten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S.R. Jaarsma</author>
    <author>Sjoerd Jaarsma</author>
  </authors>
  <commentList>
    <comment ref="L12" authorId="0" shapeId="0" xr:uid="{D7FC3BEA-A71A-470A-9AB2-85E7F27A06D7}">
      <text>
        <r>
          <rPr>
            <b/>
            <sz val="9"/>
            <color indexed="81"/>
            <rFont val="Tahoma"/>
            <family val="2"/>
          </rPr>
          <t>S.R. Jaarsma:</t>
        </r>
        <r>
          <rPr>
            <sz val="9"/>
            <color indexed="81"/>
            <rFont val="Tahoma"/>
            <family val="2"/>
          </rPr>
          <t xml:space="preserve">
Hier het aantal malen dat de poule verschermd wordt invoeren. Dit is tevens het aantal geprinte kopiën. </t>
        </r>
      </text>
    </comment>
    <comment ref="A27" authorId="0" shapeId="0" xr:uid="{C71619E4-E9BB-4ED4-95ED-403072062C47}">
      <text>
        <r>
          <rPr>
            <b/>
            <sz val="9"/>
            <color indexed="81"/>
            <rFont val="Tahoma"/>
            <family val="2"/>
          </rPr>
          <t>S.R. Jaarsma:</t>
        </r>
        <r>
          <rPr>
            <sz val="9"/>
            <color indexed="81"/>
            <rFont val="Tahoma"/>
            <family val="2"/>
          </rPr>
          <t xml:space="preserve">
Selecteer dit veld om het pouleschema in te voeren
(knoppen 4 t/m 12) en ook weer te wissen.</t>
        </r>
      </text>
    </comment>
    <comment ref="A63" authorId="1" shapeId="0" xr:uid="{D19AF37D-197F-4F21-9A6C-BB302D175269}">
      <text>
        <r>
          <rPr>
            <b/>
            <sz val="9"/>
            <color indexed="81"/>
            <rFont val="Tahoma"/>
            <family val="2"/>
          </rPr>
          <t>Sjoerd Jaarsma:</t>
        </r>
        <r>
          <rPr>
            <sz val="9"/>
            <color indexed="81"/>
            <rFont val="Tahoma"/>
            <family val="2"/>
          </rPr>
          <t xml:space="preserve">
gewisseld van floret naar degen, terug naar floret
Bij degen 498 punten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Sjoerd Jaarsma</author>
    <author/>
    <author>tc={D78904CF-5EC9-4890-B6B4-C3F1B7C7D52E}</author>
    <author>tc={1FBD1702-046E-4ED4-A0B8-F304FF1639EE}</author>
  </authors>
  <commentList>
    <comment ref="M12" authorId="0" shapeId="0" xr:uid="{2D774877-0B15-429C-89BD-C30ABF3FCBB9}">
      <text>
        <r>
          <rPr>
            <b/>
            <sz val="9"/>
            <color indexed="81"/>
            <rFont val="Tahoma"/>
            <family val="2"/>
          </rPr>
          <t>Sjoerd Jaarsma:</t>
        </r>
        <r>
          <rPr>
            <sz val="9"/>
            <color indexed="81"/>
            <rFont val="Tahoma"/>
            <family val="2"/>
          </rPr>
          <t xml:space="preserve">
71 pnt uit 2020 en 177 pnt nov 2021; definitief overgezet naar GW
</t>
        </r>
      </text>
    </comment>
    <comment ref="D32" authorId="1" shapeId="0" xr:uid="{F9105EF6-9835-4BAF-AEBF-CCF58E74E5C5}">
      <text>
        <r>
          <rPr>
            <b/>
            <sz val="9"/>
            <color rgb="FF000000"/>
            <rFont val="Tahoma"/>
            <family val="2"/>
            <charset val="1"/>
          </rPr>
          <t xml:space="preserve">Ad van der Weg:
</t>
        </r>
        <r>
          <rPr>
            <sz val="9"/>
            <color rgb="FF000000"/>
            <rFont val="Tahoma"/>
            <family val="2"/>
            <charset val="1"/>
          </rPr>
          <t>17 JUNI: GAAT PER BANK BETALEN.</t>
        </r>
      </text>
    </comment>
    <comment ref="I33" authorId="1" shapeId="0" xr:uid="{59134AAB-65E6-423E-A1E1-410360B85DAB}">
      <text>
        <r>
          <rPr>
            <b/>
            <sz val="9"/>
            <color rgb="FF000000"/>
            <rFont val="Tahoma"/>
            <family val="2"/>
            <charset val="1"/>
          </rPr>
          <t xml:space="preserve">ad van der Weg:
</t>
        </r>
        <r>
          <rPr>
            <sz val="9"/>
            <color rgb="FF000000"/>
            <rFont val="Tahoma"/>
            <family val="2"/>
            <charset val="1"/>
          </rPr>
          <t xml:space="preserve">ouder gemaakt </t>
        </r>
      </text>
    </comment>
    <comment ref="M39" authorId="2" shapeId="0" xr:uid="{D78904CF-5EC9-4890-B6B4-C3F1B7C7D52E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totaal 2019 kleine wapens overgezet</t>
      </text>
    </comment>
    <comment ref="M42" authorId="3" shapeId="0" xr:uid="{1FBD1702-046E-4ED4-A0B8-F304FF1639EE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overgezet van floret 118 pnt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S.R. Jaarsma</author>
  </authors>
  <commentList>
    <comment ref="L12" authorId="0" shapeId="0" xr:uid="{DF1B8E2F-2C53-46F5-90EB-BC04C55E2CEF}">
      <text>
        <r>
          <rPr>
            <b/>
            <sz val="9"/>
            <color indexed="81"/>
            <rFont val="Tahoma"/>
            <family val="2"/>
          </rPr>
          <t>S.R. Jaarsma:</t>
        </r>
        <r>
          <rPr>
            <sz val="9"/>
            <color indexed="81"/>
            <rFont val="Tahoma"/>
            <family val="2"/>
          </rPr>
          <t xml:space="preserve">
Hier het aantal malen dat de poule verschermd wordt invoeren. Dit is tevens het aantal geprinte kopiën. </t>
        </r>
      </text>
    </comment>
    <comment ref="A27" authorId="0" shapeId="0" xr:uid="{6090B92C-C2C8-4087-A3F1-05C65CC866F7}">
      <text>
        <r>
          <rPr>
            <b/>
            <sz val="9"/>
            <color indexed="81"/>
            <rFont val="Tahoma"/>
            <family val="2"/>
          </rPr>
          <t>S.R. Jaarsma:</t>
        </r>
        <r>
          <rPr>
            <sz val="9"/>
            <color indexed="81"/>
            <rFont val="Tahoma"/>
            <family val="2"/>
          </rPr>
          <t xml:space="preserve">
Selecteer dit veld om het pouleschema in te voeren
(knoppen 4 t/m 12) en ook weer te wissen.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tc={095ADBE5-9141-41B4-A880-9BBF512F8A1A}</author>
    <author>tc={493EB8C9-2D5F-4E11-9094-A41BC625856B}</author>
    <author>tc={1B88E493-32D0-4AFD-8E74-76E8B138C326}</author>
    <author/>
    <author>tc={9DCEE677-A073-4A3E-B441-D9025FF9492D}</author>
    <author>Sjoerd Jaarsma</author>
  </authors>
  <commentList>
    <comment ref="D2" authorId="0" shapeId="0" xr:uid="{095ADBE5-9141-41B4-A880-9BBF512F8A1A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WJH: In leeftijd aangepast om in jongere poule te vallen</t>
      </text>
    </comment>
    <comment ref="D16" authorId="1" shapeId="0" xr:uid="{493EB8C9-2D5F-4E11-9094-A41BC625856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punten moeten nog worden overgezet</t>
      </text>
    </comment>
    <comment ref="D45" authorId="2" shapeId="0" xr:uid="{1B88E493-32D0-4AFD-8E74-76E8B138C326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van klein naar GR, punten overzetten</t>
      </text>
    </comment>
    <comment ref="H45" authorId="3" shapeId="0" xr:uid="{00751B34-AE2C-4D80-AAE7-41E9BCD11A83}">
      <text>
        <r>
          <rPr>
            <sz val="10"/>
            <color rgb="FF000000"/>
            <rFont val="Calibri"/>
            <family val="2"/>
            <charset val="1"/>
          </rPr>
          <t xml:space="preserve"> jaar ouder gemaakt
</t>
        </r>
      </text>
    </comment>
    <comment ref="D47" authorId="4" shapeId="0" xr:uid="{9DCEE677-A073-4A3E-B441-D9025FF9492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score floret 2018: 1150</t>
      </text>
    </comment>
    <comment ref="H47" authorId="5" shapeId="0" xr:uid="{F626585A-B032-433D-AEA6-B57B292F73CD}">
      <text>
        <r>
          <rPr>
            <b/>
            <sz val="9"/>
            <color indexed="81"/>
            <rFont val="Tahoma"/>
            <family val="2"/>
          </rPr>
          <t>Sjoerd Jaarsma:</t>
        </r>
        <r>
          <rPr>
            <sz val="9"/>
            <color indexed="81"/>
            <rFont val="Tahoma"/>
            <family val="2"/>
          </rPr>
          <t xml:space="preserve">
jaar ouder gemaakt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Sjoerd Jaarsma</author>
  </authors>
  <commentList>
    <comment ref="D6" authorId="0" shapeId="0" xr:uid="{5B1F98A4-89E2-4299-9AAD-FFF2DED7C9FA}">
      <text>
        <r>
          <rPr>
            <b/>
            <sz val="9"/>
            <color indexed="81"/>
            <rFont val="Tahoma"/>
            <family val="2"/>
          </rPr>
          <t>Sjoerd Jaarsma:</t>
        </r>
        <r>
          <rPr>
            <sz val="9"/>
            <color indexed="81"/>
            <rFont val="Tahoma"/>
            <family val="2"/>
          </rPr>
          <t xml:space="preserve">
Jochem heeft een spierziekte. Zoveel mogelijk in een makkelijke poule zetten.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S.R. Jaarsma</author>
    <author>Sjoerd Jaarsma</author>
    <author>tc={0C69630E-9618-4131-9710-0CE127C13E04}</author>
    <author>tc={EB14AFFB-F777-4430-B472-357058FE659E}</author>
  </authors>
  <commentList>
    <comment ref="L12" authorId="0" shapeId="0" xr:uid="{D2BA3400-C28F-455B-A8CA-D751FE8F9D85}">
      <text>
        <r>
          <rPr>
            <b/>
            <sz val="9"/>
            <color indexed="81"/>
            <rFont val="Tahoma"/>
            <family val="2"/>
          </rPr>
          <t>S.R. Jaarsma:</t>
        </r>
        <r>
          <rPr>
            <sz val="9"/>
            <color indexed="81"/>
            <rFont val="Tahoma"/>
            <family val="2"/>
          </rPr>
          <t xml:space="preserve">
Hier het aantal malen dat de poule verschermd wordt invoeren. Dit is tevens het aantal geprinte kopiën. </t>
        </r>
      </text>
    </comment>
    <comment ref="A14" authorId="1" shapeId="0" xr:uid="{E4445511-B7FE-4E1E-B2B6-25BD2F391548}">
      <text>
        <r>
          <rPr>
            <b/>
            <sz val="9"/>
            <color indexed="81"/>
            <rFont val="Tahoma"/>
            <family val="2"/>
          </rPr>
          <t>Sjoerd Jaarsma:</t>
        </r>
        <r>
          <rPr>
            <sz val="9"/>
            <color indexed="81"/>
            <rFont val="Tahoma"/>
            <family val="2"/>
          </rPr>
          <t xml:space="preserve">
Jochem heeft een spierziekte. Zoveel mogelijk in een makkelijke poule zetten.
</t>
        </r>
      </text>
    </comment>
    <comment ref="A27" authorId="0" shapeId="0" xr:uid="{8441FC36-981D-4F35-B249-5A5B0535D4D7}">
      <text>
        <r>
          <rPr>
            <b/>
            <sz val="9"/>
            <color indexed="81"/>
            <rFont val="Tahoma"/>
            <family val="2"/>
          </rPr>
          <t>S.R. Jaarsma:</t>
        </r>
        <r>
          <rPr>
            <sz val="9"/>
            <color indexed="81"/>
            <rFont val="Tahoma"/>
            <family val="2"/>
          </rPr>
          <t xml:space="preserve">
Selecteer dit veld om het pouleschema in te voeren
(knoppen 4 t/m 12) en ook weer te wissen.</t>
        </r>
      </text>
    </comment>
    <comment ref="A43" authorId="1" shapeId="0" xr:uid="{1AE05FDF-1F1F-4403-ACC7-174C695B1671}">
      <text>
        <r>
          <rPr>
            <b/>
            <sz val="9"/>
            <color indexed="81"/>
            <rFont val="Tahoma"/>
            <family val="2"/>
          </rPr>
          <t>Sjoerd Jaarsma:</t>
        </r>
        <r>
          <rPr>
            <sz val="9"/>
            <color indexed="81"/>
            <rFont val="Tahoma"/>
            <family val="2"/>
          </rPr>
          <t xml:space="preserve">
Jochem heeft een spierziekte. Zoveel mogelijk in een makkelijke poule zetten.
</t>
        </r>
      </text>
    </comment>
    <comment ref="A71" authorId="1" shapeId="0" xr:uid="{EB8CAEB2-0F6E-4F3E-884E-09C4DB855E97}">
      <text>
        <r>
          <rPr>
            <b/>
            <sz val="9"/>
            <color indexed="81"/>
            <rFont val="Tahoma"/>
            <family val="2"/>
          </rPr>
          <t>Sjoerd Jaarsma:</t>
        </r>
        <r>
          <rPr>
            <sz val="9"/>
            <color indexed="81"/>
            <rFont val="Tahoma"/>
            <family val="2"/>
          </rPr>
          <t xml:space="preserve">
Jochem heeft een spierziekte. Zoveel mogelijk in een makkelijke poule zetten.
</t>
        </r>
      </text>
    </comment>
    <comment ref="A91" authorId="2" shapeId="0" xr:uid="{0C69630E-9618-4131-9710-0CE127C13E04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score floret 2018: 1150</t>
      </text>
    </comment>
    <comment ref="A92" authorId="3" shapeId="0" xr:uid="{EB14AFFB-F777-4430-B472-357058FE659E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WJH: In leeftijd aangepast om in jongere poule te vallen</t>
      </text>
    </comment>
  </commentList>
</comments>
</file>

<file path=xl/sharedStrings.xml><?xml version="1.0" encoding="utf-8"?>
<sst xmlns="http://schemas.openxmlformats.org/spreadsheetml/2006/main" count="3566" uniqueCount="763">
  <si>
    <t>SCHEIDSRECHTER</t>
    <phoneticPr fontId="0" type="noConversion"/>
  </si>
  <si>
    <t>3-1</t>
  </si>
  <si>
    <t>10-2</t>
  </si>
  <si>
    <t>4-2</t>
  </si>
  <si>
    <t>11-12</t>
  </si>
  <si>
    <t>9-12</t>
  </si>
  <si>
    <t>13-3</t>
  </si>
  <si>
    <t>aantal partijen</t>
    <phoneticPr fontId="0" type="noConversion"/>
  </si>
  <si>
    <t>7-3</t>
  </si>
  <si>
    <t>4-13</t>
  </si>
  <si>
    <t>5</t>
  </si>
  <si>
    <t>6-13</t>
  </si>
  <si>
    <t>7-4</t>
  </si>
  <si>
    <t>6-8</t>
  </si>
  <si>
    <t>11-3</t>
  </si>
  <si>
    <t>2-7</t>
  </si>
  <si>
    <t>8-9</t>
  </si>
  <si>
    <t>5-10</t>
  </si>
  <si>
    <t xml:space="preserve">Altijd van links naar rechts en van boven naar beneden  werken </t>
  </si>
  <si>
    <t>6-11</t>
  </si>
  <si>
    <t>8-7</t>
  </si>
  <si>
    <t>11-7</t>
  </si>
  <si>
    <t>11-5</t>
  </si>
  <si>
    <t>4-11</t>
  </si>
  <si>
    <t>4-9</t>
  </si>
  <si>
    <t>5-1</t>
  </si>
  <si>
    <t>2-8</t>
  </si>
  <si>
    <t>13-11</t>
  </si>
  <si>
    <t>2-5</t>
  </si>
  <si>
    <t>3-2</t>
  </si>
  <si>
    <t>9-4</t>
  </si>
  <si>
    <t xml:space="preserve">Loper </t>
    <phoneticPr fontId="0" type="noConversion"/>
  </si>
  <si>
    <t>45</t>
  </si>
  <si>
    <t>10-8</t>
  </si>
  <si>
    <t>8-13</t>
  </si>
  <si>
    <t>12-4</t>
  </si>
  <si>
    <t>8-11</t>
  </si>
  <si>
    <t>2-6</t>
  </si>
  <si>
    <t>7-5</t>
  </si>
  <si>
    <t>10</t>
  </si>
  <si>
    <t>2-11</t>
  </si>
  <si>
    <t>12-2</t>
  </si>
  <si>
    <t>1-5</t>
  </si>
  <si>
    <t>1-10</t>
  </si>
  <si>
    <t>28</t>
  </si>
  <si>
    <t>7-8</t>
  </si>
  <si>
    <t>12</t>
  </si>
  <si>
    <t>4</t>
  </si>
  <si>
    <t>6-5</t>
  </si>
  <si>
    <t>4-8</t>
  </si>
  <si>
    <t>6-4</t>
  </si>
  <si>
    <t>5-3</t>
  </si>
  <si>
    <t>15</t>
  </si>
  <si>
    <t>SCHEIDSRECHTER</t>
  </si>
  <si>
    <t>6</t>
  </si>
  <si>
    <t>9-7</t>
  </si>
  <si>
    <t>8</t>
  </si>
  <si>
    <t>1-12</t>
  </si>
  <si>
    <t>2-9</t>
  </si>
  <si>
    <t>8-2</t>
  </si>
  <si>
    <t>13-9</t>
  </si>
  <si>
    <t>5-6</t>
  </si>
  <si>
    <t>3-6</t>
  </si>
  <si>
    <t>4-5</t>
  </si>
  <si>
    <t>7</t>
  </si>
  <si>
    <t>1-3</t>
  </si>
  <si>
    <t>13-7</t>
  </si>
  <si>
    <t>5-7</t>
  </si>
  <si>
    <t>4-1</t>
  </si>
  <si>
    <t>X</t>
    <phoneticPr fontId="0" type="noConversion"/>
  </si>
  <si>
    <t>12-10</t>
  </si>
  <si>
    <t>21</t>
  </si>
  <si>
    <t>4-3</t>
  </si>
  <si>
    <t>TOTAAL</t>
  </si>
  <si>
    <t>5-4</t>
  </si>
  <si>
    <t>9-5</t>
  </si>
  <si>
    <t>1-2</t>
  </si>
  <si>
    <t>1 tegen 14 daarna 2 tegen 13 enz</t>
    <phoneticPr fontId="28" type="noConversion"/>
  </si>
  <si>
    <t>8-6</t>
  </si>
  <si>
    <t>8-3</t>
  </si>
  <si>
    <t>6-1</t>
  </si>
  <si>
    <t>10-6</t>
  </si>
  <si>
    <t>7-12</t>
  </si>
  <si>
    <t>7-10</t>
  </si>
  <si>
    <t>3-8</t>
  </si>
  <si>
    <t>1-11</t>
  </si>
  <si>
    <t>5-8</t>
  </si>
  <si>
    <t>3-10</t>
  </si>
  <si>
    <t/>
  </si>
  <si>
    <t xml:space="preserve"> </t>
  </si>
  <si>
    <t>5-2</t>
  </si>
  <si>
    <t>66</t>
  </si>
  <si>
    <t>12-8</t>
  </si>
  <si>
    <t>7-6</t>
  </si>
  <si>
    <t>8-4</t>
  </si>
  <si>
    <t>aantal partijen</t>
  </si>
  <si>
    <t>7-2</t>
  </si>
  <si>
    <t>9-8</t>
  </si>
  <si>
    <t>7-1</t>
  </si>
  <si>
    <t>V</t>
  </si>
  <si>
    <t>naam</t>
  </si>
  <si>
    <t>gt</t>
  </si>
  <si>
    <t>5-12</t>
  </si>
  <si>
    <t>3-12</t>
  </si>
  <si>
    <t>10-11</t>
  </si>
  <si>
    <t>1-7</t>
  </si>
  <si>
    <t>aantal partijen</t>
    <phoneticPr fontId="0" type="noConversion"/>
  </si>
  <si>
    <t>1-13</t>
  </si>
  <si>
    <t>6-7</t>
  </si>
  <si>
    <t>1-6</t>
  </si>
  <si>
    <t>6-2</t>
  </si>
  <si>
    <t>12-13</t>
  </si>
  <si>
    <t>10-13</t>
  </si>
  <si>
    <t>12-6</t>
  </si>
  <si>
    <t>13-5</t>
  </si>
  <si>
    <t>1-9</t>
  </si>
  <si>
    <t>4-10</t>
  </si>
  <si>
    <t>5-9</t>
  </si>
  <si>
    <t>6-9</t>
  </si>
  <si>
    <t>105</t>
  </si>
  <si>
    <t>3-7</t>
  </si>
  <si>
    <t>3-9</t>
  </si>
  <si>
    <t>91</t>
  </si>
  <si>
    <t>10-3</t>
  </si>
  <si>
    <t>11-9</t>
  </si>
  <si>
    <t>2-4</t>
  </si>
  <si>
    <t>2-3</t>
  </si>
  <si>
    <t>3-5</t>
  </si>
  <si>
    <t>9-3</t>
  </si>
  <si>
    <t>10-4</t>
  </si>
  <si>
    <t>1-4</t>
  </si>
  <si>
    <t>1-8</t>
  </si>
  <si>
    <t>8-1</t>
  </si>
  <si>
    <t>4-6</t>
  </si>
  <si>
    <t>9-10</t>
  </si>
  <si>
    <t>8-5</t>
  </si>
  <si>
    <t>9</t>
  </si>
  <si>
    <t>3-4</t>
  </si>
  <si>
    <t>2-13</t>
  </si>
  <si>
    <t>36</t>
  </si>
  <si>
    <t>4-7</t>
  </si>
  <si>
    <t>A</t>
  </si>
  <si>
    <t>B</t>
  </si>
  <si>
    <t>C</t>
  </si>
  <si>
    <t>D</t>
  </si>
  <si>
    <t>E</t>
  </si>
  <si>
    <t>F</t>
  </si>
  <si>
    <t>G</t>
  </si>
  <si>
    <t>H</t>
  </si>
  <si>
    <t>Pouleschema:</t>
  </si>
  <si>
    <t>deze ronde</t>
  </si>
  <si>
    <t>vorige  ronden</t>
  </si>
  <si>
    <t>Loper nr.</t>
  </si>
  <si>
    <t>groot/klein wapen</t>
  </si>
  <si>
    <t>e</t>
  </si>
  <si>
    <t>m</t>
  </si>
  <si>
    <t>g</t>
  </si>
  <si>
    <t>el/me/ gem</t>
  </si>
  <si>
    <t>tekst loper</t>
  </si>
  <si>
    <t>tekst vorm</t>
  </si>
  <si>
    <t>tekst wapen</t>
  </si>
  <si>
    <t>k</t>
  </si>
  <si>
    <t>- lopernummers</t>
  </si>
  <si>
    <t>- is de loper [e]lektrisch / [m]echanisch / [g]emeng elek.-mech.</t>
  </si>
  <si>
    <t>- wordt de poule verschermd op [k]leine of [g]rote wapens</t>
  </si>
  <si>
    <t>1) Vul het schema hiernaast in:</t>
  </si>
  <si>
    <t>2) Kopieer de namen naar de poulestaten</t>
  </si>
  <si>
    <t>3) Breng het pouleschema aan (zet de cursor op pouleschema en klik op het aanwezige aantal schermers)</t>
  </si>
  <si>
    <t>#</t>
  </si>
  <si>
    <t>4) Klik op print</t>
  </si>
  <si>
    <t>- selecteer het aantal keren (#) dat de poule verschermd wordt (1-4 keer)</t>
  </si>
  <si>
    <t>- selecteer het aantal keren (#) dat de poule verschermd wordt (1-5 keer)</t>
  </si>
  <si>
    <t>Floret pouleschema's</t>
  </si>
  <si>
    <t>Sabel pouleschema's</t>
  </si>
  <si>
    <t>3) Breng het pouleschema aan (cursor op pouleschema en klik op het aanwezige aantal schermers)</t>
  </si>
  <si>
    <t>&gt;&gt;</t>
  </si>
  <si>
    <t>DEGEN pouleschema's</t>
  </si>
  <si>
    <t>Floret</t>
  </si>
  <si>
    <t>Sabel</t>
  </si>
  <si>
    <t>Degen</t>
  </si>
  <si>
    <t>p/c/j</t>
  </si>
  <si>
    <t>k/b</t>
  </si>
  <si>
    <t>totaal</t>
  </si>
  <si>
    <t>scheidsr.</t>
  </si>
  <si>
    <t>locatie</t>
  </si>
  <si>
    <t>jan</t>
  </si>
  <si>
    <t>Wageningen</t>
  </si>
  <si>
    <t>feb</t>
  </si>
  <si>
    <t>Utrecht</t>
  </si>
  <si>
    <t>mrt</t>
  </si>
  <si>
    <t>Best</t>
  </si>
  <si>
    <t>apr</t>
  </si>
  <si>
    <t>mei</t>
  </si>
  <si>
    <t>Baarn</t>
  </si>
  <si>
    <t>jun</t>
  </si>
  <si>
    <t>Lent</t>
  </si>
  <si>
    <t>sep</t>
  </si>
  <si>
    <t>Tilburg</t>
  </si>
  <si>
    <t>okt</t>
  </si>
  <si>
    <t>Zevenbergen</t>
  </si>
  <si>
    <t>nov</t>
  </si>
  <si>
    <t>Schiedam</t>
  </si>
  <si>
    <t>dec</t>
  </si>
  <si>
    <t>Apeldoorn</t>
  </si>
  <si>
    <t>totalen</t>
  </si>
  <si>
    <t xml:space="preserve">gemiddeld </t>
  </si>
  <si>
    <t>gemiddeld</t>
  </si>
  <si>
    <t>ID</t>
  </si>
  <si>
    <t>controle sorteren</t>
  </si>
  <si>
    <t>elek</t>
  </si>
  <si>
    <t>Naam</t>
  </si>
  <si>
    <t>KNAS nr</t>
  </si>
  <si>
    <t>Vereniging</t>
  </si>
  <si>
    <t>Totaal Punten</t>
  </si>
  <si>
    <t>Geboren</t>
  </si>
  <si>
    <t>Leeftijd</t>
  </si>
  <si>
    <t>Aantal wedst.</t>
  </si>
  <si>
    <t xml:space="preserve">GT </t>
  </si>
  <si>
    <t>1e</t>
  </si>
  <si>
    <t>Aantal wedtr.</t>
  </si>
  <si>
    <t xml:space="preserve">GT   </t>
  </si>
  <si>
    <t>2e</t>
  </si>
  <si>
    <t>3e</t>
  </si>
  <si>
    <t>4e</t>
  </si>
  <si>
    <t>GT</t>
  </si>
  <si>
    <t>5e</t>
  </si>
  <si>
    <t>6e</t>
  </si>
  <si>
    <t>correctie treffers</t>
  </si>
  <si>
    <t>7e</t>
  </si>
  <si>
    <t>8e</t>
  </si>
  <si>
    <t>9e</t>
  </si>
  <si>
    <t>10e</t>
  </si>
  <si>
    <t>Diploma</t>
  </si>
  <si>
    <t>Uitgeschreven</t>
  </si>
  <si>
    <t>contr</t>
  </si>
  <si>
    <t>Actie</t>
  </si>
  <si>
    <t>ID-check</t>
  </si>
  <si>
    <t>x</t>
  </si>
  <si>
    <t>La Prime</t>
  </si>
  <si>
    <t>De Jordaan</t>
  </si>
  <si>
    <t>BUSSER Mischa</t>
  </si>
  <si>
    <t>Pallos</t>
  </si>
  <si>
    <t>Trefpunt Vlaardingen</t>
  </si>
  <si>
    <t>Soo Lancelot</t>
  </si>
  <si>
    <t>DE PAUW Wessel</t>
  </si>
  <si>
    <t>Beau Geste</t>
  </si>
  <si>
    <t>ELANDS Dinant</t>
  </si>
  <si>
    <t>Vivas</t>
  </si>
  <si>
    <t>HAGEN Jasper</t>
  </si>
  <si>
    <t>HILGENBOS Qiang</t>
  </si>
  <si>
    <t>JANSSEN Ties</t>
  </si>
  <si>
    <t>JELLETICH Sacha</t>
  </si>
  <si>
    <t>LESEMAN Robin</t>
  </si>
  <si>
    <t>MEIJERS Matthijs</t>
  </si>
  <si>
    <t>MINNEN Jan</t>
  </si>
  <si>
    <t>OPPERS Shuai</t>
  </si>
  <si>
    <t>VIVAS</t>
  </si>
  <si>
    <t>RUITER Vigo</t>
  </si>
  <si>
    <t>SCOTT-EMUAKPAR Joshua</t>
  </si>
  <si>
    <t>SIMPSON Thomas</t>
  </si>
  <si>
    <t>SPRONK Ezra</t>
  </si>
  <si>
    <t>STAM Chuma</t>
  </si>
  <si>
    <t>STARINK Lars</t>
  </si>
  <si>
    <t>TEUBEN Altair</t>
  </si>
  <si>
    <t>TEUBEN Fenix</t>
  </si>
  <si>
    <t>TSV Rapier</t>
  </si>
  <si>
    <t>VAN HOOF Koos</t>
  </si>
  <si>
    <t>VAN RIJNSWOU Abel</t>
  </si>
  <si>
    <t>VAN RIJNSWOU Emma</t>
  </si>
  <si>
    <t xml:space="preserve">VAN VLIET Niels </t>
  </si>
  <si>
    <t>VERSTEIJNEN Annabelle</t>
  </si>
  <si>
    <t>VERWEIJ Marijn</t>
  </si>
  <si>
    <t>SV Pallas</t>
  </si>
  <si>
    <t>WITMER Giel</t>
  </si>
  <si>
    <t>totaal punten</t>
  </si>
  <si>
    <t>ID-chk</t>
  </si>
  <si>
    <t>ANKER Jade</t>
  </si>
  <si>
    <t>ANKER Mees</t>
  </si>
  <si>
    <t>BELZER Nora</t>
  </si>
  <si>
    <t>BENDLE-ROSE Elliott</t>
  </si>
  <si>
    <t>DE JONG Jelte</t>
  </si>
  <si>
    <t>EL KADI Ilias</t>
  </si>
  <si>
    <t>FURLANI Luca</t>
  </si>
  <si>
    <t>HAJJAMI Salmane</t>
  </si>
  <si>
    <t>Pallas</t>
  </si>
  <si>
    <t>HANNING Pelle</t>
  </si>
  <si>
    <t>IN DEN HAAK Joost</t>
  </si>
  <si>
    <t>JANSSEN Suze</t>
  </si>
  <si>
    <t>JENKINS Zara</t>
  </si>
  <si>
    <t>KROTTJE Quinten</t>
  </si>
  <si>
    <t>LENTING Nathan</t>
  </si>
  <si>
    <t>MCANDREW Leo</t>
  </si>
  <si>
    <t>117962</t>
  </si>
  <si>
    <t>MEEVIS Jurre</t>
  </si>
  <si>
    <t>MEEVIS Lennert</t>
  </si>
  <si>
    <t>117368</t>
  </si>
  <si>
    <t>POSTMA Maarten</t>
  </si>
  <si>
    <t>118015</t>
  </si>
  <si>
    <t>REGELINK Tom</t>
  </si>
  <si>
    <t>RENIERS Stijn</t>
  </si>
  <si>
    <t>SEELEN Jack</t>
  </si>
  <si>
    <t>3 Musketiers</t>
  </si>
  <si>
    <t>SOEKAR Toshan</t>
  </si>
  <si>
    <t>SPIERENBURG Ole</t>
  </si>
  <si>
    <t>VAN DAALEN Faber</t>
  </si>
  <si>
    <t>VAN DEN OEVER Guido</t>
  </si>
  <si>
    <t>pallos</t>
  </si>
  <si>
    <t>VAN HELDEN Gert</t>
  </si>
  <si>
    <t>VAN HEST Beau</t>
  </si>
  <si>
    <t>VAN KRALINGEN Katie</t>
  </si>
  <si>
    <t>VAN POPPEL Jelle</t>
  </si>
  <si>
    <t>VAN WIJK Jonne</t>
  </si>
  <si>
    <t>VERHAGEN Matthijs</t>
  </si>
  <si>
    <t>118383</t>
  </si>
  <si>
    <t>VISCHERS Neo</t>
  </si>
  <si>
    <t>117703</t>
  </si>
  <si>
    <t>WIERSMA Niels</t>
  </si>
  <si>
    <t>WILLEMEN Remco</t>
  </si>
  <si>
    <t>AFELTRA Alessio</t>
  </si>
  <si>
    <t>Scaramouche</t>
  </si>
  <si>
    <t>Porthos</t>
  </si>
  <si>
    <t>CUPPERS Martin</t>
  </si>
  <si>
    <t>Surtout</t>
  </si>
  <si>
    <t>DE JONG Hjalmar</t>
  </si>
  <si>
    <t>DEMIR Ekrem</t>
  </si>
  <si>
    <t>ENDENDIJK CONESA Enrique</t>
  </si>
  <si>
    <t>En Garde</t>
  </si>
  <si>
    <t>PSV</t>
  </si>
  <si>
    <t>GEURTS Sander</t>
  </si>
  <si>
    <t>HENSENS Stijn</t>
  </si>
  <si>
    <t>KROM Sytze</t>
  </si>
  <si>
    <t>LUCASSEN Floris</t>
  </si>
  <si>
    <t>RIJNEN Charlotte</t>
  </si>
  <si>
    <t>SNELLEN Jessy</t>
  </si>
  <si>
    <t>116333</t>
  </si>
  <si>
    <t>TURNHOUT Diese</t>
  </si>
  <si>
    <t>VAN DE SANDE Finn</t>
  </si>
  <si>
    <t>VAN DEN BIGGELAAR Robert</t>
  </si>
  <si>
    <t>VERSTEIJNEN Lola Marie</t>
  </si>
  <si>
    <t>Heeft al Floret</t>
  </si>
  <si>
    <r>
      <t>V</t>
    </r>
    <r>
      <rPr>
        <sz val="11"/>
        <color rgb="FF3366FF"/>
        <rFont val="Calibri"/>
        <family val="2"/>
        <charset val="1"/>
      </rPr>
      <t>iii</t>
    </r>
  </si>
  <si>
    <t>bonus</t>
  </si>
  <si>
    <t>bouns</t>
  </si>
  <si>
    <t>compensatie</t>
  </si>
  <si>
    <t>BENJAMINS Storm</t>
  </si>
  <si>
    <t>DE JONG Julian</t>
  </si>
  <si>
    <t>GREMMEN Waut</t>
  </si>
  <si>
    <t>HENDRIKS Ekatharina</t>
  </si>
  <si>
    <t>TER MATEN Adriana</t>
  </si>
  <si>
    <t>VAN DER VEEN Frederique</t>
  </si>
  <si>
    <t>leeftijd</t>
  </si>
  <si>
    <r>
      <t>GT</t>
    </r>
    <r>
      <rPr>
        <b/>
        <sz val="11"/>
        <color rgb="FF3366FF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</t>
    </r>
  </si>
  <si>
    <t>AANTJES Rens</t>
  </si>
  <si>
    <t>Fencing Ermelo</t>
  </si>
  <si>
    <t>BAKKER Niels</t>
  </si>
  <si>
    <t>Vrijbuiters</t>
  </si>
  <si>
    <t>DANIELS Pim</t>
  </si>
  <si>
    <t>D'Artangnan</t>
  </si>
  <si>
    <t>Rapier</t>
  </si>
  <si>
    <t>JUNGSLAGER Saar</t>
  </si>
  <si>
    <t>SC den Bosch</t>
  </si>
  <si>
    <t>KOCKEN Ulrieke</t>
  </si>
  <si>
    <t>KOCKEN Veronique</t>
  </si>
  <si>
    <t>LAURIJSSEN Mees</t>
  </si>
  <si>
    <t>MEEVIS Arne</t>
  </si>
  <si>
    <t>PIETERS Kyano</t>
  </si>
  <si>
    <t>SC Den Bosch</t>
  </si>
  <si>
    <t>REESINCK Sophie</t>
  </si>
  <si>
    <t>sc Den Bosch</t>
  </si>
  <si>
    <t>STANEKE Katie</t>
  </si>
  <si>
    <t>STURKENBOOM Daan</t>
  </si>
  <si>
    <t>TERGAU Jesper</t>
  </si>
  <si>
    <t>Almere</t>
  </si>
  <si>
    <t>TIMENS Aaron</t>
  </si>
  <si>
    <t>VAN BEMMELEN Jelle</t>
  </si>
  <si>
    <t>VAN DER MUNNIK Gijs</t>
  </si>
  <si>
    <t>den bosch</t>
  </si>
  <si>
    <t>VERSTEIJNEN Jan-Koen</t>
  </si>
  <si>
    <t>WILLEMEN Berend</t>
  </si>
  <si>
    <t>ID-Check</t>
  </si>
  <si>
    <t>BLOKS Teun</t>
  </si>
  <si>
    <t>BOUW Tygo</t>
  </si>
  <si>
    <t>SC Midden Nederland</t>
  </si>
  <si>
    <t>DE VOOGD Zachary</t>
  </si>
  <si>
    <t>AEW</t>
  </si>
  <si>
    <t>DELGADO Jaime</t>
  </si>
  <si>
    <t>JUNGSLAGER Puck</t>
  </si>
  <si>
    <t>PIETERS Finn</t>
  </si>
  <si>
    <t>SPIJKER Lilly</t>
  </si>
  <si>
    <t>VAN DER MEERENDONK Amy</t>
  </si>
  <si>
    <t>floret</t>
  </si>
  <si>
    <t>sabel</t>
  </si>
  <si>
    <t>degen</t>
  </si>
  <si>
    <t>opmerking</t>
  </si>
  <si>
    <t>diploma/i.o.</t>
  </si>
  <si>
    <t>niveau</t>
  </si>
  <si>
    <t>gen. totaal</t>
  </si>
  <si>
    <t>aantal</t>
  </si>
  <si>
    <t>Aafje Huitema</t>
  </si>
  <si>
    <t>d</t>
  </si>
  <si>
    <t>Alex Bleeker</t>
  </si>
  <si>
    <t>s</t>
  </si>
  <si>
    <t>Andre vd Kuit</t>
  </si>
  <si>
    <t>Anne van Diepeningen</t>
  </si>
  <si>
    <t>Atilla Overbeeke</t>
  </si>
  <si>
    <t>i.o.</t>
  </si>
  <si>
    <t>Axel Bowner</t>
  </si>
  <si>
    <t>f</t>
  </si>
  <si>
    <t>Axel Hartog</t>
  </si>
  <si>
    <t>Bas Dekkers</t>
  </si>
  <si>
    <t>Bas Holweg</t>
  </si>
  <si>
    <t>Berend Oudshoorn</t>
  </si>
  <si>
    <t>Bert de Groot</t>
  </si>
  <si>
    <t>Bote Schaafsma</t>
  </si>
  <si>
    <t>Bryan Bertriah</t>
  </si>
  <si>
    <t>Pallas Breda</t>
  </si>
  <si>
    <t>Charissa Overgoor</t>
  </si>
  <si>
    <t>Trefpunt</t>
  </si>
  <si>
    <t>Chen Yifei</t>
  </si>
  <si>
    <t>Chris Smael</t>
  </si>
  <si>
    <t>La Rapiere</t>
  </si>
  <si>
    <t>Coen de Voogd</t>
  </si>
  <si>
    <t>Daan vd Busken</t>
  </si>
  <si>
    <t>David Jansen (i.o)</t>
  </si>
  <si>
    <t>Dennis Heurkens</t>
  </si>
  <si>
    <t>Dirk Jan Bouwman</t>
  </si>
  <si>
    <t>Eddy Butin Bik</t>
  </si>
  <si>
    <t>Edwin Thijssen</t>
  </si>
  <si>
    <t>Eleny Balder</t>
  </si>
  <si>
    <t>Elise Butin Bik</t>
  </si>
  <si>
    <t>Emad Zendagani</t>
  </si>
  <si>
    <t>Emma van Rijnswou</t>
  </si>
  <si>
    <t>Enly Chiang</t>
  </si>
  <si>
    <t>Enno Chiang</t>
  </si>
  <si>
    <t>Enrique Endendijk</t>
  </si>
  <si>
    <t>Erik Bel</t>
  </si>
  <si>
    <t>rolstoel</t>
  </si>
  <si>
    <t>Floor Verdouw</t>
  </si>
  <si>
    <t>Frank Meijers (i.o)</t>
  </si>
  <si>
    <t>Frans Hoeberechts</t>
  </si>
  <si>
    <t>Freek v Teeseling</t>
  </si>
  <si>
    <t>Gert Jan Ettema</t>
  </si>
  <si>
    <t>Giel Witmer</t>
  </si>
  <si>
    <t>in opleiding</t>
  </si>
  <si>
    <t>Glenn Duivenvoorde</t>
  </si>
  <si>
    <t>elek.</t>
  </si>
  <si>
    <t>Glenn Duivevoorden</t>
  </si>
  <si>
    <t>Henk Uijting</t>
  </si>
  <si>
    <t>Henk van Soest</t>
  </si>
  <si>
    <t>Henri Faber</t>
  </si>
  <si>
    <t>Hugo Jan Dulfer</t>
  </si>
  <si>
    <t>Hülya Fakoglu</t>
  </si>
  <si>
    <t>Ilse Bruls</t>
  </si>
  <si>
    <t>Ineke Knape</t>
  </si>
  <si>
    <t>Inez Groze</t>
  </si>
  <si>
    <t>Ingeborg Schwarz</t>
  </si>
  <si>
    <t>Ioana Urseanu</t>
  </si>
  <si>
    <t>Irma de Ridder</t>
  </si>
  <si>
    <t>Jacco Aantjes</t>
  </si>
  <si>
    <t>Jasper Hendriks</t>
  </si>
  <si>
    <t>Jasper Mooren</t>
  </si>
  <si>
    <t>Jasper Videler</t>
  </si>
  <si>
    <t>Jeroen Hustinx</t>
  </si>
  <si>
    <t>Jesse Dodde</t>
  </si>
  <si>
    <t>GSSV Donar 1881</t>
  </si>
  <si>
    <t>Joel Gajapersad</t>
  </si>
  <si>
    <t>Jonas van Alphen</t>
  </si>
  <si>
    <t>Joris Pel</t>
  </si>
  <si>
    <t>Jos Smael</t>
  </si>
  <si>
    <t>Julian Fens</t>
  </si>
  <si>
    <t>Julien Williams</t>
  </si>
  <si>
    <t>Katerina Cechova</t>
  </si>
  <si>
    <t>Kilian Faas</t>
  </si>
  <si>
    <t>Koen Versteijnen</t>
  </si>
  <si>
    <t>Lars Kramer</t>
  </si>
  <si>
    <t>Lars Willemse</t>
  </si>
  <si>
    <t>Laura Talbot</t>
  </si>
  <si>
    <t>Laurens Teuben</t>
  </si>
  <si>
    <t>Leo Sannen</t>
  </si>
  <si>
    <t>Leon Pijnappel</t>
  </si>
  <si>
    <t>Lone Helsloot</t>
  </si>
  <si>
    <t>Maarten Verhoeven</t>
  </si>
  <si>
    <t>Mady Hoogenboom</t>
  </si>
  <si>
    <t>Margot Helsper</t>
  </si>
  <si>
    <t>Marleen Buitenhuis</t>
  </si>
  <si>
    <t>Martijn Hengeveld</t>
  </si>
  <si>
    <t>Maryam Yazdani</t>
  </si>
  <si>
    <t>Matthijs Bonefaas</t>
  </si>
  <si>
    <t>Mees Meijer</t>
  </si>
  <si>
    <t>Mees Veltman</t>
  </si>
  <si>
    <t>Melle Berg</t>
  </si>
  <si>
    <t>Menno Maman</t>
  </si>
  <si>
    <t>Meryam Saïd</t>
  </si>
  <si>
    <t>Michiel UitdeHaag</t>
  </si>
  <si>
    <t>Mieke de Graaf</t>
  </si>
  <si>
    <t>Mijs Wouterse</t>
  </si>
  <si>
    <t>Monique Post</t>
  </si>
  <si>
    <t>Nathan Butin Bik</t>
  </si>
  <si>
    <t>Niels de Graaf</t>
  </si>
  <si>
    <t>Otto Bos</t>
  </si>
  <si>
    <t>Patrick Pieters</t>
  </si>
  <si>
    <t>Paul de Kleijn</t>
  </si>
  <si>
    <t>Peter Post</t>
  </si>
  <si>
    <t>Pieter Sliepenbeek</t>
  </si>
  <si>
    <t>Ralph Postma</t>
  </si>
  <si>
    <t>Remco Allan</t>
  </si>
  <si>
    <t>Remco Middelveld</t>
  </si>
  <si>
    <t>Renate Kocken</t>
  </si>
  <si>
    <t>Renate van Helvoirt</t>
  </si>
  <si>
    <t>Rene Linders</t>
  </si>
  <si>
    <t>Rens Aantjes</t>
  </si>
  <si>
    <t>Richard Abbink</t>
  </si>
  <si>
    <t>Rick Theijssen</t>
  </si>
  <si>
    <t>Rik Thijssen</t>
  </si>
  <si>
    <t>Rob Timmermans</t>
  </si>
  <si>
    <t>Robbert Goossens</t>
  </si>
  <si>
    <t>Robin v Haastrecht</t>
  </si>
  <si>
    <t>Roeland Pieters</t>
  </si>
  <si>
    <t>Roeland Reesinck</t>
  </si>
  <si>
    <t>Ron van Loon</t>
  </si>
  <si>
    <t>ter Weer</t>
  </si>
  <si>
    <t>Ronald Overgoor</t>
  </si>
  <si>
    <t>Rowan Jaminika</t>
  </si>
  <si>
    <t>Ruud van Reij</t>
  </si>
  <si>
    <t>Ryan Waasdorp</t>
  </si>
  <si>
    <t>Sjaak Dekker</t>
  </si>
  <si>
    <t>Sofia Endendijk</t>
  </si>
  <si>
    <t>Tessa Koster</t>
  </si>
  <si>
    <t>Thijs Nix</t>
  </si>
  <si>
    <t>Tim Fransman</t>
  </si>
  <si>
    <t>Tim Imming</t>
  </si>
  <si>
    <t>Timothie Assman</t>
  </si>
  <si>
    <t>Verweij</t>
  </si>
  <si>
    <t>Vic Hartog</t>
  </si>
  <si>
    <t>PSV / Portos</t>
  </si>
  <si>
    <t>Viora Buia</t>
  </si>
  <si>
    <t>Wim Jan Hilgebos</t>
  </si>
  <si>
    <t>BINKHORST Benjamin</t>
  </si>
  <si>
    <t>VAN ROSSUM Maxim</t>
  </si>
  <si>
    <t>BENDLE-ROSE Rowan</t>
  </si>
  <si>
    <t>VAN APELDOORN Olivier</t>
  </si>
  <si>
    <t>PASHAPOUR Dennis</t>
  </si>
  <si>
    <t>En garde</t>
  </si>
  <si>
    <t>VORST Ali</t>
  </si>
  <si>
    <t>Martin Cuijpers</t>
  </si>
  <si>
    <t>BOER Wessel</t>
  </si>
  <si>
    <t>BRAMER Joris</t>
  </si>
  <si>
    <t>DURICA Cedric</t>
  </si>
  <si>
    <t>WINTON Elijah</t>
  </si>
  <si>
    <t>EESTERMANS Berend</t>
  </si>
  <si>
    <t>KOESLAG Nuria</t>
  </si>
  <si>
    <t>TANAKA Neo</t>
  </si>
  <si>
    <t>Vívás</t>
  </si>
  <si>
    <t>TANAKA Kiann</t>
  </si>
  <si>
    <t>BUS Maartje</t>
  </si>
  <si>
    <t>VERSTEIJNEN Carice</t>
  </si>
  <si>
    <t>TSV Rpier</t>
  </si>
  <si>
    <t>MADURO Jaydon</t>
  </si>
  <si>
    <t>MAHIEU Jip</t>
  </si>
  <si>
    <t>NIJENHOF Jack</t>
  </si>
  <si>
    <t>TERGAU Jessica</t>
  </si>
  <si>
    <t>FCA</t>
  </si>
  <si>
    <t>elektrisch</t>
  </si>
  <si>
    <t>Tim Eestermans</t>
  </si>
  <si>
    <t>Qiang Hilgenbos</t>
  </si>
  <si>
    <t>178501</t>
  </si>
  <si>
    <t xml:space="preserve">Baarn </t>
  </si>
  <si>
    <t xml:space="preserve">Lent </t>
  </si>
  <si>
    <t>pnt t/m 2020</t>
  </si>
  <si>
    <t>pnt 2021/2022</t>
  </si>
  <si>
    <t>punten t/m 2020</t>
  </si>
  <si>
    <t>totaal 2020</t>
  </si>
  <si>
    <t>VAN BEEK Rens</t>
  </si>
  <si>
    <t>VAN DE WOUW Jens</t>
  </si>
  <si>
    <t>GOLDING Marten</t>
  </si>
  <si>
    <t>PUCCIARELLA Roslyn</t>
  </si>
  <si>
    <t>118196</t>
  </si>
  <si>
    <t>FURLANI Luca&gt;&gt;GW</t>
  </si>
  <si>
    <t>VAN APELDOORN Olivier&gt;&gt;GW</t>
  </si>
  <si>
    <t>Benno Tychon</t>
  </si>
  <si>
    <t>io</t>
  </si>
  <si>
    <t>BOINK Jefta</t>
  </si>
  <si>
    <t>MINDERAA Timo</t>
  </si>
  <si>
    <t>VENHORST Nanno</t>
  </si>
  <si>
    <t>VAN MIDDELAAR Joep</t>
  </si>
  <si>
    <t>VAN DER HELM Takeo</t>
  </si>
  <si>
    <t>VAN LOENEN Tycho</t>
  </si>
  <si>
    <t>ZWANENBERG Jip</t>
  </si>
  <si>
    <t>VAN TIEL Simon</t>
  </si>
  <si>
    <t>JACXSENS Alexander</t>
  </si>
  <si>
    <t>V417281</t>
  </si>
  <si>
    <t>SC Latem-Deurle</t>
  </si>
  <si>
    <t>BOEY Matisse</t>
  </si>
  <si>
    <t>VERVAET Nuno</t>
  </si>
  <si>
    <t>V410218</t>
  </si>
  <si>
    <t>V417458</t>
  </si>
  <si>
    <t>YU Zoey</t>
  </si>
  <si>
    <t>V421024</t>
  </si>
  <si>
    <t>MISZTAL Maud</t>
  </si>
  <si>
    <t>V412021</t>
  </si>
  <si>
    <t>VAN PUT Elena</t>
  </si>
  <si>
    <t>V422856</t>
  </si>
  <si>
    <t xml:space="preserve">WUYTS Laurence </t>
  </si>
  <si>
    <t>V430694</t>
  </si>
  <si>
    <t>VAN RENTERGHEM Lars</t>
  </si>
  <si>
    <t>V417695</t>
  </si>
  <si>
    <t>BÖTING Charlotte</t>
  </si>
  <si>
    <t>V430691</t>
  </si>
  <si>
    <t>WATELET Jean</t>
  </si>
  <si>
    <t>V417697</t>
  </si>
  <si>
    <t>VAN AARTSEN Alexander Vince</t>
  </si>
  <si>
    <t>WAPENAAR Vera</t>
  </si>
  <si>
    <t>VERSTEIJNEN Linus</t>
  </si>
  <si>
    <t>JANSEN Sverre</t>
  </si>
  <si>
    <t>Peter Scheurwegen</t>
  </si>
  <si>
    <t>HILLEN Nova</t>
  </si>
  <si>
    <t>Veronique Kocken</t>
  </si>
  <si>
    <t>Vivian de Meurichy</t>
  </si>
  <si>
    <t>BELJAARS Doeke</t>
  </si>
  <si>
    <t>Emiel Wojcik</t>
  </si>
  <si>
    <t>CANKAYA Mert Can</t>
  </si>
  <si>
    <t>Rick Lamont</t>
  </si>
  <si>
    <t>LEIJEN Bruno</t>
  </si>
  <si>
    <t>SNOEK Querine</t>
  </si>
  <si>
    <t>Harderwijk</t>
  </si>
  <si>
    <t>KRAUS Aaron</t>
  </si>
  <si>
    <t>VAN LIER Stefan</t>
  </si>
  <si>
    <t>X</t>
  </si>
  <si>
    <t>Jordaan</t>
  </si>
  <si>
    <t>LOISEAU JIMENEZ Alvaro</t>
  </si>
  <si>
    <t>VAN VESSEM Reinout</t>
  </si>
  <si>
    <t>WIERSMA Niels &gt;&gt; SA/GR</t>
  </si>
  <si>
    <t>WIERSMA Niels SA/GR</t>
  </si>
  <si>
    <t>KOELEMAIJ Floris</t>
  </si>
  <si>
    <t>MYNOTT Joshua</t>
  </si>
  <si>
    <t>KOEMAN Yannick</t>
  </si>
  <si>
    <t>ARSLAN Alp</t>
  </si>
  <si>
    <t>DEJESUS CUNHA Nino</t>
  </si>
  <si>
    <t>HADITHI Faris-palko</t>
  </si>
  <si>
    <t>Zair</t>
  </si>
  <si>
    <t>MULDERS Hugo</t>
  </si>
  <si>
    <t>Drie musketiers</t>
  </si>
  <si>
    <t>ARSLAN Selin</t>
  </si>
  <si>
    <t>VAN DER BORGHT Nanne</t>
  </si>
  <si>
    <t>Koen de Voogd</t>
  </si>
  <si>
    <t>Ezra Stronk</t>
  </si>
  <si>
    <t>117096</t>
  </si>
  <si>
    <t>ZANONI Oskar</t>
  </si>
  <si>
    <t>119120</t>
  </si>
  <si>
    <t>TODOROV Vasil</t>
  </si>
  <si>
    <t>Hoc Habet</t>
  </si>
  <si>
    <t>119619</t>
  </si>
  <si>
    <t>HEIL Daria</t>
  </si>
  <si>
    <t>SPANJERS Vic</t>
  </si>
  <si>
    <t>VAN DE BEEK Kay</t>
  </si>
  <si>
    <t>VAN DEN HOORN Luuk</t>
  </si>
  <si>
    <t>EIKELENBOOM Max</t>
  </si>
  <si>
    <t>RobbSchermen</t>
  </si>
  <si>
    <t>ANKER Mees &gt;&gt; GW</t>
  </si>
  <si>
    <t>KLOMPJAN Giel</t>
  </si>
  <si>
    <t>KOLDENHOF Fynn</t>
  </si>
  <si>
    <t>ROUWS Gabrielius</t>
  </si>
  <si>
    <t>PLUIM Ricardo</t>
  </si>
  <si>
    <t>EESTERMANS Berend &gt;&gt; GW</t>
  </si>
  <si>
    <t>Schermschool Midden Nederland</t>
  </si>
  <si>
    <t>Peter Bijker</t>
  </si>
  <si>
    <t>Victor Georgiev Pavlov</t>
  </si>
  <si>
    <t>DE VOS Jochem</t>
  </si>
  <si>
    <t xml:space="preserve">- </t>
  </si>
  <si>
    <t>LENDERINK Rik</t>
  </si>
  <si>
    <t>HARTLOPER Sam</t>
  </si>
  <si>
    <t>FABER Kiki</t>
  </si>
  <si>
    <t>FEBERWEE Elin</t>
  </si>
  <si>
    <t>RIEZEBOS Frederick</t>
  </si>
  <si>
    <t>BERKERS Jasper</t>
  </si>
  <si>
    <t>SCHULZ Ronja</t>
  </si>
  <si>
    <t>HARTOG Pleun</t>
  </si>
  <si>
    <t>AMUOM Maurits</t>
  </si>
  <si>
    <t>VISSER Zeb</t>
  </si>
  <si>
    <t>FRERICHS Joost</t>
  </si>
  <si>
    <t>BROOS Morris</t>
  </si>
  <si>
    <t>Wageningen (vervallen)</t>
  </si>
  <si>
    <t>ROTGANS Carmenta</t>
  </si>
  <si>
    <t>Abel van Rijnswou</t>
  </si>
  <si>
    <t>Tunghai Chiang</t>
  </si>
  <si>
    <t>Quinton Faas</t>
  </si>
  <si>
    <t>ijkjaar</t>
  </si>
  <si>
    <t>LOISEAU JIMENEZ Alvaro &gt;&gt;SA/KL</t>
  </si>
  <si>
    <t>VEERMAN Tygo</t>
  </si>
  <si>
    <t>VEERMAN Tygo &gt;&gt;GW</t>
  </si>
  <si>
    <t>PEREIRA Keoni</t>
  </si>
  <si>
    <t>IVANOVA Alyana</t>
  </si>
  <si>
    <t>La Rapière</t>
  </si>
  <si>
    <t>VAN OORD Abel</t>
  </si>
  <si>
    <t>BISANG Hjalmar</t>
  </si>
  <si>
    <t>BRANDSEN Lars Pieter</t>
  </si>
  <si>
    <t>DE BOER Vince</t>
  </si>
  <si>
    <t>LAMBECK Antoni</t>
  </si>
  <si>
    <t>GEG. CHK</t>
  </si>
  <si>
    <t>DE VRIES Wouter</t>
  </si>
  <si>
    <t>GANG Kevin Wan Ze</t>
  </si>
  <si>
    <t>la rapiere</t>
  </si>
  <si>
    <t>Jan Koen Versteijnen</t>
  </si>
  <si>
    <t>BAKKER Jonne</t>
  </si>
  <si>
    <t>KATSMAN Koen</t>
  </si>
  <si>
    <t>MEIJ  Jort</t>
  </si>
  <si>
    <t>KOOPMANS Levi Marie Eliza</t>
  </si>
  <si>
    <t>Schermen Rotterdam Zaïr</t>
  </si>
  <si>
    <t>SWANEVELD Dyoni Ann</t>
  </si>
  <si>
    <t>TERMEER Olivia</t>
  </si>
  <si>
    <t>SIETINGA Tibbe</t>
  </si>
  <si>
    <t>KROTTJE Quinten &gt;&gt; GW</t>
  </si>
  <si>
    <t>HOOFSTEENGE Quinten</t>
  </si>
  <si>
    <t>Berend Willemse</t>
  </si>
  <si>
    <t>DE HAAN Ed</t>
  </si>
  <si>
    <t>HEINO Sander</t>
  </si>
  <si>
    <t>Gascogne</t>
  </si>
  <si>
    <t>RUIZ DANIEL Juliana</t>
  </si>
  <si>
    <t>RUIZ DANIEL Renzo</t>
  </si>
  <si>
    <t>DU CLOU Moise</t>
  </si>
  <si>
    <t>118362 </t>
  </si>
  <si>
    <t>PENNINGS Zhana</t>
  </si>
  <si>
    <t>DE JONGE Tim</t>
  </si>
  <si>
    <t>Schermcentrum Noord</t>
  </si>
  <si>
    <t>HENDRIKS Tom</t>
  </si>
  <si>
    <t>HOLTHAUSEN Floris</t>
  </si>
  <si>
    <t>PETRELLI Matteo</t>
  </si>
  <si>
    <t>SCHIEVELS Benjamin</t>
  </si>
  <si>
    <t>TURNER William</t>
  </si>
  <si>
    <t>ZAWISLAK Hania</t>
  </si>
  <si>
    <t>DE HAAS Max</t>
  </si>
  <si>
    <t>KOSINKA Adam</t>
  </si>
  <si>
    <t>VAN WEES Marijn</t>
  </si>
  <si>
    <t>VAN DEN DOBBELSTEEN Fender</t>
  </si>
  <si>
    <t>Oosterom Sem van</t>
  </si>
  <si>
    <t>Turner William</t>
  </si>
  <si>
    <t>Gronningen</t>
  </si>
  <si>
    <t>HILLEN Nova &gt;&gt;GW</t>
  </si>
  <si>
    <t>ERMENS Tom &gt;&gt;SG</t>
  </si>
  <si>
    <t>Hans van den Berg</t>
  </si>
  <si>
    <t>David Thompson</t>
  </si>
  <si>
    <t>VROOLAND Vincent</t>
  </si>
  <si>
    <t>MUNNIKSMA Luuk</t>
  </si>
  <si>
    <t>APENHORST Fije</t>
  </si>
  <si>
    <t>Twentse sv Agilité</t>
  </si>
  <si>
    <t>LANGENHUIJZEN Tobias</t>
  </si>
  <si>
    <t>VISSERS Job</t>
  </si>
  <si>
    <t>DOORAKKERS Daan</t>
  </si>
  <si>
    <t>WILLEMEN Remco &gt;&gt;FK</t>
  </si>
  <si>
    <t>TREJO CARVAJAL Florian</t>
  </si>
  <si>
    <t>118007</t>
  </si>
  <si>
    <t>VAN BERKUM Tom</t>
  </si>
  <si>
    <t>VAN ROOIJ Jelle</t>
  </si>
  <si>
    <t>PARISH Jack</t>
  </si>
  <si>
    <t>ANTOKOLETZ Zoska</t>
  </si>
  <si>
    <t>DECKERS Daan</t>
  </si>
  <si>
    <t>Seelen Jack</t>
  </si>
  <si>
    <t>IVANOVA Alyana &gt;&gt; GW</t>
  </si>
  <si>
    <t>bonus/elim</t>
  </si>
  <si>
    <t>bonu/elim</t>
  </si>
  <si>
    <t>Brian de Groot</t>
  </si>
  <si>
    <t>Alex Hereijgers</t>
  </si>
  <si>
    <t>Juan Trejo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</si>
</sst>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\-??_ ;_ @_ "/>
    <numFmt numFmtId="165" formatCode="_ * #,##0_ ;_ * \-#,##0_ ;_ * &quot;-&quot;??_ ;_ @_ 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sz val="22"/>
      <color indexed="9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28"/>
      <color indexed="10"/>
      <name val="Arial"/>
      <family val="2"/>
    </font>
    <font>
      <sz val="10"/>
      <color indexed="13"/>
      <name val="Arial"/>
      <family val="2"/>
    </font>
    <font>
      <sz val="22"/>
      <name val="Arial"/>
      <family val="2"/>
    </font>
    <font>
      <b/>
      <sz val="22"/>
      <color indexed="9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sz val="9"/>
      <color indexed="13"/>
      <name val="Arial"/>
      <family val="2"/>
    </font>
    <font>
      <b/>
      <sz val="28"/>
      <color indexed="57"/>
      <name val="Arial"/>
      <family val="2"/>
    </font>
    <font>
      <sz val="28"/>
      <color indexed="57"/>
      <name val="Arial"/>
      <family val="2"/>
    </font>
    <font>
      <sz val="26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2"/>
      <color indexed="14"/>
      <name val="Arial"/>
      <family val="2"/>
    </font>
    <font>
      <sz val="16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u/>
      <sz val="14"/>
      <color theme="10"/>
      <name val="Arial"/>
      <family val="2"/>
    </font>
    <font>
      <u/>
      <sz val="16"/>
      <color theme="10"/>
      <name val="Arial"/>
      <family val="2"/>
    </font>
    <font>
      <sz val="10"/>
      <name val="Arial"/>
      <family val="2"/>
      <charset val="1"/>
    </font>
    <font>
      <sz val="11"/>
      <name val="Calibri"/>
      <family val="2"/>
      <charset val="1"/>
    </font>
    <font>
      <sz val="11"/>
      <color rgb="FF0000D4"/>
      <name val="Calibri"/>
      <family val="2"/>
      <charset val="1"/>
    </font>
    <font>
      <sz val="24"/>
      <color rgb="FFFCF305"/>
      <name val="Calibri"/>
      <family val="2"/>
      <charset val="1"/>
    </font>
    <font>
      <sz val="11"/>
      <name val="Calibri"/>
      <family val="2"/>
    </font>
    <font>
      <sz val="11"/>
      <color rgb="FF000080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11"/>
      <name val="Calibri"/>
      <family val="2"/>
      <charset val="1"/>
    </font>
    <font>
      <sz val="11"/>
      <color rgb="FFDD0806"/>
      <name val="Calibri"/>
      <family val="2"/>
      <charset val="1"/>
    </font>
    <font>
      <sz val="10"/>
      <name val="Calibri"/>
      <family val="2"/>
      <charset val="1"/>
    </font>
    <font>
      <sz val="10"/>
      <name val="Calibri"/>
      <family val="2"/>
    </font>
    <font>
      <sz val="14"/>
      <name val="Calibri"/>
      <family val="2"/>
      <charset val="1"/>
    </font>
    <font>
      <i/>
      <sz val="10"/>
      <name val="Calibri"/>
      <family val="2"/>
      <charset val="1"/>
    </font>
    <font>
      <sz val="8"/>
      <name val="Calibri"/>
      <family val="2"/>
      <charset val="1"/>
    </font>
    <font>
      <sz val="24"/>
      <name val="Calibri"/>
      <family val="2"/>
      <charset val="1"/>
    </font>
    <font>
      <sz val="11"/>
      <color rgb="FF3366FF"/>
      <name val="Calibri"/>
      <family val="2"/>
      <charset val="1"/>
    </font>
    <font>
      <sz val="11"/>
      <name val="Calibri"/>
      <family val="2"/>
      <scheme val="minor"/>
    </font>
    <font>
      <sz val="2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66FF"/>
      <name val="Calibri"/>
      <family val="2"/>
      <scheme val="minor"/>
    </font>
    <font>
      <sz val="11"/>
      <color rgb="FFDD0806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charset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CCCC"/>
        <bgColor rgb="FF00CCFF"/>
      </patternFill>
    </fill>
    <fill>
      <patternFill patternType="solid">
        <fgColor rgb="FFDD0806"/>
        <bgColor rgb="FFFF0000"/>
      </patternFill>
    </fill>
    <fill>
      <patternFill patternType="solid">
        <fgColor rgb="FFFF99CC"/>
        <bgColor rgb="FFCC99FF"/>
      </patternFill>
    </fill>
    <fill>
      <patternFill patternType="solid">
        <fgColor rgb="FFCC99FF"/>
        <bgColor rgb="FFFF99CC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FFC7CE"/>
      </patternFill>
    </fill>
    <fill>
      <patternFill patternType="solid">
        <fgColor rgb="FFFFFFCC"/>
        <bgColor rgb="FFFFFFFF"/>
      </patternFill>
    </fill>
    <fill>
      <patternFill patternType="solid">
        <fgColor rgb="FFFF0000"/>
        <bgColor rgb="FFDD0806"/>
      </patternFill>
    </fill>
    <fill>
      <patternFill patternType="solid">
        <fgColor rgb="FFCCFFCC"/>
        <bgColor rgb="FFC6EFCE"/>
      </patternFill>
    </fill>
    <fill>
      <patternFill patternType="solid">
        <fgColor rgb="FFFFFF00"/>
        <bgColor rgb="FFFCF305"/>
      </patternFill>
    </fill>
    <fill>
      <patternFill patternType="solid">
        <fgColor rgb="FFCCFFFF"/>
        <bgColor rgb="FFCCFFCC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9BBB59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rgb="FFFF99CC"/>
      </patternFill>
    </fill>
    <fill>
      <patternFill patternType="solid">
        <fgColor rgb="FFFCF305"/>
        <bgColor rgb="FFFFFF00"/>
      </patternFill>
    </fill>
    <fill>
      <patternFill patternType="solid">
        <fgColor rgb="FFFF6600"/>
        <bgColor rgb="FFEF8F00"/>
      </patternFill>
    </fill>
    <fill>
      <patternFill patternType="solid">
        <fgColor theme="7" tint="0.39997558519241921"/>
        <bgColor rgb="FFFF99CC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6"/>
        <bgColor rgb="FFDD0806"/>
      </patternFill>
    </fill>
    <fill>
      <patternFill patternType="solid">
        <fgColor theme="6"/>
        <bgColor indexed="64"/>
      </patternFill>
    </fill>
    <fill>
      <patternFill patternType="solid">
        <fgColor theme="0"/>
        <bgColor rgb="FFDD0806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FF0000"/>
      </patternFill>
    </fill>
    <fill>
      <patternFill patternType="solid">
        <fgColor theme="6"/>
        <bgColor rgb="FFFF0000"/>
      </patternFill>
    </fill>
    <fill>
      <patternFill patternType="solid">
        <fgColor rgb="FF92D050"/>
        <bgColor rgb="FFDD0806"/>
      </patternFill>
    </fill>
    <fill>
      <patternFill patternType="solid">
        <fgColor theme="6" tint="0.39997558519241921"/>
        <bgColor rgb="FFFF99CC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rgb="FF9BBB59"/>
      </patternFill>
    </fill>
    <fill>
      <patternFill patternType="solid">
        <fgColor theme="0"/>
        <bgColor rgb="FF9BBB59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4">
    <xf numFmtId="0" fontId="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3" fillId="0" borderId="0"/>
    <xf numFmtId="0" fontId="1" fillId="0" borderId="0"/>
    <xf numFmtId="43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1">
    <xf numFmtId="0" fontId="0" fillId="0" borderId="0" xfId="0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10" fillId="0" borderId="7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0" fontId="9" fillId="0" borderId="7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6" fillId="0" borderId="0" xfId="0" applyFont="1"/>
    <xf numFmtId="0" fontId="9" fillId="0" borderId="0" xfId="0" applyFont="1"/>
    <xf numFmtId="0" fontId="12" fillId="2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 applyAlignment="1"/>
    <xf numFmtId="0" fontId="8" fillId="3" borderId="15" xfId="0" applyFont="1" applyFill="1" applyBorder="1" applyAlignment="1" applyProtection="1">
      <alignment horizontal="center"/>
    </xf>
    <xf numFmtId="0" fontId="18" fillId="2" borderId="0" xfId="0" applyFont="1" applyFill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49" fontId="4" fillId="0" borderId="0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9" fontId="9" fillId="0" borderId="0" xfId="0" quotePrefix="1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/>
    </xf>
    <xf numFmtId="49" fontId="19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/>
    <xf numFmtId="49" fontId="5" fillId="0" borderId="0" xfId="0" applyNumberFormat="1" applyFont="1" applyFill="1" applyAlignment="1" applyProtection="1">
      <alignment horizontal="center"/>
    </xf>
    <xf numFmtId="49" fontId="9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49" fontId="20" fillId="2" borderId="21" xfId="0" applyNumberFormat="1" applyFont="1" applyFill="1" applyBorder="1" applyAlignment="1" applyProtection="1">
      <alignment horizontal="center"/>
    </xf>
    <xf numFmtId="49" fontId="21" fillId="0" borderId="22" xfId="0" quotePrefix="1" applyNumberFormat="1" applyFont="1" applyFill="1" applyBorder="1" applyAlignment="1" applyProtection="1">
      <alignment horizontal="center"/>
    </xf>
    <xf numFmtId="49" fontId="21" fillId="0" borderId="23" xfId="0" quotePrefix="1" applyNumberFormat="1" applyFont="1" applyFill="1" applyBorder="1" applyAlignment="1" applyProtection="1">
      <alignment horizontal="center"/>
    </xf>
    <xf numFmtId="49" fontId="21" fillId="0" borderId="24" xfId="0" quotePrefix="1" applyNumberFormat="1" applyFont="1" applyFill="1" applyBorder="1" applyAlignment="1" applyProtection="1">
      <alignment horizontal="center"/>
    </xf>
    <xf numFmtId="49" fontId="21" fillId="0" borderId="0" xfId="0" quotePrefix="1" applyNumberFormat="1" applyFont="1" applyFill="1" applyBorder="1" applyAlignment="1" applyProtection="1">
      <alignment horizontal="center"/>
    </xf>
    <xf numFmtId="49" fontId="21" fillId="0" borderId="0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3" fillId="0" borderId="0" xfId="0" applyNumberFormat="1" applyFont="1" applyFill="1" applyBorder="1" applyAlignment="1" applyProtection="1">
      <alignment horizontal="center"/>
    </xf>
    <xf numFmtId="49" fontId="20" fillId="2" borderId="25" xfId="0" applyNumberFormat="1" applyFont="1" applyFill="1" applyBorder="1" applyAlignment="1" applyProtection="1">
      <alignment horizontal="center"/>
    </xf>
    <xf numFmtId="49" fontId="21" fillId="0" borderId="1" xfId="0" quotePrefix="1" applyNumberFormat="1" applyFont="1" applyFill="1" applyBorder="1" applyAlignment="1" applyProtection="1">
      <alignment horizontal="center"/>
    </xf>
    <xf numFmtId="0" fontId="21" fillId="0" borderId="0" xfId="0" applyFont="1" applyAlignment="1">
      <alignment horizontal="center"/>
    </xf>
    <xf numFmtId="49" fontId="21" fillId="0" borderId="0" xfId="0" applyNumberFormat="1" applyFont="1" applyFill="1" applyAlignment="1" applyProtection="1">
      <alignment horizontal="center"/>
    </xf>
    <xf numFmtId="49" fontId="20" fillId="2" borderId="26" xfId="0" applyNumberFormat="1" applyFont="1" applyFill="1" applyBorder="1" applyAlignment="1" applyProtection="1">
      <alignment horizontal="center"/>
    </xf>
    <xf numFmtId="49" fontId="21" fillId="0" borderId="1" xfId="0" applyNumberFormat="1" applyFont="1" applyFill="1" applyBorder="1" applyAlignment="1" applyProtection="1">
      <alignment horizontal="center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9" fontId="20" fillId="2" borderId="0" xfId="0" applyNumberFormat="1" applyFont="1" applyFill="1" applyBorder="1" applyAlignment="1" applyProtection="1">
      <alignment horizontal="center"/>
    </xf>
    <xf numFmtId="49" fontId="21" fillId="0" borderId="0" xfId="0" applyNumberFormat="1" applyFont="1" applyFill="1" applyProtection="1"/>
    <xf numFmtId="49" fontId="21" fillId="0" borderId="4" xfId="0" applyNumberFormat="1" applyFont="1" applyFill="1" applyBorder="1" applyAlignment="1" applyProtection="1">
      <alignment horizontal="center"/>
    </xf>
    <xf numFmtId="49" fontId="21" fillId="0" borderId="27" xfId="0" applyNumberFormat="1" applyFont="1" applyFill="1" applyBorder="1" applyAlignment="1" applyProtection="1">
      <alignment horizontal="center"/>
    </xf>
    <xf numFmtId="49" fontId="21" fillId="0" borderId="8" xfId="0" applyNumberFormat="1" applyFont="1" applyFill="1" applyBorder="1" applyAlignment="1" applyProtection="1">
      <alignment horizontal="center"/>
    </xf>
    <xf numFmtId="49" fontId="21" fillId="0" borderId="9" xfId="0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49" fontId="24" fillId="0" borderId="0" xfId="0" applyNumberFormat="1" applyFont="1" applyFill="1" applyAlignment="1" applyProtection="1">
      <alignment horizontal="center"/>
    </xf>
    <xf numFmtId="49" fontId="21" fillId="0" borderId="28" xfId="0" applyNumberFormat="1" applyFont="1" applyFill="1" applyBorder="1" applyAlignment="1" applyProtection="1">
      <alignment horizontal="center"/>
    </xf>
    <xf numFmtId="49" fontId="21" fillId="0" borderId="28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8" fillId="3" borderId="29" xfId="0" applyFont="1" applyFill="1" applyBorder="1" applyAlignment="1" applyProtection="1">
      <alignment horizontal="center"/>
    </xf>
    <xf numFmtId="0" fontId="8" fillId="3" borderId="31" xfId="0" applyFont="1" applyFill="1" applyBorder="1" applyAlignment="1" applyProtection="1">
      <alignment horizontal="center"/>
      <protection locked="0"/>
    </xf>
    <xf numFmtId="0" fontId="8" fillId="3" borderId="20" xfId="0" applyFont="1" applyFill="1" applyBorder="1" applyAlignment="1" applyProtection="1">
      <alignment horizontal="center"/>
      <protection locked="0"/>
    </xf>
    <xf numFmtId="0" fontId="8" fillId="3" borderId="32" xfId="0" applyFont="1" applyFill="1" applyBorder="1" applyAlignment="1" applyProtection="1">
      <alignment horizontal="center"/>
    </xf>
    <xf numFmtId="0" fontId="8" fillId="3" borderId="34" xfId="0" applyFont="1" applyFill="1" applyBorder="1" applyAlignment="1" applyProtection="1">
      <alignment horizontal="center"/>
    </xf>
    <xf numFmtId="0" fontId="17" fillId="0" borderId="35" xfId="0" applyFont="1" applyBorder="1" applyAlignment="1" applyProtection="1">
      <alignment horizontal="center"/>
    </xf>
    <xf numFmtId="0" fontId="9" fillId="0" borderId="7" xfId="0" applyFont="1" applyFill="1" applyBorder="1" applyAlignment="1">
      <alignment horizontal="left"/>
    </xf>
    <xf numFmtId="0" fontId="0" fillId="0" borderId="26" xfId="0" applyBorder="1"/>
    <xf numFmtId="0" fontId="0" fillId="0" borderId="36" xfId="0" applyBorder="1"/>
    <xf numFmtId="0" fontId="13" fillId="0" borderId="18" xfId="0" applyFont="1" applyFill="1" applyBorder="1" applyAlignment="1">
      <alignment horizontal="left"/>
    </xf>
    <xf numFmtId="0" fontId="0" fillId="0" borderId="37" xfId="0" applyBorder="1"/>
    <xf numFmtId="0" fontId="0" fillId="0" borderId="19" xfId="0" applyBorder="1"/>
    <xf numFmtId="1" fontId="11" fillId="0" borderId="1" xfId="0" applyNumberFormat="1" applyFont="1" applyBorder="1"/>
    <xf numFmtId="0" fontId="0" fillId="0" borderId="38" xfId="0" applyBorder="1" applyAlignment="1"/>
    <xf numFmtId="1" fontId="11" fillId="0" borderId="1" xfId="0" applyNumberFormat="1" applyFont="1" applyFill="1" applyBorder="1"/>
    <xf numFmtId="0" fontId="9" fillId="0" borderId="20" xfId="0" applyFont="1" applyBorder="1" applyAlignment="1" applyProtection="1">
      <alignment horizontal="center"/>
      <protection locked="0"/>
    </xf>
    <xf numFmtId="0" fontId="9" fillId="0" borderId="20" xfId="0" applyFont="1" applyFill="1" applyBorder="1" applyAlignment="1" applyProtection="1">
      <alignment horizontal="center"/>
      <protection locked="0"/>
    </xf>
    <xf numFmtId="0" fontId="9" fillId="0" borderId="20" xfId="0" applyFont="1" applyFill="1" applyBorder="1" applyAlignment="1" applyProtection="1">
      <alignment horizontal="center"/>
    </xf>
    <xf numFmtId="0" fontId="9" fillId="0" borderId="3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9" fillId="0" borderId="40" xfId="0" applyFont="1" applyFill="1" applyBorder="1" applyAlignment="1" applyProtection="1">
      <alignment horizontal="center"/>
      <protection locked="0"/>
    </xf>
    <xf numFmtId="0" fontId="30" fillId="5" borderId="3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center"/>
    </xf>
    <xf numFmtId="0" fontId="14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39" xfId="0" applyBorder="1" applyAlignment="1"/>
    <xf numFmtId="0" fontId="8" fillId="3" borderId="0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8" fillId="3" borderId="57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0" borderId="58" xfId="0" applyFont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</xf>
    <xf numFmtId="0" fontId="9" fillId="4" borderId="12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/>
    </xf>
    <xf numFmtId="0" fontId="35" fillId="6" borderId="55" xfId="0" applyFont="1" applyFill="1" applyBorder="1" applyAlignment="1" applyProtection="1">
      <alignment horizontal="left"/>
    </xf>
    <xf numFmtId="0" fontId="8" fillId="3" borderId="27" xfId="0" applyFont="1" applyFill="1" applyBorder="1" applyAlignment="1" applyProtection="1">
      <alignment horizontal="center"/>
    </xf>
    <xf numFmtId="0" fontId="0" fillId="0" borderId="35" xfId="0" applyBorder="1"/>
    <xf numFmtId="0" fontId="35" fillId="0" borderId="53" xfId="0" applyFont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center"/>
      <protection locked="0"/>
    </xf>
    <xf numFmtId="0" fontId="8" fillId="3" borderId="60" xfId="0" applyFont="1" applyFill="1" applyBorder="1" applyAlignment="1" applyProtection="1">
      <alignment horizontal="center"/>
    </xf>
    <xf numFmtId="0" fontId="34" fillId="6" borderId="50" xfId="0" applyFont="1" applyFill="1" applyBorder="1" applyAlignment="1"/>
    <xf numFmtId="0" fontId="10" fillId="0" borderId="3" xfId="0" applyFont="1" applyFill="1" applyBorder="1" applyAlignment="1" applyProtection="1">
      <alignment horizontal="center"/>
    </xf>
    <xf numFmtId="0" fontId="10" fillId="0" borderId="16" xfId="0" applyFont="1" applyFill="1" applyBorder="1" applyAlignment="1" applyProtection="1">
      <alignment horizontal="center"/>
    </xf>
    <xf numFmtId="0" fontId="10" fillId="5" borderId="14" xfId="0" applyFont="1" applyFill="1" applyBorder="1" applyAlignment="1" applyProtection="1">
      <alignment horizontal="center"/>
    </xf>
    <xf numFmtId="0" fontId="40" fillId="0" borderId="0" xfId="7" applyFont="1" applyAlignment="1">
      <alignment horizontal="center" vertical="center"/>
    </xf>
    <xf numFmtId="0" fontId="42" fillId="0" borderId="0" xfId="7" applyFont="1" applyAlignment="1">
      <alignment horizontal="center" vertical="top"/>
    </xf>
    <xf numFmtId="0" fontId="41" fillId="0" borderId="0" xfId="7" applyFont="1" applyAlignment="1">
      <alignment horizontal="center" vertical="center"/>
    </xf>
    <xf numFmtId="0" fontId="44" fillId="0" borderId="0" xfId="8" applyFont="1" applyAlignment="1">
      <alignment horizontal="center"/>
    </xf>
    <xf numFmtId="0" fontId="44" fillId="0" borderId="1" xfId="8" applyFont="1" applyBorder="1" applyAlignment="1">
      <alignment horizontal="center"/>
    </xf>
    <xf numFmtId="0" fontId="44" fillId="0" borderId="0" xfId="8" applyFont="1"/>
    <xf numFmtId="0" fontId="44" fillId="7" borderId="1" xfId="8" applyFont="1" applyFill="1" applyBorder="1" applyAlignment="1">
      <alignment horizontal="center"/>
    </xf>
    <xf numFmtId="0" fontId="44" fillId="7" borderId="0" xfId="8" applyFont="1" applyFill="1" applyAlignment="1">
      <alignment horizontal="center"/>
    </xf>
    <xf numFmtId="1" fontId="44" fillId="0" borderId="1" xfId="8" applyNumberFormat="1" applyFont="1" applyBorder="1" applyAlignment="1">
      <alignment horizontal="center"/>
    </xf>
    <xf numFmtId="1" fontId="44" fillId="0" borderId="2" xfId="8" applyNumberFormat="1" applyFont="1" applyBorder="1" applyAlignment="1">
      <alignment horizontal="center"/>
    </xf>
    <xf numFmtId="0" fontId="44" fillId="0" borderId="1" xfId="8" applyFont="1" applyBorder="1"/>
    <xf numFmtId="0" fontId="2" fillId="0" borderId="0" xfId="3"/>
    <xf numFmtId="0" fontId="44" fillId="0" borderId="1" xfId="8" applyFont="1" applyBorder="1" applyAlignment="1">
      <alignment horizontal="center" textRotation="90" wrapText="1"/>
    </xf>
    <xf numFmtId="0" fontId="45" fillId="0" borderId="1" xfId="8" applyFont="1" applyBorder="1" applyAlignment="1">
      <alignment horizontal="center"/>
    </xf>
    <xf numFmtId="1" fontId="46" fillId="8" borderId="1" xfId="8" applyNumberFormat="1" applyFont="1" applyFill="1" applyBorder="1" applyAlignment="1">
      <alignment horizontal="center" vertical="top" wrapText="1"/>
    </xf>
    <xf numFmtId="0" fontId="44" fillId="9" borderId="1" xfId="8" applyFont="1" applyFill="1" applyBorder="1" applyAlignment="1">
      <alignment horizontal="center"/>
    </xf>
    <xf numFmtId="1" fontId="44" fillId="9" borderId="1" xfId="8" applyNumberFormat="1" applyFont="1" applyFill="1" applyBorder="1" applyAlignment="1">
      <alignment horizontal="center"/>
    </xf>
    <xf numFmtId="0" fontId="47" fillId="9" borderId="1" xfId="8" applyFont="1" applyFill="1" applyBorder="1" applyAlignment="1">
      <alignment horizontal="center"/>
    </xf>
    <xf numFmtId="1" fontId="44" fillId="9" borderId="1" xfId="8" applyNumberFormat="1" applyFont="1" applyFill="1" applyBorder="1" applyAlignment="1">
      <alignment horizontal="center" wrapText="1"/>
    </xf>
    <xf numFmtId="1" fontId="44" fillId="10" borderId="1" xfId="8" applyNumberFormat="1" applyFont="1" applyFill="1" applyBorder="1" applyAlignment="1">
      <alignment horizontal="center"/>
    </xf>
    <xf numFmtId="0" fontId="44" fillId="11" borderId="1" xfId="8" applyFont="1" applyFill="1" applyBorder="1" applyAlignment="1">
      <alignment horizontal="center" wrapText="1"/>
    </xf>
    <xf numFmtId="0" fontId="44" fillId="12" borderId="1" xfId="8" applyFont="1" applyFill="1" applyBorder="1" applyAlignment="1">
      <alignment horizontal="center"/>
    </xf>
    <xf numFmtId="0" fontId="44" fillId="11" borderId="1" xfId="8" applyFont="1" applyFill="1" applyBorder="1" applyAlignment="1">
      <alignment horizontal="center" wrapText="1" shrinkToFit="1"/>
    </xf>
    <xf numFmtId="1" fontId="44" fillId="12" borderId="1" xfId="8" applyNumberFormat="1" applyFont="1" applyFill="1" applyBorder="1" applyAlignment="1">
      <alignment horizontal="center"/>
    </xf>
    <xf numFmtId="0" fontId="44" fillId="11" borderId="1" xfId="8" applyFont="1" applyFill="1" applyBorder="1" applyAlignment="1">
      <alignment horizontal="center"/>
    </xf>
    <xf numFmtId="1" fontId="44" fillId="0" borderId="1" xfId="8" applyNumberFormat="1" applyFont="1" applyBorder="1" applyAlignment="1">
      <alignment horizontal="center" textRotation="46"/>
    </xf>
    <xf numFmtId="1" fontId="44" fillId="13" borderId="1" xfId="8" applyNumberFormat="1" applyFont="1" applyFill="1" applyBorder="1" applyAlignment="1">
      <alignment horizontal="center" textRotation="46"/>
    </xf>
    <xf numFmtId="49" fontId="44" fillId="0" borderId="1" xfId="8" applyNumberFormat="1" applyFont="1" applyBorder="1" applyAlignment="1">
      <alignment horizontal="center" textRotation="46" wrapText="1"/>
    </xf>
    <xf numFmtId="1" fontId="44" fillId="14" borderId="1" xfId="8" applyNumberFormat="1" applyFont="1" applyFill="1" applyBorder="1" applyAlignment="1">
      <alignment horizontal="center"/>
    </xf>
    <xf numFmtId="0" fontId="44" fillId="0" borderId="1" xfId="8" applyFont="1" applyBorder="1" applyAlignment="1">
      <alignment horizontal="left"/>
    </xf>
    <xf numFmtId="0" fontId="47" fillId="0" borderId="1" xfId="8" applyFont="1" applyBorder="1" applyAlignment="1">
      <alignment horizontal="center" vertical="center"/>
    </xf>
    <xf numFmtId="1" fontId="44" fillId="15" borderId="1" xfId="8" applyNumberFormat="1" applyFont="1" applyFill="1" applyBorder="1" applyAlignment="1">
      <alignment horizontal="center"/>
    </xf>
    <xf numFmtId="0" fontId="47" fillId="0" borderId="1" xfId="8" applyFont="1" applyBorder="1" applyAlignment="1">
      <alignment horizontal="center"/>
    </xf>
    <xf numFmtId="1" fontId="43" fillId="0" borderId="1" xfId="8" applyNumberFormat="1" applyBorder="1" applyAlignment="1">
      <alignment horizontal="center"/>
    </xf>
    <xf numFmtId="1" fontId="44" fillId="17" borderId="1" xfId="8" applyNumberFormat="1" applyFont="1" applyFill="1" applyBorder="1" applyAlignment="1">
      <alignment horizontal="center"/>
    </xf>
    <xf numFmtId="1" fontId="44" fillId="12" borderId="9" xfId="8" applyNumberFormat="1" applyFont="1" applyFill="1" applyBorder="1" applyAlignment="1">
      <alignment horizontal="center"/>
    </xf>
    <xf numFmtId="1" fontId="44" fillId="13" borderId="1" xfId="8" applyNumberFormat="1" applyFont="1" applyFill="1" applyBorder="1" applyAlignment="1">
      <alignment horizontal="center"/>
    </xf>
    <xf numFmtId="1" fontId="44" fillId="0" borderId="0" xfId="8" applyNumberFormat="1" applyFont="1" applyAlignment="1">
      <alignment horizontal="center"/>
    </xf>
    <xf numFmtId="1" fontId="44" fillId="18" borderId="1" xfId="8" applyNumberFormat="1" applyFont="1" applyFill="1" applyBorder="1" applyAlignment="1">
      <alignment horizontal="center"/>
    </xf>
    <xf numFmtId="1" fontId="44" fillId="0" borderId="1" xfId="8" applyNumberFormat="1" applyFont="1" applyBorder="1" applyAlignment="1">
      <alignment horizontal="center" wrapText="1"/>
    </xf>
    <xf numFmtId="1" fontId="47" fillId="0" borderId="1" xfId="8" applyNumberFormat="1" applyFont="1" applyBorder="1" applyAlignment="1">
      <alignment horizontal="center" vertical="center"/>
    </xf>
    <xf numFmtId="1" fontId="47" fillId="0" borderId="1" xfId="8" applyNumberFormat="1" applyFont="1" applyBorder="1" applyAlignment="1">
      <alignment horizontal="center"/>
    </xf>
    <xf numFmtId="1" fontId="44" fillId="19" borderId="1" xfId="8" applyNumberFormat="1" applyFont="1" applyFill="1" applyBorder="1" applyAlignment="1">
      <alignment horizontal="center"/>
    </xf>
    <xf numFmtId="1" fontId="44" fillId="13" borderId="9" xfId="8" applyNumberFormat="1" applyFont="1" applyFill="1" applyBorder="1" applyAlignment="1">
      <alignment horizontal="center"/>
    </xf>
    <xf numFmtId="1" fontId="44" fillId="20" borderId="1" xfId="8" applyNumberFormat="1" applyFont="1" applyFill="1" applyBorder="1" applyAlignment="1">
      <alignment horizontal="center"/>
    </xf>
    <xf numFmtId="0" fontId="44" fillId="0" borderId="1" xfId="8" applyFont="1" applyBorder="1" applyAlignment="1">
      <alignment horizontal="center" wrapText="1"/>
    </xf>
    <xf numFmtId="0" fontId="44" fillId="0" borderId="1" xfId="8" applyFont="1" applyBorder="1" applyAlignment="1">
      <alignment horizontal="center" vertical="center"/>
    </xf>
    <xf numFmtId="1" fontId="44" fillId="21" borderId="1" xfId="8" applyNumberFormat="1" applyFont="1" applyFill="1" applyBorder="1" applyAlignment="1">
      <alignment horizontal="center"/>
    </xf>
    <xf numFmtId="49" fontId="44" fillId="0" borderId="1" xfId="8" applyNumberFormat="1" applyFont="1" applyBorder="1" applyAlignment="1">
      <alignment horizontal="center"/>
    </xf>
    <xf numFmtId="1" fontId="44" fillId="22" borderId="1" xfId="8" applyNumberFormat="1" applyFont="1" applyFill="1" applyBorder="1" applyAlignment="1">
      <alignment horizontal="center"/>
    </xf>
    <xf numFmtId="1" fontId="47" fillId="0" borderId="9" xfId="8" applyNumberFormat="1" applyFont="1" applyBorder="1" applyAlignment="1">
      <alignment horizontal="center"/>
    </xf>
    <xf numFmtId="0" fontId="47" fillId="0" borderId="9" xfId="8" applyFont="1" applyBorder="1" applyAlignment="1">
      <alignment horizontal="center"/>
    </xf>
    <xf numFmtId="1" fontId="44" fillId="0" borderId="9" xfId="8" applyNumberFormat="1" applyFont="1" applyBorder="1" applyAlignment="1">
      <alignment horizontal="center"/>
    </xf>
    <xf numFmtId="0" fontId="48" fillId="0" borderId="1" xfId="8" applyFont="1" applyBorder="1"/>
    <xf numFmtId="1" fontId="44" fillId="8" borderId="1" xfId="8" applyNumberFormat="1" applyFont="1" applyFill="1" applyBorder="1" applyAlignment="1">
      <alignment horizontal="center"/>
    </xf>
    <xf numFmtId="1" fontId="44" fillId="8" borderId="0" xfId="8" applyNumberFormat="1" applyFont="1" applyFill="1" applyAlignment="1">
      <alignment horizontal="center"/>
    </xf>
    <xf numFmtId="0" fontId="44" fillId="8" borderId="1" xfId="8" applyFont="1" applyFill="1" applyBorder="1" applyAlignment="1">
      <alignment horizontal="center"/>
    </xf>
    <xf numFmtId="0" fontId="44" fillId="0" borderId="9" xfId="8" applyFont="1" applyBorder="1" applyAlignment="1">
      <alignment horizontal="center"/>
    </xf>
    <xf numFmtId="1" fontId="44" fillId="10" borderId="9" xfId="8" applyNumberFormat="1" applyFont="1" applyFill="1" applyBorder="1" applyAlignment="1">
      <alignment horizontal="center"/>
    </xf>
    <xf numFmtId="1" fontId="44" fillId="17" borderId="9" xfId="8" applyNumberFormat="1" applyFont="1" applyFill="1" applyBorder="1" applyAlignment="1">
      <alignment horizontal="center"/>
    </xf>
    <xf numFmtId="0" fontId="44" fillId="8" borderId="0" xfId="8" applyFont="1" applyFill="1"/>
    <xf numFmtId="0" fontId="44" fillId="0" borderId="0" xfId="8" applyFont="1" applyAlignment="1">
      <alignment horizontal="left"/>
    </xf>
    <xf numFmtId="0" fontId="47" fillId="0" borderId="0" xfId="8" applyFont="1" applyAlignment="1">
      <alignment horizontal="center" vertical="center"/>
    </xf>
    <xf numFmtId="0" fontId="47" fillId="0" borderId="0" xfId="8" applyFont="1" applyAlignment="1">
      <alignment horizontal="center"/>
    </xf>
    <xf numFmtId="1" fontId="44" fillId="0" borderId="0" xfId="8" applyNumberFormat="1" applyFont="1"/>
    <xf numFmtId="1" fontId="44" fillId="13" borderId="0" xfId="8" applyNumberFormat="1" applyFont="1" applyFill="1" applyAlignment="1">
      <alignment horizontal="center"/>
    </xf>
    <xf numFmtId="0" fontId="44" fillId="9" borderId="1" xfId="8" applyFont="1" applyFill="1" applyBorder="1" applyAlignment="1">
      <alignment horizontal="left"/>
    </xf>
    <xf numFmtId="49" fontId="44" fillId="9" borderId="1" xfId="8" applyNumberFormat="1" applyFont="1" applyFill="1" applyBorder="1" applyAlignment="1">
      <alignment horizontal="center"/>
    </xf>
    <xf numFmtId="1" fontId="44" fillId="23" borderId="1" xfId="8" applyNumberFormat="1" applyFont="1" applyFill="1" applyBorder="1" applyAlignment="1">
      <alignment horizontal="center"/>
    </xf>
    <xf numFmtId="0" fontId="44" fillId="20" borderId="1" xfId="8" applyFont="1" applyFill="1" applyBorder="1" applyAlignment="1">
      <alignment horizontal="center"/>
    </xf>
    <xf numFmtId="1" fontId="51" fillId="0" borderId="1" xfId="8" applyNumberFormat="1" applyFont="1" applyBorder="1" applyAlignment="1">
      <alignment horizontal="center"/>
    </xf>
    <xf numFmtId="0" fontId="44" fillId="18" borderId="1" xfId="8" applyFont="1" applyFill="1" applyBorder="1" applyAlignment="1">
      <alignment horizontal="center"/>
    </xf>
    <xf numFmtId="0" fontId="44" fillId="14" borderId="1" xfId="8" applyFont="1" applyFill="1" applyBorder="1" applyAlignment="1">
      <alignment horizontal="center"/>
    </xf>
    <xf numFmtId="0" fontId="44" fillId="8" borderId="0" xfId="8" applyFont="1" applyFill="1" applyAlignment="1">
      <alignment horizontal="center"/>
    </xf>
    <xf numFmtId="0" fontId="44" fillId="0" borderId="0" xfId="8" applyFont="1" applyAlignment="1">
      <alignment horizontal="center" wrapText="1"/>
    </xf>
    <xf numFmtId="1" fontId="47" fillId="0" borderId="0" xfId="8" applyNumberFormat="1" applyFont="1" applyAlignment="1">
      <alignment horizontal="center"/>
    </xf>
    <xf numFmtId="0" fontId="44" fillId="13" borderId="0" xfId="8" applyFont="1" applyFill="1"/>
    <xf numFmtId="49" fontId="44" fillId="0" borderId="0" xfId="8" applyNumberFormat="1" applyFont="1" applyAlignment="1">
      <alignment horizontal="center"/>
    </xf>
    <xf numFmtId="0" fontId="44" fillId="24" borderId="1" xfId="8" applyFont="1" applyFill="1" applyBorder="1" applyAlignment="1">
      <alignment horizontal="center"/>
    </xf>
    <xf numFmtId="1" fontId="46" fillId="8" borderId="1" xfId="8" applyNumberFormat="1" applyFont="1" applyFill="1" applyBorder="1" applyAlignment="1">
      <alignment horizontal="center" wrapText="1"/>
    </xf>
    <xf numFmtId="1" fontId="44" fillId="10" borderId="1" xfId="8" applyNumberFormat="1" applyFont="1" applyFill="1" applyBorder="1" applyAlignment="1">
      <alignment horizontal="center" wrapText="1"/>
    </xf>
    <xf numFmtId="0" fontId="52" fillId="0" borderId="0" xfId="8" applyFont="1" applyAlignment="1">
      <alignment horizontal="center"/>
    </xf>
    <xf numFmtId="0" fontId="53" fillId="0" borderId="1" xfId="8" applyFont="1" applyBorder="1" applyAlignment="1">
      <alignment horizontal="center"/>
    </xf>
    <xf numFmtId="1" fontId="53" fillId="14" borderId="1" xfId="8" applyNumberFormat="1" applyFont="1" applyFill="1" applyBorder="1" applyAlignment="1">
      <alignment horizontal="center"/>
    </xf>
    <xf numFmtId="0" fontId="53" fillId="0" borderId="56" xfId="8" applyFont="1" applyBorder="1" applyAlignment="1">
      <alignment horizontal="left"/>
    </xf>
    <xf numFmtId="49" fontId="53" fillId="0" borderId="2" xfId="8" applyNumberFormat="1" applyFont="1" applyBorder="1" applyAlignment="1">
      <alignment horizontal="center"/>
    </xf>
    <xf numFmtId="0" fontId="47" fillId="0" borderId="2" xfId="8" applyFont="1" applyBorder="1" applyAlignment="1">
      <alignment horizontal="center"/>
    </xf>
    <xf numFmtId="1" fontId="53" fillId="15" borderId="1" xfId="8" applyNumberFormat="1" applyFont="1" applyFill="1" applyBorder="1" applyAlignment="1">
      <alignment horizontal="center"/>
    </xf>
    <xf numFmtId="0" fontId="53" fillId="0" borderId="2" xfId="8" applyFont="1" applyBorder="1" applyAlignment="1">
      <alignment horizontal="center"/>
    </xf>
    <xf numFmtId="1" fontId="53" fillId="0" borderId="1" xfId="8" applyNumberFormat="1" applyFont="1" applyBorder="1" applyAlignment="1">
      <alignment horizontal="center"/>
    </xf>
    <xf numFmtId="1" fontId="53" fillId="10" borderId="1" xfId="8" applyNumberFormat="1" applyFont="1" applyFill="1" applyBorder="1" applyAlignment="1">
      <alignment horizontal="center"/>
    </xf>
    <xf numFmtId="1" fontId="53" fillId="17" borderId="1" xfId="8" applyNumberFormat="1" applyFont="1" applyFill="1" applyBorder="1" applyAlignment="1">
      <alignment horizontal="center"/>
    </xf>
    <xf numFmtId="1" fontId="53" fillId="12" borderId="1" xfId="8" applyNumberFormat="1" applyFont="1" applyFill="1" applyBorder="1" applyAlignment="1">
      <alignment horizontal="center"/>
    </xf>
    <xf numFmtId="1" fontId="53" fillId="12" borderId="2" xfId="8" applyNumberFormat="1" applyFont="1" applyFill="1" applyBorder="1" applyAlignment="1">
      <alignment horizontal="center"/>
    </xf>
    <xf numFmtId="1" fontId="53" fillId="12" borderId="6" xfId="8" applyNumberFormat="1" applyFont="1" applyFill="1" applyBorder="1" applyAlignment="1">
      <alignment horizontal="center"/>
    </xf>
    <xf numFmtId="1" fontId="53" fillId="12" borderId="56" xfId="8" applyNumberFormat="1" applyFont="1" applyFill="1" applyBorder="1" applyAlignment="1">
      <alignment horizontal="center"/>
    </xf>
    <xf numFmtId="1" fontId="53" fillId="13" borderId="1" xfId="8" applyNumberFormat="1" applyFont="1" applyFill="1" applyBorder="1" applyAlignment="1">
      <alignment horizontal="center"/>
    </xf>
    <xf numFmtId="1" fontId="53" fillId="0" borderId="0" xfId="8" applyNumberFormat="1" applyFont="1" applyAlignment="1">
      <alignment horizontal="center"/>
    </xf>
    <xf numFmtId="0" fontId="53" fillId="0" borderId="0" xfId="8" applyFont="1"/>
    <xf numFmtId="0" fontId="54" fillId="0" borderId="2" xfId="8" applyFont="1" applyBorder="1" applyAlignment="1">
      <alignment horizontal="center"/>
    </xf>
    <xf numFmtId="0" fontId="44" fillId="0" borderId="56" xfId="8" applyFont="1" applyBorder="1" applyAlignment="1">
      <alignment horizontal="left"/>
    </xf>
    <xf numFmtId="1" fontId="53" fillId="0" borderId="2" xfId="8" applyNumberFormat="1" applyFont="1" applyBorder="1" applyAlignment="1">
      <alignment horizontal="center"/>
    </xf>
    <xf numFmtId="0" fontId="53" fillId="0" borderId="1" xfId="8" applyFont="1" applyBorder="1" applyAlignment="1">
      <alignment horizontal="left"/>
    </xf>
    <xf numFmtId="0" fontId="55" fillId="0" borderId="1" xfId="8" applyFont="1" applyBorder="1" applyAlignment="1">
      <alignment horizontal="center"/>
    </xf>
    <xf numFmtId="49" fontId="53" fillId="0" borderId="1" xfId="8" applyNumberFormat="1" applyFont="1" applyBorder="1" applyAlignment="1">
      <alignment horizontal="center"/>
    </xf>
    <xf numFmtId="1" fontId="53" fillId="25" borderId="1" xfId="8" applyNumberFormat="1" applyFont="1" applyFill="1" applyBorder="1" applyAlignment="1">
      <alignment horizontal="center"/>
    </xf>
    <xf numFmtId="0" fontId="54" fillId="0" borderId="1" xfId="8" applyFont="1" applyBorder="1" applyAlignment="1">
      <alignment horizontal="center"/>
    </xf>
    <xf numFmtId="0" fontId="43" fillId="0" borderId="1" xfId="8" applyBorder="1"/>
    <xf numFmtId="0" fontId="53" fillId="0" borderId="0" xfId="8" applyFont="1" applyAlignment="1">
      <alignment horizontal="center"/>
    </xf>
    <xf numFmtId="0" fontId="56" fillId="0" borderId="56" xfId="8" applyFont="1" applyBorder="1" applyAlignment="1">
      <alignment horizontal="left"/>
    </xf>
    <xf numFmtId="1" fontId="53" fillId="0" borderId="1" xfId="8" applyNumberFormat="1" applyFont="1" applyBorder="1"/>
    <xf numFmtId="0" fontId="57" fillId="0" borderId="1" xfId="8" applyFont="1" applyBorder="1" applyAlignment="1">
      <alignment horizontal="center" wrapText="1"/>
    </xf>
    <xf numFmtId="1" fontId="54" fillId="0" borderId="1" xfId="8" applyNumberFormat="1" applyFont="1" applyBorder="1" applyAlignment="1">
      <alignment horizontal="center"/>
    </xf>
    <xf numFmtId="1" fontId="53" fillId="8" borderId="0" xfId="8" applyNumberFormat="1" applyFont="1" applyFill="1" applyAlignment="1">
      <alignment horizontal="center"/>
    </xf>
    <xf numFmtId="0" fontId="54" fillId="0" borderId="0" xfId="8" applyFont="1" applyAlignment="1">
      <alignment horizontal="center"/>
    </xf>
    <xf numFmtId="1" fontId="53" fillId="0" borderId="0" xfId="8" applyNumberFormat="1" applyFont="1"/>
    <xf numFmtId="1" fontId="58" fillId="8" borderId="1" xfId="8" applyNumberFormat="1" applyFont="1" applyFill="1" applyBorder="1" applyAlignment="1">
      <alignment horizontal="center" wrapText="1"/>
    </xf>
    <xf numFmtId="0" fontId="44" fillId="9" borderId="56" xfId="8" applyFont="1" applyFill="1" applyBorder="1" applyAlignment="1">
      <alignment horizontal="left"/>
    </xf>
    <xf numFmtId="49" fontId="44" fillId="9" borderId="2" xfId="8" applyNumberFormat="1" applyFont="1" applyFill="1" applyBorder="1" applyAlignment="1">
      <alignment horizontal="center"/>
    </xf>
    <xf numFmtId="0" fontId="47" fillId="9" borderId="2" xfId="8" applyFont="1" applyFill="1" applyBorder="1" applyAlignment="1">
      <alignment horizontal="center"/>
    </xf>
    <xf numFmtId="0" fontId="44" fillId="9" borderId="2" xfId="8" applyFont="1" applyFill="1" applyBorder="1" applyAlignment="1">
      <alignment horizontal="center"/>
    </xf>
    <xf numFmtId="49" fontId="44" fillId="0" borderId="2" xfId="8" applyNumberFormat="1" applyFont="1" applyBorder="1" applyAlignment="1">
      <alignment horizontal="center"/>
    </xf>
    <xf numFmtId="0" fontId="44" fillId="0" borderId="2" xfId="8" applyFont="1" applyBorder="1" applyAlignment="1">
      <alignment horizontal="center"/>
    </xf>
    <xf numFmtId="1" fontId="44" fillId="17" borderId="56" xfId="8" applyNumberFormat="1" applyFont="1" applyFill="1" applyBorder="1" applyAlignment="1">
      <alignment horizontal="center"/>
    </xf>
    <xf numFmtId="1" fontId="44" fillId="12" borderId="56" xfId="8" applyNumberFormat="1" applyFont="1" applyFill="1" applyBorder="1" applyAlignment="1">
      <alignment horizontal="center"/>
    </xf>
    <xf numFmtId="1" fontId="44" fillId="17" borderId="2" xfId="8" applyNumberFormat="1" applyFont="1" applyFill="1" applyBorder="1" applyAlignment="1">
      <alignment horizontal="center"/>
    </xf>
    <xf numFmtId="1" fontId="44" fillId="12" borderId="6" xfId="8" applyNumberFormat="1" applyFont="1" applyFill="1" applyBorder="1" applyAlignment="1">
      <alignment horizontal="center"/>
    </xf>
    <xf numFmtId="0" fontId="52" fillId="0" borderId="0" xfId="8" applyFont="1"/>
    <xf numFmtId="0" fontId="60" fillId="0" borderId="1" xfId="8" applyFont="1" applyBorder="1" applyAlignment="1">
      <alignment horizontal="center"/>
    </xf>
    <xf numFmtId="0" fontId="60" fillId="0" borderId="1" xfId="8" applyFont="1" applyBorder="1" applyAlignment="1">
      <alignment horizontal="center" textRotation="90" wrapText="1"/>
    </xf>
    <xf numFmtId="1" fontId="61" fillId="8" borderId="1" xfId="8" applyNumberFormat="1" applyFont="1" applyFill="1" applyBorder="1" applyAlignment="1">
      <alignment horizontal="center" wrapText="1"/>
    </xf>
    <xf numFmtId="0" fontId="60" fillId="9" borderId="1" xfId="8" applyFont="1" applyFill="1" applyBorder="1" applyAlignment="1">
      <alignment horizontal="center"/>
    </xf>
    <xf numFmtId="49" fontId="60" fillId="9" borderId="1" xfId="8" applyNumberFormat="1" applyFont="1" applyFill="1" applyBorder="1" applyAlignment="1">
      <alignment horizontal="center"/>
    </xf>
    <xf numFmtId="1" fontId="60" fillId="9" borderId="1" xfId="8" applyNumberFormat="1" applyFont="1" applyFill="1" applyBorder="1" applyAlignment="1">
      <alignment horizontal="center" wrapText="1"/>
    </xf>
    <xf numFmtId="0" fontId="60" fillId="9" borderId="1" xfId="8" applyFont="1" applyFill="1" applyBorder="1" applyAlignment="1">
      <alignment horizontal="center" vertical="center"/>
    </xf>
    <xf numFmtId="1" fontId="60" fillId="10" borderId="1" xfId="8" applyNumberFormat="1" applyFont="1" applyFill="1" applyBorder="1" applyAlignment="1">
      <alignment horizontal="center"/>
    </xf>
    <xf numFmtId="0" fontId="62" fillId="11" borderId="1" xfId="8" applyFont="1" applyFill="1" applyBorder="1" applyAlignment="1">
      <alignment horizontal="center" wrapText="1"/>
    </xf>
    <xf numFmtId="0" fontId="62" fillId="12" borderId="1" xfId="8" applyFont="1" applyFill="1" applyBorder="1" applyAlignment="1">
      <alignment horizontal="center"/>
    </xf>
    <xf numFmtId="0" fontId="62" fillId="11" borderId="1" xfId="8" applyFont="1" applyFill="1" applyBorder="1" applyAlignment="1">
      <alignment horizontal="center" wrapText="1" shrinkToFit="1"/>
    </xf>
    <xf numFmtId="1" fontId="62" fillId="12" borderId="1" xfId="8" applyNumberFormat="1" applyFont="1" applyFill="1" applyBorder="1" applyAlignment="1">
      <alignment horizontal="center"/>
    </xf>
    <xf numFmtId="0" fontId="62" fillId="11" borderId="1" xfId="8" applyFont="1" applyFill="1" applyBorder="1" applyAlignment="1">
      <alignment horizontal="center"/>
    </xf>
    <xf numFmtId="1" fontId="62" fillId="0" borderId="1" xfId="8" applyNumberFormat="1" applyFont="1" applyBorder="1" applyAlignment="1">
      <alignment horizontal="center" textRotation="46"/>
    </xf>
    <xf numFmtId="1" fontId="62" fillId="13" borderId="1" xfId="8" applyNumberFormat="1" applyFont="1" applyFill="1" applyBorder="1" applyAlignment="1">
      <alignment horizontal="center" textRotation="46"/>
    </xf>
    <xf numFmtId="49" fontId="62" fillId="0" borderId="1" xfId="8" applyNumberFormat="1" applyFont="1" applyBorder="1" applyAlignment="1">
      <alignment horizontal="center" textRotation="46" wrapText="1"/>
    </xf>
    <xf numFmtId="0" fontId="64" fillId="0" borderId="0" xfId="8" applyFont="1"/>
    <xf numFmtId="0" fontId="62" fillId="0" borderId="0" xfId="8" applyFont="1"/>
    <xf numFmtId="0" fontId="60" fillId="0" borderId="0" xfId="8" applyFont="1"/>
    <xf numFmtId="1" fontId="60" fillId="0" borderId="1" xfId="8" applyNumberFormat="1" applyFont="1" applyBorder="1" applyAlignment="1">
      <alignment horizontal="center"/>
    </xf>
    <xf numFmtId="1" fontId="65" fillId="0" borderId="1" xfId="8" applyNumberFormat="1" applyFont="1" applyBorder="1" applyAlignment="1">
      <alignment horizontal="center" vertical="center"/>
    </xf>
    <xf numFmtId="1" fontId="60" fillId="17" borderId="1" xfId="8" applyNumberFormat="1" applyFont="1" applyFill="1" applyBorder="1" applyAlignment="1">
      <alignment horizontal="center"/>
    </xf>
    <xf numFmtId="1" fontId="60" fillId="12" borderId="1" xfId="8" applyNumberFormat="1" applyFont="1" applyFill="1" applyBorder="1" applyAlignment="1">
      <alignment horizontal="center"/>
    </xf>
    <xf numFmtId="1" fontId="62" fillId="0" borderId="1" xfId="8" applyNumberFormat="1" applyFont="1" applyBorder="1" applyAlignment="1">
      <alignment horizontal="center"/>
    </xf>
    <xf numFmtId="1" fontId="60" fillId="0" borderId="0" xfId="8" applyNumberFormat="1" applyFont="1"/>
    <xf numFmtId="0" fontId="60" fillId="14" borderId="1" xfId="8" applyFont="1" applyFill="1" applyBorder="1" applyAlignment="1">
      <alignment horizontal="center"/>
    </xf>
    <xf numFmtId="1" fontId="60" fillId="0" borderId="1" xfId="8" applyNumberFormat="1" applyFont="1" applyBorder="1"/>
    <xf numFmtId="1" fontId="62" fillId="13" borderId="1" xfId="8" applyNumberFormat="1" applyFont="1" applyFill="1" applyBorder="1" applyAlignment="1">
      <alignment horizontal="center"/>
    </xf>
    <xf numFmtId="1" fontId="44" fillId="0" borderId="1" xfId="8" applyNumberFormat="1" applyFont="1" applyBorder="1"/>
    <xf numFmtId="0" fontId="62" fillId="13" borderId="1" xfId="8" applyFont="1" applyFill="1" applyBorder="1" applyAlignment="1">
      <alignment horizontal="center"/>
    </xf>
    <xf numFmtId="0" fontId="60" fillId="0" borderId="0" xfId="8" applyFont="1" applyAlignment="1">
      <alignment horizontal="center"/>
    </xf>
    <xf numFmtId="0" fontId="60" fillId="8" borderId="0" xfId="8" applyFont="1" applyFill="1" applyAlignment="1">
      <alignment horizontal="center"/>
    </xf>
    <xf numFmtId="0" fontId="60" fillId="0" borderId="0" xfId="8" applyFont="1" applyAlignment="1">
      <alignment horizontal="center" vertical="center"/>
    </xf>
    <xf numFmtId="1" fontId="60" fillId="0" borderId="0" xfId="8" applyNumberFormat="1" applyFont="1" applyAlignment="1">
      <alignment horizontal="center"/>
    </xf>
    <xf numFmtId="0" fontId="62" fillId="0" borderId="17" xfId="8" applyFont="1" applyBorder="1"/>
    <xf numFmtId="1" fontId="62" fillId="0" borderId="0" xfId="8" applyNumberFormat="1" applyFont="1" applyAlignment="1">
      <alignment horizontal="center"/>
    </xf>
    <xf numFmtId="0" fontId="62" fillId="13" borderId="0" xfId="8" applyFont="1" applyFill="1"/>
    <xf numFmtId="0" fontId="65" fillId="0" borderId="0" xfId="3" applyFont="1"/>
    <xf numFmtId="1" fontId="44" fillId="26" borderId="1" xfId="8" applyNumberFormat="1" applyFont="1" applyFill="1" applyBorder="1"/>
    <xf numFmtId="0" fontId="47" fillId="0" borderId="0" xfId="8" applyFont="1"/>
    <xf numFmtId="1" fontId="44" fillId="23" borderId="17" xfId="8" applyNumberFormat="1" applyFont="1" applyFill="1" applyBorder="1" applyAlignment="1">
      <alignment horizontal="center"/>
    </xf>
    <xf numFmtId="1" fontId="44" fillId="23" borderId="0" xfId="8" applyNumberFormat="1" applyFont="1" applyFill="1" applyAlignment="1">
      <alignment horizontal="center"/>
    </xf>
    <xf numFmtId="1" fontId="44" fillId="23" borderId="61" xfId="8" applyNumberFormat="1" applyFont="1" applyFill="1" applyBorder="1" applyAlignment="1">
      <alignment horizontal="center"/>
    </xf>
    <xf numFmtId="0" fontId="44" fillId="9" borderId="1" xfId="8" applyFont="1" applyFill="1" applyBorder="1" applyAlignment="1">
      <alignment horizontal="center" textRotation="38" wrapText="1"/>
    </xf>
    <xf numFmtId="0" fontId="51" fillId="9" borderId="1" xfId="8" applyFont="1" applyFill="1" applyBorder="1" applyAlignment="1">
      <alignment horizontal="center" textRotation="45" wrapText="1"/>
    </xf>
    <xf numFmtId="1" fontId="51" fillId="9" borderId="1" xfId="8" applyNumberFormat="1" applyFont="1" applyFill="1" applyBorder="1" applyAlignment="1">
      <alignment horizontal="center" textRotation="45" wrapText="1"/>
    </xf>
    <xf numFmtId="1" fontId="51" fillId="9" borderId="1" xfId="8" applyNumberFormat="1" applyFont="1" applyFill="1" applyBorder="1" applyAlignment="1">
      <alignment horizontal="center" vertical="center" textRotation="45" wrapText="1"/>
    </xf>
    <xf numFmtId="164" fontId="51" fillId="9" borderId="1" xfId="8" applyNumberFormat="1" applyFont="1" applyFill="1" applyBorder="1" applyAlignment="1">
      <alignment horizontal="center" vertical="center" textRotation="45" wrapText="1"/>
    </xf>
    <xf numFmtId="164" fontId="51" fillId="9" borderId="1" xfId="8" applyNumberFormat="1" applyFont="1" applyFill="1" applyBorder="1" applyAlignment="1">
      <alignment horizontal="center" textRotation="45" wrapText="1"/>
    </xf>
    <xf numFmtId="1" fontId="51" fillId="7" borderId="1" xfId="8" applyNumberFormat="1" applyFont="1" applyFill="1" applyBorder="1" applyAlignment="1">
      <alignment horizontal="center" textRotation="45" wrapText="1"/>
    </xf>
    <xf numFmtId="0" fontId="44" fillId="0" borderId="1" xfId="8" applyFont="1" applyBorder="1" applyAlignment="1">
      <alignment horizontal="center" textRotation="45"/>
    </xf>
    <xf numFmtId="0" fontId="44" fillId="0" borderId="1" xfId="8" applyFont="1" applyBorder="1" applyAlignment="1">
      <alignment horizontal="center" textRotation="43"/>
    </xf>
    <xf numFmtId="0" fontId="51" fillId="0" borderId="1" xfId="8" applyFont="1" applyBorder="1" applyAlignment="1">
      <alignment horizontal="center" textRotation="45"/>
    </xf>
    <xf numFmtId="0" fontId="51" fillId="0" borderId="0" xfId="8" applyFont="1" applyAlignment="1">
      <alignment textRotation="45"/>
    </xf>
    <xf numFmtId="0" fontId="43" fillId="0" borderId="1" xfId="8" applyBorder="1" applyAlignment="1">
      <alignment horizontal="center" vertical="center"/>
    </xf>
    <xf numFmtId="164" fontId="2" fillId="0" borderId="1" xfId="8" applyNumberFormat="1" applyFont="1" applyBorder="1" applyAlignment="1">
      <alignment horizontal="center" vertical="center"/>
    </xf>
    <xf numFmtId="164" fontId="44" fillId="0" borderId="1" xfId="8" applyNumberFormat="1" applyFont="1" applyBorder="1" applyAlignment="1">
      <alignment horizontal="center" vertical="center"/>
    </xf>
    <xf numFmtId="1" fontId="51" fillId="27" borderId="1" xfId="8" applyNumberFormat="1" applyFont="1" applyFill="1" applyBorder="1" applyAlignment="1">
      <alignment horizontal="center"/>
    </xf>
    <xf numFmtId="0" fontId="44" fillId="0" borderId="17" xfId="8" applyFont="1" applyBorder="1" applyAlignment="1">
      <alignment horizontal="center"/>
    </xf>
    <xf numFmtId="0" fontId="44" fillId="0" borderId="2" xfId="8" applyFont="1" applyBorder="1"/>
    <xf numFmtId="164" fontId="44" fillId="0" borderId="0" xfId="8" applyNumberFormat="1" applyFont="1"/>
    <xf numFmtId="164" fontId="44" fillId="0" borderId="1" xfId="8" applyNumberFormat="1" applyFont="1" applyBorder="1" applyAlignment="1">
      <alignment horizontal="center"/>
    </xf>
    <xf numFmtId="1" fontId="44" fillId="0" borderId="1" xfId="8" applyNumberFormat="1" applyFont="1" applyBorder="1" applyAlignment="1">
      <alignment horizontal="center" vertical="center"/>
    </xf>
    <xf numFmtId="0" fontId="44" fillId="0" borderId="20" xfId="8" applyFont="1" applyBorder="1" applyAlignment="1">
      <alignment horizontal="left"/>
    </xf>
    <xf numFmtId="164" fontId="44" fillId="0" borderId="2" xfId="8" applyNumberFormat="1" applyFont="1" applyBorder="1" applyAlignment="1">
      <alignment horizontal="center"/>
    </xf>
    <xf numFmtId="43" fontId="44" fillId="0" borderId="56" xfId="6" applyFont="1" applyBorder="1" applyAlignment="1">
      <alignment horizontal="left"/>
    </xf>
    <xf numFmtId="43" fontId="44" fillId="0" borderId="20" xfId="6" applyFont="1" applyBorder="1" applyAlignment="1">
      <alignment horizontal="left"/>
    </xf>
    <xf numFmtId="43" fontId="44" fillId="0" borderId="2" xfId="6" applyFont="1" applyBorder="1" applyAlignment="1">
      <alignment horizontal="center"/>
    </xf>
    <xf numFmtId="43" fontId="43" fillId="0" borderId="1" xfId="6" applyFont="1" applyBorder="1" applyAlignment="1">
      <alignment horizontal="center" vertical="center"/>
    </xf>
    <xf numFmtId="43" fontId="43" fillId="0" borderId="1" xfId="6" applyFont="1" applyBorder="1"/>
    <xf numFmtId="165" fontId="44" fillId="0" borderId="2" xfId="6" applyNumberFormat="1" applyFont="1" applyBorder="1" applyAlignment="1">
      <alignment horizontal="center"/>
    </xf>
    <xf numFmtId="43" fontId="51" fillId="27" borderId="1" xfId="6" applyFont="1" applyFill="1" applyBorder="1" applyAlignment="1">
      <alignment horizontal="center"/>
    </xf>
    <xf numFmtId="43" fontId="44" fillId="0" borderId="1" xfId="6" applyFont="1" applyBorder="1" applyAlignment="1">
      <alignment horizontal="center"/>
    </xf>
    <xf numFmtId="43" fontId="44" fillId="0" borderId="1" xfId="6" applyFont="1" applyBorder="1"/>
    <xf numFmtId="43" fontId="44" fillId="0" borderId="2" xfId="6" applyFont="1" applyBorder="1"/>
    <xf numFmtId="43" fontId="44" fillId="0" borderId="0" xfId="6" applyFont="1"/>
    <xf numFmtId="43" fontId="2" fillId="0" borderId="0" xfId="6"/>
    <xf numFmtId="1" fontId="44" fillId="0" borderId="0" xfId="8" applyNumberFormat="1" applyFont="1" applyAlignment="1">
      <alignment horizontal="center" vertical="center"/>
    </xf>
    <xf numFmtId="164" fontId="44" fillId="0" borderId="0" xfId="8" applyNumberFormat="1" applyFont="1" applyAlignment="1">
      <alignment horizontal="center" vertical="center"/>
    </xf>
    <xf numFmtId="164" fontId="44" fillId="0" borderId="0" xfId="8" applyNumberFormat="1" applyFont="1" applyAlignment="1">
      <alignment horizontal="center"/>
    </xf>
    <xf numFmtId="1" fontId="51" fillId="0" borderId="0" xfId="8" applyNumberFormat="1" applyFont="1" applyAlignment="1">
      <alignment horizontal="center"/>
    </xf>
    <xf numFmtId="0" fontId="2" fillId="0" borderId="0" xfId="3" applyAlignment="1">
      <alignment horizontal="center" vertical="top"/>
    </xf>
    <xf numFmtId="49" fontId="2" fillId="0" borderId="0" xfId="3" applyNumberFormat="1" applyAlignment="1">
      <alignment horizontal="center"/>
    </xf>
    <xf numFmtId="49" fontId="9" fillId="0" borderId="0" xfId="3" applyNumberFormat="1" applyFont="1" applyAlignment="1">
      <alignment horizontal="center"/>
    </xf>
    <xf numFmtId="49" fontId="21" fillId="0" borderId="0" xfId="3" applyNumberFormat="1" applyFont="1" applyAlignment="1">
      <alignment horizontal="center"/>
    </xf>
    <xf numFmtId="49" fontId="21" fillId="0" borderId="0" xfId="3" quotePrefix="1" applyNumberFormat="1" applyFont="1" applyAlignment="1">
      <alignment horizontal="center"/>
    </xf>
    <xf numFmtId="49" fontId="2" fillId="0" borderId="0" xfId="3" quotePrefix="1" applyNumberFormat="1" applyAlignment="1">
      <alignment horizontal="center"/>
    </xf>
    <xf numFmtId="49" fontId="9" fillId="0" borderId="0" xfId="3" quotePrefix="1" applyNumberFormat="1" applyFont="1" applyAlignment="1">
      <alignment horizontal="center"/>
    </xf>
    <xf numFmtId="49" fontId="20" fillId="0" borderId="0" xfId="3" applyNumberFormat="1" applyFont="1" applyAlignment="1">
      <alignment horizontal="center"/>
    </xf>
    <xf numFmtId="0" fontId="10" fillId="0" borderId="13" xfId="3" applyFont="1" applyBorder="1" applyAlignment="1">
      <alignment horizontal="center"/>
    </xf>
    <xf numFmtId="0" fontId="10" fillId="0" borderId="11" xfId="3" applyFont="1" applyBorder="1" applyAlignment="1">
      <alignment horizontal="center"/>
    </xf>
    <xf numFmtId="0" fontId="10" fillId="0" borderId="14" xfId="3" applyFont="1" applyBorder="1" applyAlignment="1">
      <alignment horizontal="center"/>
    </xf>
    <xf numFmtId="0" fontId="9" fillId="2" borderId="14" xfId="3" applyFont="1" applyFill="1" applyBorder="1" applyAlignment="1" applyProtection="1">
      <alignment horizontal="center"/>
      <protection locked="0"/>
    </xf>
    <xf numFmtId="0" fontId="9" fillId="0" borderId="13" xfId="3" applyFont="1" applyBorder="1" applyAlignment="1" applyProtection="1">
      <alignment horizontal="center"/>
      <protection locked="0"/>
    </xf>
    <xf numFmtId="0" fontId="9" fillId="0" borderId="12" xfId="3" applyFont="1" applyBorder="1" applyAlignment="1" applyProtection="1">
      <alignment horizontal="center"/>
      <protection locked="0"/>
    </xf>
    <xf numFmtId="0" fontId="9" fillId="0" borderId="11" xfId="3" applyFont="1" applyBorder="1" applyAlignment="1" applyProtection="1">
      <alignment horizontal="center"/>
      <protection locked="0"/>
    </xf>
    <xf numFmtId="0" fontId="8" fillId="3" borderId="40" xfId="3" applyFont="1" applyFill="1" applyBorder="1" applyAlignment="1" applyProtection="1">
      <alignment horizontal="center"/>
      <protection locked="0"/>
    </xf>
    <xf numFmtId="0" fontId="9" fillId="0" borderId="11" xfId="3" applyFont="1" applyBorder="1" applyAlignment="1">
      <alignment horizontal="left"/>
    </xf>
    <xf numFmtId="0" fontId="10" fillId="0" borderId="2" xfId="3" applyFont="1" applyBorder="1" applyAlignment="1">
      <alignment horizontal="center"/>
    </xf>
    <xf numFmtId="0" fontId="10" fillId="0" borderId="7" xfId="3" applyFont="1" applyBorder="1" applyAlignment="1">
      <alignment horizontal="center"/>
    </xf>
    <xf numFmtId="0" fontId="10" fillId="0" borderId="6" xfId="3" applyFont="1" applyBorder="1" applyAlignment="1">
      <alignment horizontal="center"/>
    </xf>
    <xf numFmtId="0" fontId="9" fillId="0" borderId="6" xfId="3" applyFont="1" applyBorder="1" applyAlignment="1">
      <alignment horizontal="center"/>
    </xf>
    <xf numFmtId="0" fontId="9" fillId="2" borderId="10" xfId="3" applyFont="1" applyFill="1" applyBorder="1" applyAlignment="1">
      <alignment horizontal="center"/>
    </xf>
    <xf numFmtId="0" fontId="9" fillId="0" borderId="10" xfId="3" applyFont="1" applyBorder="1" applyAlignment="1">
      <alignment horizontal="center"/>
    </xf>
    <xf numFmtId="0" fontId="9" fillId="0" borderId="9" xfId="3" applyFont="1" applyBorder="1" applyAlignment="1">
      <alignment horizontal="center"/>
    </xf>
    <xf numFmtId="0" fontId="9" fillId="0" borderId="9" xfId="3" applyFont="1" applyBorder="1" applyAlignment="1" applyProtection="1">
      <alignment horizontal="center"/>
      <protection locked="0"/>
    </xf>
    <xf numFmtId="0" fontId="9" fillId="0" borderId="8" xfId="3" applyFont="1" applyBorder="1" applyAlignment="1" applyProtection="1">
      <alignment horizontal="center"/>
      <protection locked="0"/>
    </xf>
    <xf numFmtId="0" fontId="8" fillId="3" borderId="31" xfId="3" applyFont="1" applyFill="1" applyBorder="1" applyAlignment="1" applyProtection="1">
      <alignment horizontal="center"/>
      <protection locked="0"/>
    </xf>
    <xf numFmtId="0" fontId="9" fillId="0" borderId="7" xfId="3" applyFont="1" applyBorder="1" applyAlignment="1">
      <alignment horizontal="left"/>
    </xf>
    <xf numFmtId="0" fontId="8" fillId="3" borderId="20" xfId="3" applyFont="1" applyFill="1" applyBorder="1" applyAlignment="1" applyProtection="1">
      <alignment horizontal="center"/>
      <protection locked="0"/>
    </xf>
    <xf numFmtId="0" fontId="9" fillId="0" borderId="2" xfId="3" applyFont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9" fillId="0" borderId="1" xfId="3" applyFont="1" applyBorder="1" applyAlignment="1" applyProtection="1">
      <alignment horizontal="center"/>
      <protection locked="0"/>
    </xf>
    <xf numFmtId="0" fontId="9" fillId="0" borderId="7" xfId="3" applyFont="1" applyBorder="1" applyAlignment="1" applyProtection="1">
      <alignment horizontal="center"/>
      <protection locked="0"/>
    </xf>
    <xf numFmtId="0" fontId="9" fillId="0" borderId="6" xfId="3" applyFont="1" applyBorder="1" applyAlignment="1" applyProtection="1">
      <alignment horizontal="center"/>
      <protection locked="0"/>
    </xf>
    <xf numFmtId="0" fontId="9" fillId="0" borderId="2" xfId="3" applyFont="1" applyBorder="1" applyAlignment="1" applyProtection="1">
      <alignment horizontal="center"/>
      <protection locked="0"/>
    </xf>
    <xf numFmtId="0" fontId="9" fillId="0" borderId="5" xfId="3" applyFont="1" applyBorder="1" applyAlignment="1" applyProtection="1">
      <alignment horizontal="center"/>
      <protection locked="0"/>
    </xf>
    <xf numFmtId="0" fontId="9" fillId="0" borderId="4" xfId="3" applyFont="1" applyBorder="1" applyAlignment="1" applyProtection="1">
      <alignment horizontal="center"/>
      <protection locked="0"/>
    </xf>
    <xf numFmtId="0" fontId="9" fillId="2" borderId="3" xfId="3" applyFont="1" applyFill="1" applyBorder="1" applyAlignment="1">
      <alignment horizontal="center"/>
    </xf>
    <xf numFmtId="0" fontId="8" fillId="3" borderId="5" xfId="3" applyFont="1" applyFill="1" applyBorder="1" applyAlignment="1">
      <alignment horizontal="center"/>
    </xf>
    <xf numFmtId="0" fontId="8" fillId="3" borderId="3" xfId="3" applyFont="1" applyFill="1" applyBorder="1" applyAlignment="1">
      <alignment horizontal="center"/>
    </xf>
    <xf numFmtId="0" fontId="8" fillId="3" borderId="16" xfId="3" applyFont="1" applyFill="1" applyBorder="1" applyAlignment="1">
      <alignment horizontal="center"/>
    </xf>
    <xf numFmtId="0" fontId="8" fillId="3" borderId="30" xfId="3" applyFont="1" applyFill="1" applyBorder="1" applyAlignment="1">
      <alignment horizontal="center"/>
    </xf>
    <xf numFmtId="0" fontId="8" fillId="3" borderId="29" xfId="3" applyFont="1" applyFill="1" applyBorder="1" applyAlignment="1">
      <alignment horizontal="center"/>
    </xf>
    <xf numFmtId="0" fontId="8" fillId="3" borderId="15" xfId="3" applyFont="1" applyFill="1" applyBorder="1" applyAlignment="1">
      <alignment horizontal="center"/>
    </xf>
    <xf numFmtId="0" fontId="8" fillId="3" borderId="34" xfId="3" applyFont="1" applyFill="1" applyBorder="1" applyAlignment="1">
      <alignment horizontal="center"/>
    </xf>
    <xf numFmtId="0" fontId="8" fillId="3" borderId="33" xfId="3" applyFont="1" applyFill="1" applyBorder="1" applyAlignment="1">
      <alignment horizontal="center"/>
    </xf>
    <xf numFmtId="0" fontId="8" fillId="3" borderId="32" xfId="3" applyFont="1" applyFill="1" applyBorder="1" applyAlignment="1">
      <alignment horizontal="center"/>
    </xf>
    <xf numFmtId="0" fontId="21" fillId="0" borderId="0" xfId="3" applyFont="1" applyAlignment="1">
      <alignment horizontal="center"/>
    </xf>
    <xf numFmtId="49" fontId="19" fillId="0" borderId="0" xfId="3" applyNumberFormat="1" applyFont="1" applyAlignment="1">
      <alignment horizontal="center"/>
    </xf>
    <xf numFmtId="49" fontId="8" fillId="0" borderId="0" xfId="3" applyNumberFormat="1" applyFont="1" applyAlignment="1">
      <alignment horizontal="center"/>
    </xf>
    <xf numFmtId="0" fontId="2" fillId="0" borderId="0" xfId="3" applyAlignment="1">
      <alignment horizontal="center"/>
    </xf>
    <xf numFmtId="49" fontId="23" fillId="0" borderId="0" xfId="3" applyNumberFormat="1" applyFont="1" applyAlignment="1">
      <alignment horizontal="center"/>
    </xf>
    <xf numFmtId="0" fontId="20" fillId="0" borderId="0" xfId="3" applyFont="1" applyAlignment="1">
      <alignment horizontal="center"/>
    </xf>
    <xf numFmtId="49" fontId="22" fillId="0" borderId="0" xfId="3" applyNumberFormat="1" applyFont="1" applyAlignment="1">
      <alignment horizontal="center"/>
    </xf>
    <xf numFmtId="49" fontId="2" fillId="0" borderId="0" xfId="3" applyNumberFormat="1"/>
    <xf numFmtId="0" fontId="3" fillId="0" borderId="0" xfId="3" applyFont="1" applyAlignment="1">
      <alignment horizontal="center"/>
    </xf>
    <xf numFmtId="49" fontId="21" fillId="0" borderId="1" xfId="3" applyNumberFormat="1" applyFont="1" applyBorder="1" applyAlignment="1">
      <alignment horizontal="center"/>
    </xf>
    <xf numFmtId="49" fontId="20" fillId="2" borderId="21" xfId="3" applyNumberFormat="1" applyFont="1" applyFill="1" applyBorder="1" applyAlignment="1">
      <alignment horizontal="center"/>
    </xf>
    <xf numFmtId="0" fontId="11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9" fillId="0" borderId="0" xfId="3" applyFont="1" applyAlignment="1" applyProtection="1">
      <alignment horizontal="center"/>
      <protection locked="0"/>
    </xf>
    <xf numFmtId="0" fontId="8" fillId="0" borderId="0" xfId="3" applyFont="1" applyAlignment="1" applyProtection="1">
      <alignment horizontal="center"/>
      <protection locked="0"/>
    </xf>
    <xf numFmtId="0" fontId="2" fillId="0" borderId="0" xfId="3" applyAlignment="1">
      <alignment horizontal="left"/>
    </xf>
    <xf numFmtId="49" fontId="21" fillId="0" borderId="28" xfId="3" applyNumberFormat="1" applyFont="1" applyBorder="1" applyAlignment="1">
      <alignment horizontal="center"/>
    </xf>
    <xf numFmtId="49" fontId="20" fillId="2" borderId="26" xfId="3" applyNumberFormat="1" applyFont="1" applyFill="1" applyBorder="1" applyAlignment="1">
      <alignment horizontal="center"/>
    </xf>
    <xf numFmtId="49" fontId="21" fillId="0" borderId="9" xfId="3" applyNumberFormat="1" applyFont="1" applyBorder="1" applyAlignment="1">
      <alignment horizontal="center"/>
    </xf>
    <xf numFmtId="0" fontId="20" fillId="2" borderId="0" xfId="3" applyFont="1" applyFill="1" applyAlignment="1">
      <alignment horizontal="center"/>
    </xf>
    <xf numFmtId="49" fontId="21" fillId="0" borderId="17" xfId="3" applyNumberFormat="1" applyFont="1" applyBorder="1" applyAlignment="1">
      <alignment horizontal="center"/>
    </xf>
    <xf numFmtId="49" fontId="20" fillId="2" borderId="18" xfId="3" applyNumberFormat="1" applyFont="1" applyFill="1" applyBorder="1" applyAlignment="1">
      <alignment horizontal="center"/>
    </xf>
    <xf numFmtId="49" fontId="21" fillId="0" borderId="0" xfId="3" quotePrefix="1" applyNumberFormat="1" applyFont="1" applyAlignment="1">
      <alignment horizontal="center" vertical="top"/>
    </xf>
    <xf numFmtId="49" fontId="21" fillId="0" borderId="1" xfId="3" quotePrefix="1" applyNumberFormat="1" applyFont="1" applyBorder="1" applyAlignment="1">
      <alignment horizontal="center"/>
    </xf>
    <xf numFmtId="49" fontId="20" fillId="2" borderId="25" xfId="3" applyNumberFormat="1" applyFont="1" applyFill="1" applyBorder="1" applyAlignment="1">
      <alignment horizontal="center"/>
    </xf>
    <xf numFmtId="49" fontId="20" fillId="2" borderId="0" xfId="3" applyNumberFormat="1" applyFont="1" applyFill="1" applyAlignment="1">
      <alignment horizontal="center"/>
    </xf>
    <xf numFmtId="0" fontId="9" fillId="0" borderId="0" xfId="3" applyFont="1" applyAlignment="1">
      <alignment horizontal="left"/>
    </xf>
    <xf numFmtId="0" fontId="8" fillId="3" borderId="43" xfId="3" applyFont="1" applyFill="1" applyBorder="1" applyAlignment="1" applyProtection="1">
      <alignment horizontal="center"/>
      <protection locked="0"/>
    </xf>
    <xf numFmtId="0" fontId="9" fillId="0" borderId="54" xfId="3" applyFont="1" applyBorder="1" applyAlignment="1">
      <alignment horizontal="left"/>
    </xf>
    <xf numFmtId="0" fontId="8" fillId="3" borderId="49" xfId="3" applyFont="1" applyFill="1" applyBorder="1" applyAlignment="1" applyProtection="1">
      <alignment horizontal="center"/>
      <protection locked="0"/>
    </xf>
    <xf numFmtId="0" fontId="9" fillId="0" borderId="48" xfId="3" applyFont="1" applyBorder="1" applyAlignment="1">
      <alignment horizontal="left"/>
    </xf>
    <xf numFmtId="0" fontId="8" fillId="3" borderId="42" xfId="3" applyFont="1" applyFill="1" applyBorder="1" applyAlignment="1" applyProtection="1">
      <alignment horizontal="center"/>
      <protection locked="0"/>
    </xf>
    <xf numFmtId="49" fontId="21" fillId="0" borderId="24" xfId="3" quotePrefix="1" applyNumberFormat="1" applyFont="1" applyBorder="1" applyAlignment="1">
      <alignment horizontal="center"/>
    </xf>
    <xf numFmtId="49" fontId="21" fillId="0" borderId="23" xfId="3" quotePrefix="1" applyNumberFormat="1" applyFont="1" applyBorder="1" applyAlignment="1">
      <alignment horizontal="center"/>
    </xf>
    <xf numFmtId="49" fontId="21" fillId="0" borderId="22" xfId="3" quotePrefix="1" applyNumberFormat="1" applyFont="1" applyBorder="1" applyAlignment="1">
      <alignment horizontal="center"/>
    </xf>
    <xf numFmtId="0" fontId="8" fillId="3" borderId="41" xfId="3" applyFont="1" applyFill="1" applyBorder="1" applyAlignment="1">
      <alignment horizontal="center"/>
    </xf>
    <xf numFmtId="0" fontId="8" fillId="3" borderId="47" xfId="3" applyFont="1" applyFill="1" applyBorder="1" applyAlignment="1">
      <alignment horizontal="center"/>
    </xf>
    <xf numFmtId="0" fontId="33" fillId="0" borderId="0" xfId="3" applyFont="1"/>
    <xf numFmtId="0" fontId="16" fillId="0" borderId="0" xfId="3" applyFont="1" applyAlignment="1">
      <alignment horizontal="center" textRotation="255"/>
    </xf>
    <xf numFmtId="1" fontId="15" fillId="0" borderId="0" xfId="3" applyNumberFormat="1" applyFont="1" applyAlignment="1">
      <alignment horizontal="center"/>
    </xf>
    <xf numFmtId="0" fontId="31" fillId="0" borderId="0" xfId="3" quotePrefix="1" applyFont="1"/>
    <xf numFmtId="0" fontId="34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top"/>
    </xf>
    <xf numFmtId="0" fontId="2" fillId="0" borderId="0" xfId="3" applyAlignment="1">
      <alignment textRotation="90"/>
    </xf>
    <xf numFmtId="0" fontId="17" fillId="0" borderId="0" xfId="3" applyFont="1" applyAlignment="1">
      <alignment vertical="center"/>
    </xf>
    <xf numFmtId="1" fontId="51" fillId="0" borderId="9" xfId="8" applyNumberFormat="1" applyFont="1" applyBorder="1" applyAlignment="1">
      <alignment horizontal="center"/>
    </xf>
    <xf numFmtId="0" fontId="31" fillId="0" borderId="0" xfId="3" applyFont="1"/>
    <xf numFmtId="1" fontId="46" fillId="20" borderId="1" xfId="8" applyNumberFormat="1" applyFont="1" applyFill="1" applyBorder="1" applyAlignment="1">
      <alignment horizontal="center" wrapText="1"/>
    </xf>
    <xf numFmtId="1" fontId="44" fillId="0" borderId="1" xfId="8" applyNumberFormat="1" applyFont="1" applyBorder="1" applyAlignment="1">
      <alignment horizontal="center" vertical="center" wrapText="1"/>
    </xf>
    <xf numFmtId="0" fontId="55" fillId="0" borderId="0" xfId="8" applyFont="1"/>
    <xf numFmtId="0" fontId="55" fillId="7" borderId="1" xfId="8" applyFont="1" applyFill="1" applyBorder="1" applyAlignment="1">
      <alignment horizontal="center"/>
    </xf>
    <xf numFmtId="0" fontId="55" fillId="0" borderId="1" xfId="8" applyFont="1" applyBorder="1"/>
    <xf numFmtId="1" fontId="43" fillId="16" borderId="1" xfId="8" applyNumberFormat="1" applyFill="1" applyBorder="1" applyAlignment="1">
      <alignment horizontal="center"/>
    </xf>
    <xf numFmtId="1" fontId="53" fillId="18" borderId="1" xfId="8" applyNumberFormat="1" applyFont="1" applyFill="1" applyBorder="1" applyAlignment="1">
      <alignment horizontal="center"/>
    </xf>
    <xf numFmtId="0" fontId="60" fillId="18" borderId="1" xfId="8" applyFont="1" applyFill="1" applyBorder="1" applyAlignment="1">
      <alignment horizontal="center"/>
    </xf>
    <xf numFmtId="0" fontId="44" fillId="9" borderId="1" xfId="8" applyFont="1" applyFill="1" applyBorder="1" applyAlignment="1">
      <alignment horizontal="center" wrapText="1"/>
    </xf>
    <xf numFmtId="0" fontId="60" fillId="9" borderId="1" xfId="8" applyFont="1" applyFill="1" applyBorder="1" applyAlignment="1">
      <alignment horizontal="center" vertical="center" wrapText="1"/>
    </xf>
    <xf numFmtId="1" fontId="60" fillId="10" borderId="1" xfId="8" applyNumberFormat="1" applyFont="1" applyFill="1" applyBorder="1" applyAlignment="1">
      <alignment horizontal="center" wrapText="1"/>
    </xf>
    <xf numFmtId="0" fontId="47" fillId="9" borderId="1" xfId="8" applyFont="1" applyFill="1" applyBorder="1" applyAlignment="1">
      <alignment horizontal="center" wrapText="1"/>
    </xf>
    <xf numFmtId="0" fontId="67" fillId="0" borderId="1" xfId="8" applyFont="1" applyBorder="1" applyAlignment="1">
      <alignment horizontal="center" textRotation="43"/>
    </xf>
    <xf numFmtId="0" fontId="53" fillId="0" borderId="56" xfId="8" applyFont="1" applyBorder="1" applyAlignment="1">
      <alignment horizontal="center"/>
    </xf>
    <xf numFmtId="0" fontId="2" fillId="0" borderId="1" xfId="3" applyBorder="1"/>
    <xf numFmtId="1" fontId="44" fillId="29" borderId="1" xfId="8" applyNumberFormat="1" applyFont="1" applyFill="1" applyBorder="1" applyAlignment="1">
      <alignment horizontal="center"/>
    </xf>
    <xf numFmtId="1" fontId="53" fillId="30" borderId="1" xfId="8" applyNumberFormat="1" applyFont="1" applyFill="1" applyBorder="1" applyAlignment="1">
      <alignment horizontal="center"/>
    </xf>
    <xf numFmtId="0" fontId="56" fillId="0" borderId="0" xfId="8" applyFont="1" applyAlignment="1">
      <alignment horizontal="left"/>
    </xf>
    <xf numFmtId="0" fontId="60" fillId="29" borderId="1" xfId="8" applyFont="1" applyFill="1" applyBorder="1" applyAlignment="1">
      <alignment horizontal="center"/>
    </xf>
    <xf numFmtId="0" fontId="44" fillId="31" borderId="1" xfId="8" applyFont="1" applyFill="1" applyBorder="1" applyAlignment="1">
      <alignment horizontal="center"/>
    </xf>
    <xf numFmtId="0" fontId="60" fillId="0" borderId="1" xfId="3" applyFont="1" applyBorder="1"/>
    <xf numFmtId="0" fontId="44" fillId="0" borderId="0" xfId="8" applyFont="1" applyBorder="1" applyAlignment="1">
      <alignment horizontal="left"/>
    </xf>
    <xf numFmtId="1" fontId="44" fillId="0" borderId="0" xfId="8" applyNumberFormat="1" applyFont="1" applyBorder="1" applyAlignment="1">
      <alignment horizontal="center"/>
    </xf>
    <xf numFmtId="0" fontId="9" fillId="0" borderId="1" xfId="3" applyFont="1" applyBorder="1" applyAlignment="1">
      <alignment horizontal="left"/>
    </xf>
    <xf numFmtId="0" fontId="60" fillId="21" borderId="1" xfId="8" applyFont="1" applyFill="1" applyBorder="1" applyAlignment="1">
      <alignment horizontal="center"/>
    </xf>
    <xf numFmtId="0" fontId="60" fillId="30" borderId="1" xfId="8" applyFont="1" applyFill="1" applyBorder="1" applyAlignment="1">
      <alignment horizontal="center"/>
    </xf>
    <xf numFmtId="0" fontId="44" fillId="32" borderId="1" xfId="8" applyFont="1" applyFill="1" applyBorder="1" applyAlignment="1">
      <alignment horizontal="center"/>
    </xf>
    <xf numFmtId="0" fontId="60" fillId="32" borderId="1" xfId="8" applyFont="1" applyFill="1" applyBorder="1" applyAlignment="1">
      <alignment horizontal="center"/>
    </xf>
    <xf numFmtId="0" fontId="44" fillId="33" borderId="1" xfId="8" applyFont="1" applyFill="1" applyBorder="1" applyAlignment="1">
      <alignment horizontal="center"/>
    </xf>
    <xf numFmtId="0" fontId="60" fillId="0" borderId="1" xfId="8" applyFont="1" applyBorder="1"/>
    <xf numFmtId="1" fontId="44" fillId="32" borderId="1" xfId="8" applyNumberFormat="1" applyFont="1" applyFill="1" applyBorder="1" applyAlignment="1">
      <alignment horizontal="center"/>
    </xf>
    <xf numFmtId="1" fontId="53" fillId="28" borderId="1" xfId="8" applyNumberFormat="1" applyFont="1" applyFill="1" applyBorder="1" applyAlignment="1">
      <alignment horizontal="center"/>
    </xf>
    <xf numFmtId="1" fontId="44" fillId="34" borderId="1" xfId="8" applyNumberFormat="1" applyFont="1" applyFill="1" applyBorder="1" applyAlignment="1">
      <alignment horizontal="center"/>
    </xf>
    <xf numFmtId="1" fontId="44" fillId="31" borderId="1" xfId="8" applyNumberFormat="1" applyFont="1" applyFill="1" applyBorder="1" applyAlignment="1">
      <alignment horizontal="center"/>
    </xf>
    <xf numFmtId="0" fontId="44" fillId="21" borderId="1" xfId="8" applyFont="1" applyFill="1" applyBorder="1" applyAlignment="1">
      <alignment horizontal="center"/>
    </xf>
    <xf numFmtId="1" fontId="44" fillId="33" borderId="1" xfId="8" applyNumberFormat="1" applyFont="1" applyFill="1" applyBorder="1" applyAlignment="1">
      <alignment horizontal="center"/>
    </xf>
    <xf numFmtId="0" fontId="60" fillId="35" borderId="1" xfId="8" applyFont="1" applyFill="1" applyBorder="1" applyAlignment="1">
      <alignment horizontal="center"/>
    </xf>
    <xf numFmtId="0" fontId="68" fillId="0" borderId="1" xfId="8" applyFont="1" applyBorder="1"/>
    <xf numFmtId="1" fontId="44" fillId="35" borderId="1" xfId="8" applyNumberFormat="1" applyFont="1" applyFill="1" applyBorder="1" applyAlignment="1">
      <alignment horizontal="center"/>
    </xf>
    <xf numFmtId="1" fontId="53" fillId="21" borderId="1" xfId="8" applyNumberFormat="1" applyFont="1" applyFill="1" applyBorder="1" applyAlignment="1">
      <alignment horizontal="center"/>
    </xf>
    <xf numFmtId="0" fontId="56" fillId="0" borderId="1" xfId="8" applyFont="1" applyBorder="1" applyAlignment="1">
      <alignment horizontal="left"/>
    </xf>
    <xf numFmtId="0" fontId="43" fillId="0" borderId="2" xfId="8" applyBorder="1"/>
    <xf numFmtId="0" fontId="54" fillId="26" borderId="2" xfId="8" applyFont="1" applyFill="1" applyBorder="1" applyAlignment="1">
      <alignment horizontal="center"/>
    </xf>
    <xf numFmtId="1" fontId="53" fillId="36" borderId="1" xfId="8" applyNumberFormat="1" applyFont="1" applyFill="1" applyBorder="1" applyAlignment="1">
      <alignment horizontal="center"/>
    </xf>
    <xf numFmtId="0" fontId="55" fillId="0" borderId="0" xfId="8" quotePrefix="1" applyFont="1" applyAlignment="1">
      <alignment horizontal="center"/>
    </xf>
    <xf numFmtId="1" fontId="44" fillId="19" borderId="9" xfId="8" applyNumberFormat="1" applyFont="1" applyFill="1" applyBorder="1" applyAlignment="1">
      <alignment horizontal="center"/>
    </xf>
    <xf numFmtId="0" fontId="44" fillId="0" borderId="9" xfId="8" applyFont="1" applyBorder="1"/>
    <xf numFmtId="0" fontId="44" fillId="0" borderId="1" xfId="8" applyFont="1" applyBorder="1" applyAlignment="1">
      <alignment horizontal="center" textRotation="42"/>
    </xf>
    <xf numFmtId="0" fontId="44" fillId="0" borderId="0" xfId="8" applyFont="1" applyBorder="1"/>
    <xf numFmtId="0" fontId="44" fillId="0" borderId="1" xfId="8" applyFont="1" applyFill="1" applyBorder="1" applyAlignment="1">
      <alignment horizontal="center"/>
    </xf>
    <xf numFmtId="0" fontId="60" fillId="0" borderId="1" xfId="8" applyFont="1" applyFill="1" applyBorder="1" applyAlignment="1">
      <alignment horizontal="center"/>
    </xf>
    <xf numFmtId="0" fontId="17" fillId="0" borderId="35" xfId="3" applyFont="1" applyBorder="1" applyAlignment="1">
      <alignment horizontal="center"/>
    </xf>
    <xf numFmtId="0" fontId="9" fillId="0" borderId="0" xfId="3" applyFont="1" applyAlignment="1">
      <alignment horizontal="center"/>
    </xf>
    <xf numFmtId="0" fontId="13" fillId="0" borderId="0" xfId="3" applyFont="1" applyAlignment="1">
      <alignment horizontal="left"/>
    </xf>
    <xf numFmtId="0" fontId="14" fillId="0" borderId="0" xfId="3" applyFont="1" applyAlignment="1">
      <alignment horizontal="center"/>
    </xf>
    <xf numFmtId="1" fontId="44" fillId="26" borderId="0" xfId="8" applyNumberFormat="1" applyFont="1" applyFill="1"/>
    <xf numFmtId="1" fontId="44" fillId="14" borderId="0" xfId="8" applyNumberFormat="1" applyFont="1" applyFill="1" applyAlignment="1">
      <alignment horizontal="center"/>
    </xf>
    <xf numFmtId="1" fontId="44" fillId="38" borderId="1" xfId="8" applyNumberFormat="1" applyFont="1" applyFill="1" applyBorder="1" applyAlignment="1">
      <alignment horizontal="center"/>
    </xf>
    <xf numFmtId="49" fontId="21" fillId="0" borderId="0" xfId="3" applyNumberFormat="1" applyFont="1" applyFill="1" applyBorder="1" applyAlignment="1">
      <alignment horizontal="center"/>
    </xf>
    <xf numFmtId="0" fontId="2" fillId="0" borderId="0" xfId="3" applyFill="1" applyBorder="1"/>
    <xf numFmtId="49" fontId="8" fillId="0" borderId="0" xfId="3" applyNumberFormat="1" applyFont="1" applyFill="1" applyBorder="1" applyAlignment="1">
      <alignment horizontal="center"/>
    </xf>
    <xf numFmtId="49" fontId="19" fillId="0" borderId="0" xfId="3" applyNumberFormat="1" applyFont="1" applyFill="1" applyBorder="1" applyAlignment="1">
      <alignment horizontal="center"/>
    </xf>
    <xf numFmtId="0" fontId="21" fillId="0" borderId="0" xfId="3" applyFont="1" applyFill="1" applyBorder="1" applyAlignment="1">
      <alignment horizontal="center"/>
    </xf>
    <xf numFmtId="0" fontId="2" fillId="0" borderId="0" xfId="3" applyFill="1" applyBorder="1" applyAlignment="1">
      <alignment horizontal="left"/>
    </xf>
    <xf numFmtId="0" fontId="8" fillId="0" borderId="0" xfId="3" applyFont="1" applyFill="1" applyBorder="1" applyAlignment="1" applyProtection="1">
      <alignment horizontal="center"/>
      <protection locked="0"/>
    </xf>
    <xf numFmtId="0" fontId="9" fillId="0" borderId="0" xfId="3" applyFont="1" applyFill="1" applyBorder="1" applyAlignment="1" applyProtection="1">
      <alignment horizontal="center"/>
      <protection locked="0"/>
    </xf>
    <xf numFmtId="0" fontId="10" fillId="0" borderId="0" xfId="3" applyFont="1" applyFill="1" applyBorder="1" applyAlignment="1">
      <alignment horizontal="center"/>
    </xf>
    <xf numFmtId="1" fontId="44" fillId="0" borderId="0" xfId="8" applyNumberFormat="1" applyFont="1" applyFill="1" applyBorder="1"/>
    <xf numFmtId="1" fontId="44" fillId="39" borderId="1" xfId="8" applyNumberFormat="1" applyFont="1" applyFill="1" applyBorder="1" applyAlignment="1">
      <alignment horizontal="center"/>
    </xf>
    <xf numFmtId="1" fontId="69" fillId="21" borderId="1" xfId="8" applyNumberFormat="1" applyFont="1" applyFill="1" applyBorder="1" applyAlignment="1">
      <alignment horizontal="center"/>
    </xf>
    <xf numFmtId="0" fontId="60" fillId="0" borderId="1" xfId="8" applyFont="1" applyBorder="1" applyAlignment="1">
      <alignment horizontal="left"/>
    </xf>
    <xf numFmtId="1" fontId="60" fillId="0" borderId="9" xfId="8" applyNumberFormat="1" applyFont="1" applyBorder="1" applyAlignment="1">
      <alignment horizontal="center"/>
    </xf>
    <xf numFmtId="49" fontId="20" fillId="0" borderId="0" xfId="3" applyNumberFormat="1" applyFont="1" applyFill="1" applyBorder="1" applyAlignment="1">
      <alignment horizontal="center"/>
    </xf>
    <xf numFmtId="1" fontId="53" fillId="0" borderId="56" xfId="8" applyNumberFormat="1" applyFont="1" applyBorder="1"/>
    <xf numFmtId="0" fontId="44" fillId="34" borderId="1" xfId="8" applyFont="1" applyFill="1" applyBorder="1" applyAlignment="1">
      <alignment horizontal="center"/>
    </xf>
    <xf numFmtId="0" fontId="44" fillId="0" borderId="0" xfId="8" applyFont="1" applyBorder="1" applyAlignment="1">
      <alignment horizontal="center" wrapText="1"/>
    </xf>
    <xf numFmtId="0" fontId="2" fillId="0" borderId="1" xfId="3" applyFill="1" applyBorder="1" applyAlignment="1">
      <alignment horizontal="center"/>
    </xf>
    <xf numFmtId="0" fontId="2" fillId="0" borderId="1" xfId="3" applyBorder="1" applyAlignment="1">
      <alignment horizontal="center"/>
    </xf>
    <xf numFmtId="1" fontId="44" fillId="0" borderId="0" xfId="8" applyNumberFormat="1" applyFont="1" applyBorder="1"/>
    <xf numFmtId="1" fontId="44" fillId="40" borderId="1" xfId="8" applyNumberFormat="1" applyFont="1" applyFill="1" applyBorder="1" applyAlignment="1">
      <alignment horizontal="center"/>
    </xf>
    <xf numFmtId="0" fontId="44" fillId="0" borderId="9" xfId="8" applyFont="1" applyBorder="1" applyAlignment="1">
      <alignment horizontal="left"/>
    </xf>
    <xf numFmtId="0" fontId="2" fillId="37" borderId="1" xfId="3" applyFill="1" applyBorder="1" applyAlignment="1">
      <alignment horizontal="center"/>
    </xf>
    <xf numFmtId="0" fontId="17" fillId="0" borderId="35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3" fillId="0" borderId="0" xfId="3" applyFont="1" applyAlignment="1">
      <alignment horizontal="left"/>
    </xf>
    <xf numFmtId="0" fontId="9" fillId="0" borderId="0" xfId="3" applyFont="1" applyAlignment="1">
      <alignment horizontal="center"/>
    </xf>
    <xf numFmtId="0" fontId="62" fillId="0" borderId="0" xfId="8" applyFont="1" applyBorder="1"/>
    <xf numFmtId="0" fontId="60" fillId="0" borderId="0" xfId="8" applyFont="1" applyBorder="1"/>
    <xf numFmtId="1" fontId="47" fillId="0" borderId="0" xfId="8" applyNumberFormat="1" applyFont="1" applyBorder="1" applyAlignment="1">
      <alignment horizontal="center" vertical="center"/>
    </xf>
    <xf numFmtId="0" fontId="60" fillId="0" borderId="0" xfId="8" applyFont="1" applyBorder="1" applyAlignment="1">
      <alignment horizontal="center"/>
    </xf>
    <xf numFmtId="1" fontId="47" fillId="0" borderId="0" xfId="8" applyNumberFormat="1" applyFont="1" applyBorder="1" applyAlignment="1">
      <alignment horizontal="center"/>
    </xf>
    <xf numFmtId="0" fontId="38" fillId="0" borderId="21" xfId="3" applyFont="1" applyBorder="1" applyAlignment="1">
      <alignment wrapText="1"/>
    </xf>
    <xf numFmtId="0" fontId="38" fillId="0" borderId="53" xfId="3" applyFont="1" applyBorder="1" applyAlignment="1">
      <alignment wrapText="1"/>
    </xf>
    <xf numFmtId="0" fontId="38" fillId="0" borderId="21" xfId="3" applyFont="1" applyBorder="1" applyAlignment="1">
      <alignment horizontal="left" wrapText="1"/>
    </xf>
    <xf numFmtId="0" fontId="38" fillId="0" borderId="35" xfId="3" applyFont="1" applyBorder="1" applyAlignment="1">
      <alignment horizontal="left" wrapText="1"/>
    </xf>
    <xf numFmtId="0" fontId="17" fillId="0" borderId="35" xfId="3" applyFont="1" applyBorder="1" applyAlignment="1">
      <alignment horizontal="left" wrapText="1"/>
    </xf>
    <xf numFmtId="0" fontId="17" fillId="0" borderId="53" xfId="3" applyFont="1" applyBorder="1" applyAlignment="1">
      <alignment horizontal="left" wrapText="1"/>
    </xf>
    <xf numFmtId="0" fontId="17" fillId="0" borderId="21" xfId="3" applyFont="1" applyBorder="1" applyAlignment="1">
      <alignment horizontal="center"/>
    </xf>
    <xf numFmtId="0" fontId="17" fillId="0" borderId="35" xfId="3" applyFont="1" applyBorder="1" applyAlignment="1">
      <alignment horizontal="center"/>
    </xf>
    <xf numFmtId="0" fontId="7" fillId="0" borderId="21" xfId="3" applyFont="1" applyBorder="1" applyAlignment="1">
      <alignment horizontal="center" textRotation="60"/>
    </xf>
    <xf numFmtId="0" fontId="7" fillId="0" borderId="53" xfId="3" applyFont="1" applyBorder="1" applyAlignment="1">
      <alignment horizontal="center" textRotation="60"/>
    </xf>
    <xf numFmtId="0" fontId="2" fillId="0" borderId="48" xfId="3" applyBorder="1"/>
    <xf numFmtId="0" fontId="2" fillId="0" borderId="45" xfId="3" applyBorder="1"/>
    <xf numFmtId="0" fontId="7" fillId="0" borderId="25" xfId="3" applyFont="1" applyBorder="1" applyAlignment="1">
      <alignment horizontal="center" textRotation="60"/>
    </xf>
    <xf numFmtId="0" fontId="7" fillId="0" borderId="50" xfId="3" applyFont="1" applyBorder="1" applyAlignment="1">
      <alignment horizontal="center" textRotation="60"/>
    </xf>
    <xf numFmtId="0" fontId="2" fillId="0" borderId="47" xfId="3" applyBorder="1" applyAlignment="1">
      <alignment textRotation="60"/>
    </xf>
    <xf numFmtId="0" fontId="2" fillId="0" borderId="44" xfId="3" applyBorder="1" applyAlignment="1">
      <alignment textRotation="60"/>
    </xf>
    <xf numFmtId="0" fontId="14" fillId="0" borderId="0" xfId="3" applyFont="1" applyAlignment="1">
      <alignment horizontal="center"/>
    </xf>
    <xf numFmtId="0" fontId="2" fillId="0" borderId="54" xfId="3" applyBorder="1"/>
    <xf numFmtId="0" fontId="2" fillId="0" borderId="46" xfId="3" applyBorder="1"/>
    <xf numFmtId="0" fontId="13" fillId="0" borderId="0" xfId="3" applyFont="1" applyAlignment="1">
      <alignment horizontal="left"/>
    </xf>
    <xf numFmtId="0" fontId="8" fillId="0" borderId="25" xfId="3" applyFont="1" applyBorder="1" applyAlignment="1">
      <alignment horizontal="center" textRotation="60"/>
    </xf>
    <xf numFmtId="0" fontId="8" fillId="0" borderId="50" xfId="3" applyFont="1" applyBorder="1" applyAlignment="1">
      <alignment horizontal="center" textRotation="60"/>
    </xf>
    <xf numFmtId="0" fontId="9" fillId="0" borderId="47" xfId="3" applyFont="1" applyBorder="1" applyAlignment="1">
      <alignment textRotation="60"/>
    </xf>
    <xf numFmtId="0" fontId="9" fillId="0" borderId="44" xfId="3" applyFont="1" applyBorder="1" applyAlignment="1">
      <alignment textRotation="60"/>
    </xf>
    <xf numFmtId="0" fontId="9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2" fillId="0" borderId="0" xfId="8" applyFont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56" xfId="0" applyBorder="1" applyAlignment="1"/>
    <xf numFmtId="0" fontId="0" fillId="0" borderId="6" xfId="0" applyBorder="1" applyAlignment="1"/>
    <xf numFmtId="0" fontId="0" fillId="0" borderId="20" xfId="0" applyBorder="1" applyAlignment="1"/>
    <xf numFmtId="0" fontId="0" fillId="0" borderId="45" xfId="0" applyBorder="1" applyAlignment="1"/>
    <xf numFmtId="0" fontId="0" fillId="0" borderId="40" xfId="0" applyBorder="1" applyAlignment="1"/>
    <xf numFmtId="0" fontId="0" fillId="0" borderId="46" xfId="0" applyBorder="1" applyAlignment="1"/>
    <xf numFmtId="0" fontId="0" fillId="0" borderId="59" xfId="0" applyBorder="1" applyAlignment="1"/>
    <xf numFmtId="0" fontId="0" fillId="0" borderId="16" xfId="0" applyBorder="1" applyAlignment="1"/>
    <xf numFmtId="0" fontId="25" fillId="0" borderId="21" xfId="0" applyFont="1" applyFill="1" applyBorder="1" applyAlignment="1"/>
    <xf numFmtId="0" fontId="25" fillId="0" borderId="53" xfId="0" applyFont="1" applyFill="1" applyBorder="1" applyAlignment="1"/>
    <xf numFmtId="0" fontId="25" fillId="0" borderId="21" xfId="0" applyFont="1" applyFill="1" applyBorder="1" applyAlignment="1" applyProtection="1">
      <alignment horizontal="left"/>
    </xf>
    <xf numFmtId="0" fontId="25" fillId="0" borderId="35" xfId="0" applyFont="1" applyFill="1" applyBorder="1" applyAlignment="1" applyProtection="1">
      <alignment horizontal="left"/>
    </xf>
    <xf numFmtId="0" fontId="26" fillId="0" borderId="35" xfId="0" applyFont="1" applyFill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7" fillId="0" borderId="21" xfId="0" applyFont="1" applyBorder="1" applyAlignment="1" applyProtection="1">
      <alignment horizontal="center"/>
    </xf>
    <xf numFmtId="0" fontId="27" fillId="0" borderId="35" xfId="0" applyFont="1" applyBorder="1" applyAlignment="1">
      <alignment horizontal="center"/>
    </xf>
    <xf numFmtId="0" fontId="7" fillId="0" borderId="35" xfId="0" applyFont="1" applyBorder="1" applyAlignment="1" applyProtection="1">
      <alignment horizontal="center" textRotation="60"/>
    </xf>
    <xf numFmtId="0" fontId="44" fillId="0" borderId="9" xfId="8" applyFont="1" applyBorder="1" applyAlignment="1">
      <alignment horizontal="center" wrapText="1"/>
    </xf>
    <xf numFmtId="0" fontId="44" fillId="0" borderId="2" xfId="8" applyFont="1" applyBorder="1" applyAlignment="1">
      <alignment horizontal="center" wrapText="1"/>
    </xf>
    <xf numFmtId="0" fontId="2" fillId="0" borderId="1" xfId="4" applyBorder="1" applyAlignment="1">
      <alignment horizontal="center"/>
    </xf>
  </cellXfs>
  <cellStyles count="14">
    <cellStyle name="Hyperlink" xfId="7" builtinId="8"/>
    <cellStyle name="Hyperlink 2" xfId="11" xr:uid="{0207333D-1CC3-41F5-81D2-1541C82E0DF3}"/>
    <cellStyle name="Komma 2" xfId="6" xr:uid="{10DC0B55-C021-4A34-A46A-51E1EE25ACDF}"/>
    <cellStyle name="Komma 2 2" xfId="10" xr:uid="{2C936D8C-3FF1-4A2B-B79F-D93C74EF8DB6}"/>
    <cellStyle name="Komma 3" xfId="12" xr:uid="{2E76029E-B18F-43FE-84A4-257898F67772}"/>
    <cellStyle name="Standaard" xfId="0" builtinId="0"/>
    <cellStyle name="Standaard 2" xfId="1" xr:uid="{00000000-0005-0000-0000-000001000000}"/>
    <cellStyle name="Standaard 2 2" xfId="3" xr:uid="{00000000-0005-0000-0000-000002000000}"/>
    <cellStyle name="Standaard 2 2 2" xfId="4" xr:uid="{B99E1C41-63DE-44CD-B2CF-538290044C1B}"/>
    <cellStyle name="Standaard 3" xfId="2" xr:uid="{00000000-0005-0000-0000-000003000000}"/>
    <cellStyle name="Standaard 3 2" xfId="5" xr:uid="{BA79649C-1016-4C44-A6FA-C1182DF726FC}"/>
    <cellStyle name="Standaard 4" xfId="9" xr:uid="{573AFB05-BCB3-40A8-BCDA-D9AD8D7FE026}"/>
    <cellStyle name="Valuta 2" xfId="13" xr:uid="{10F6A2A0-6A95-473F-9D2A-2F68D10A4505}"/>
    <cellStyle name="Verklarende tekst 2" xfId="8" xr:uid="{29FBBF25-AB6F-4511-91AC-EE736C8F6068}"/>
  </cellStyles>
  <dxfs count="248">
    <dxf>
      <font>
        <b val="0"/>
        <i val="0"/>
      </font>
      <fill>
        <patternFill>
          <bgColor rgb="FFFFFFFF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411"/>
      </font>
      <fill>
        <patternFill>
          <bgColor rgb="FFCCFFCC"/>
        </patternFill>
      </fill>
    </dxf>
    <dxf>
      <font>
        <color rgb="FF006411"/>
      </font>
    </dxf>
    <dxf>
      <font>
        <color rgb="FF006411"/>
      </font>
    </dxf>
    <dxf>
      <font>
        <color rgb="FF006411"/>
      </font>
    </dxf>
    <dxf>
      <font>
        <color rgb="FF006411"/>
      </font>
    </dxf>
    <dxf>
      <font>
        <color rgb="FF006411"/>
      </font>
    </dxf>
    <dxf>
      <font>
        <color rgb="FF006411"/>
      </font>
    </dxf>
    <dxf>
      <font>
        <color rgb="FF006411"/>
      </font>
    </dxf>
    <dxf>
      <font>
        <color rgb="FF006411"/>
      </font>
    </dxf>
    <dxf>
      <font>
        <color rgb="FF006411"/>
      </font>
    </dxf>
    <dxf>
      <font>
        <color rgb="FF006411"/>
      </font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411"/>
      </font>
    </dxf>
    <dxf>
      <font>
        <color rgb="FF000000"/>
      </font>
      <fill>
        <patternFill>
          <bgColor rgb="FFFCF305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FF99CC"/>
        </patternFill>
      </fill>
    </dxf>
    <dxf>
      <fill>
        <patternFill>
          <bgColor rgb="FF99CC00"/>
        </patternFill>
      </fill>
    </dxf>
    <dxf>
      <fill>
        <patternFill>
          <bgColor rgb="FF99CCFF"/>
        </patternFill>
      </fill>
    </dxf>
    <dxf>
      <fill>
        <patternFill>
          <bgColor rgb="FFCCFFFF"/>
        </patternFill>
      </fill>
    </dxf>
    <dxf>
      <font>
        <name val="Arial"/>
      </font>
      <alignment horizontal="general" vertical="bottom" textRotation="0" wrapText="0" indent="0" shrinkToFit="0"/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411"/>
      </font>
      <fill>
        <patternFill>
          <bgColor rgb="FFCCFFCC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name val="Arial"/>
      </font>
      <alignment horizontal="general" vertical="bottom" textRotation="0" wrapText="0" indent="0" shrinkToFit="0"/>
    </dxf>
    <dxf>
      <font>
        <color rgb="FFF20884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00"/>
      </font>
      <fill>
        <patternFill>
          <bgColor rgb="FFFCF305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FFCC99"/>
        </patternFill>
      </fill>
    </dxf>
    <dxf>
      <fill>
        <patternFill>
          <bgColor rgb="FF99CCFF"/>
        </patternFill>
      </fill>
    </dxf>
    <dxf>
      <font>
        <color rgb="FF006411"/>
      </font>
      <fill>
        <patternFill>
          <bgColor rgb="FFCCFFCC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name val="Arial"/>
      </font>
      <alignment horizontal="general" vertical="bottom" textRotation="0" wrapText="0" indent="0" shrinkToFit="0"/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411"/>
      </font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FF99CC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CCFF"/>
        </patternFill>
      </fill>
    </dxf>
    <dxf>
      <fill>
        <patternFill>
          <bgColor rgb="FFCCFFFF"/>
        </patternFill>
      </fill>
    </dxf>
    <dxf>
      <fill>
        <patternFill>
          <bgColor rgb="FFEF8F00"/>
        </patternFill>
      </fill>
    </dxf>
    <dxf>
      <fill>
        <patternFill>
          <bgColor rgb="FFDCD405"/>
        </patternFill>
      </fill>
    </dxf>
    <dxf>
      <font>
        <name val="Arial"/>
      </font>
      <alignment horizontal="general" vertical="bottom" textRotation="0" wrapText="0" indent="0" shrinkToFit="0"/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>
          <bgColor rgb="FFFCF305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FF99CC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CCFF"/>
        </patternFill>
      </fill>
    </dxf>
    <dxf>
      <fill>
        <patternFill>
          <bgColor rgb="FFCCFFFF"/>
        </patternFill>
      </fill>
    </dxf>
    <dxf>
      <fill>
        <patternFill>
          <bgColor rgb="FFEF8F00"/>
        </patternFill>
      </fill>
    </dxf>
    <dxf>
      <fill>
        <patternFill>
          <bgColor rgb="FFDCD405"/>
        </patternFill>
      </fill>
    </dxf>
    <dxf>
      <font>
        <name val="Arial"/>
      </font>
      <alignment horizontal="general" vertical="bottom" textRotation="0" wrapText="0" indent="0" shrinkToFit="0"/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FF99CC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411"/>
      </font>
    </dxf>
    <dxf>
      <font>
        <color rgb="FF000000"/>
      </font>
      <fill>
        <patternFill>
          <bgColor rgb="FFFCF305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FF99CC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FF99CC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411"/>
      </font>
    </dxf>
    <dxf>
      <font>
        <color rgb="FF000000"/>
      </font>
      <fill>
        <patternFill>
          <bgColor rgb="FFFCF305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FF99CC"/>
        </patternFill>
      </fill>
    </dxf>
    <dxf>
      <fill>
        <patternFill>
          <bgColor rgb="FFCCFFFF"/>
        </patternFill>
      </fill>
    </dxf>
    <dxf>
      <fill>
        <patternFill>
          <bgColor rgb="FFEF8F00"/>
        </patternFill>
      </fill>
    </dxf>
    <dxf>
      <fill>
        <patternFill>
          <bgColor rgb="FFDCD405"/>
        </patternFill>
      </fill>
    </dxf>
    <dxf>
      <font>
        <name val="Arial"/>
      </font>
      <alignment horizontal="general" vertical="bottom" textRotation="0" wrapText="0" indent="0" shrinkToFit="0"/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59</xdr:col>
      <xdr:colOff>562680</xdr:colOff>
      <xdr:row>1</xdr:row>
      <xdr:rowOff>0</xdr:rowOff>
    </xdr:from>
    <xdr:ext cx="4228094" cy="1182539"/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160540" y="731520"/>
          <a:ext cx="4228094" cy="1182539"/>
        </a:xfrm>
        <a:prstGeom prst="rect">
          <a:avLst/>
        </a:prstGeom>
        <a:solidFill>
          <a:srgbClr val="EA70C0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45720" tIns="36720" rIns="0" bIns="0"/>
        <a:lstStyle/>
        <a:p>
          <a:pPr>
            <a:lnSpc>
              <a:spcPct val="100000"/>
            </a:lnSpc>
          </a:pPr>
          <a:r>
            <a:rPr lang="nl-NL" sz="2000" b="0" strike="noStrike" spc="-1">
              <a:solidFill>
                <a:srgbClr val="000000"/>
              </a:solidFill>
              <a:latin typeface="Arial"/>
            </a:rPr>
            <a:t>eerst op 1 SORTEREN  en dan op elektrisch sorteren EN DAN OP LEEFIJD!! EN DAN OP PUNTEN </a:t>
          </a:r>
          <a:endParaRPr lang="nl-NL" sz="2000" b="0" strike="noStrike" spc="-1">
            <a:latin typeface="Times New Roman"/>
          </a:endParaRPr>
        </a:p>
      </xdr:txBody>
    </xdr:sp>
    <xdr:clientData/>
  </xdr:oneCellAnchor>
  <xdr:oneCellAnchor>
    <xdr:from>
      <xdr:col>109</xdr:col>
      <xdr:colOff>0</xdr:colOff>
      <xdr:row>13</xdr:row>
      <xdr:rowOff>0</xdr:rowOff>
    </xdr:from>
    <xdr:ext cx="13103400" cy="431280"/>
    <xdr:pic>
      <xdr:nvPicPr>
        <xdr:cNvPr id="3" name="Afbeelding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/>
        <a:stretch/>
      </xdr:blipFill>
      <xdr:spPr>
        <a:xfrm>
          <a:off x="62560200" y="3512820"/>
          <a:ext cx="13103400" cy="43128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109</xdr:col>
      <xdr:colOff>0</xdr:colOff>
      <xdr:row>13</xdr:row>
      <xdr:rowOff>0</xdr:rowOff>
    </xdr:from>
    <xdr:ext cx="13103400" cy="431280"/>
    <xdr:pic>
      <xdr:nvPicPr>
        <xdr:cNvPr id="4" name="Afbeelding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/>
        <a:stretch/>
      </xdr:blipFill>
      <xdr:spPr>
        <a:xfrm>
          <a:off x="62560200" y="3512820"/>
          <a:ext cx="13103400" cy="43128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109</xdr:col>
      <xdr:colOff>0</xdr:colOff>
      <xdr:row>13</xdr:row>
      <xdr:rowOff>0</xdr:rowOff>
    </xdr:from>
    <xdr:ext cx="13103400" cy="450360"/>
    <xdr:pic>
      <xdr:nvPicPr>
        <xdr:cNvPr id="5" name="Afbeelding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/>
        <a:stretch/>
      </xdr:blipFill>
      <xdr:spPr>
        <a:xfrm>
          <a:off x="62560200" y="3512820"/>
          <a:ext cx="13103400" cy="4503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109</xdr:col>
      <xdr:colOff>0</xdr:colOff>
      <xdr:row>13</xdr:row>
      <xdr:rowOff>0</xdr:rowOff>
    </xdr:from>
    <xdr:ext cx="13103400" cy="450360"/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/>
        <a:stretch/>
      </xdr:blipFill>
      <xdr:spPr>
        <a:xfrm>
          <a:off x="62560200" y="3512820"/>
          <a:ext cx="13103400" cy="450360"/>
        </a:xfrm>
        <a:prstGeom prst="rect">
          <a:avLst/>
        </a:prstGeom>
        <a:ln>
          <a:noFill/>
        </a:ln>
      </xdr:spPr>
    </xdr:pic>
    <xdr:clientData/>
  </xdr:oneCellAnchor>
  <xdr:twoCellAnchor>
    <xdr:from>
      <xdr:col>4</xdr:col>
      <xdr:colOff>228600</xdr:colOff>
      <xdr:row>0</xdr:row>
      <xdr:rowOff>137160</xdr:rowOff>
    </xdr:from>
    <xdr:to>
      <xdr:col>4</xdr:col>
      <xdr:colOff>1417320</xdr:colOff>
      <xdr:row>0</xdr:row>
      <xdr:rowOff>487680</xdr:rowOff>
    </xdr:to>
    <xdr:sp macro="[0]!Sort_naam_FG" textlink="">
      <xdr:nvSpPr>
        <xdr:cNvPr id="7" name="Stroomdiagram: Alternatief proce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110740" y="137160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naam</a:t>
          </a:r>
        </a:p>
      </xdr:txBody>
    </xdr:sp>
    <xdr:clientData/>
  </xdr:twoCellAnchor>
  <xdr:twoCellAnchor>
    <xdr:from>
      <xdr:col>5</xdr:col>
      <xdr:colOff>144780</xdr:colOff>
      <xdr:row>0</xdr:row>
      <xdr:rowOff>137160</xdr:rowOff>
    </xdr:from>
    <xdr:to>
      <xdr:col>6</xdr:col>
      <xdr:colOff>685800</xdr:colOff>
      <xdr:row>0</xdr:row>
      <xdr:rowOff>487680</xdr:rowOff>
    </xdr:to>
    <xdr:sp macro="[0]!Sorteren_loperFG" textlink="">
      <xdr:nvSpPr>
        <xdr:cNvPr id="8" name="Stroomdiagram: Alternatief proces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3634740" y="137160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loper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138546</xdr:colOff>
      <xdr:row>0</xdr:row>
      <xdr:rowOff>207818</xdr:rowOff>
    </xdr:from>
    <xdr:to>
      <xdr:col>4</xdr:col>
      <xdr:colOff>1327266</xdr:colOff>
      <xdr:row>0</xdr:row>
      <xdr:rowOff>558338</xdr:rowOff>
    </xdr:to>
    <xdr:sp macro="[0]!Floret_naam_sortFK" textlink="">
      <xdr:nvSpPr>
        <xdr:cNvPr id="2" name="Stroomdiagram: Alternatief proc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1891146" y="207818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naam</a:t>
          </a:r>
        </a:p>
      </xdr:txBody>
    </xdr:sp>
    <xdr:clientData/>
  </xdr:twoCellAnchor>
  <xdr:twoCellAnchor>
    <xdr:from>
      <xdr:col>5</xdr:col>
      <xdr:colOff>145473</xdr:colOff>
      <xdr:row>0</xdr:row>
      <xdr:rowOff>221673</xdr:rowOff>
    </xdr:from>
    <xdr:to>
      <xdr:col>6</xdr:col>
      <xdr:colOff>786939</xdr:colOff>
      <xdr:row>0</xdr:row>
      <xdr:rowOff>572193</xdr:rowOff>
    </xdr:to>
    <xdr:sp macro="[0]!Sorteren_loperFK" textlink="">
      <xdr:nvSpPr>
        <xdr:cNvPr id="3" name="Stroomdiagram: Alternatief proce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3711633" y="221673"/>
          <a:ext cx="1456806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loper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11</xdr:row>
          <xdr:rowOff>38100</xdr:rowOff>
        </xdr:from>
        <xdr:to>
          <xdr:col>1</xdr:col>
          <xdr:colOff>144780</xdr:colOff>
          <xdr:row>11</xdr:row>
          <xdr:rowOff>411480</xdr:rowOff>
        </xdr:to>
        <xdr:sp macro="" textlink="">
          <xdr:nvSpPr>
            <xdr:cNvPr id="16572417" name="Button 1" hidden="1">
              <a:extLst>
                <a:ext uri="{63B3BB69-23CF-44E3-9099-C40C66FF867C}">
                  <a14:compatExt spid="_x0000_s16572417"/>
                </a:ext>
                <a:ext uri="{FF2B5EF4-FFF2-40B4-BE49-F238E27FC236}">
                  <a16:creationId xmlns:a16="http://schemas.microsoft.com/office/drawing/2014/main" id="{00000000-0008-0000-0300-000001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36</xdr:row>
          <xdr:rowOff>38100</xdr:rowOff>
        </xdr:from>
        <xdr:to>
          <xdr:col>1</xdr:col>
          <xdr:colOff>121920</xdr:colOff>
          <xdr:row>36</xdr:row>
          <xdr:rowOff>411480</xdr:rowOff>
        </xdr:to>
        <xdr:sp macro="" textlink="">
          <xdr:nvSpPr>
            <xdr:cNvPr id="16572418" name="Button 2" hidden="1">
              <a:extLst>
                <a:ext uri="{63B3BB69-23CF-44E3-9099-C40C66FF867C}">
                  <a14:compatExt spid="_x0000_s16572418"/>
                </a:ext>
                <a:ext uri="{FF2B5EF4-FFF2-40B4-BE49-F238E27FC236}">
                  <a16:creationId xmlns:a16="http://schemas.microsoft.com/office/drawing/2014/main" id="{00000000-0008-0000-0300-000002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60</xdr:row>
          <xdr:rowOff>38100</xdr:rowOff>
        </xdr:from>
        <xdr:to>
          <xdr:col>1</xdr:col>
          <xdr:colOff>152400</xdr:colOff>
          <xdr:row>60</xdr:row>
          <xdr:rowOff>411480</xdr:rowOff>
        </xdr:to>
        <xdr:sp macro="" textlink="">
          <xdr:nvSpPr>
            <xdr:cNvPr id="16572419" name="Button 3" hidden="1">
              <a:extLst>
                <a:ext uri="{63B3BB69-23CF-44E3-9099-C40C66FF867C}">
                  <a14:compatExt spid="_x0000_s16572419"/>
                </a:ext>
                <a:ext uri="{FF2B5EF4-FFF2-40B4-BE49-F238E27FC236}">
                  <a16:creationId xmlns:a16="http://schemas.microsoft.com/office/drawing/2014/main" id="{00000000-0008-0000-0300-000003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85</xdr:row>
          <xdr:rowOff>38100</xdr:rowOff>
        </xdr:from>
        <xdr:to>
          <xdr:col>1</xdr:col>
          <xdr:colOff>152400</xdr:colOff>
          <xdr:row>85</xdr:row>
          <xdr:rowOff>411480</xdr:rowOff>
        </xdr:to>
        <xdr:sp macro="" textlink="">
          <xdr:nvSpPr>
            <xdr:cNvPr id="16572420" name="Button 4" hidden="1">
              <a:extLst>
                <a:ext uri="{63B3BB69-23CF-44E3-9099-C40C66FF867C}">
                  <a14:compatExt spid="_x0000_s16572420"/>
                </a:ext>
                <a:ext uri="{FF2B5EF4-FFF2-40B4-BE49-F238E27FC236}">
                  <a16:creationId xmlns:a16="http://schemas.microsoft.com/office/drawing/2014/main" id="{00000000-0008-0000-0300-000004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110</xdr:row>
          <xdr:rowOff>38100</xdr:rowOff>
        </xdr:from>
        <xdr:to>
          <xdr:col>1</xdr:col>
          <xdr:colOff>152400</xdr:colOff>
          <xdr:row>110</xdr:row>
          <xdr:rowOff>411480</xdr:rowOff>
        </xdr:to>
        <xdr:sp macro="" textlink="">
          <xdr:nvSpPr>
            <xdr:cNvPr id="16572421" name="Button 5" hidden="1">
              <a:extLst>
                <a:ext uri="{63B3BB69-23CF-44E3-9099-C40C66FF867C}">
                  <a14:compatExt spid="_x0000_s16572421"/>
                </a:ext>
                <a:ext uri="{FF2B5EF4-FFF2-40B4-BE49-F238E27FC236}">
                  <a16:creationId xmlns:a16="http://schemas.microsoft.com/office/drawing/2014/main" id="{00000000-0008-0000-0300-000005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135</xdr:row>
          <xdr:rowOff>68580</xdr:rowOff>
        </xdr:from>
        <xdr:to>
          <xdr:col>1</xdr:col>
          <xdr:colOff>137160</xdr:colOff>
          <xdr:row>135</xdr:row>
          <xdr:rowOff>426720</xdr:rowOff>
        </xdr:to>
        <xdr:sp macro="" textlink="">
          <xdr:nvSpPr>
            <xdr:cNvPr id="16572422" name="Button 6" hidden="1">
              <a:extLst>
                <a:ext uri="{63B3BB69-23CF-44E3-9099-C40C66FF867C}">
                  <a14:compatExt spid="_x0000_s16572422"/>
                </a:ext>
                <a:ext uri="{FF2B5EF4-FFF2-40B4-BE49-F238E27FC236}">
                  <a16:creationId xmlns:a16="http://schemas.microsoft.com/office/drawing/2014/main" id="{00000000-0008-0000-0300-000006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160</xdr:row>
          <xdr:rowOff>38100</xdr:rowOff>
        </xdr:from>
        <xdr:to>
          <xdr:col>1</xdr:col>
          <xdr:colOff>175260</xdr:colOff>
          <xdr:row>160</xdr:row>
          <xdr:rowOff>403860</xdr:rowOff>
        </xdr:to>
        <xdr:sp macro="" textlink="">
          <xdr:nvSpPr>
            <xdr:cNvPr id="16572423" name="Button 7" hidden="1">
              <a:extLst>
                <a:ext uri="{63B3BB69-23CF-44E3-9099-C40C66FF867C}">
                  <a14:compatExt spid="_x0000_s16572423"/>
                </a:ext>
                <a:ext uri="{FF2B5EF4-FFF2-40B4-BE49-F238E27FC236}">
                  <a16:creationId xmlns:a16="http://schemas.microsoft.com/office/drawing/2014/main" id="{00000000-0008-0000-0300-000007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185</xdr:row>
          <xdr:rowOff>38100</xdr:rowOff>
        </xdr:from>
        <xdr:to>
          <xdr:col>1</xdr:col>
          <xdr:colOff>175260</xdr:colOff>
          <xdr:row>185</xdr:row>
          <xdr:rowOff>403860</xdr:rowOff>
        </xdr:to>
        <xdr:sp macro="" textlink="">
          <xdr:nvSpPr>
            <xdr:cNvPr id="16572424" name="Button 8" hidden="1">
              <a:extLst>
                <a:ext uri="{63B3BB69-23CF-44E3-9099-C40C66FF867C}">
                  <a14:compatExt spid="_x0000_s16572424"/>
                </a:ext>
                <a:ext uri="{FF2B5EF4-FFF2-40B4-BE49-F238E27FC236}">
                  <a16:creationId xmlns:a16="http://schemas.microsoft.com/office/drawing/2014/main" id="{00000000-0008-0000-0300-000008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155867</xdr:colOff>
      <xdr:row>59</xdr:row>
      <xdr:rowOff>103908</xdr:rowOff>
    </xdr:from>
    <xdr:to>
      <xdr:col>21</xdr:col>
      <xdr:colOff>52832</xdr:colOff>
      <xdr:row>59</xdr:row>
      <xdr:rowOff>294408</xdr:rowOff>
    </xdr:to>
    <xdr:grpSp>
      <xdr:nvGrpSpPr>
        <xdr:cNvPr id="10" name="Groep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3033538" y="15272190"/>
          <a:ext cx="5804706" cy="190500"/>
          <a:chOff x="1015714" y="25146000"/>
          <a:chExt cx="4053328" cy="190500"/>
        </a:xfrm>
      </xdr:grpSpPr>
      <xdr:sp macro="" textlink="">
        <xdr:nvSpPr>
          <xdr:cNvPr id="11" name="Button 29" hidden="1">
            <a:extLst>
              <a:ext uri="{63B3BB69-23CF-44E3-9099-C40C66FF867C}">
                <a14:compatExt xmlns:a14="http://schemas.microsoft.com/office/drawing/2010/main" spid="_x0000_s16416797"/>
              </a:ex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2" name="Button 30" hidden="1">
            <a:extLst>
              <a:ext uri="{63B3BB69-23CF-44E3-9099-C40C66FF867C}">
                <a14:compatExt xmlns:a14="http://schemas.microsoft.com/office/drawing/2010/main" spid="_x0000_s16416798"/>
              </a:ex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13" name="Button 31" hidden="1">
            <a:extLst>
              <a:ext uri="{63B3BB69-23CF-44E3-9099-C40C66FF867C}">
                <a14:compatExt xmlns:a14="http://schemas.microsoft.com/office/drawing/2010/main" spid="_x0000_s16416799"/>
              </a:ex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14" name="Button 32" hidden="1">
            <a:extLst>
              <a:ext uri="{63B3BB69-23CF-44E3-9099-C40C66FF867C}">
                <a14:compatExt xmlns:a14="http://schemas.microsoft.com/office/drawing/2010/main" spid="_x0000_s16416800"/>
              </a:ex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15" name="Button 33" hidden="1">
            <a:extLst>
              <a:ext uri="{63B3BB69-23CF-44E3-9099-C40C66FF867C}">
                <a14:compatExt xmlns:a14="http://schemas.microsoft.com/office/drawing/2010/main" spid="_x0000_s16416801"/>
              </a:ex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16" name="Button 34" hidden="1">
            <a:extLst>
              <a:ext uri="{63B3BB69-23CF-44E3-9099-C40C66FF867C}">
                <a14:compatExt xmlns:a14="http://schemas.microsoft.com/office/drawing/2010/main" spid="_x0000_s16416802"/>
              </a:ex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17" name="Button 35" hidden="1">
            <a:extLst>
              <a:ext uri="{63B3BB69-23CF-44E3-9099-C40C66FF867C}">
                <a14:compatExt xmlns:a14="http://schemas.microsoft.com/office/drawing/2010/main" spid="_x0000_s16416803"/>
              </a:ex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18" name="Button 36" hidden="1">
            <a:extLst>
              <a:ext uri="{63B3BB69-23CF-44E3-9099-C40C66FF867C}">
                <a14:compatExt xmlns:a14="http://schemas.microsoft.com/office/drawing/2010/main" spid="_x0000_s16416804"/>
              </a:ex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/>
        </xdr:nvSpPr>
        <xdr:spPr bwMode="auto">
          <a:xfrm>
            <a:off x="4332150" y="25146000"/>
            <a:ext cx="300470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19" name="Button 37" hidden="1">
            <a:extLst>
              <a:ext uri="{63B3BB69-23CF-44E3-9099-C40C66FF867C}">
                <a14:compatExt xmlns:a14="http://schemas.microsoft.com/office/drawing/2010/main" spid="_x0000_s16416805"/>
              </a:ex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150</xdr:row>
          <xdr:rowOff>0</xdr:rowOff>
        </xdr:from>
        <xdr:to>
          <xdr:col>4</xdr:col>
          <xdr:colOff>83820</xdr:colOff>
          <xdr:row>150</xdr:row>
          <xdr:rowOff>175260</xdr:rowOff>
        </xdr:to>
        <xdr:sp macro="" textlink="">
          <xdr:nvSpPr>
            <xdr:cNvPr id="16572425" name="Button 9" hidden="1">
              <a:extLst>
                <a:ext uri="{63B3BB69-23CF-44E3-9099-C40C66FF867C}">
                  <a14:compatExt spid="_x0000_s16572425"/>
                </a:ext>
                <a:ext uri="{FF2B5EF4-FFF2-40B4-BE49-F238E27FC236}">
                  <a16:creationId xmlns:a16="http://schemas.microsoft.com/office/drawing/2014/main" id="{00000000-0008-0000-0300-000009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125</xdr:row>
          <xdr:rowOff>0</xdr:rowOff>
        </xdr:from>
        <xdr:to>
          <xdr:col>4</xdr:col>
          <xdr:colOff>83820</xdr:colOff>
          <xdr:row>125</xdr:row>
          <xdr:rowOff>175260</xdr:rowOff>
        </xdr:to>
        <xdr:sp macro="" textlink="">
          <xdr:nvSpPr>
            <xdr:cNvPr id="16572426" name="Button 10" hidden="1">
              <a:extLst>
                <a:ext uri="{63B3BB69-23CF-44E3-9099-C40C66FF867C}">
                  <a14:compatExt spid="_x0000_s16572426"/>
                </a:ext>
                <a:ext uri="{FF2B5EF4-FFF2-40B4-BE49-F238E27FC236}">
                  <a16:creationId xmlns:a16="http://schemas.microsoft.com/office/drawing/2014/main" id="{00000000-0008-0000-0300-00000A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26</xdr:row>
          <xdr:rowOff>0</xdr:rowOff>
        </xdr:from>
        <xdr:to>
          <xdr:col>4</xdr:col>
          <xdr:colOff>83820</xdr:colOff>
          <xdr:row>26</xdr:row>
          <xdr:rowOff>175260</xdr:rowOff>
        </xdr:to>
        <xdr:sp macro="" textlink="">
          <xdr:nvSpPr>
            <xdr:cNvPr id="16572427" name="Button 11" hidden="1">
              <a:extLst>
                <a:ext uri="{63B3BB69-23CF-44E3-9099-C40C66FF867C}">
                  <a14:compatExt spid="_x0000_s16572427"/>
                </a:ext>
                <a:ext uri="{FF2B5EF4-FFF2-40B4-BE49-F238E27FC236}">
                  <a16:creationId xmlns:a16="http://schemas.microsoft.com/office/drawing/2014/main" id="{00000000-0008-0000-0300-00000B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51</xdr:row>
          <xdr:rowOff>0</xdr:rowOff>
        </xdr:from>
        <xdr:to>
          <xdr:col>4</xdr:col>
          <xdr:colOff>83820</xdr:colOff>
          <xdr:row>51</xdr:row>
          <xdr:rowOff>175260</xdr:rowOff>
        </xdr:to>
        <xdr:sp macro="" textlink="">
          <xdr:nvSpPr>
            <xdr:cNvPr id="16572428" name="Button 12" hidden="1">
              <a:extLst>
                <a:ext uri="{63B3BB69-23CF-44E3-9099-C40C66FF867C}">
                  <a14:compatExt spid="_x0000_s16572428"/>
                </a:ext>
                <a:ext uri="{FF2B5EF4-FFF2-40B4-BE49-F238E27FC236}">
                  <a16:creationId xmlns:a16="http://schemas.microsoft.com/office/drawing/2014/main" id="{00000000-0008-0000-0300-00000C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75</xdr:row>
          <xdr:rowOff>0</xdr:rowOff>
        </xdr:from>
        <xdr:to>
          <xdr:col>4</xdr:col>
          <xdr:colOff>83820</xdr:colOff>
          <xdr:row>75</xdr:row>
          <xdr:rowOff>175260</xdr:rowOff>
        </xdr:to>
        <xdr:sp macro="" textlink="">
          <xdr:nvSpPr>
            <xdr:cNvPr id="16572429" name="Button 13" hidden="1">
              <a:extLst>
                <a:ext uri="{63B3BB69-23CF-44E3-9099-C40C66FF867C}">
                  <a14:compatExt spid="_x0000_s16572429"/>
                </a:ext>
                <a:ext uri="{FF2B5EF4-FFF2-40B4-BE49-F238E27FC236}">
                  <a16:creationId xmlns:a16="http://schemas.microsoft.com/office/drawing/2014/main" id="{00000000-0008-0000-0300-00000D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100</xdr:row>
          <xdr:rowOff>0</xdr:rowOff>
        </xdr:from>
        <xdr:to>
          <xdr:col>4</xdr:col>
          <xdr:colOff>83820</xdr:colOff>
          <xdr:row>100</xdr:row>
          <xdr:rowOff>175260</xdr:rowOff>
        </xdr:to>
        <xdr:sp macro="" textlink="">
          <xdr:nvSpPr>
            <xdr:cNvPr id="16572430" name="Button 14" hidden="1">
              <a:extLst>
                <a:ext uri="{63B3BB69-23CF-44E3-9099-C40C66FF867C}">
                  <a14:compatExt spid="_x0000_s16572430"/>
                </a:ext>
                <a:ext uri="{FF2B5EF4-FFF2-40B4-BE49-F238E27FC236}">
                  <a16:creationId xmlns:a16="http://schemas.microsoft.com/office/drawing/2014/main" id="{00000000-0008-0000-0300-00000E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175</xdr:row>
          <xdr:rowOff>0</xdr:rowOff>
        </xdr:from>
        <xdr:to>
          <xdr:col>4</xdr:col>
          <xdr:colOff>83820</xdr:colOff>
          <xdr:row>176</xdr:row>
          <xdr:rowOff>7620</xdr:rowOff>
        </xdr:to>
        <xdr:sp macro="" textlink="">
          <xdr:nvSpPr>
            <xdr:cNvPr id="16572431" name="Button 15" hidden="1">
              <a:extLst>
                <a:ext uri="{63B3BB69-23CF-44E3-9099-C40C66FF867C}">
                  <a14:compatExt spid="_x0000_s16572431"/>
                </a:ext>
                <a:ext uri="{FF2B5EF4-FFF2-40B4-BE49-F238E27FC236}">
                  <a16:creationId xmlns:a16="http://schemas.microsoft.com/office/drawing/2014/main" id="{00000000-0008-0000-0300-00000F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200</xdr:row>
          <xdr:rowOff>0</xdr:rowOff>
        </xdr:from>
        <xdr:to>
          <xdr:col>4</xdr:col>
          <xdr:colOff>83820</xdr:colOff>
          <xdr:row>201</xdr:row>
          <xdr:rowOff>7620</xdr:rowOff>
        </xdr:to>
        <xdr:sp macro="" textlink="">
          <xdr:nvSpPr>
            <xdr:cNvPr id="16572432" name="Button 16" hidden="1">
              <a:extLst>
                <a:ext uri="{63B3BB69-23CF-44E3-9099-C40C66FF867C}">
                  <a14:compatExt spid="_x0000_s16572432"/>
                </a:ext>
                <a:ext uri="{FF2B5EF4-FFF2-40B4-BE49-F238E27FC236}">
                  <a16:creationId xmlns:a16="http://schemas.microsoft.com/office/drawing/2014/main" id="{00000000-0008-0000-0300-000010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26</xdr:row>
          <xdr:rowOff>0</xdr:rowOff>
        </xdr:from>
        <xdr:to>
          <xdr:col>21</xdr:col>
          <xdr:colOff>190500</xdr:colOff>
          <xdr:row>26</xdr:row>
          <xdr:rowOff>190500</xdr:rowOff>
        </xdr:to>
        <xdr:sp macro="" textlink="">
          <xdr:nvSpPr>
            <xdr:cNvPr id="16572433" name="Button 17" hidden="1">
              <a:extLst>
                <a:ext uri="{63B3BB69-23CF-44E3-9099-C40C66FF867C}">
                  <a14:compatExt spid="_x0000_s16572433"/>
                </a:ext>
                <a:ext uri="{FF2B5EF4-FFF2-40B4-BE49-F238E27FC236}">
                  <a16:creationId xmlns:a16="http://schemas.microsoft.com/office/drawing/2014/main" id="{00000000-0008-0000-0300-000011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106680</xdr:colOff>
          <xdr:row>51</xdr:row>
          <xdr:rowOff>0</xdr:rowOff>
        </xdr:from>
        <xdr:to>
          <xdr:col>21</xdr:col>
          <xdr:colOff>160020</xdr:colOff>
          <xdr:row>51</xdr:row>
          <xdr:rowOff>190500</xdr:rowOff>
        </xdr:to>
        <xdr:sp macro="" textlink="">
          <xdr:nvSpPr>
            <xdr:cNvPr id="16572434" name="Button 18" hidden="1">
              <a:extLst>
                <a:ext uri="{63B3BB69-23CF-44E3-9099-C40C66FF867C}">
                  <a14:compatExt spid="_x0000_s16572434"/>
                </a:ext>
                <a:ext uri="{FF2B5EF4-FFF2-40B4-BE49-F238E27FC236}">
                  <a16:creationId xmlns:a16="http://schemas.microsoft.com/office/drawing/2014/main" id="{00000000-0008-0000-0300-000012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75</xdr:row>
          <xdr:rowOff>0</xdr:rowOff>
        </xdr:from>
        <xdr:to>
          <xdr:col>21</xdr:col>
          <xdr:colOff>190500</xdr:colOff>
          <xdr:row>75</xdr:row>
          <xdr:rowOff>190500</xdr:rowOff>
        </xdr:to>
        <xdr:sp macro="" textlink="">
          <xdr:nvSpPr>
            <xdr:cNvPr id="16572435" name="Button 19" hidden="1">
              <a:extLst>
                <a:ext uri="{63B3BB69-23CF-44E3-9099-C40C66FF867C}">
                  <a14:compatExt spid="_x0000_s16572435"/>
                </a:ext>
                <a:ext uri="{FF2B5EF4-FFF2-40B4-BE49-F238E27FC236}">
                  <a16:creationId xmlns:a16="http://schemas.microsoft.com/office/drawing/2014/main" id="{00000000-0008-0000-0300-000013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100</xdr:row>
          <xdr:rowOff>0</xdr:rowOff>
        </xdr:from>
        <xdr:to>
          <xdr:col>21</xdr:col>
          <xdr:colOff>68580</xdr:colOff>
          <xdr:row>100</xdr:row>
          <xdr:rowOff>190500</xdr:rowOff>
        </xdr:to>
        <xdr:sp macro="" textlink="">
          <xdr:nvSpPr>
            <xdr:cNvPr id="16572436" name="Button 20" hidden="1">
              <a:extLst>
                <a:ext uri="{63B3BB69-23CF-44E3-9099-C40C66FF867C}">
                  <a14:compatExt spid="_x0000_s16572436"/>
                </a:ext>
                <a:ext uri="{FF2B5EF4-FFF2-40B4-BE49-F238E27FC236}">
                  <a16:creationId xmlns:a16="http://schemas.microsoft.com/office/drawing/2014/main" id="{00000000-0008-0000-0300-000014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125</xdr:row>
          <xdr:rowOff>0</xdr:rowOff>
        </xdr:from>
        <xdr:to>
          <xdr:col>21</xdr:col>
          <xdr:colOff>190500</xdr:colOff>
          <xdr:row>126</xdr:row>
          <xdr:rowOff>0</xdr:rowOff>
        </xdr:to>
        <xdr:sp macro="" textlink="">
          <xdr:nvSpPr>
            <xdr:cNvPr id="16572437" name="Button 21" hidden="1">
              <a:extLst>
                <a:ext uri="{63B3BB69-23CF-44E3-9099-C40C66FF867C}">
                  <a14:compatExt spid="_x0000_s16572437"/>
                </a:ext>
                <a:ext uri="{FF2B5EF4-FFF2-40B4-BE49-F238E27FC236}">
                  <a16:creationId xmlns:a16="http://schemas.microsoft.com/office/drawing/2014/main" id="{00000000-0008-0000-0300-000015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150</xdr:row>
          <xdr:rowOff>0</xdr:rowOff>
        </xdr:from>
        <xdr:to>
          <xdr:col>21</xdr:col>
          <xdr:colOff>190500</xdr:colOff>
          <xdr:row>151</xdr:row>
          <xdr:rowOff>0</xdr:rowOff>
        </xdr:to>
        <xdr:sp macro="" textlink="">
          <xdr:nvSpPr>
            <xdr:cNvPr id="16572438" name="Button 22" hidden="1">
              <a:extLst>
                <a:ext uri="{63B3BB69-23CF-44E3-9099-C40C66FF867C}">
                  <a14:compatExt spid="_x0000_s16572438"/>
                </a:ext>
                <a:ext uri="{FF2B5EF4-FFF2-40B4-BE49-F238E27FC236}">
                  <a16:creationId xmlns:a16="http://schemas.microsoft.com/office/drawing/2014/main" id="{00000000-0008-0000-0300-000016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175</xdr:row>
          <xdr:rowOff>0</xdr:rowOff>
        </xdr:from>
        <xdr:to>
          <xdr:col>21</xdr:col>
          <xdr:colOff>190500</xdr:colOff>
          <xdr:row>176</xdr:row>
          <xdr:rowOff>30480</xdr:rowOff>
        </xdr:to>
        <xdr:sp macro="" textlink="">
          <xdr:nvSpPr>
            <xdr:cNvPr id="16572439" name="Button 23" hidden="1">
              <a:extLst>
                <a:ext uri="{63B3BB69-23CF-44E3-9099-C40C66FF867C}">
                  <a14:compatExt spid="_x0000_s16572439"/>
                </a:ext>
                <a:ext uri="{FF2B5EF4-FFF2-40B4-BE49-F238E27FC236}">
                  <a16:creationId xmlns:a16="http://schemas.microsoft.com/office/drawing/2014/main" id="{00000000-0008-0000-0300-000017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200</xdr:row>
          <xdr:rowOff>0</xdr:rowOff>
        </xdr:from>
        <xdr:to>
          <xdr:col>21</xdr:col>
          <xdr:colOff>190500</xdr:colOff>
          <xdr:row>201</xdr:row>
          <xdr:rowOff>30480</xdr:rowOff>
        </xdr:to>
        <xdr:sp macro="" textlink="">
          <xdr:nvSpPr>
            <xdr:cNvPr id="16572440" name="Button 24" hidden="1">
              <a:extLst>
                <a:ext uri="{63B3BB69-23CF-44E3-9099-C40C66FF867C}">
                  <a14:compatExt spid="_x0000_s16572440"/>
                </a:ext>
                <a:ext uri="{FF2B5EF4-FFF2-40B4-BE49-F238E27FC236}">
                  <a16:creationId xmlns:a16="http://schemas.microsoft.com/office/drawing/2014/main" id="{00000000-0008-0000-0300-000018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36</xdr:row>
          <xdr:rowOff>38100</xdr:rowOff>
        </xdr:from>
        <xdr:to>
          <xdr:col>1</xdr:col>
          <xdr:colOff>144780</xdr:colOff>
          <xdr:row>36</xdr:row>
          <xdr:rowOff>411480</xdr:rowOff>
        </xdr:to>
        <xdr:sp macro="" textlink="">
          <xdr:nvSpPr>
            <xdr:cNvPr id="16572441" name="Button 25" hidden="1">
              <a:extLst>
                <a:ext uri="{63B3BB69-23CF-44E3-9099-C40C66FF867C}">
                  <a14:compatExt spid="_x0000_s16572441"/>
                </a:ext>
                <a:ext uri="{FF2B5EF4-FFF2-40B4-BE49-F238E27FC236}">
                  <a16:creationId xmlns:a16="http://schemas.microsoft.com/office/drawing/2014/main" id="{00000000-0008-0000-0300-000019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60</xdr:row>
          <xdr:rowOff>38100</xdr:rowOff>
        </xdr:from>
        <xdr:to>
          <xdr:col>1</xdr:col>
          <xdr:colOff>121920</xdr:colOff>
          <xdr:row>60</xdr:row>
          <xdr:rowOff>411480</xdr:rowOff>
        </xdr:to>
        <xdr:sp macro="" textlink="">
          <xdr:nvSpPr>
            <xdr:cNvPr id="16572442" name="Button 26" hidden="1">
              <a:extLst>
                <a:ext uri="{63B3BB69-23CF-44E3-9099-C40C66FF867C}">
                  <a14:compatExt spid="_x0000_s16572442"/>
                </a:ext>
                <a:ext uri="{FF2B5EF4-FFF2-40B4-BE49-F238E27FC236}">
                  <a16:creationId xmlns:a16="http://schemas.microsoft.com/office/drawing/2014/main" id="{00000000-0008-0000-0300-00001A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60</xdr:row>
          <xdr:rowOff>38100</xdr:rowOff>
        </xdr:from>
        <xdr:to>
          <xdr:col>1</xdr:col>
          <xdr:colOff>144780</xdr:colOff>
          <xdr:row>60</xdr:row>
          <xdr:rowOff>411480</xdr:rowOff>
        </xdr:to>
        <xdr:sp macro="" textlink="">
          <xdr:nvSpPr>
            <xdr:cNvPr id="16572443" name="Button 27" hidden="1">
              <a:extLst>
                <a:ext uri="{63B3BB69-23CF-44E3-9099-C40C66FF867C}">
                  <a14:compatExt spid="_x0000_s16572443"/>
                </a:ext>
                <a:ext uri="{FF2B5EF4-FFF2-40B4-BE49-F238E27FC236}">
                  <a16:creationId xmlns:a16="http://schemas.microsoft.com/office/drawing/2014/main" id="{00000000-0008-0000-0300-00001B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85</xdr:row>
          <xdr:rowOff>38100</xdr:rowOff>
        </xdr:from>
        <xdr:to>
          <xdr:col>1</xdr:col>
          <xdr:colOff>152400</xdr:colOff>
          <xdr:row>85</xdr:row>
          <xdr:rowOff>411480</xdr:rowOff>
        </xdr:to>
        <xdr:sp macro="" textlink="">
          <xdr:nvSpPr>
            <xdr:cNvPr id="16572444" name="Button 28" hidden="1">
              <a:extLst>
                <a:ext uri="{63B3BB69-23CF-44E3-9099-C40C66FF867C}">
                  <a14:compatExt spid="_x0000_s16572444"/>
                </a:ext>
                <a:ext uri="{FF2B5EF4-FFF2-40B4-BE49-F238E27FC236}">
                  <a16:creationId xmlns:a16="http://schemas.microsoft.com/office/drawing/2014/main" id="{00000000-0008-0000-0300-00001C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85</xdr:row>
          <xdr:rowOff>38100</xdr:rowOff>
        </xdr:from>
        <xdr:to>
          <xdr:col>1</xdr:col>
          <xdr:colOff>121920</xdr:colOff>
          <xdr:row>85</xdr:row>
          <xdr:rowOff>411480</xdr:rowOff>
        </xdr:to>
        <xdr:sp macro="" textlink="">
          <xdr:nvSpPr>
            <xdr:cNvPr id="16572445" name="Button 29" hidden="1">
              <a:extLst>
                <a:ext uri="{63B3BB69-23CF-44E3-9099-C40C66FF867C}">
                  <a14:compatExt spid="_x0000_s16572445"/>
                </a:ext>
                <a:ext uri="{FF2B5EF4-FFF2-40B4-BE49-F238E27FC236}">
                  <a16:creationId xmlns:a16="http://schemas.microsoft.com/office/drawing/2014/main" id="{00000000-0008-0000-0300-00001D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85</xdr:row>
          <xdr:rowOff>38100</xdr:rowOff>
        </xdr:from>
        <xdr:to>
          <xdr:col>1</xdr:col>
          <xdr:colOff>144780</xdr:colOff>
          <xdr:row>85</xdr:row>
          <xdr:rowOff>411480</xdr:rowOff>
        </xdr:to>
        <xdr:sp macro="" textlink="">
          <xdr:nvSpPr>
            <xdr:cNvPr id="16572446" name="Button 30" hidden="1">
              <a:extLst>
                <a:ext uri="{63B3BB69-23CF-44E3-9099-C40C66FF867C}">
                  <a14:compatExt spid="_x0000_s16572446"/>
                </a:ext>
                <a:ext uri="{FF2B5EF4-FFF2-40B4-BE49-F238E27FC236}">
                  <a16:creationId xmlns:a16="http://schemas.microsoft.com/office/drawing/2014/main" id="{00000000-0008-0000-0300-00001E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110</xdr:row>
          <xdr:rowOff>38100</xdr:rowOff>
        </xdr:from>
        <xdr:to>
          <xdr:col>1</xdr:col>
          <xdr:colOff>152400</xdr:colOff>
          <xdr:row>110</xdr:row>
          <xdr:rowOff>411480</xdr:rowOff>
        </xdr:to>
        <xdr:sp macro="" textlink="">
          <xdr:nvSpPr>
            <xdr:cNvPr id="16572447" name="Button 31" hidden="1">
              <a:extLst>
                <a:ext uri="{63B3BB69-23CF-44E3-9099-C40C66FF867C}">
                  <a14:compatExt spid="_x0000_s16572447"/>
                </a:ext>
                <a:ext uri="{FF2B5EF4-FFF2-40B4-BE49-F238E27FC236}">
                  <a16:creationId xmlns:a16="http://schemas.microsoft.com/office/drawing/2014/main" id="{00000000-0008-0000-0300-00001F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110</xdr:row>
          <xdr:rowOff>38100</xdr:rowOff>
        </xdr:from>
        <xdr:to>
          <xdr:col>1</xdr:col>
          <xdr:colOff>152400</xdr:colOff>
          <xdr:row>110</xdr:row>
          <xdr:rowOff>411480</xdr:rowOff>
        </xdr:to>
        <xdr:sp macro="" textlink="">
          <xdr:nvSpPr>
            <xdr:cNvPr id="16572448" name="Button 32" hidden="1">
              <a:extLst>
                <a:ext uri="{63B3BB69-23CF-44E3-9099-C40C66FF867C}">
                  <a14:compatExt spid="_x0000_s16572448"/>
                </a:ext>
                <a:ext uri="{FF2B5EF4-FFF2-40B4-BE49-F238E27FC236}">
                  <a16:creationId xmlns:a16="http://schemas.microsoft.com/office/drawing/2014/main" id="{00000000-0008-0000-0300-000020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110</xdr:row>
          <xdr:rowOff>38100</xdr:rowOff>
        </xdr:from>
        <xdr:to>
          <xdr:col>1</xdr:col>
          <xdr:colOff>121920</xdr:colOff>
          <xdr:row>110</xdr:row>
          <xdr:rowOff>411480</xdr:rowOff>
        </xdr:to>
        <xdr:sp macro="" textlink="">
          <xdr:nvSpPr>
            <xdr:cNvPr id="16572449" name="Button 33" hidden="1">
              <a:extLst>
                <a:ext uri="{63B3BB69-23CF-44E3-9099-C40C66FF867C}">
                  <a14:compatExt spid="_x0000_s16572449"/>
                </a:ext>
                <a:ext uri="{FF2B5EF4-FFF2-40B4-BE49-F238E27FC236}">
                  <a16:creationId xmlns:a16="http://schemas.microsoft.com/office/drawing/2014/main" id="{00000000-0008-0000-0300-000021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110</xdr:row>
          <xdr:rowOff>38100</xdr:rowOff>
        </xdr:from>
        <xdr:to>
          <xdr:col>1</xdr:col>
          <xdr:colOff>144780</xdr:colOff>
          <xdr:row>110</xdr:row>
          <xdr:rowOff>411480</xdr:rowOff>
        </xdr:to>
        <xdr:sp macro="" textlink="">
          <xdr:nvSpPr>
            <xdr:cNvPr id="16572450" name="Button 34" hidden="1">
              <a:extLst>
                <a:ext uri="{63B3BB69-23CF-44E3-9099-C40C66FF867C}">
                  <a14:compatExt spid="_x0000_s16572450"/>
                </a:ext>
                <a:ext uri="{FF2B5EF4-FFF2-40B4-BE49-F238E27FC236}">
                  <a16:creationId xmlns:a16="http://schemas.microsoft.com/office/drawing/2014/main" id="{00000000-0008-0000-0300-000022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135</xdr:row>
          <xdr:rowOff>38100</xdr:rowOff>
        </xdr:from>
        <xdr:to>
          <xdr:col>1</xdr:col>
          <xdr:colOff>152400</xdr:colOff>
          <xdr:row>135</xdr:row>
          <xdr:rowOff>411480</xdr:rowOff>
        </xdr:to>
        <xdr:sp macro="" textlink="">
          <xdr:nvSpPr>
            <xdr:cNvPr id="16572451" name="Button 35" hidden="1">
              <a:extLst>
                <a:ext uri="{63B3BB69-23CF-44E3-9099-C40C66FF867C}">
                  <a14:compatExt spid="_x0000_s16572451"/>
                </a:ext>
                <a:ext uri="{FF2B5EF4-FFF2-40B4-BE49-F238E27FC236}">
                  <a16:creationId xmlns:a16="http://schemas.microsoft.com/office/drawing/2014/main" id="{00000000-0008-0000-0300-000023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135</xdr:row>
          <xdr:rowOff>38100</xdr:rowOff>
        </xdr:from>
        <xdr:to>
          <xdr:col>1</xdr:col>
          <xdr:colOff>152400</xdr:colOff>
          <xdr:row>135</xdr:row>
          <xdr:rowOff>411480</xdr:rowOff>
        </xdr:to>
        <xdr:sp macro="" textlink="">
          <xdr:nvSpPr>
            <xdr:cNvPr id="16572452" name="Button 36" hidden="1">
              <a:extLst>
                <a:ext uri="{63B3BB69-23CF-44E3-9099-C40C66FF867C}">
                  <a14:compatExt spid="_x0000_s16572452"/>
                </a:ext>
                <a:ext uri="{FF2B5EF4-FFF2-40B4-BE49-F238E27FC236}">
                  <a16:creationId xmlns:a16="http://schemas.microsoft.com/office/drawing/2014/main" id="{00000000-0008-0000-0300-000024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135</xdr:row>
          <xdr:rowOff>38100</xdr:rowOff>
        </xdr:from>
        <xdr:to>
          <xdr:col>1</xdr:col>
          <xdr:colOff>152400</xdr:colOff>
          <xdr:row>135</xdr:row>
          <xdr:rowOff>411480</xdr:rowOff>
        </xdr:to>
        <xdr:sp macro="" textlink="">
          <xdr:nvSpPr>
            <xdr:cNvPr id="16572453" name="Button 37" hidden="1">
              <a:extLst>
                <a:ext uri="{63B3BB69-23CF-44E3-9099-C40C66FF867C}">
                  <a14:compatExt spid="_x0000_s16572453"/>
                </a:ext>
                <a:ext uri="{FF2B5EF4-FFF2-40B4-BE49-F238E27FC236}">
                  <a16:creationId xmlns:a16="http://schemas.microsoft.com/office/drawing/2014/main" id="{00000000-0008-0000-0300-000025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135</xdr:row>
          <xdr:rowOff>38100</xdr:rowOff>
        </xdr:from>
        <xdr:to>
          <xdr:col>1</xdr:col>
          <xdr:colOff>121920</xdr:colOff>
          <xdr:row>135</xdr:row>
          <xdr:rowOff>411480</xdr:rowOff>
        </xdr:to>
        <xdr:sp macro="" textlink="">
          <xdr:nvSpPr>
            <xdr:cNvPr id="16572454" name="Button 38" hidden="1">
              <a:extLst>
                <a:ext uri="{63B3BB69-23CF-44E3-9099-C40C66FF867C}">
                  <a14:compatExt spid="_x0000_s16572454"/>
                </a:ext>
                <a:ext uri="{FF2B5EF4-FFF2-40B4-BE49-F238E27FC236}">
                  <a16:creationId xmlns:a16="http://schemas.microsoft.com/office/drawing/2014/main" id="{00000000-0008-0000-0300-000026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135</xdr:row>
          <xdr:rowOff>38100</xdr:rowOff>
        </xdr:from>
        <xdr:to>
          <xdr:col>1</xdr:col>
          <xdr:colOff>144780</xdr:colOff>
          <xdr:row>135</xdr:row>
          <xdr:rowOff>411480</xdr:rowOff>
        </xdr:to>
        <xdr:sp macro="" textlink="">
          <xdr:nvSpPr>
            <xdr:cNvPr id="16572455" name="Button 39" hidden="1">
              <a:extLst>
                <a:ext uri="{63B3BB69-23CF-44E3-9099-C40C66FF867C}">
                  <a14:compatExt spid="_x0000_s16572455"/>
                </a:ext>
                <a:ext uri="{FF2B5EF4-FFF2-40B4-BE49-F238E27FC236}">
                  <a16:creationId xmlns:a16="http://schemas.microsoft.com/office/drawing/2014/main" id="{00000000-0008-0000-0300-000027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160</xdr:row>
          <xdr:rowOff>68580</xdr:rowOff>
        </xdr:from>
        <xdr:to>
          <xdr:col>1</xdr:col>
          <xdr:colOff>137160</xdr:colOff>
          <xdr:row>160</xdr:row>
          <xdr:rowOff>426720</xdr:rowOff>
        </xdr:to>
        <xdr:sp macro="" textlink="">
          <xdr:nvSpPr>
            <xdr:cNvPr id="16572456" name="Button 40" hidden="1">
              <a:extLst>
                <a:ext uri="{63B3BB69-23CF-44E3-9099-C40C66FF867C}">
                  <a14:compatExt spid="_x0000_s16572456"/>
                </a:ext>
                <a:ext uri="{FF2B5EF4-FFF2-40B4-BE49-F238E27FC236}">
                  <a16:creationId xmlns:a16="http://schemas.microsoft.com/office/drawing/2014/main" id="{00000000-0008-0000-0300-000028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160</xdr:row>
          <xdr:rowOff>38100</xdr:rowOff>
        </xdr:from>
        <xdr:to>
          <xdr:col>1</xdr:col>
          <xdr:colOff>152400</xdr:colOff>
          <xdr:row>160</xdr:row>
          <xdr:rowOff>411480</xdr:rowOff>
        </xdr:to>
        <xdr:sp macro="" textlink="">
          <xdr:nvSpPr>
            <xdr:cNvPr id="16572457" name="Button 41" hidden="1">
              <a:extLst>
                <a:ext uri="{63B3BB69-23CF-44E3-9099-C40C66FF867C}">
                  <a14:compatExt spid="_x0000_s16572457"/>
                </a:ext>
                <a:ext uri="{FF2B5EF4-FFF2-40B4-BE49-F238E27FC236}">
                  <a16:creationId xmlns:a16="http://schemas.microsoft.com/office/drawing/2014/main" id="{00000000-0008-0000-0300-000029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160</xdr:row>
          <xdr:rowOff>38100</xdr:rowOff>
        </xdr:from>
        <xdr:to>
          <xdr:col>1</xdr:col>
          <xdr:colOff>152400</xdr:colOff>
          <xdr:row>160</xdr:row>
          <xdr:rowOff>411480</xdr:rowOff>
        </xdr:to>
        <xdr:sp macro="" textlink="">
          <xdr:nvSpPr>
            <xdr:cNvPr id="16572458" name="Button 42" hidden="1">
              <a:extLst>
                <a:ext uri="{63B3BB69-23CF-44E3-9099-C40C66FF867C}">
                  <a14:compatExt spid="_x0000_s16572458"/>
                </a:ext>
                <a:ext uri="{FF2B5EF4-FFF2-40B4-BE49-F238E27FC236}">
                  <a16:creationId xmlns:a16="http://schemas.microsoft.com/office/drawing/2014/main" id="{00000000-0008-0000-0300-00002A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160</xdr:row>
          <xdr:rowOff>38100</xdr:rowOff>
        </xdr:from>
        <xdr:to>
          <xdr:col>1</xdr:col>
          <xdr:colOff>152400</xdr:colOff>
          <xdr:row>160</xdr:row>
          <xdr:rowOff>411480</xdr:rowOff>
        </xdr:to>
        <xdr:sp macro="" textlink="">
          <xdr:nvSpPr>
            <xdr:cNvPr id="16572459" name="Button 43" hidden="1">
              <a:extLst>
                <a:ext uri="{63B3BB69-23CF-44E3-9099-C40C66FF867C}">
                  <a14:compatExt spid="_x0000_s16572459"/>
                </a:ext>
                <a:ext uri="{FF2B5EF4-FFF2-40B4-BE49-F238E27FC236}">
                  <a16:creationId xmlns:a16="http://schemas.microsoft.com/office/drawing/2014/main" id="{00000000-0008-0000-0300-00002B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160</xdr:row>
          <xdr:rowOff>38100</xdr:rowOff>
        </xdr:from>
        <xdr:to>
          <xdr:col>1</xdr:col>
          <xdr:colOff>121920</xdr:colOff>
          <xdr:row>160</xdr:row>
          <xdr:rowOff>411480</xdr:rowOff>
        </xdr:to>
        <xdr:sp macro="" textlink="">
          <xdr:nvSpPr>
            <xdr:cNvPr id="16572460" name="Button 44" hidden="1">
              <a:extLst>
                <a:ext uri="{63B3BB69-23CF-44E3-9099-C40C66FF867C}">
                  <a14:compatExt spid="_x0000_s16572460"/>
                </a:ext>
                <a:ext uri="{FF2B5EF4-FFF2-40B4-BE49-F238E27FC236}">
                  <a16:creationId xmlns:a16="http://schemas.microsoft.com/office/drawing/2014/main" id="{00000000-0008-0000-0300-00002C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160</xdr:row>
          <xdr:rowOff>38100</xdr:rowOff>
        </xdr:from>
        <xdr:to>
          <xdr:col>1</xdr:col>
          <xdr:colOff>144780</xdr:colOff>
          <xdr:row>160</xdr:row>
          <xdr:rowOff>411480</xdr:rowOff>
        </xdr:to>
        <xdr:sp macro="" textlink="">
          <xdr:nvSpPr>
            <xdr:cNvPr id="16572461" name="Button 45" hidden="1">
              <a:extLst>
                <a:ext uri="{63B3BB69-23CF-44E3-9099-C40C66FF867C}">
                  <a14:compatExt spid="_x0000_s16572461"/>
                </a:ext>
                <a:ext uri="{FF2B5EF4-FFF2-40B4-BE49-F238E27FC236}">
                  <a16:creationId xmlns:a16="http://schemas.microsoft.com/office/drawing/2014/main" id="{00000000-0008-0000-0300-00002D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185</xdr:row>
          <xdr:rowOff>38100</xdr:rowOff>
        </xdr:from>
        <xdr:to>
          <xdr:col>1</xdr:col>
          <xdr:colOff>175260</xdr:colOff>
          <xdr:row>185</xdr:row>
          <xdr:rowOff>403860</xdr:rowOff>
        </xdr:to>
        <xdr:sp macro="" textlink="">
          <xdr:nvSpPr>
            <xdr:cNvPr id="16572462" name="Button 46" hidden="1">
              <a:extLst>
                <a:ext uri="{63B3BB69-23CF-44E3-9099-C40C66FF867C}">
                  <a14:compatExt spid="_x0000_s16572462"/>
                </a:ext>
                <a:ext uri="{FF2B5EF4-FFF2-40B4-BE49-F238E27FC236}">
                  <a16:creationId xmlns:a16="http://schemas.microsoft.com/office/drawing/2014/main" id="{00000000-0008-0000-0300-00002E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185</xdr:row>
          <xdr:rowOff>68580</xdr:rowOff>
        </xdr:from>
        <xdr:to>
          <xdr:col>1</xdr:col>
          <xdr:colOff>137160</xdr:colOff>
          <xdr:row>185</xdr:row>
          <xdr:rowOff>426720</xdr:rowOff>
        </xdr:to>
        <xdr:sp macro="" textlink="">
          <xdr:nvSpPr>
            <xdr:cNvPr id="16572463" name="Button 47" hidden="1">
              <a:extLst>
                <a:ext uri="{63B3BB69-23CF-44E3-9099-C40C66FF867C}">
                  <a14:compatExt spid="_x0000_s16572463"/>
                </a:ext>
                <a:ext uri="{FF2B5EF4-FFF2-40B4-BE49-F238E27FC236}">
                  <a16:creationId xmlns:a16="http://schemas.microsoft.com/office/drawing/2014/main" id="{00000000-0008-0000-0300-00002F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185</xdr:row>
          <xdr:rowOff>38100</xdr:rowOff>
        </xdr:from>
        <xdr:to>
          <xdr:col>1</xdr:col>
          <xdr:colOff>152400</xdr:colOff>
          <xdr:row>185</xdr:row>
          <xdr:rowOff>411480</xdr:rowOff>
        </xdr:to>
        <xdr:sp macro="" textlink="">
          <xdr:nvSpPr>
            <xdr:cNvPr id="16572464" name="Button 48" hidden="1">
              <a:extLst>
                <a:ext uri="{63B3BB69-23CF-44E3-9099-C40C66FF867C}">
                  <a14:compatExt spid="_x0000_s16572464"/>
                </a:ext>
                <a:ext uri="{FF2B5EF4-FFF2-40B4-BE49-F238E27FC236}">
                  <a16:creationId xmlns:a16="http://schemas.microsoft.com/office/drawing/2014/main" id="{00000000-0008-0000-0300-000030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185</xdr:row>
          <xdr:rowOff>38100</xdr:rowOff>
        </xdr:from>
        <xdr:to>
          <xdr:col>1</xdr:col>
          <xdr:colOff>152400</xdr:colOff>
          <xdr:row>185</xdr:row>
          <xdr:rowOff>411480</xdr:rowOff>
        </xdr:to>
        <xdr:sp macro="" textlink="">
          <xdr:nvSpPr>
            <xdr:cNvPr id="16572465" name="Button 49" hidden="1">
              <a:extLst>
                <a:ext uri="{63B3BB69-23CF-44E3-9099-C40C66FF867C}">
                  <a14:compatExt spid="_x0000_s16572465"/>
                </a:ext>
                <a:ext uri="{FF2B5EF4-FFF2-40B4-BE49-F238E27FC236}">
                  <a16:creationId xmlns:a16="http://schemas.microsoft.com/office/drawing/2014/main" id="{00000000-0008-0000-0300-000031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185</xdr:row>
          <xdr:rowOff>38100</xdr:rowOff>
        </xdr:from>
        <xdr:to>
          <xdr:col>1</xdr:col>
          <xdr:colOff>152400</xdr:colOff>
          <xdr:row>185</xdr:row>
          <xdr:rowOff>411480</xdr:rowOff>
        </xdr:to>
        <xdr:sp macro="" textlink="">
          <xdr:nvSpPr>
            <xdr:cNvPr id="16572466" name="Button 50" hidden="1">
              <a:extLst>
                <a:ext uri="{63B3BB69-23CF-44E3-9099-C40C66FF867C}">
                  <a14:compatExt spid="_x0000_s16572466"/>
                </a:ext>
                <a:ext uri="{FF2B5EF4-FFF2-40B4-BE49-F238E27FC236}">
                  <a16:creationId xmlns:a16="http://schemas.microsoft.com/office/drawing/2014/main" id="{00000000-0008-0000-0300-000032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185</xdr:row>
          <xdr:rowOff>38100</xdr:rowOff>
        </xdr:from>
        <xdr:to>
          <xdr:col>1</xdr:col>
          <xdr:colOff>121920</xdr:colOff>
          <xdr:row>185</xdr:row>
          <xdr:rowOff>411480</xdr:rowOff>
        </xdr:to>
        <xdr:sp macro="" textlink="">
          <xdr:nvSpPr>
            <xdr:cNvPr id="16572467" name="Button 51" hidden="1">
              <a:extLst>
                <a:ext uri="{63B3BB69-23CF-44E3-9099-C40C66FF867C}">
                  <a14:compatExt spid="_x0000_s16572467"/>
                </a:ext>
                <a:ext uri="{FF2B5EF4-FFF2-40B4-BE49-F238E27FC236}">
                  <a16:creationId xmlns:a16="http://schemas.microsoft.com/office/drawing/2014/main" id="{00000000-0008-0000-0300-000033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185</xdr:row>
          <xdr:rowOff>38100</xdr:rowOff>
        </xdr:from>
        <xdr:to>
          <xdr:col>1</xdr:col>
          <xdr:colOff>144780</xdr:colOff>
          <xdr:row>185</xdr:row>
          <xdr:rowOff>411480</xdr:rowOff>
        </xdr:to>
        <xdr:sp macro="" textlink="">
          <xdr:nvSpPr>
            <xdr:cNvPr id="16572468" name="Button 52" hidden="1">
              <a:extLst>
                <a:ext uri="{63B3BB69-23CF-44E3-9099-C40C66FF867C}">
                  <a14:compatExt spid="_x0000_s16572468"/>
                </a:ext>
                <a:ext uri="{FF2B5EF4-FFF2-40B4-BE49-F238E27FC236}">
                  <a16:creationId xmlns:a16="http://schemas.microsoft.com/office/drawing/2014/main" id="{00000000-0008-0000-0300-000034E0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83</xdr:row>
          <xdr:rowOff>106680</xdr:rowOff>
        </xdr:from>
        <xdr:to>
          <xdr:col>21</xdr:col>
          <xdr:colOff>53340</xdr:colOff>
          <xdr:row>84</xdr:row>
          <xdr:rowOff>0</xdr:rowOff>
        </xdr:to>
        <xdr:grpSp>
          <xdr:nvGrpSpPr>
            <xdr:cNvPr id="64" name="Groep 29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30071" y="21397856"/>
              <a:ext cx="5808681" cy="180191"/>
              <a:chOff x="1015714" y="25146000"/>
              <a:chExt cx="4053328" cy="190500"/>
            </a:xfrm>
          </xdr:grpSpPr>
          <xdr:sp macro="" textlink="">
            <xdr:nvSpPr>
              <xdr:cNvPr id="16572469" name="Button 53" hidden="1">
                <a:extLst>
                  <a:ext uri="{63B3BB69-23CF-44E3-9099-C40C66FF867C}">
                    <a14:compatExt spid="_x0000_s16572469"/>
                  </a:ext>
                  <a:ext uri="{FF2B5EF4-FFF2-40B4-BE49-F238E27FC236}">
                    <a16:creationId xmlns:a16="http://schemas.microsoft.com/office/drawing/2014/main" id="{00000000-0008-0000-0300-000035E0FC00}"/>
                  </a:ext>
                </a:extLst>
              </xdr:cNvPr>
              <xdr:cNvSpPr/>
            </xdr:nvSpPr>
            <xdr:spPr bwMode="auto">
              <a:xfrm>
                <a:off x="1015714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72470" name="Button 54" hidden="1">
                <a:extLst>
                  <a:ext uri="{63B3BB69-23CF-44E3-9099-C40C66FF867C}">
                    <a14:compatExt spid="_x0000_s16572470"/>
                  </a:ext>
                  <a:ext uri="{FF2B5EF4-FFF2-40B4-BE49-F238E27FC236}">
                    <a16:creationId xmlns:a16="http://schemas.microsoft.com/office/drawing/2014/main" id="{00000000-0008-0000-0300-000036E0FC00}"/>
                  </a:ext>
                </a:extLst>
              </xdr:cNvPr>
              <xdr:cNvSpPr/>
            </xdr:nvSpPr>
            <xdr:spPr bwMode="auto">
              <a:xfrm>
                <a:off x="1481575" y="25146000"/>
                <a:ext cx="293543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72471" name="Button 55" hidden="1">
                <a:extLst>
                  <a:ext uri="{63B3BB69-23CF-44E3-9099-C40C66FF867C}">
                    <a14:compatExt spid="_x0000_s16572471"/>
                  </a:ext>
                  <a:ext uri="{FF2B5EF4-FFF2-40B4-BE49-F238E27FC236}">
                    <a16:creationId xmlns:a16="http://schemas.microsoft.com/office/drawing/2014/main" id="{00000000-0008-0000-0300-000037E0FC00}"/>
                  </a:ext>
                </a:extLst>
              </xdr:cNvPr>
              <xdr:cNvSpPr/>
            </xdr:nvSpPr>
            <xdr:spPr bwMode="auto">
              <a:xfrm>
                <a:off x="1957829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72472" name="Button 56" hidden="1">
                <a:extLst>
                  <a:ext uri="{63B3BB69-23CF-44E3-9099-C40C66FF867C}">
                    <a14:compatExt spid="_x0000_s16572472"/>
                  </a:ext>
                  <a:ext uri="{FF2B5EF4-FFF2-40B4-BE49-F238E27FC236}">
                    <a16:creationId xmlns:a16="http://schemas.microsoft.com/office/drawing/2014/main" id="{00000000-0008-0000-0300-000038E0FC00}"/>
                  </a:ext>
                </a:extLst>
              </xdr:cNvPr>
              <xdr:cNvSpPr/>
            </xdr:nvSpPr>
            <xdr:spPr bwMode="auto">
              <a:xfrm>
                <a:off x="2418494" y="25146000"/>
                <a:ext cx="297873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72473" name="Button 57" hidden="1">
                <a:extLst>
                  <a:ext uri="{63B3BB69-23CF-44E3-9099-C40C66FF867C}">
                    <a14:compatExt spid="_x0000_s16572473"/>
                  </a:ext>
                  <a:ext uri="{FF2B5EF4-FFF2-40B4-BE49-F238E27FC236}">
                    <a16:creationId xmlns:a16="http://schemas.microsoft.com/office/drawing/2014/main" id="{00000000-0008-0000-0300-000039E0FC00}"/>
                  </a:ext>
                </a:extLst>
              </xdr:cNvPr>
              <xdr:cNvSpPr/>
            </xdr:nvSpPr>
            <xdr:spPr bwMode="auto">
              <a:xfrm>
                <a:off x="2944104" y="25146000"/>
                <a:ext cx="294409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72474" name="Button 58" hidden="1">
                <a:extLst>
                  <a:ext uri="{63B3BB69-23CF-44E3-9099-C40C66FF867C}">
                    <a14:compatExt spid="_x0000_s16572474"/>
                  </a:ext>
                  <a:ext uri="{FF2B5EF4-FFF2-40B4-BE49-F238E27FC236}">
                    <a16:creationId xmlns:a16="http://schemas.microsoft.com/office/drawing/2014/main" id="{00000000-0008-0000-0300-00003AE0FC00}"/>
                  </a:ext>
                </a:extLst>
              </xdr:cNvPr>
              <xdr:cNvSpPr/>
            </xdr:nvSpPr>
            <xdr:spPr bwMode="auto">
              <a:xfrm>
                <a:off x="3448918" y="25146000"/>
                <a:ext cx="292677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72475" name="Button 59" hidden="1">
                <a:extLst>
                  <a:ext uri="{63B3BB69-23CF-44E3-9099-C40C66FF867C}">
                    <a14:compatExt spid="_x0000_s16572475"/>
                  </a:ext>
                  <a:ext uri="{FF2B5EF4-FFF2-40B4-BE49-F238E27FC236}">
                    <a16:creationId xmlns:a16="http://schemas.microsoft.com/office/drawing/2014/main" id="{00000000-0008-0000-0300-00003BE0FC00}"/>
                  </a:ext>
                </a:extLst>
              </xdr:cNvPr>
              <xdr:cNvSpPr/>
            </xdr:nvSpPr>
            <xdr:spPr bwMode="auto">
              <a:xfrm>
                <a:off x="3887935" y="25146000"/>
                <a:ext cx="294409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72476" name="Button 60" hidden="1">
                <a:extLst>
                  <a:ext uri="{63B3BB69-23CF-44E3-9099-C40C66FF867C}">
                    <a14:compatExt spid="_x0000_s16572476"/>
                  </a:ext>
                  <a:ext uri="{FF2B5EF4-FFF2-40B4-BE49-F238E27FC236}">
                    <a16:creationId xmlns:a16="http://schemas.microsoft.com/office/drawing/2014/main" id="{00000000-0008-0000-0300-00003CE0FC00}"/>
                  </a:ext>
                </a:extLst>
              </xdr:cNvPr>
              <xdr:cNvSpPr/>
            </xdr:nvSpPr>
            <xdr:spPr bwMode="auto">
              <a:xfrm>
                <a:off x="4332150" y="25146000"/>
                <a:ext cx="300470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72477" name="Button 61" hidden="1">
                <a:extLst>
                  <a:ext uri="{63B3BB69-23CF-44E3-9099-C40C66FF867C}">
                    <a14:compatExt spid="_x0000_s16572477"/>
                  </a:ext>
                  <a:ext uri="{FF2B5EF4-FFF2-40B4-BE49-F238E27FC236}">
                    <a16:creationId xmlns:a16="http://schemas.microsoft.com/office/drawing/2014/main" id="{00000000-0008-0000-0300-00003DE0FC00}"/>
                  </a:ext>
                </a:extLst>
              </xdr:cNvPr>
              <xdr:cNvSpPr/>
            </xdr:nvSpPr>
            <xdr:spPr bwMode="auto">
              <a:xfrm>
                <a:off x="4773767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xdr:twoCellAnchor>
    <xdr:from>
      <xdr:col>3</xdr:col>
      <xdr:colOff>0</xdr:colOff>
      <xdr:row>108</xdr:row>
      <xdr:rowOff>0</xdr:rowOff>
    </xdr:from>
    <xdr:to>
      <xdr:col>19</xdr:col>
      <xdr:colOff>396240</xdr:colOff>
      <xdr:row>108</xdr:row>
      <xdr:rowOff>182880</xdr:rowOff>
    </xdr:to>
    <xdr:grpSp>
      <xdr:nvGrpSpPr>
        <xdr:cNvPr id="74" name="Groep 29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GrpSpPr>
          <a:grpSpLocks/>
        </xdr:cNvGrpSpPr>
      </xdr:nvGrpSpPr>
      <xdr:grpSpPr bwMode="auto">
        <a:xfrm>
          <a:off x="2537012" y="27485788"/>
          <a:ext cx="5801957" cy="182880"/>
          <a:chOff x="1015714" y="25146000"/>
          <a:chExt cx="4053328" cy="190500"/>
        </a:xfrm>
      </xdr:grpSpPr>
      <xdr:sp macro="" textlink="">
        <xdr:nvSpPr>
          <xdr:cNvPr id="75" name="Button 156" hidden="1">
            <a:extLst>
              <a:ext uri="{63B3BB69-23CF-44E3-9099-C40C66FF867C}">
                <a14:compatExt xmlns:a14="http://schemas.microsoft.com/office/drawing/2010/main" spid="_x0000_s16416924"/>
              </a:ex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76" name="Button 157" hidden="1">
            <a:extLst>
              <a:ext uri="{63B3BB69-23CF-44E3-9099-C40C66FF867C}">
                <a14:compatExt xmlns:a14="http://schemas.microsoft.com/office/drawing/2010/main" spid="_x0000_s16416925"/>
              </a:ext>
              <a:ext uri="{FF2B5EF4-FFF2-40B4-BE49-F238E27FC236}">
                <a16:creationId xmlns:a16="http://schemas.microsoft.com/office/drawing/2014/main" id="{00000000-0008-0000-0300-00004C000000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77" name="Button 158" hidden="1">
            <a:extLst>
              <a:ext uri="{63B3BB69-23CF-44E3-9099-C40C66FF867C}">
                <a14:compatExt xmlns:a14="http://schemas.microsoft.com/office/drawing/2010/main" spid="_x0000_s16416926"/>
              </a:ext>
              <a:ext uri="{FF2B5EF4-FFF2-40B4-BE49-F238E27FC236}">
                <a16:creationId xmlns:a16="http://schemas.microsoft.com/office/drawing/2014/main" id="{00000000-0008-0000-0300-00004D0000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78" name="Button 159" hidden="1">
            <a:extLst>
              <a:ext uri="{63B3BB69-23CF-44E3-9099-C40C66FF867C}">
                <a14:compatExt xmlns:a14="http://schemas.microsoft.com/office/drawing/2010/main" spid="_x0000_s16416927"/>
              </a:ext>
              <a:ext uri="{FF2B5EF4-FFF2-40B4-BE49-F238E27FC236}">
                <a16:creationId xmlns:a16="http://schemas.microsoft.com/office/drawing/2014/main" id="{00000000-0008-0000-0300-00004E000000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79" name="Button 160" hidden="1">
            <a:extLst>
              <a:ext uri="{63B3BB69-23CF-44E3-9099-C40C66FF867C}">
                <a14:compatExt xmlns:a14="http://schemas.microsoft.com/office/drawing/2010/main" spid="_x0000_s16416928"/>
              </a:ext>
              <a:ext uri="{FF2B5EF4-FFF2-40B4-BE49-F238E27FC236}">
                <a16:creationId xmlns:a16="http://schemas.microsoft.com/office/drawing/2014/main" id="{00000000-0008-0000-0300-00004F000000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80" name="Button 161" hidden="1">
            <a:extLst>
              <a:ext uri="{63B3BB69-23CF-44E3-9099-C40C66FF867C}">
                <a14:compatExt xmlns:a14="http://schemas.microsoft.com/office/drawing/2010/main" spid="_x0000_s16416929"/>
              </a:ext>
              <a:ext uri="{FF2B5EF4-FFF2-40B4-BE49-F238E27FC236}">
                <a16:creationId xmlns:a16="http://schemas.microsoft.com/office/drawing/2014/main" id="{00000000-0008-0000-0300-000050000000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81" name="Button 162" hidden="1">
            <a:extLst>
              <a:ext uri="{63B3BB69-23CF-44E3-9099-C40C66FF867C}">
                <a14:compatExt xmlns:a14="http://schemas.microsoft.com/office/drawing/2010/main" spid="_x0000_s16416930"/>
              </a:ex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82" name="Button 163" hidden="1">
            <a:extLst>
              <a:ext uri="{63B3BB69-23CF-44E3-9099-C40C66FF867C}">
                <a14:compatExt xmlns:a14="http://schemas.microsoft.com/office/drawing/2010/main" spid="_x0000_s16416931"/>
              </a:ext>
              <a:ext uri="{FF2B5EF4-FFF2-40B4-BE49-F238E27FC236}">
                <a16:creationId xmlns:a16="http://schemas.microsoft.com/office/drawing/2014/main" id="{00000000-0008-0000-0300-000052000000}"/>
              </a:ext>
            </a:extLst>
          </xdr:cNvPr>
          <xdr:cNvSpPr/>
        </xdr:nvSpPr>
        <xdr:spPr bwMode="auto">
          <a:xfrm>
            <a:off x="4332150" y="25146000"/>
            <a:ext cx="300470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83" name="Button 164" hidden="1">
            <a:extLst>
              <a:ext uri="{63B3BB69-23CF-44E3-9099-C40C66FF867C}">
                <a14:compatExt xmlns:a14="http://schemas.microsoft.com/office/drawing/2010/main" spid="_x0000_s16416932"/>
              </a:ext>
              <a:ext uri="{FF2B5EF4-FFF2-40B4-BE49-F238E27FC236}">
                <a16:creationId xmlns:a16="http://schemas.microsoft.com/office/drawing/2014/main" id="{00000000-0008-0000-0300-000053000000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xdr:twoCellAnchor>
    <xdr:from>
      <xdr:col>4</xdr:col>
      <xdr:colOff>152400</xdr:colOff>
      <xdr:row>34</xdr:row>
      <xdr:rowOff>106680</xdr:rowOff>
    </xdr:from>
    <xdr:to>
      <xdr:col>21</xdr:col>
      <xdr:colOff>53340</xdr:colOff>
      <xdr:row>35</xdr:row>
      <xdr:rowOff>0</xdr:rowOff>
    </xdr:to>
    <xdr:grpSp>
      <xdr:nvGrpSpPr>
        <xdr:cNvPr id="84" name="Groep 29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GrpSpPr>
          <a:grpSpLocks/>
        </xdr:cNvGrpSpPr>
      </xdr:nvGrpSpPr>
      <xdr:grpSpPr bwMode="auto">
        <a:xfrm>
          <a:off x="3030071" y="9071386"/>
          <a:ext cx="5808681" cy="180190"/>
          <a:chOff x="1015714" y="25146000"/>
          <a:chExt cx="4053328" cy="190500"/>
        </a:xfrm>
      </xdr:grpSpPr>
      <xdr:sp macro="" textlink="">
        <xdr:nvSpPr>
          <xdr:cNvPr id="85" name="Button 169" hidden="1">
            <a:extLst>
              <a:ext uri="{63B3BB69-23CF-44E3-9099-C40C66FF867C}">
                <a14:compatExt xmlns:a14="http://schemas.microsoft.com/office/drawing/2010/main" spid="_x0000_s16416937"/>
              </a:ext>
              <a:ext uri="{FF2B5EF4-FFF2-40B4-BE49-F238E27FC236}">
                <a16:creationId xmlns:a16="http://schemas.microsoft.com/office/drawing/2014/main" id="{00000000-0008-0000-0300-000055000000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86" name="Button 170" hidden="1">
            <a:extLst>
              <a:ext uri="{63B3BB69-23CF-44E3-9099-C40C66FF867C}">
                <a14:compatExt xmlns:a14="http://schemas.microsoft.com/office/drawing/2010/main" spid="_x0000_s16416938"/>
              </a:ext>
              <a:ext uri="{FF2B5EF4-FFF2-40B4-BE49-F238E27FC236}">
                <a16:creationId xmlns:a16="http://schemas.microsoft.com/office/drawing/2014/main" id="{00000000-0008-0000-0300-000056000000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87" name="Button 171" hidden="1">
            <a:extLst>
              <a:ext uri="{63B3BB69-23CF-44E3-9099-C40C66FF867C}">
                <a14:compatExt xmlns:a14="http://schemas.microsoft.com/office/drawing/2010/main" spid="_x0000_s16416939"/>
              </a:ex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88" name="Button 172" hidden="1">
            <a:extLst>
              <a:ext uri="{63B3BB69-23CF-44E3-9099-C40C66FF867C}">
                <a14:compatExt xmlns:a14="http://schemas.microsoft.com/office/drawing/2010/main" spid="_x0000_s16416940"/>
              </a:ext>
              <a:ext uri="{FF2B5EF4-FFF2-40B4-BE49-F238E27FC236}">
                <a16:creationId xmlns:a16="http://schemas.microsoft.com/office/drawing/2014/main" id="{00000000-0008-0000-0300-000058000000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89" name="Button 173" hidden="1">
            <a:extLst>
              <a:ext uri="{63B3BB69-23CF-44E3-9099-C40C66FF867C}">
                <a14:compatExt xmlns:a14="http://schemas.microsoft.com/office/drawing/2010/main" spid="_x0000_s16416941"/>
              </a:ext>
              <a:ext uri="{FF2B5EF4-FFF2-40B4-BE49-F238E27FC236}">
                <a16:creationId xmlns:a16="http://schemas.microsoft.com/office/drawing/2014/main" id="{00000000-0008-0000-0300-000059000000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90" name="Button 174" hidden="1">
            <a:extLst>
              <a:ext uri="{63B3BB69-23CF-44E3-9099-C40C66FF867C}">
                <a14:compatExt xmlns:a14="http://schemas.microsoft.com/office/drawing/2010/main" spid="_x0000_s16416942"/>
              </a:ext>
              <a:ext uri="{FF2B5EF4-FFF2-40B4-BE49-F238E27FC236}">
                <a16:creationId xmlns:a16="http://schemas.microsoft.com/office/drawing/2014/main" id="{00000000-0008-0000-0300-00005A000000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91" name="Button 175" hidden="1">
            <a:extLst>
              <a:ext uri="{63B3BB69-23CF-44E3-9099-C40C66FF867C}">
                <a14:compatExt xmlns:a14="http://schemas.microsoft.com/office/drawing/2010/main" spid="_x0000_s16416943"/>
              </a:ext>
              <a:ext uri="{FF2B5EF4-FFF2-40B4-BE49-F238E27FC236}">
                <a16:creationId xmlns:a16="http://schemas.microsoft.com/office/drawing/2014/main" id="{00000000-0008-0000-0300-00005B000000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92" name="Button 176" hidden="1">
            <a:extLst>
              <a:ext uri="{63B3BB69-23CF-44E3-9099-C40C66FF867C}">
                <a14:compatExt xmlns:a14="http://schemas.microsoft.com/office/drawing/2010/main" spid="_x0000_s16416944"/>
              </a:ex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 bwMode="auto">
          <a:xfrm>
            <a:off x="4332150" y="25146000"/>
            <a:ext cx="300470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93" name="Button 177" hidden="1">
            <a:extLst>
              <a:ext uri="{63B3BB69-23CF-44E3-9099-C40C66FF867C}">
                <a14:compatExt xmlns:a14="http://schemas.microsoft.com/office/drawing/2010/main" spid="_x0000_s16416945"/>
              </a:ex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xdr:twoCellAnchor>
    <xdr:from>
      <xdr:col>3</xdr:col>
      <xdr:colOff>0</xdr:colOff>
      <xdr:row>133</xdr:row>
      <xdr:rowOff>0</xdr:rowOff>
    </xdr:from>
    <xdr:to>
      <xdr:col>19</xdr:col>
      <xdr:colOff>396240</xdr:colOff>
      <xdr:row>133</xdr:row>
      <xdr:rowOff>182880</xdr:rowOff>
    </xdr:to>
    <xdr:grpSp>
      <xdr:nvGrpSpPr>
        <xdr:cNvPr id="94" name="Groep 29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GrpSpPr>
          <a:grpSpLocks/>
        </xdr:cNvGrpSpPr>
      </xdr:nvGrpSpPr>
      <xdr:grpSpPr bwMode="auto">
        <a:xfrm>
          <a:off x="2537012" y="33725224"/>
          <a:ext cx="5801957" cy="182880"/>
          <a:chOff x="1015714" y="25146000"/>
          <a:chExt cx="4053328" cy="190500"/>
        </a:xfrm>
      </xdr:grpSpPr>
      <xdr:sp macro="" textlink="">
        <xdr:nvSpPr>
          <xdr:cNvPr id="95" name="Button 180" hidden="1">
            <a:extLst>
              <a:ext uri="{63B3BB69-23CF-44E3-9099-C40C66FF867C}">
                <a14:compatExt xmlns:a14="http://schemas.microsoft.com/office/drawing/2010/main" spid="_x0000_s16416948"/>
              </a:ex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96" name="Button 181" hidden="1">
            <a:extLst>
              <a:ext uri="{63B3BB69-23CF-44E3-9099-C40C66FF867C}">
                <a14:compatExt xmlns:a14="http://schemas.microsoft.com/office/drawing/2010/main" spid="_x0000_s16416949"/>
              </a:ex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97" name="Button 182" hidden="1">
            <a:extLst>
              <a:ext uri="{63B3BB69-23CF-44E3-9099-C40C66FF867C}">
                <a14:compatExt xmlns:a14="http://schemas.microsoft.com/office/drawing/2010/main" spid="_x0000_s16416950"/>
              </a:ex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98" name="Button 183" hidden="1">
            <a:extLst>
              <a:ext uri="{63B3BB69-23CF-44E3-9099-C40C66FF867C}">
                <a14:compatExt xmlns:a14="http://schemas.microsoft.com/office/drawing/2010/main" spid="_x0000_s16416951"/>
              </a:ex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99" name="Button 184" hidden="1">
            <a:extLst>
              <a:ext uri="{63B3BB69-23CF-44E3-9099-C40C66FF867C}">
                <a14:compatExt xmlns:a14="http://schemas.microsoft.com/office/drawing/2010/main" spid="_x0000_s16416952"/>
              </a:ex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100" name="Button 185" hidden="1">
            <a:extLst>
              <a:ext uri="{63B3BB69-23CF-44E3-9099-C40C66FF867C}">
                <a14:compatExt xmlns:a14="http://schemas.microsoft.com/office/drawing/2010/main" spid="_x0000_s16416953"/>
              </a:ex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101" name="Button 186" hidden="1">
            <a:extLst>
              <a:ext uri="{63B3BB69-23CF-44E3-9099-C40C66FF867C}">
                <a14:compatExt xmlns:a14="http://schemas.microsoft.com/office/drawing/2010/main" spid="_x0000_s16416954"/>
              </a:ex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102" name="Button 187" hidden="1">
            <a:extLst>
              <a:ext uri="{63B3BB69-23CF-44E3-9099-C40C66FF867C}">
                <a14:compatExt xmlns:a14="http://schemas.microsoft.com/office/drawing/2010/main" spid="_x0000_s16416955"/>
              </a:ext>
              <a:ext uri="{FF2B5EF4-FFF2-40B4-BE49-F238E27FC236}">
                <a16:creationId xmlns:a16="http://schemas.microsoft.com/office/drawing/2014/main" id="{00000000-0008-0000-0300-000066000000}"/>
              </a:ext>
            </a:extLst>
          </xdr:cNvPr>
          <xdr:cNvSpPr/>
        </xdr:nvSpPr>
        <xdr:spPr bwMode="auto">
          <a:xfrm>
            <a:off x="4332150" y="25146000"/>
            <a:ext cx="300470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103" name="Button 188" hidden="1">
            <a:extLst>
              <a:ext uri="{63B3BB69-23CF-44E3-9099-C40C66FF867C}">
                <a14:compatExt xmlns:a14="http://schemas.microsoft.com/office/drawing/2010/main" spid="_x0000_s16416956"/>
              </a:ext>
              <a:ext uri="{FF2B5EF4-FFF2-40B4-BE49-F238E27FC236}">
                <a16:creationId xmlns:a16="http://schemas.microsoft.com/office/drawing/2014/main" id="{00000000-0008-0000-0300-000067000000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xdr:twoCellAnchor>
    <xdr:from>
      <xdr:col>3</xdr:col>
      <xdr:colOff>0</xdr:colOff>
      <xdr:row>158</xdr:row>
      <xdr:rowOff>0</xdr:rowOff>
    </xdr:from>
    <xdr:to>
      <xdr:col>19</xdr:col>
      <xdr:colOff>396240</xdr:colOff>
      <xdr:row>158</xdr:row>
      <xdr:rowOff>182880</xdr:rowOff>
    </xdr:to>
    <xdr:grpSp>
      <xdr:nvGrpSpPr>
        <xdr:cNvPr id="104" name="Groep 29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GrpSpPr>
          <a:grpSpLocks/>
        </xdr:cNvGrpSpPr>
      </xdr:nvGrpSpPr>
      <xdr:grpSpPr bwMode="auto">
        <a:xfrm>
          <a:off x="2537012" y="39668824"/>
          <a:ext cx="5801957" cy="182880"/>
          <a:chOff x="1015714" y="25146000"/>
          <a:chExt cx="4053328" cy="190500"/>
        </a:xfrm>
      </xdr:grpSpPr>
      <xdr:sp macro="" textlink="">
        <xdr:nvSpPr>
          <xdr:cNvPr id="105" name="Button 191" hidden="1">
            <a:extLst>
              <a:ext uri="{63B3BB69-23CF-44E3-9099-C40C66FF867C}">
                <a14:compatExt xmlns:a14="http://schemas.microsoft.com/office/drawing/2010/main" spid="_x0000_s16416959"/>
              </a:ext>
              <a:ext uri="{FF2B5EF4-FFF2-40B4-BE49-F238E27FC236}">
                <a16:creationId xmlns:a16="http://schemas.microsoft.com/office/drawing/2014/main" id="{00000000-0008-0000-0300-000069000000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06" name="Button 192" hidden="1">
            <a:extLst>
              <a:ext uri="{63B3BB69-23CF-44E3-9099-C40C66FF867C}">
                <a14:compatExt xmlns:a14="http://schemas.microsoft.com/office/drawing/2010/main" spid="_x0000_s16416960"/>
              </a:ext>
              <a:ext uri="{FF2B5EF4-FFF2-40B4-BE49-F238E27FC236}">
                <a16:creationId xmlns:a16="http://schemas.microsoft.com/office/drawing/2014/main" id="{00000000-0008-0000-0300-00006A000000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107" name="Button 193" hidden="1">
            <a:extLst>
              <a:ext uri="{63B3BB69-23CF-44E3-9099-C40C66FF867C}">
                <a14:compatExt xmlns:a14="http://schemas.microsoft.com/office/drawing/2010/main" spid="_x0000_s16416961"/>
              </a:ext>
              <a:ext uri="{FF2B5EF4-FFF2-40B4-BE49-F238E27FC236}">
                <a16:creationId xmlns:a16="http://schemas.microsoft.com/office/drawing/2014/main" id="{00000000-0008-0000-0300-00006B0000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108" name="Button 194" hidden="1">
            <a:extLst>
              <a:ext uri="{63B3BB69-23CF-44E3-9099-C40C66FF867C}">
                <a14:compatExt xmlns:a14="http://schemas.microsoft.com/office/drawing/2010/main" spid="_x0000_s16416962"/>
              </a:ext>
              <a:ext uri="{FF2B5EF4-FFF2-40B4-BE49-F238E27FC236}">
                <a16:creationId xmlns:a16="http://schemas.microsoft.com/office/drawing/2014/main" id="{00000000-0008-0000-0300-00006C000000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109" name="Button 195" hidden="1">
            <a:extLst>
              <a:ext uri="{63B3BB69-23CF-44E3-9099-C40C66FF867C}">
                <a14:compatExt xmlns:a14="http://schemas.microsoft.com/office/drawing/2010/main" spid="_x0000_s16416963"/>
              </a:ext>
              <a:ext uri="{FF2B5EF4-FFF2-40B4-BE49-F238E27FC236}">
                <a16:creationId xmlns:a16="http://schemas.microsoft.com/office/drawing/2014/main" id="{00000000-0008-0000-0300-00006D000000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110" name="Button 196" hidden="1">
            <a:extLst>
              <a:ext uri="{63B3BB69-23CF-44E3-9099-C40C66FF867C}">
                <a14:compatExt xmlns:a14="http://schemas.microsoft.com/office/drawing/2010/main" spid="_x0000_s16416964"/>
              </a:ext>
              <a:ext uri="{FF2B5EF4-FFF2-40B4-BE49-F238E27FC236}">
                <a16:creationId xmlns:a16="http://schemas.microsoft.com/office/drawing/2014/main" id="{00000000-0008-0000-0300-00006E000000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111" name="Button 197" hidden="1">
            <a:extLst>
              <a:ext uri="{63B3BB69-23CF-44E3-9099-C40C66FF867C}">
                <a14:compatExt xmlns:a14="http://schemas.microsoft.com/office/drawing/2010/main" spid="_x0000_s16416965"/>
              </a:ext>
              <a:ext uri="{FF2B5EF4-FFF2-40B4-BE49-F238E27FC236}">
                <a16:creationId xmlns:a16="http://schemas.microsoft.com/office/drawing/2014/main" id="{00000000-0008-0000-0300-00006F000000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112" name="Button 198" hidden="1">
            <a:extLst>
              <a:ext uri="{63B3BB69-23CF-44E3-9099-C40C66FF867C}">
                <a14:compatExt xmlns:a14="http://schemas.microsoft.com/office/drawing/2010/main" spid="_x0000_s16416966"/>
              </a:ext>
              <a:ext uri="{FF2B5EF4-FFF2-40B4-BE49-F238E27FC236}">
                <a16:creationId xmlns:a16="http://schemas.microsoft.com/office/drawing/2014/main" id="{00000000-0008-0000-0300-000070000000}"/>
              </a:ext>
            </a:extLst>
          </xdr:cNvPr>
          <xdr:cNvSpPr/>
        </xdr:nvSpPr>
        <xdr:spPr bwMode="auto">
          <a:xfrm>
            <a:off x="4332150" y="25146000"/>
            <a:ext cx="300470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113" name="Button 199" hidden="1">
            <a:extLst>
              <a:ext uri="{63B3BB69-23CF-44E3-9099-C40C66FF867C}">
                <a14:compatExt xmlns:a14="http://schemas.microsoft.com/office/drawing/2010/main" spid="_x0000_s16416967"/>
              </a:ext>
              <a:ext uri="{FF2B5EF4-FFF2-40B4-BE49-F238E27FC236}">
                <a16:creationId xmlns:a16="http://schemas.microsoft.com/office/drawing/2014/main" id="{00000000-0008-0000-0300-000071000000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xdr:twoCellAnchor>
    <xdr:from>
      <xdr:col>3</xdr:col>
      <xdr:colOff>0</xdr:colOff>
      <xdr:row>183</xdr:row>
      <xdr:rowOff>0</xdr:rowOff>
    </xdr:from>
    <xdr:to>
      <xdr:col>19</xdr:col>
      <xdr:colOff>396240</xdr:colOff>
      <xdr:row>183</xdr:row>
      <xdr:rowOff>182880</xdr:rowOff>
    </xdr:to>
    <xdr:grpSp>
      <xdr:nvGrpSpPr>
        <xdr:cNvPr id="114" name="Groep 29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GrpSpPr>
          <a:grpSpLocks/>
        </xdr:cNvGrpSpPr>
      </xdr:nvGrpSpPr>
      <xdr:grpSpPr bwMode="auto">
        <a:xfrm>
          <a:off x="2537012" y="45639318"/>
          <a:ext cx="5801957" cy="182880"/>
          <a:chOff x="1015714" y="25146000"/>
          <a:chExt cx="4053328" cy="190500"/>
        </a:xfrm>
      </xdr:grpSpPr>
      <xdr:sp macro="" textlink="">
        <xdr:nvSpPr>
          <xdr:cNvPr id="115" name="Button 202" hidden="1">
            <a:extLst>
              <a:ext uri="{63B3BB69-23CF-44E3-9099-C40C66FF867C}">
                <a14:compatExt xmlns:a14="http://schemas.microsoft.com/office/drawing/2010/main" spid="_x0000_s16416970"/>
              </a:ext>
              <a:ext uri="{FF2B5EF4-FFF2-40B4-BE49-F238E27FC236}">
                <a16:creationId xmlns:a16="http://schemas.microsoft.com/office/drawing/2014/main" id="{00000000-0008-0000-0300-000073000000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16" name="Button 203" hidden="1">
            <a:extLst>
              <a:ext uri="{63B3BB69-23CF-44E3-9099-C40C66FF867C}">
                <a14:compatExt xmlns:a14="http://schemas.microsoft.com/office/drawing/2010/main" spid="_x0000_s16416971"/>
              </a:ext>
              <a:ext uri="{FF2B5EF4-FFF2-40B4-BE49-F238E27FC236}">
                <a16:creationId xmlns:a16="http://schemas.microsoft.com/office/drawing/2014/main" id="{00000000-0008-0000-0300-000074000000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117" name="Button 204" hidden="1">
            <a:extLst>
              <a:ext uri="{63B3BB69-23CF-44E3-9099-C40C66FF867C}">
                <a14:compatExt xmlns:a14="http://schemas.microsoft.com/office/drawing/2010/main" spid="_x0000_s16416972"/>
              </a:ext>
              <a:ext uri="{FF2B5EF4-FFF2-40B4-BE49-F238E27FC236}">
                <a16:creationId xmlns:a16="http://schemas.microsoft.com/office/drawing/2014/main" id="{00000000-0008-0000-0300-0000750000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118" name="Button 205" hidden="1">
            <a:extLst>
              <a:ext uri="{63B3BB69-23CF-44E3-9099-C40C66FF867C}">
                <a14:compatExt xmlns:a14="http://schemas.microsoft.com/office/drawing/2010/main" spid="_x0000_s16416973"/>
              </a:ext>
              <a:ext uri="{FF2B5EF4-FFF2-40B4-BE49-F238E27FC236}">
                <a16:creationId xmlns:a16="http://schemas.microsoft.com/office/drawing/2014/main" id="{00000000-0008-0000-0300-000076000000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119" name="Button 206" hidden="1">
            <a:extLst>
              <a:ext uri="{63B3BB69-23CF-44E3-9099-C40C66FF867C}">
                <a14:compatExt xmlns:a14="http://schemas.microsoft.com/office/drawing/2010/main" spid="_x0000_s16416974"/>
              </a:ext>
              <a:ext uri="{FF2B5EF4-FFF2-40B4-BE49-F238E27FC236}">
                <a16:creationId xmlns:a16="http://schemas.microsoft.com/office/drawing/2014/main" id="{00000000-0008-0000-0300-000077000000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120" name="Button 207" hidden="1">
            <a:extLst>
              <a:ext uri="{63B3BB69-23CF-44E3-9099-C40C66FF867C}">
                <a14:compatExt xmlns:a14="http://schemas.microsoft.com/office/drawing/2010/main" spid="_x0000_s16416975"/>
              </a:ext>
              <a:ext uri="{FF2B5EF4-FFF2-40B4-BE49-F238E27FC236}">
                <a16:creationId xmlns:a16="http://schemas.microsoft.com/office/drawing/2014/main" id="{00000000-0008-0000-0300-000078000000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121" name="Button 208" hidden="1">
            <a:extLst>
              <a:ext uri="{63B3BB69-23CF-44E3-9099-C40C66FF867C}">
                <a14:compatExt xmlns:a14="http://schemas.microsoft.com/office/drawing/2010/main" spid="_x0000_s16416976"/>
              </a:ext>
              <a:ext uri="{FF2B5EF4-FFF2-40B4-BE49-F238E27FC236}">
                <a16:creationId xmlns:a16="http://schemas.microsoft.com/office/drawing/2014/main" id="{00000000-0008-0000-0300-000079000000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122" name="Button 209" hidden="1">
            <a:extLst>
              <a:ext uri="{63B3BB69-23CF-44E3-9099-C40C66FF867C}">
                <a14:compatExt xmlns:a14="http://schemas.microsoft.com/office/drawing/2010/main" spid="_x0000_s16416977"/>
              </a:ext>
              <a:ext uri="{FF2B5EF4-FFF2-40B4-BE49-F238E27FC236}">
                <a16:creationId xmlns:a16="http://schemas.microsoft.com/office/drawing/2014/main" id="{00000000-0008-0000-0300-00007A000000}"/>
              </a:ext>
            </a:extLst>
          </xdr:cNvPr>
          <xdr:cNvSpPr/>
        </xdr:nvSpPr>
        <xdr:spPr bwMode="auto">
          <a:xfrm>
            <a:off x="4332150" y="25146000"/>
            <a:ext cx="300470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123" name="Button 210" hidden="1">
            <a:extLst>
              <a:ext uri="{63B3BB69-23CF-44E3-9099-C40C66FF867C}">
                <a14:compatExt xmlns:a14="http://schemas.microsoft.com/office/drawing/2010/main" spid="_x0000_s16416978"/>
              </a:ext>
              <a:ext uri="{FF2B5EF4-FFF2-40B4-BE49-F238E27FC236}">
                <a16:creationId xmlns:a16="http://schemas.microsoft.com/office/drawing/2014/main" id="{00000000-0008-0000-0300-00007B000000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208</xdr:row>
          <xdr:rowOff>0</xdr:rowOff>
        </xdr:from>
        <xdr:to>
          <xdr:col>19</xdr:col>
          <xdr:colOff>396240</xdr:colOff>
          <xdr:row>208</xdr:row>
          <xdr:rowOff>182880</xdr:rowOff>
        </xdr:to>
        <xdr:grpSp>
          <xdr:nvGrpSpPr>
            <xdr:cNvPr id="124" name="Groep 29">
              <a:extLst>
                <a:ext uri="{FF2B5EF4-FFF2-40B4-BE49-F238E27FC236}">
                  <a16:creationId xmlns:a16="http://schemas.microsoft.com/office/drawing/2014/main" id="{00000000-0008-0000-0300-00007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37012" y="51520165"/>
              <a:ext cx="5801957" cy="182880"/>
              <a:chOff x="1015714" y="25146000"/>
              <a:chExt cx="4053328" cy="190500"/>
            </a:xfrm>
          </xdr:grpSpPr>
          <xdr:sp macro="" textlink="">
            <xdr:nvSpPr>
              <xdr:cNvPr id="16572478" name="Button 62" hidden="1">
                <a:extLst>
                  <a:ext uri="{63B3BB69-23CF-44E3-9099-C40C66FF867C}">
                    <a14:compatExt spid="_x0000_s16572478"/>
                  </a:ext>
                  <a:ext uri="{FF2B5EF4-FFF2-40B4-BE49-F238E27FC236}">
                    <a16:creationId xmlns:a16="http://schemas.microsoft.com/office/drawing/2014/main" id="{00000000-0008-0000-0300-00003EE0FC00}"/>
                  </a:ext>
                </a:extLst>
              </xdr:cNvPr>
              <xdr:cNvSpPr/>
            </xdr:nvSpPr>
            <xdr:spPr bwMode="auto">
              <a:xfrm>
                <a:off x="1015714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72479" name="Button 63" hidden="1">
                <a:extLst>
                  <a:ext uri="{63B3BB69-23CF-44E3-9099-C40C66FF867C}">
                    <a14:compatExt spid="_x0000_s16572479"/>
                  </a:ext>
                  <a:ext uri="{FF2B5EF4-FFF2-40B4-BE49-F238E27FC236}">
                    <a16:creationId xmlns:a16="http://schemas.microsoft.com/office/drawing/2014/main" id="{00000000-0008-0000-0300-00003FE0FC00}"/>
                  </a:ext>
                </a:extLst>
              </xdr:cNvPr>
              <xdr:cNvSpPr/>
            </xdr:nvSpPr>
            <xdr:spPr bwMode="auto">
              <a:xfrm>
                <a:off x="1481575" y="25146000"/>
                <a:ext cx="293543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72480" name="Button 64" hidden="1">
                <a:extLst>
                  <a:ext uri="{63B3BB69-23CF-44E3-9099-C40C66FF867C}">
                    <a14:compatExt spid="_x0000_s16572480"/>
                  </a:ext>
                  <a:ext uri="{FF2B5EF4-FFF2-40B4-BE49-F238E27FC236}">
                    <a16:creationId xmlns:a16="http://schemas.microsoft.com/office/drawing/2014/main" id="{00000000-0008-0000-0300-000040E0FC00}"/>
                  </a:ext>
                </a:extLst>
              </xdr:cNvPr>
              <xdr:cNvSpPr/>
            </xdr:nvSpPr>
            <xdr:spPr bwMode="auto">
              <a:xfrm>
                <a:off x="1957829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72481" name="Button 65" hidden="1">
                <a:extLst>
                  <a:ext uri="{63B3BB69-23CF-44E3-9099-C40C66FF867C}">
                    <a14:compatExt spid="_x0000_s16572481"/>
                  </a:ext>
                  <a:ext uri="{FF2B5EF4-FFF2-40B4-BE49-F238E27FC236}">
                    <a16:creationId xmlns:a16="http://schemas.microsoft.com/office/drawing/2014/main" id="{00000000-0008-0000-0300-000041E0FC00}"/>
                  </a:ext>
                </a:extLst>
              </xdr:cNvPr>
              <xdr:cNvSpPr/>
            </xdr:nvSpPr>
            <xdr:spPr bwMode="auto">
              <a:xfrm>
                <a:off x="2418494" y="25146000"/>
                <a:ext cx="297873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72482" name="Button 66" hidden="1">
                <a:extLst>
                  <a:ext uri="{63B3BB69-23CF-44E3-9099-C40C66FF867C}">
                    <a14:compatExt spid="_x0000_s16572482"/>
                  </a:ext>
                  <a:ext uri="{FF2B5EF4-FFF2-40B4-BE49-F238E27FC236}">
                    <a16:creationId xmlns:a16="http://schemas.microsoft.com/office/drawing/2014/main" id="{00000000-0008-0000-0300-000042E0FC00}"/>
                  </a:ext>
                </a:extLst>
              </xdr:cNvPr>
              <xdr:cNvSpPr/>
            </xdr:nvSpPr>
            <xdr:spPr bwMode="auto">
              <a:xfrm>
                <a:off x="2944104" y="25146000"/>
                <a:ext cx="294409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72483" name="Button 67" hidden="1">
                <a:extLst>
                  <a:ext uri="{63B3BB69-23CF-44E3-9099-C40C66FF867C}">
                    <a14:compatExt spid="_x0000_s16572483"/>
                  </a:ext>
                  <a:ext uri="{FF2B5EF4-FFF2-40B4-BE49-F238E27FC236}">
                    <a16:creationId xmlns:a16="http://schemas.microsoft.com/office/drawing/2014/main" id="{00000000-0008-0000-0300-000043E0FC00}"/>
                  </a:ext>
                </a:extLst>
              </xdr:cNvPr>
              <xdr:cNvSpPr/>
            </xdr:nvSpPr>
            <xdr:spPr bwMode="auto">
              <a:xfrm>
                <a:off x="3448918" y="25146000"/>
                <a:ext cx="292677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72484" name="Button 68" hidden="1">
                <a:extLst>
                  <a:ext uri="{63B3BB69-23CF-44E3-9099-C40C66FF867C}">
                    <a14:compatExt spid="_x0000_s16572484"/>
                  </a:ext>
                  <a:ext uri="{FF2B5EF4-FFF2-40B4-BE49-F238E27FC236}">
                    <a16:creationId xmlns:a16="http://schemas.microsoft.com/office/drawing/2014/main" id="{00000000-0008-0000-0300-000044E0FC00}"/>
                  </a:ext>
                </a:extLst>
              </xdr:cNvPr>
              <xdr:cNvSpPr/>
            </xdr:nvSpPr>
            <xdr:spPr bwMode="auto">
              <a:xfrm>
                <a:off x="3887935" y="25146000"/>
                <a:ext cx="294409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72485" name="Button 69" hidden="1">
                <a:extLst>
                  <a:ext uri="{63B3BB69-23CF-44E3-9099-C40C66FF867C}">
                    <a14:compatExt spid="_x0000_s16572485"/>
                  </a:ext>
                  <a:ext uri="{FF2B5EF4-FFF2-40B4-BE49-F238E27FC236}">
                    <a16:creationId xmlns:a16="http://schemas.microsoft.com/office/drawing/2014/main" id="{00000000-0008-0000-0300-000045E0FC00}"/>
                  </a:ext>
                </a:extLst>
              </xdr:cNvPr>
              <xdr:cNvSpPr/>
            </xdr:nvSpPr>
            <xdr:spPr bwMode="auto">
              <a:xfrm>
                <a:off x="4332150" y="25146000"/>
                <a:ext cx="300470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72486" name="Button 70" hidden="1">
                <a:extLst>
                  <a:ext uri="{63B3BB69-23CF-44E3-9099-C40C66FF867C}">
                    <a14:compatExt spid="_x0000_s16572486"/>
                  </a:ext>
                  <a:ext uri="{FF2B5EF4-FFF2-40B4-BE49-F238E27FC236}">
                    <a16:creationId xmlns:a16="http://schemas.microsoft.com/office/drawing/2014/main" id="{00000000-0008-0000-0300-000046E0FC00}"/>
                  </a:ext>
                </a:extLst>
              </xdr:cNvPr>
              <xdr:cNvSpPr/>
            </xdr:nvSpPr>
            <xdr:spPr bwMode="auto">
              <a:xfrm>
                <a:off x="4773767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59</xdr:row>
          <xdr:rowOff>106680</xdr:rowOff>
        </xdr:from>
        <xdr:to>
          <xdr:col>21</xdr:col>
          <xdr:colOff>53340</xdr:colOff>
          <xdr:row>60</xdr:row>
          <xdr:rowOff>0</xdr:rowOff>
        </xdr:to>
        <xdr:grpSp>
          <xdr:nvGrpSpPr>
            <xdr:cNvPr id="134" name="Group 166">
              <a:extLst>
                <a:ext uri="{FF2B5EF4-FFF2-40B4-BE49-F238E27FC236}">
                  <a16:creationId xmlns:a16="http://schemas.microsoft.com/office/drawing/2014/main" id="{00000000-0008-0000-0300-00008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30071" y="15274962"/>
              <a:ext cx="5808681" cy="189156"/>
              <a:chOff x="10157" y="251460"/>
              <a:chExt cx="40533" cy="1905"/>
            </a:xfrm>
          </xdr:grpSpPr>
          <xdr:sp macro="" textlink="">
            <xdr:nvSpPr>
              <xdr:cNvPr id="16572487" name="Button 71" hidden="1">
                <a:extLst>
                  <a:ext uri="{63B3BB69-23CF-44E3-9099-C40C66FF867C}">
                    <a14:compatExt spid="_x0000_s16572487"/>
                  </a:ext>
                  <a:ext uri="{FF2B5EF4-FFF2-40B4-BE49-F238E27FC236}">
                    <a16:creationId xmlns:a16="http://schemas.microsoft.com/office/drawing/2014/main" id="{00000000-0008-0000-0300-000047E0FC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72488" name="Button 72" hidden="1">
                <a:extLst>
                  <a:ext uri="{63B3BB69-23CF-44E3-9099-C40C66FF867C}">
                    <a14:compatExt spid="_x0000_s16572488"/>
                  </a:ext>
                  <a:ext uri="{FF2B5EF4-FFF2-40B4-BE49-F238E27FC236}">
                    <a16:creationId xmlns:a16="http://schemas.microsoft.com/office/drawing/2014/main" id="{00000000-0008-0000-0300-000048E0FC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72489" name="Button 73" hidden="1">
                <a:extLst>
                  <a:ext uri="{63B3BB69-23CF-44E3-9099-C40C66FF867C}">
                    <a14:compatExt spid="_x0000_s16572489"/>
                  </a:ext>
                  <a:ext uri="{FF2B5EF4-FFF2-40B4-BE49-F238E27FC236}">
                    <a16:creationId xmlns:a16="http://schemas.microsoft.com/office/drawing/2014/main" id="{00000000-0008-0000-0300-000049E0FC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72490" name="Button 74" hidden="1">
                <a:extLst>
                  <a:ext uri="{63B3BB69-23CF-44E3-9099-C40C66FF867C}">
                    <a14:compatExt spid="_x0000_s16572490"/>
                  </a:ext>
                  <a:ext uri="{FF2B5EF4-FFF2-40B4-BE49-F238E27FC236}">
                    <a16:creationId xmlns:a16="http://schemas.microsoft.com/office/drawing/2014/main" id="{00000000-0008-0000-0300-00004AE0FC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72491" name="Button 75" hidden="1">
                <a:extLst>
                  <a:ext uri="{63B3BB69-23CF-44E3-9099-C40C66FF867C}">
                    <a14:compatExt spid="_x0000_s16572491"/>
                  </a:ext>
                  <a:ext uri="{FF2B5EF4-FFF2-40B4-BE49-F238E27FC236}">
                    <a16:creationId xmlns:a16="http://schemas.microsoft.com/office/drawing/2014/main" id="{00000000-0008-0000-0300-00004BE0FC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72492" name="Button 76" hidden="1">
                <a:extLst>
                  <a:ext uri="{63B3BB69-23CF-44E3-9099-C40C66FF867C}">
                    <a14:compatExt spid="_x0000_s16572492"/>
                  </a:ext>
                  <a:ext uri="{FF2B5EF4-FFF2-40B4-BE49-F238E27FC236}">
                    <a16:creationId xmlns:a16="http://schemas.microsoft.com/office/drawing/2014/main" id="{00000000-0008-0000-0300-00004CE0FC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72493" name="Button 77" hidden="1">
                <a:extLst>
                  <a:ext uri="{63B3BB69-23CF-44E3-9099-C40C66FF867C}">
                    <a14:compatExt spid="_x0000_s16572493"/>
                  </a:ext>
                  <a:ext uri="{FF2B5EF4-FFF2-40B4-BE49-F238E27FC236}">
                    <a16:creationId xmlns:a16="http://schemas.microsoft.com/office/drawing/2014/main" id="{00000000-0008-0000-0300-00004DE0FC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72494" name="Button 78" hidden="1">
                <a:extLst>
                  <a:ext uri="{63B3BB69-23CF-44E3-9099-C40C66FF867C}">
                    <a14:compatExt spid="_x0000_s16572494"/>
                  </a:ext>
                  <a:ext uri="{FF2B5EF4-FFF2-40B4-BE49-F238E27FC236}">
                    <a16:creationId xmlns:a16="http://schemas.microsoft.com/office/drawing/2014/main" id="{00000000-0008-0000-0300-00004EE0FC00}"/>
                  </a:ext>
                </a:extLst>
              </xdr:cNvPr>
              <xdr:cNvSpPr/>
            </xdr:nvSpPr>
            <xdr:spPr bwMode="auto">
              <a:xfrm>
                <a:off x="43321" y="251460"/>
                <a:ext cx="3005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72495" name="Button 79" hidden="1">
                <a:extLst>
                  <a:ext uri="{63B3BB69-23CF-44E3-9099-C40C66FF867C}">
                    <a14:compatExt spid="_x0000_s16572495"/>
                  </a:ext>
                  <a:ext uri="{FF2B5EF4-FFF2-40B4-BE49-F238E27FC236}">
                    <a16:creationId xmlns:a16="http://schemas.microsoft.com/office/drawing/2014/main" id="{00000000-0008-0000-0300-00004FE0FC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108</xdr:row>
          <xdr:rowOff>0</xdr:rowOff>
        </xdr:from>
        <xdr:to>
          <xdr:col>19</xdr:col>
          <xdr:colOff>396240</xdr:colOff>
          <xdr:row>108</xdr:row>
          <xdr:rowOff>182880</xdr:rowOff>
        </xdr:to>
        <xdr:grpSp>
          <xdr:nvGrpSpPr>
            <xdr:cNvPr id="144" name="Group 178">
              <a:extLst>
                <a:ext uri="{FF2B5EF4-FFF2-40B4-BE49-F238E27FC236}">
                  <a16:creationId xmlns:a16="http://schemas.microsoft.com/office/drawing/2014/main" id="{00000000-0008-0000-0300-00009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37012" y="27485788"/>
              <a:ext cx="5801957" cy="182880"/>
              <a:chOff x="10157" y="251460"/>
              <a:chExt cx="40533" cy="1905"/>
            </a:xfrm>
          </xdr:grpSpPr>
          <xdr:sp macro="" textlink="">
            <xdr:nvSpPr>
              <xdr:cNvPr id="16572496" name="Button 80" hidden="1">
                <a:extLst>
                  <a:ext uri="{63B3BB69-23CF-44E3-9099-C40C66FF867C}">
                    <a14:compatExt spid="_x0000_s16572496"/>
                  </a:ext>
                  <a:ext uri="{FF2B5EF4-FFF2-40B4-BE49-F238E27FC236}">
                    <a16:creationId xmlns:a16="http://schemas.microsoft.com/office/drawing/2014/main" id="{00000000-0008-0000-0300-000050E0FC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72497" name="Button 81" hidden="1">
                <a:extLst>
                  <a:ext uri="{63B3BB69-23CF-44E3-9099-C40C66FF867C}">
                    <a14:compatExt spid="_x0000_s16572497"/>
                  </a:ext>
                  <a:ext uri="{FF2B5EF4-FFF2-40B4-BE49-F238E27FC236}">
                    <a16:creationId xmlns:a16="http://schemas.microsoft.com/office/drawing/2014/main" id="{00000000-0008-0000-0300-000051E0FC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72498" name="Button 82" hidden="1">
                <a:extLst>
                  <a:ext uri="{63B3BB69-23CF-44E3-9099-C40C66FF867C}">
                    <a14:compatExt spid="_x0000_s16572498"/>
                  </a:ext>
                  <a:ext uri="{FF2B5EF4-FFF2-40B4-BE49-F238E27FC236}">
                    <a16:creationId xmlns:a16="http://schemas.microsoft.com/office/drawing/2014/main" id="{00000000-0008-0000-0300-000052E0FC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72499" name="Button 83" hidden="1">
                <a:extLst>
                  <a:ext uri="{63B3BB69-23CF-44E3-9099-C40C66FF867C}">
                    <a14:compatExt spid="_x0000_s16572499"/>
                  </a:ext>
                  <a:ext uri="{FF2B5EF4-FFF2-40B4-BE49-F238E27FC236}">
                    <a16:creationId xmlns:a16="http://schemas.microsoft.com/office/drawing/2014/main" id="{00000000-0008-0000-0300-000053E0FC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72500" name="Button 84" hidden="1">
                <a:extLst>
                  <a:ext uri="{63B3BB69-23CF-44E3-9099-C40C66FF867C}">
                    <a14:compatExt spid="_x0000_s16572500"/>
                  </a:ext>
                  <a:ext uri="{FF2B5EF4-FFF2-40B4-BE49-F238E27FC236}">
                    <a16:creationId xmlns:a16="http://schemas.microsoft.com/office/drawing/2014/main" id="{00000000-0008-0000-0300-000054E0FC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72501" name="Button 85" hidden="1">
                <a:extLst>
                  <a:ext uri="{63B3BB69-23CF-44E3-9099-C40C66FF867C}">
                    <a14:compatExt spid="_x0000_s16572501"/>
                  </a:ext>
                  <a:ext uri="{FF2B5EF4-FFF2-40B4-BE49-F238E27FC236}">
                    <a16:creationId xmlns:a16="http://schemas.microsoft.com/office/drawing/2014/main" id="{00000000-0008-0000-0300-000055E0FC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72502" name="Button 86" hidden="1">
                <a:extLst>
                  <a:ext uri="{63B3BB69-23CF-44E3-9099-C40C66FF867C}">
                    <a14:compatExt spid="_x0000_s16572502"/>
                  </a:ext>
                  <a:ext uri="{FF2B5EF4-FFF2-40B4-BE49-F238E27FC236}">
                    <a16:creationId xmlns:a16="http://schemas.microsoft.com/office/drawing/2014/main" id="{00000000-0008-0000-0300-000056E0FC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72503" name="Button 87" hidden="1">
                <a:extLst>
                  <a:ext uri="{63B3BB69-23CF-44E3-9099-C40C66FF867C}">
                    <a14:compatExt spid="_x0000_s16572503"/>
                  </a:ext>
                  <a:ext uri="{FF2B5EF4-FFF2-40B4-BE49-F238E27FC236}">
                    <a16:creationId xmlns:a16="http://schemas.microsoft.com/office/drawing/2014/main" id="{00000000-0008-0000-0300-000057E0FC00}"/>
                  </a:ext>
                </a:extLst>
              </xdr:cNvPr>
              <xdr:cNvSpPr/>
            </xdr:nvSpPr>
            <xdr:spPr bwMode="auto">
              <a:xfrm>
                <a:off x="43321" y="251460"/>
                <a:ext cx="3005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72504" name="Button 88" hidden="1">
                <a:extLst>
                  <a:ext uri="{63B3BB69-23CF-44E3-9099-C40C66FF867C}">
                    <a14:compatExt spid="_x0000_s16572504"/>
                  </a:ext>
                  <a:ext uri="{FF2B5EF4-FFF2-40B4-BE49-F238E27FC236}">
                    <a16:creationId xmlns:a16="http://schemas.microsoft.com/office/drawing/2014/main" id="{00000000-0008-0000-0300-000058E0FC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133</xdr:row>
          <xdr:rowOff>0</xdr:rowOff>
        </xdr:from>
        <xdr:to>
          <xdr:col>19</xdr:col>
          <xdr:colOff>396240</xdr:colOff>
          <xdr:row>133</xdr:row>
          <xdr:rowOff>182880</xdr:rowOff>
        </xdr:to>
        <xdr:grpSp>
          <xdr:nvGrpSpPr>
            <xdr:cNvPr id="154" name="Group 189">
              <a:extLst>
                <a:ext uri="{FF2B5EF4-FFF2-40B4-BE49-F238E27FC236}">
                  <a16:creationId xmlns:a16="http://schemas.microsoft.com/office/drawing/2014/main" id="{00000000-0008-0000-0300-00009A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37012" y="33725224"/>
              <a:ext cx="5801957" cy="182880"/>
              <a:chOff x="10157" y="251460"/>
              <a:chExt cx="40533" cy="1905"/>
            </a:xfrm>
          </xdr:grpSpPr>
          <xdr:sp macro="" textlink="">
            <xdr:nvSpPr>
              <xdr:cNvPr id="16572505" name="Button 89" hidden="1">
                <a:extLst>
                  <a:ext uri="{63B3BB69-23CF-44E3-9099-C40C66FF867C}">
                    <a14:compatExt spid="_x0000_s16572505"/>
                  </a:ext>
                  <a:ext uri="{FF2B5EF4-FFF2-40B4-BE49-F238E27FC236}">
                    <a16:creationId xmlns:a16="http://schemas.microsoft.com/office/drawing/2014/main" id="{00000000-0008-0000-0300-000059E0FC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72506" name="Button 90" hidden="1">
                <a:extLst>
                  <a:ext uri="{63B3BB69-23CF-44E3-9099-C40C66FF867C}">
                    <a14:compatExt spid="_x0000_s16572506"/>
                  </a:ext>
                  <a:ext uri="{FF2B5EF4-FFF2-40B4-BE49-F238E27FC236}">
                    <a16:creationId xmlns:a16="http://schemas.microsoft.com/office/drawing/2014/main" id="{00000000-0008-0000-0300-00005AE0FC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72507" name="Button 91" hidden="1">
                <a:extLst>
                  <a:ext uri="{63B3BB69-23CF-44E3-9099-C40C66FF867C}">
                    <a14:compatExt spid="_x0000_s16572507"/>
                  </a:ext>
                  <a:ext uri="{FF2B5EF4-FFF2-40B4-BE49-F238E27FC236}">
                    <a16:creationId xmlns:a16="http://schemas.microsoft.com/office/drawing/2014/main" id="{00000000-0008-0000-0300-00005BE0FC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72508" name="Button 92" hidden="1">
                <a:extLst>
                  <a:ext uri="{63B3BB69-23CF-44E3-9099-C40C66FF867C}">
                    <a14:compatExt spid="_x0000_s16572508"/>
                  </a:ext>
                  <a:ext uri="{FF2B5EF4-FFF2-40B4-BE49-F238E27FC236}">
                    <a16:creationId xmlns:a16="http://schemas.microsoft.com/office/drawing/2014/main" id="{00000000-0008-0000-0300-00005CE0FC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72509" name="Button 93" hidden="1">
                <a:extLst>
                  <a:ext uri="{63B3BB69-23CF-44E3-9099-C40C66FF867C}">
                    <a14:compatExt spid="_x0000_s16572509"/>
                  </a:ext>
                  <a:ext uri="{FF2B5EF4-FFF2-40B4-BE49-F238E27FC236}">
                    <a16:creationId xmlns:a16="http://schemas.microsoft.com/office/drawing/2014/main" id="{00000000-0008-0000-0300-00005DE0FC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72510" name="Button 94" hidden="1">
                <a:extLst>
                  <a:ext uri="{63B3BB69-23CF-44E3-9099-C40C66FF867C}">
                    <a14:compatExt spid="_x0000_s16572510"/>
                  </a:ext>
                  <a:ext uri="{FF2B5EF4-FFF2-40B4-BE49-F238E27FC236}">
                    <a16:creationId xmlns:a16="http://schemas.microsoft.com/office/drawing/2014/main" id="{00000000-0008-0000-0300-00005EE0FC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72511" name="Button 95" hidden="1">
                <a:extLst>
                  <a:ext uri="{63B3BB69-23CF-44E3-9099-C40C66FF867C}">
                    <a14:compatExt spid="_x0000_s16572511"/>
                  </a:ext>
                  <a:ext uri="{FF2B5EF4-FFF2-40B4-BE49-F238E27FC236}">
                    <a16:creationId xmlns:a16="http://schemas.microsoft.com/office/drawing/2014/main" id="{00000000-0008-0000-0300-00005FE0FC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72512" name="Button 96" hidden="1">
                <a:extLst>
                  <a:ext uri="{63B3BB69-23CF-44E3-9099-C40C66FF867C}">
                    <a14:compatExt spid="_x0000_s16572512"/>
                  </a:ext>
                  <a:ext uri="{FF2B5EF4-FFF2-40B4-BE49-F238E27FC236}">
                    <a16:creationId xmlns:a16="http://schemas.microsoft.com/office/drawing/2014/main" id="{00000000-0008-0000-0300-000060E0FC00}"/>
                  </a:ext>
                </a:extLst>
              </xdr:cNvPr>
              <xdr:cNvSpPr/>
            </xdr:nvSpPr>
            <xdr:spPr bwMode="auto">
              <a:xfrm>
                <a:off x="43321" y="251460"/>
                <a:ext cx="3005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72513" name="Button 97" hidden="1">
                <a:extLst>
                  <a:ext uri="{63B3BB69-23CF-44E3-9099-C40C66FF867C}">
                    <a14:compatExt spid="_x0000_s16572513"/>
                  </a:ext>
                  <a:ext uri="{FF2B5EF4-FFF2-40B4-BE49-F238E27FC236}">
                    <a16:creationId xmlns:a16="http://schemas.microsoft.com/office/drawing/2014/main" id="{00000000-0008-0000-0300-000061E0FC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158</xdr:row>
          <xdr:rowOff>0</xdr:rowOff>
        </xdr:from>
        <xdr:to>
          <xdr:col>19</xdr:col>
          <xdr:colOff>396240</xdr:colOff>
          <xdr:row>158</xdr:row>
          <xdr:rowOff>182880</xdr:rowOff>
        </xdr:to>
        <xdr:grpSp>
          <xdr:nvGrpSpPr>
            <xdr:cNvPr id="164" name="Group 200">
              <a:extLst>
                <a:ext uri="{FF2B5EF4-FFF2-40B4-BE49-F238E27FC236}">
                  <a16:creationId xmlns:a16="http://schemas.microsoft.com/office/drawing/2014/main" id="{00000000-0008-0000-0300-0000A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37012" y="39668824"/>
              <a:ext cx="5801957" cy="182880"/>
              <a:chOff x="10157" y="251460"/>
              <a:chExt cx="40533" cy="1905"/>
            </a:xfrm>
          </xdr:grpSpPr>
          <xdr:sp macro="" textlink="">
            <xdr:nvSpPr>
              <xdr:cNvPr id="16572514" name="Button 98" hidden="1">
                <a:extLst>
                  <a:ext uri="{63B3BB69-23CF-44E3-9099-C40C66FF867C}">
                    <a14:compatExt spid="_x0000_s16572514"/>
                  </a:ext>
                  <a:ext uri="{FF2B5EF4-FFF2-40B4-BE49-F238E27FC236}">
                    <a16:creationId xmlns:a16="http://schemas.microsoft.com/office/drawing/2014/main" id="{00000000-0008-0000-0300-000062E0FC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72515" name="Button 99" hidden="1">
                <a:extLst>
                  <a:ext uri="{63B3BB69-23CF-44E3-9099-C40C66FF867C}">
                    <a14:compatExt spid="_x0000_s16572515"/>
                  </a:ext>
                  <a:ext uri="{FF2B5EF4-FFF2-40B4-BE49-F238E27FC236}">
                    <a16:creationId xmlns:a16="http://schemas.microsoft.com/office/drawing/2014/main" id="{00000000-0008-0000-0300-000063E0FC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72516" name="Button 100" hidden="1">
                <a:extLst>
                  <a:ext uri="{63B3BB69-23CF-44E3-9099-C40C66FF867C}">
                    <a14:compatExt spid="_x0000_s16572516"/>
                  </a:ext>
                  <a:ext uri="{FF2B5EF4-FFF2-40B4-BE49-F238E27FC236}">
                    <a16:creationId xmlns:a16="http://schemas.microsoft.com/office/drawing/2014/main" id="{00000000-0008-0000-0300-000064E0FC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72517" name="Button 101" hidden="1">
                <a:extLst>
                  <a:ext uri="{63B3BB69-23CF-44E3-9099-C40C66FF867C}">
                    <a14:compatExt spid="_x0000_s16572517"/>
                  </a:ext>
                  <a:ext uri="{FF2B5EF4-FFF2-40B4-BE49-F238E27FC236}">
                    <a16:creationId xmlns:a16="http://schemas.microsoft.com/office/drawing/2014/main" id="{00000000-0008-0000-0300-000065E0FC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72518" name="Button 102" hidden="1">
                <a:extLst>
                  <a:ext uri="{63B3BB69-23CF-44E3-9099-C40C66FF867C}">
                    <a14:compatExt spid="_x0000_s16572518"/>
                  </a:ext>
                  <a:ext uri="{FF2B5EF4-FFF2-40B4-BE49-F238E27FC236}">
                    <a16:creationId xmlns:a16="http://schemas.microsoft.com/office/drawing/2014/main" id="{00000000-0008-0000-0300-000066E0FC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72519" name="Button 103" hidden="1">
                <a:extLst>
                  <a:ext uri="{63B3BB69-23CF-44E3-9099-C40C66FF867C}">
                    <a14:compatExt spid="_x0000_s16572519"/>
                  </a:ext>
                  <a:ext uri="{FF2B5EF4-FFF2-40B4-BE49-F238E27FC236}">
                    <a16:creationId xmlns:a16="http://schemas.microsoft.com/office/drawing/2014/main" id="{00000000-0008-0000-0300-000067E0FC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72520" name="Button 104" hidden="1">
                <a:extLst>
                  <a:ext uri="{63B3BB69-23CF-44E3-9099-C40C66FF867C}">
                    <a14:compatExt spid="_x0000_s16572520"/>
                  </a:ext>
                  <a:ext uri="{FF2B5EF4-FFF2-40B4-BE49-F238E27FC236}">
                    <a16:creationId xmlns:a16="http://schemas.microsoft.com/office/drawing/2014/main" id="{00000000-0008-0000-0300-000068E0FC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72521" name="Button 105" hidden="1">
                <a:extLst>
                  <a:ext uri="{63B3BB69-23CF-44E3-9099-C40C66FF867C}">
                    <a14:compatExt spid="_x0000_s16572521"/>
                  </a:ext>
                  <a:ext uri="{FF2B5EF4-FFF2-40B4-BE49-F238E27FC236}">
                    <a16:creationId xmlns:a16="http://schemas.microsoft.com/office/drawing/2014/main" id="{00000000-0008-0000-0300-000069E0FC00}"/>
                  </a:ext>
                </a:extLst>
              </xdr:cNvPr>
              <xdr:cNvSpPr/>
            </xdr:nvSpPr>
            <xdr:spPr bwMode="auto">
              <a:xfrm>
                <a:off x="43321" y="251460"/>
                <a:ext cx="3005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72522" name="Button 106" hidden="1">
                <a:extLst>
                  <a:ext uri="{63B3BB69-23CF-44E3-9099-C40C66FF867C}">
                    <a14:compatExt spid="_x0000_s16572522"/>
                  </a:ext>
                  <a:ext uri="{FF2B5EF4-FFF2-40B4-BE49-F238E27FC236}">
                    <a16:creationId xmlns:a16="http://schemas.microsoft.com/office/drawing/2014/main" id="{00000000-0008-0000-0300-00006AE0FC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183</xdr:row>
          <xdr:rowOff>0</xdr:rowOff>
        </xdr:from>
        <xdr:to>
          <xdr:col>19</xdr:col>
          <xdr:colOff>396240</xdr:colOff>
          <xdr:row>183</xdr:row>
          <xdr:rowOff>182880</xdr:rowOff>
        </xdr:to>
        <xdr:grpSp>
          <xdr:nvGrpSpPr>
            <xdr:cNvPr id="174" name="Group 211">
              <a:extLst>
                <a:ext uri="{FF2B5EF4-FFF2-40B4-BE49-F238E27FC236}">
                  <a16:creationId xmlns:a16="http://schemas.microsoft.com/office/drawing/2014/main" id="{00000000-0008-0000-0300-0000A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37012" y="45639318"/>
              <a:ext cx="5801957" cy="182880"/>
              <a:chOff x="10157" y="251460"/>
              <a:chExt cx="40533" cy="1905"/>
            </a:xfrm>
          </xdr:grpSpPr>
          <xdr:sp macro="" textlink="">
            <xdr:nvSpPr>
              <xdr:cNvPr id="16572523" name="Button 107" hidden="1">
                <a:extLst>
                  <a:ext uri="{63B3BB69-23CF-44E3-9099-C40C66FF867C}">
                    <a14:compatExt spid="_x0000_s16572523"/>
                  </a:ext>
                  <a:ext uri="{FF2B5EF4-FFF2-40B4-BE49-F238E27FC236}">
                    <a16:creationId xmlns:a16="http://schemas.microsoft.com/office/drawing/2014/main" id="{00000000-0008-0000-0300-00006BE0FC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72524" name="Button 108" hidden="1">
                <a:extLst>
                  <a:ext uri="{63B3BB69-23CF-44E3-9099-C40C66FF867C}">
                    <a14:compatExt spid="_x0000_s16572524"/>
                  </a:ext>
                  <a:ext uri="{FF2B5EF4-FFF2-40B4-BE49-F238E27FC236}">
                    <a16:creationId xmlns:a16="http://schemas.microsoft.com/office/drawing/2014/main" id="{00000000-0008-0000-0300-00006CE0FC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72525" name="Button 109" hidden="1">
                <a:extLst>
                  <a:ext uri="{63B3BB69-23CF-44E3-9099-C40C66FF867C}">
                    <a14:compatExt spid="_x0000_s16572525"/>
                  </a:ext>
                  <a:ext uri="{FF2B5EF4-FFF2-40B4-BE49-F238E27FC236}">
                    <a16:creationId xmlns:a16="http://schemas.microsoft.com/office/drawing/2014/main" id="{00000000-0008-0000-0300-00006DE0FC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72526" name="Button 110" hidden="1">
                <a:extLst>
                  <a:ext uri="{63B3BB69-23CF-44E3-9099-C40C66FF867C}">
                    <a14:compatExt spid="_x0000_s16572526"/>
                  </a:ext>
                  <a:ext uri="{FF2B5EF4-FFF2-40B4-BE49-F238E27FC236}">
                    <a16:creationId xmlns:a16="http://schemas.microsoft.com/office/drawing/2014/main" id="{00000000-0008-0000-0300-00006EE0FC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72527" name="Button 111" hidden="1">
                <a:extLst>
                  <a:ext uri="{63B3BB69-23CF-44E3-9099-C40C66FF867C}">
                    <a14:compatExt spid="_x0000_s16572527"/>
                  </a:ext>
                  <a:ext uri="{FF2B5EF4-FFF2-40B4-BE49-F238E27FC236}">
                    <a16:creationId xmlns:a16="http://schemas.microsoft.com/office/drawing/2014/main" id="{00000000-0008-0000-0300-00006FE0FC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72528" name="Button 112" hidden="1">
                <a:extLst>
                  <a:ext uri="{63B3BB69-23CF-44E3-9099-C40C66FF867C}">
                    <a14:compatExt spid="_x0000_s16572528"/>
                  </a:ext>
                  <a:ext uri="{FF2B5EF4-FFF2-40B4-BE49-F238E27FC236}">
                    <a16:creationId xmlns:a16="http://schemas.microsoft.com/office/drawing/2014/main" id="{00000000-0008-0000-0300-000070E0FC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72529" name="Button 113" hidden="1">
                <a:extLst>
                  <a:ext uri="{63B3BB69-23CF-44E3-9099-C40C66FF867C}">
                    <a14:compatExt spid="_x0000_s16572529"/>
                  </a:ext>
                  <a:ext uri="{FF2B5EF4-FFF2-40B4-BE49-F238E27FC236}">
                    <a16:creationId xmlns:a16="http://schemas.microsoft.com/office/drawing/2014/main" id="{00000000-0008-0000-0300-000071E0FC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72530" name="Button 114" hidden="1">
                <a:extLst>
                  <a:ext uri="{63B3BB69-23CF-44E3-9099-C40C66FF867C}">
                    <a14:compatExt spid="_x0000_s16572530"/>
                  </a:ext>
                  <a:ext uri="{FF2B5EF4-FFF2-40B4-BE49-F238E27FC236}">
                    <a16:creationId xmlns:a16="http://schemas.microsoft.com/office/drawing/2014/main" id="{00000000-0008-0000-0300-000072E0FC00}"/>
                  </a:ext>
                </a:extLst>
              </xdr:cNvPr>
              <xdr:cNvSpPr/>
            </xdr:nvSpPr>
            <xdr:spPr bwMode="auto">
              <a:xfrm>
                <a:off x="43321" y="251460"/>
                <a:ext cx="3005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72531" name="Button 115" hidden="1">
                <a:extLst>
                  <a:ext uri="{63B3BB69-23CF-44E3-9099-C40C66FF867C}">
                    <a14:compatExt spid="_x0000_s16572531"/>
                  </a:ext>
                  <a:ext uri="{FF2B5EF4-FFF2-40B4-BE49-F238E27FC236}">
                    <a16:creationId xmlns:a16="http://schemas.microsoft.com/office/drawing/2014/main" id="{00000000-0008-0000-0300-000073E0FC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34</xdr:row>
          <xdr:rowOff>106680</xdr:rowOff>
        </xdr:from>
        <xdr:to>
          <xdr:col>21</xdr:col>
          <xdr:colOff>53340</xdr:colOff>
          <xdr:row>35</xdr:row>
          <xdr:rowOff>0</xdr:rowOff>
        </xdr:to>
        <xdr:grpSp>
          <xdr:nvGrpSpPr>
            <xdr:cNvPr id="184" name="Group 222">
              <a:extLst>
                <a:ext uri="{FF2B5EF4-FFF2-40B4-BE49-F238E27FC236}">
                  <a16:creationId xmlns:a16="http://schemas.microsoft.com/office/drawing/2014/main" id="{00000000-0008-0000-0300-0000B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30071" y="9071386"/>
              <a:ext cx="5808681" cy="180190"/>
              <a:chOff x="10157" y="251460"/>
              <a:chExt cx="40533" cy="1905"/>
            </a:xfrm>
          </xdr:grpSpPr>
          <xdr:sp macro="" textlink="">
            <xdr:nvSpPr>
              <xdr:cNvPr id="16572532" name="Button 116" hidden="1">
                <a:extLst>
                  <a:ext uri="{63B3BB69-23CF-44E3-9099-C40C66FF867C}">
                    <a14:compatExt spid="_x0000_s16572532"/>
                  </a:ext>
                  <a:ext uri="{FF2B5EF4-FFF2-40B4-BE49-F238E27FC236}">
                    <a16:creationId xmlns:a16="http://schemas.microsoft.com/office/drawing/2014/main" id="{00000000-0008-0000-0300-000074E0FC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72533" name="Button 117" hidden="1">
                <a:extLst>
                  <a:ext uri="{63B3BB69-23CF-44E3-9099-C40C66FF867C}">
                    <a14:compatExt spid="_x0000_s16572533"/>
                  </a:ext>
                  <a:ext uri="{FF2B5EF4-FFF2-40B4-BE49-F238E27FC236}">
                    <a16:creationId xmlns:a16="http://schemas.microsoft.com/office/drawing/2014/main" id="{00000000-0008-0000-0300-000075E0FC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72534" name="Button 118" hidden="1">
                <a:extLst>
                  <a:ext uri="{63B3BB69-23CF-44E3-9099-C40C66FF867C}">
                    <a14:compatExt spid="_x0000_s16572534"/>
                  </a:ext>
                  <a:ext uri="{FF2B5EF4-FFF2-40B4-BE49-F238E27FC236}">
                    <a16:creationId xmlns:a16="http://schemas.microsoft.com/office/drawing/2014/main" id="{00000000-0008-0000-0300-000076E0FC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72535" name="Button 119" hidden="1">
                <a:extLst>
                  <a:ext uri="{63B3BB69-23CF-44E3-9099-C40C66FF867C}">
                    <a14:compatExt spid="_x0000_s16572535"/>
                  </a:ext>
                  <a:ext uri="{FF2B5EF4-FFF2-40B4-BE49-F238E27FC236}">
                    <a16:creationId xmlns:a16="http://schemas.microsoft.com/office/drawing/2014/main" id="{00000000-0008-0000-0300-000077E0FC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72536" name="Button 120" hidden="1">
                <a:extLst>
                  <a:ext uri="{63B3BB69-23CF-44E3-9099-C40C66FF867C}">
                    <a14:compatExt spid="_x0000_s16572536"/>
                  </a:ext>
                  <a:ext uri="{FF2B5EF4-FFF2-40B4-BE49-F238E27FC236}">
                    <a16:creationId xmlns:a16="http://schemas.microsoft.com/office/drawing/2014/main" id="{00000000-0008-0000-0300-000078E0FC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72537" name="Button 121" hidden="1">
                <a:extLst>
                  <a:ext uri="{63B3BB69-23CF-44E3-9099-C40C66FF867C}">
                    <a14:compatExt spid="_x0000_s16572537"/>
                  </a:ext>
                  <a:ext uri="{FF2B5EF4-FFF2-40B4-BE49-F238E27FC236}">
                    <a16:creationId xmlns:a16="http://schemas.microsoft.com/office/drawing/2014/main" id="{00000000-0008-0000-0300-000079E0FC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72538" name="Button 122" hidden="1">
                <a:extLst>
                  <a:ext uri="{63B3BB69-23CF-44E3-9099-C40C66FF867C}">
                    <a14:compatExt spid="_x0000_s16572538"/>
                  </a:ext>
                  <a:ext uri="{FF2B5EF4-FFF2-40B4-BE49-F238E27FC236}">
                    <a16:creationId xmlns:a16="http://schemas.microsoft.com/office/drawing/2014/main" id="{00000000-0008-0000-0300-00007AE0FC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72539" name="Button 123" hidden="1">
                <a:extLst>
                  <a:ext uri="{63B3BB69-23CF-44E3-9099-C40C66FF867C}">
                    <a14:compatExt spid="_x0000_s16572539"/>
                  </a:ext>
                  <a:ext uri="{FF2B5EF4-FFF2-40B4-BE49-F238E27FC236}">
                    <a16:creationId xmlns:a16="http://schemas.microsoft.com/office/drawing/2014/main" id="{00000000-0008-0000-0300-00007BE0FC00}"/>
                  </a:ext>
                </a:extLst>
              </xdr:cNvPr>
              <xdr:cNvSpPr/>
            </xdr:nvSpPr>
            <xdr:spPr bwMode="auto">
              <a:xfrm>
                <a:off x="43321" y="251460"/>
                <a:ext cx="3005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72540" name="Button 124" hidden="1">
                <a:extLst>
                  <a:ext uri="{63B3BB69-23CF-44E3-9099-C40C66FF867C}">
                    <a14:compatExt spid="_x0000_s16572540"/>
                  </a:ext>
                  <a:ext uri="{FF2B5EF4-FFF2-40B4-BE49-F238E27FC236}">
                    <a16:creationId xmlns:a16="http://schemas.microsoft.com/office/drawing/2014/main" id="{00000000-0008-0000-0300-00007CE0FC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457200</xdr:colOff>
      <xdr:row>5</xdr:row>
      <xdr:rowOff>127080</xdr:rowOff>
    </xdr:from>
    <xdr:ext cx="1874280" cy="2897760"/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1318200" y="1704420"/>
          <a:ext cx="1874280" cy="28977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nl-NL" sz="1600" b="0" strike="noStrike" spc="-1">
              <a:solidFill>
                <a:srgbClr val="000000"/>
              </a:solidFill>
              <a:latin typeface="Calibri"/>
            </a:rPr>
            <a:t>let op:</a:t>
          </a:r>
          <a:endParaRPr lang="nl-NL" sz="1600" b="0" strike="noStrike" spc="-1">
            <a:latin typeface="Times New Roman"/>
          </a:endParaRPr>
        </a:p>
        <a:p>
          <a:r>
            <a:rPr lang="nl-NL" sz="1600" b="0" strike="noStrike" spc="-1">
              <a:solidFill>
                <a:srgbClr val="000000"/>
              </a:solidFill>
              <a:latin typeface="Calibri"/>
            </a:rPr>
            <a:t>Bij elektrisch schermen om 10 puntenhet aantal GT delen door 2 in de formule (AX2 gedeeld door 2)</a:t>
          </a:r>
          <a:endParaRPr lang="nl-NL" sz="1600" b="0" strike="noStrike" spc="-1">
            <a:latin typeface="Times New Roman"/>
          </a:endParaRPr>
        </a:p>
        <a:p>
          <a:endParaRPr lang="nl-NL" sz="1600" b="0" strike="noStrike" spc="-1">
            <a:latin typeface="Times New Roman"/>
          </a:endParaRPr>
        </a:p>
        <a:p>
          <a:r>
            <a:rPr lang="nl-NL" sz="1600" b="0" strike="noStrike" spc="-1">
              <a:solidFill>
                <a:srgbClr val="000000"/>
              </a:solidFill>
              <a:latin typeface="Calibri"/>
            </a:rPr>
            <a:t>=SOM(AW2*10+AX2/2)/AV2*10</a:t>
          </a:r>
          <a:endParaRPr lang="nl-NL" sz="1600" b="0" strike="noStrike" spc="-1">
            <a:latin typeface="Times New Roman"/>
          </a:endParaRPr>
        </a:p>
      </xdr:txBody>
    </xdr:sp>
    <xdr:clientData/>
  </xdr:oneCellAnchor>
  <xdr:twoCellAnchor>
    <xdr:from>
      <xdr:col>4</xdr:col>
      <xdr:colOff>236220</xdr:colOff>
      <xdr:row>0</xdr:row>
      <xdr:rowOff>83820</xdr:rowOff>
    </xdr:from>
    <xdr:to>
      <xdr:col>4</xdr:col>
      <xdr:colOff>1424940</xdr:colOff>
      <xdr:row>0</xdr:row>
      <xdr:rowOff>434340</xdr:rowOff>
    </xdr:to>
    <xdr:sp macro="[0]!Sabel_naam_sortSG" textlink="">
      <xdr:nvSpPr>
        <xdr:cNvPr id="3" name="Stroomdiagram: Alternatief proc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2209800" y="83820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naam</a:t>
          </a:r>
        </a:p>
      </xdr:txBody>
    </xdr:sp>
    <xdr:clientData/>
  </xdr:twoCellAnchor>
  <xdr:twoCellAnchor>
    <xdr:from>
      <xdr:col>5</xdr:col>
      <xdr:colOff>114300</xdr:colOff>
      <xdr:row>0</xdr:row>
      <xdr:rowOff>106680</xdr:rowOff>
    </xdr:from>
    <xdr:to>
      <xdr:col>6</xdr:col>
      <xdr:colOff>708660</xdr:colOff>
      <xdr:row>0</xdr:row>
      <xdr:rowOff>457200</xdr:rowOff>
    </xdr:to>
    <xdr:sp macro="[0]!Sorteren_loperSG" textlink="">
      <xdr:nvSpPr>
        <xdr:cNvPr id="4" name="Stroomdiagram: Alternatief proc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3733800" y="106680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loper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394854</xdr:colOff>
      <xdr:row>0</xdr:row>
      <xdr:rowOff>124691</xdr:rowOff>
    </xdr:from>
    <xdr:to>
      <xdr:col>4</xdr:col>
      <xdr:colOff>1583574</xdr:colOff>
      <xdr:row>0</xdr:row>
      <xdr:rowOff>475211</xdr:rowOff>
    </xdr:to>
    <xdr:sp macro="[0]!Sabel_naam_sortSK" textlink="">
      <xdr:nvSpPr>
        <xdr:cNvPr id="2" name="Stroomdiagram: Alternatief proces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2353194" y="124691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naam</a:t>
          </a:r>
        </a:p>
      </xdr:txBody>
    </xdr:sp>
    <xdr:clientData/>
  </xdr:twoCellAnchor>
  <xdr:twoCellAnchor>
    <xdr:from>
      <xdr:col>5</xdr:col>
      <xdr:colOff>34635</xdr:colOff>
      <xdr:row>0</xdr:row>
      <xdr:rowOff>138547</xdr:rowOff>
    </xdr:from>
    <xdr:to>
      <xdr:col>6</xdr:col>
      <xdr:colOff>648392</xdr:colOff>
      <xdr:row>0</xdr:row>
      <xdr:rowOff>489067</xdr:rowOff>
    </xdr:to>
    <xdr:sp macro="[0]!Sort_loperSK" textlink="">
      <xdr:nvSpPr>
        <xdr:cNvPr id="3" name="Stroomdiagram: Alternatief proc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3943695" y="138547"/>
          <a:ext cx="1185257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loper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11</xdr:row>
          <xdr:rowOff>45720</xdr:rowOff>
        </xdr:from>
        <xdr:to>
          <xdr:col>1</xdr:col>
          <xdr:colOff>182880</xdr:colOff>
          <xdr:row>11</xdr:row>
          <xdr:rowOff>518160</xdr:rowOff>
        </xdr:to>
        <xdr:sp macro="" textlink="">
          <xdr:nvSpPr>
            <xdr:cNvPr id="16569345" name="Button 1" hidden="1">
              <a:extLst>
                <a:ext uri="{63B3BB69-23CF-44E3-9099-C40C66FF867C}">
                  <a14:compatExt spid="_x0000_s16569345"/>
                </a:ext>
                <a:ext uri="{FF2B5EF4-FFF2-40B4-BE49-F238E27FC236}">
                  <a16:creationId xmlns:a16="http://schemas.microsoft.com/office/drawing/2014/main" id="{00000000-0008-0000-0600-000001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36</xdr:row>
          <xdr:rowOff>45720</xdr:rowOff>
        </xdr:from>
        <xdr:to>
          <xdr:col>1</xdr:col>
          <xdr:colOff>152400</xdr:colOff>
          <xdr:row>36</xdr:row>
          <xdr:rowOff>518160</xdr:rowOff>
        </xdr:to>
        <xdr:sp macro="" textlink="">
          <xdr:nvSpPr>
            <xdr:cNvPr id="16569346" name="Button 2" hidden="1">
              <a:extLst>
                <a:ext uri="{63B3BB69-23CF-44E3-9099-C40C66FF867C}">
                  <a14:compatExt spid="_x0000_s16569346"/>
                </a:ext>
                <a:ext uri="{FF2B5EF4-FFF2-40B4-BE49-F238E27FC236}">
                  <a16:creationId xmlns:a16="http://schemas.microsoft.com/office/drawing/2014/main" id="{00000000-0008-0000-0600-000002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60</xdr:row>
          <xdr:rowOff>45720</xdr:rowOff>
        </xdr:from>
        <xdr:to>
          <xdr:col>1</xdr:col>
          <xdr:colOff>190500</xdr:colOff>
          <xdr:row>60</xdr:row>
          <xdr:rowOff>518160</xdr:rowOff>
        </xdr:to>
        <xdr:sp macro="" textlink="">
          <xdr:nvSpPr>
            <xdr:cNvPr id="16569347" name="Button 3" hidden="1">
              <a:extLst>
                <a:ext uri="{63B3BB69-23CF-44E3-9099-C40C66FF867C}">
                  <a14:compatExt spid="_x0000_s16569347"/>
                </a:ext>
                <a:ext uri="{FF2B5EF4-FFF2-40B4-BE49-F238E27FC236}">
                  <a16:creationId xmlns:a16="http://schemas.microsoft.com/office/drawing/2014/main" id="{00000000-0008-0000-0600-000003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85</xdr:row>
          <xdr:rowOff>45720</xdr:rowOff>
        </xdr:from>
        <xdr:to>
          <xdr:col>1</xdr:col>
          <xdr:colOff>190500</xdr:colOff>
          <xdr:row>85</xdr:row>
          <xdr:rowOff>518160</xdr:rowOff>
        </xdr:to>
        <xdr:sp macro="" textlink="">
          <xdr:nvSpPr>
            <xdr:cNvPr id="16569348" name="Button 4" hidden="1">
              <a:extLst>
                <a:ext uri="{63B3BB69-23CF-44E3-9099-C40C66FF867C}">
                  <a14:compatExt spid="_x0000_s16569348"/>
                </a:ext>
                <a:ext uri="{FF2B5EF4-FFF2-40B4-BE49-F238E27FC236}">
                  <a16:creationId xmlns:a16="http://schemas.microsoft.com/office/drawing/2014/main" id="{00000000-0008-0000-0600-000004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110</xdr:row>
          <xdr:rowOff>45720</xdr:rowOff>
        </xdr:from>
        <xdr:to>
          <xdr:col>1</xdr:col>
          <xdr:colOff>190500</xdr:colOff>
          <xdr:row>110</xdr:row>
          <xdr:rowOff>518160</xdr:rowOff>
        </xdr:to>
        <xdr:sp macro="" textlink="">
          <xdr:nvSpPr>
            <xdr:cNvPr id="16569349" name="Button 5" hidden="1">
              <a:extLst>
                <a:ext uri="{63B3BB69-23CF-44E3-9099-C40C66FF867C}">
                  <a14:compatExt spid="_x0000_s16569349"/>
                </a:ext>
                <a:ext uri="{FF2B5EF4-FFF2-40B4-BE49-F238E27FC236}">
                  <a16:creationId xmlns:a16="http://schemas.microsoft.com/office/drawing/2014/main" id="{00000000-0008-0000-0600-000005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135</xdr:row>
          <xdr:rowOff>83820</xdr:rowOff>
        </xdr:from>
        <xdr:to>
          <xdr:col>1</xdr:col>
          <xdr:colOff>175260</xdr:colOff>
          <xdr:row>135</xdr:row>
          <xdr:rowOff>533400</xdr:rowOff>
        </xdr:to>
        <xdr:sp macro="" textlink="">
          <xdr:nvSpPr>
            <xdr:cNvPr id="16569350" name="Button 6" hidden="1">
              <a:extLst>
                <a:ext uri="{63B3BB69-23CF-44E3-9099-C40C66FF867C}">
                  <a14:compatExt spid="_x0000_s16569350"/>
                </a:ext>
                <a:ext uri="{FF2B5EF4-FFF2-40B4-BE49-F238E27FC236}">
                  <a16:creationId xmlns:a16="http://schemas.microsoft.com/office/drawing/2014/main" id="{00000000-0008-0000-0600-000006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99060</xdr:colOff>
          <xdr:row>160</xdr:row>
          <xdr:rowOff>45720</xdr:rowOff>
        </xdr:from>
        <xdr:to>
          <xdr:col>1</xdr:col>
          <xdr:colOff>220980</xdr:colOff>
          <xdr:row>160</xdr:row>
          <xdr:rowOff>502920</xdr:rowOff>
        </xdr:to>
        <xdr:sp macro="" textlink="">
          <xdr:nvSpPr>
            <xdr:cNvPr id="16569351" name="Button 7" hidden="1">
              <a:extLst>
                <a:ext uri="{63B3BB69-23CF-44E3-9099-C40C66FF867C}">
                  <a14:compatExt spid="_x0000_s16569351"/>
                </a:ext>
                <a:ext uri="{FF2B5EF4-FFF2-40B4-BE49-F238E27FC236}">
                  <a16:creationId xmlns:a16="http://schemas.microsoft.com/office/drawing/2014/main" id="{00000000-0008-0000-0600-000007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99060</xdr:colOff>
          <xdr:row>185</xdr:row>
          <xdr:rowOff>45720</xdr:rowOff>
        </xdr:from>
        <xdr:to>
          <xdr:col>1</xdr:col>
          <xdr:colOff>220980</xdr:colOff>
          <xdr:row>185</xdr:row>
          <xdr:rowOff>502920</xdr:rowOff>
        </xdr:to>
        <xdr:sp macro="" textlink="">
          <xdr:nvSpPr>
            <xdr:cNvPr id="16569352" name="Button 8" hidden="1">
              <a:extLst>
                <a:ext uri="{63B3BB69-23CF-44E3-9099-C40C66FF867C}">
                  <a14:compatExt spid="_x0000_s16569352"/>
                </a:ext>
                <a:ext uri="{FF2B5EF4-FFF2-40B4-BE49-F238E27FC236}">
                  <a16:creationId xmlns:a16="http://schemas.microsoft.com/office/drawing/2014/main" id="{00000000-0008-0000-0600-000008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34</xdr:row>
          <xdr:rowOff>99060</xdr:rowOff>
        </xdr:from>
        <xdr:to>
          <xdr:col>6</xdr:col>
          <xdr:colOff>152400</xdr:colOff>
          <xdr:row>35</xdr:row>
          <xdr:rowOff>60960</xdr:rowOff>
        </xdr:to>
        <xdr:sp macro="" textlink="">
          <xdr:nvSpPr>
            <xdr:cNvPr id="16569353" name="Button 9" hidden="1">
              <a:extLst>
                <a:ext uri="{63B3BB69-23CF-44E3-9099-C40C66FF867C}">
                  <a14:compatExt spid="_x0000_s16569353"/>
                </a:ext>
                <a:ext uri="{FF2B5EF4-FFF2-40B4-BE49-F238E27FC236}">
                  <a16:creationId xmlns:a16="http://schemas.microsoft.com/office/drawing/2014/main" id="{00000000-0008-0000-0600-000009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34</xdr:row>
          <xdr:rowOff>99060</xdr:rowOff>
        </xdr:from>
        <xdr:to>
          <xdr:col>8</xdr:col>
          <xdr:colOff>228600</xdr:colOff>
          <xdr:row>35</xdr:row>
          <xdr:rowOff>60960</xdr:rowOff>
        </xdr:to>
        <xdr:sp macro="" textlink="">
          <xdr:nvSpPr>
            <xdr:cNvPr id="16569354" name="Button 10" hidden="1">
              <a:extLst>
                <a:ext uri="{63B3BB69-23CF-44E3-9099-C40C66FF867C}">
                  <a14:compatExt spid="_x0000_s16569354"/>
                </a:ext>
                <a:ext uri="{FF2B5EF4-FFF2-40B4-BE49-F238E27FC236}">
                  <a16:creationId xmlns:a16="http://schemas.microsoft.com/office/drawing/2014/main" id="{00000000-0008-0000-0600-00000A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182880</xdr:colOff>
          <xdr:row>34</xdr:row>
          <xdr:rowOff>99060</xdr:rowOff>
        </xdr:from>
        <xdr:to>
          <xdr:col>10</xdr:col>
          <xdr:colOff>335280</xdr:colOff>
          <xdr:row>35</xdr:row>
          <xdr:rowOff>60960</xdr:rowOff>
        </xdr:to>
        <xdr:sp macro="" textlink="">
          <xdr:nvSpPr>
            <xdr:cNvPr id="16569355" name="Button 11" hidden="1">
              <a:extLst>
                <a:ext uri="{63B3BB69-23CF-44E3-9099-C40C66FF867C}">
                  <a14:compatExt spid="_x0000_s16569355"/>
                </a:ext>
                <a:ext uri="{FF2B5EF4-FFF2-40B4-BE49-F238E27FC236}">
                  <a16:creationId xmlns:a16="http://schemas.microsoft.com/office/drawing/2014/main" id="{00000000-0008-0000-0600-00000B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259080</xdr:colOff>
          <xdr:row>34</xdr:row>
          <xdr:rowOff>99060</xdr:rowOff>
        </xdr:from>
        <xdr:to>
          <xdr:col>13</xdr:col>
          <xdr:colOff>45720</xdr:colOff>
          <xdr:row>35</xdr:row>
          <xdr:rowOff>60960</xdr:rowOff>
        </xdr:to>
        <xdr:sp macro="" textlink="">
          <xdr:nvSpPr>
            <xdr:cNvPr id="16569356" name="Button 12" hidden="1">
              <a:extLst>
                <a:ext uri="{63B3BB69-23CF-44E3-9099-C40C66FF867C}">
                  <a14:compatExt spid="_x0000_s16569356"/>
                </a:ext>
                <a:ext uri="{FF2B5EF4-FFF2-40B4-BE49-F238E27FC236}">
                  <a16:creationId xmlns:a16="http://schemas.microsoft.com/office/drawing/2014/main" id="{00000000-0008-0000-0600-00000C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34</xdr:row>
          <xdr:rowOff>99060</xdr:rowOff>
        </xdr:from>
        <xdr:to>
          <xdr:col>15</xdr:col>
          <xdr:colOff>68580</xdr:colOff>
          <xdr:row>35</xdr:row>
          <xdr:rowOff>60960</xdr:rowOff>
        </xdr:to>
        <xdr:sp macro="" textlink="">
          <xdr:nvSpPr>
            <xdr:cNvPr id="16569357" name="Button 13" hidden="1">
              <a:extLst>
                <a:ext uri="{63B3BB69-23CF-44E3-9099-C40C66FF867C}">
                  <a14:compatExt spid="_x0000_s16569357"/>
                </a:ext>
                <a:ext uri="{FF2B5EF4-FFF2-40B4-BE49-F238E27FC236}">
                  <a16:creationId xmlns:a16="http://schemas.microsoft.com/office/drawing/2014/main" id="{00000000-0008-0000-0600-00000D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441960</xdr:colOff>
          <xdr:row>34</xdr:row>
          <xdr:rowOff>99060</xdr:rowOff>
        </xdr:from>
        <xdr:to>
          <xdr:col>16</xdr:col>
          <xdr:colOff>426720</xdr:colOff>
          <xdr:row>35</xdr:row>
          <xdr:rowOff>60960</xdr:rowOff>
        </xdr:to>
        <xdr:sp macro="" textlink="">
          <xdr:nvSpPr>
            <xdr:cNvPr id="16569358" name="Button 14" hidden="1">
              <a:extLst>
                <a:ext uri="{63B3BB69-23CF-44E3-9099-C40C66FF867C}">
                  <a14:compatExt spid="_x0000_s16569358"/>
                </a:ext>
                <a:ext uri="{FF2B5EF4-FFF2-40B4-BE49-F238E27FC236}">
                  <a16:creationId xmlns:a16="http://schemas.microsoft.com/office/drawing/2014/main" id="{00000000-0008-0000-0600-00000E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160020</xdr:colOff>
          <xdr:row>34</xdr:row>
          <xdr:rowOff>99060</xdr:rowOff>
        </xdr:from>
        <xdr:to>
          <xdr:col>18</xdr:col>
          <xdr:colOff>152400</xdr:colOff>
          <xdr:row>35</xdr:row>
          <xdr:rowOff>60960</xdr:rowOff>
        </xdr:to>
        <xdr:sp macro="" textlink="">
          <xdr:nvSpPr>
            <xdr:cNvPr id="16569359" name="Button 15" hidden="1">
              <a:extLst>
                <a:ext uri="{63B3BB69-23CF-44E3-9099-C40C66FF867C}">
                  <a14:compatExt spid="_x0000_s16569359"/>
                </a:ext>
                <a:ext uri="{FF2B5EF4-FFF2-40B4-BE49-F238E27FC236}">
                  <a16:creationId xmlns:a16="http://schemas.microsoft.com/office/drawing/2014/main" id="{00000000-0008-0000-0600-00000F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419100</xdr:colOff>
          <xdr:row>34</xdr:row>
          <xdr:rowOff>99060</xdr:rowOff>
        </xdr:from>
        <xdr:to>
          <xdr:col>19</xdr:col>
          <xdr:colOff>419100</xdr:colOff>
          <xdr:row>35</xdr:row>
          <xdr:rowOff>60960</xdr:rowOff>
        </xdr:to>
        <xdr:sp macro="" textlink="">
          <xdr:nvSpPr>
            <xdr:cNvPr id="16569360" name="Button 16" hidden="1">
              <a:extLst>
                <a:ext uri="{63B3BB69-23CF-44E3-9099-C40C66FF867C}">
                  <a14:compatExt spid="_x0000_s16569360"/>
                </a:ext>
                <a:ext uri="{FF2B5EF4-FFF2-40B4-BE49-F238E27FC236}">
                  <a16:creationId xmlns:a16="http://schemas.microsoft.com/office/drawing/2014/main" id="{00000000-0008-0000-0600-000010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137160</xdr:colOff>
          <xdr:row>34</xdr:row>
          <xdr:rowOff>99060</xdr:rowOff>
        </xdr:from>
        <xdr:to>
          <xdr:col>21</xdr:col>
          <xdr:colOff>137160</xdr:colOff>
          <xdr:row>35</xdr:row>
          <xdr:rowOff>60960</xdr:rowOff>
        </xdr:to>
        <xdr:sp macro="" textlink="">
          <xdr:nvSpPr>
            <xdr:cNvPr id="16569361" name="Button 17" hidden="1">
              <a:extLst>
                <a:ext uri="{63B3BB69-23CF-44E3-9099-C40C66FF867C}">
                  <a14:compatExt spid="_x0000_s16569361"/>
                </a:ext>
                <a:ext uri="{FF2B5EF4-FFF2-40B4-BE49-F238E27FC236}">
                  <a16:creationId xmlns:a16="http://schemas.microsoft.com/office/drawing/2014/main" id="{00000000-0008-0000-0600-000011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150</xdr:row>
          <xdr:rowOff>0</xdr:rowOff>
        </xdr:from>
        <xdr:to>
          <xdr:col>4</xdr:col>
          <xdr:colOff>106680</xdr:colOff>
          <xdr:row>150</xdr:row>
          <xdr:rowOff>220980</xdr:rowOff>
        </xdr:to>
        <xdr:sp macro="" textlink="">
          <xdr:nvSpPr>
            <xdr:cNvPr id="16569362" name="Button 18" hidden="1">
              <a:extLst>
                <a:ext uri="{63B3BB69-23CF-44E3-9099-C40C66FF867C}">
                  <a14:compatExt spid="_x0000_s16569362"/>
                </a:ext>
                <a:ext uri="{FF2B5EF4-FFF2-40B4-BE49-F238E27FC236}">
                  <a16:creationId xmlns:a16="http://schemas.microsoft.com/office/drawing/2014/main" id="{00000000-0008-0000-0600-000012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125</xdr:row>
          <xdr:rowOff>0</xdr:rowOff>
        </xdr:from>
        <xdr:to>
          <xdr:col>4</xdr:col>
          <xdr:colOff>106680</xdr:colOff>
          <xdr:row>125</xdr:row>
          <xdr:rowOff>220980</xdr:rowOff>
        </xdr:to>
        <xdr:sp macro="" textlink="">
          <xdr:nvSpPr>
            <xdr:cNvPr id="16569363" name="Button 19" hidden="1">
              <a:extLst>
                <a:ext uri="{63B3BB69-23CF-44E3-9099-C40C66FF867C}">
                  <a14:compatExt spid="_x0000_s16569363"/>
                </a:ext>
                <a:ext uri="{FF2B5EF4-FFF2-40B4-BE49-F238E27FC236}">
                  <a16:creationId xmlns:a16="http://schemas.microsoft.com/office/drawing/2014/main" id="{00000000-0008-0000-0600-000013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26</xdr:row>
          <xdr:rowOff>0</xdr:rowOff>
        </xdr:from>
        <xdr:to>
          <xdr:col>4</xdr:col>
          <xdr:colOff>106680</xdr:colOff>
          <xdr:row>26</xdr:row>
          <xdr:rowOff>220980</xdr:rowOff>
        </xdr:to>
        <xdr:sp macro="" textlink="">
          <xdr:nvSpPr>
            <xdr:cNvPr id="16569364" name="Button 20" hidden="1">
              <a:extLst>
                <a:ext uri="{63B3BB69-23CF-44E3-9099-C40C66FF867C}">
                  <a14:compatExt spid="_x0000_s16569364"/>
                </a:ext>
                <a:ext uri="{FF2B5EF4-FFF2-40B4-BE49-F238E27FC236}">
                  <a16:creationId xmlns:a16="http://schemas.microsoft.com/office/drawing/2014/main" id="{00000000-0008-0000-0600-000014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51</xdr:row>
          <xdr:rowOff>0</xdr:rowOff>
        </xdr:from>
        <xdr:to>
          <xdr:col>4</xdr:col>
          <xdr:colOff>106680</xdr:colOff>
          <xdr:row>51</xdr:row>
          <xdr:rowOff>220980</xdr:rowOff>
        </xdr:to>
        <xdr:sp macro="" textlink="">
          <xdr:nvSpPr>
            <xdr:cNvPr id="16569365" name="Button 21" hidden="1">
              <a:extLst>
                <a:ext uri="{63B3BB69-23CF-44E3-9099-C40C66FF867C}">
                  <a14:compatExt spid="_x0000_s16569365"/>
                </a:ext>
                <a:ext uri="{FF2B5EF4-FFF2-40B4-BE49-F238E27FC236}">
                  <a16:creationId xmlns:a16="http://schemas.microsoft.com/office/drawing/2014/main" id="{00000000-0008-0000-0600-000015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75</xdr:row>
          <xdr:rowOff>0</xdr:rowOff>
        </xdr:from>
        <xdr:to>
          <xdr:col>4</xdr:col>
          <xdr:colOff>106680</xdr:colOff>
          <xdr:row>75</xdr:row>
          <xdr:rowOff>220980</xdr:rowOff>
        </xdr:to>
        <xdr:sp macro="" textlink="">
          <xdr:nvSpPr>
            <xdr:cNvPr id="16569366" name="Button 22" hidden="1">
              <a:extLst>
                <a:ext uri="{63B3BB69-23CF-44E3-9099-C40C66FF867C}">
                  <a14:compatExt spid="_x0000_s16569366"/>
                </a:ext>
                <a:ext uri="{FF2B5EF4-FFF2-40B4-BE49-F238E27FC236}">
                  <a16:creationId xmlns:a16="http://schemas.microsoft.com/office/drawing/2014/main" id="{00000000-0008-0000-0600-000016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100</xdr:row>
          <xdr:rowOff>0</xdr:rowOff>
        </xdr:from>
        <xdr:to>
          <xdr:col>4</xdr:col>
          <xdr:colOff>106680</xdr:colOff>
          <xdr:row>100</xdr:row>
          <xdr:rowOff>220980</xdr:rowOff>
        </xdr:to>
        <xdr:sp macro="" textlink="">
          <xdr:nvSpPr>
            <xdr:cNvPr id="16569367" name="Button 23" hidden="1">
              <a:extLst>
                <a:ext uri="{63B3BB69-23CF-44E3-9099-C40C66FF867C}">
                  <a14:compatExt spid="_x0000_s16569367"/>
                </a:ext>
                <a:ext uri="{FF2B5EF4-FFF2-40B4-BE49-F238E27FC236}">
                  <a16:creationId xmlns:a16="http://schemas.microsoft.com/office/drawing/2014/main" id="{00000000-0008-0000-0600-000017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175</xdr:row>
          <xdr:rowOff>0</xdr:rowOff>
        </xdr:from>
        <xdr:to>
          <xdr:col>4</xdr:col>
          <xdr:colOff>106680</xdr:colOff>
          <xdr:row>176</xdr:row>
          <xdr:rowOff>7620</xdr:rowOff>
        </xdr:to>
        <xdr:sp macro="" textlink="">
          <xdr:nvSpPr>
            <xdr:cNvPr id="16569368" name="Button 24" hidden="1">
              <a:extLst>
                <a:ext uri="{63B3BB69-23CF-44E3-9099-C40C66FF867C}">
                  <a14:compatExt spid="_x0000_s16569368"/>
                </a:ext>
                <a:ext uri="{FF2B5EF4-FFF2-40B4-BE49-F238E27FC236}">
                  <a16:creationId xmlns:a16="http://schemas.microsoft.com/office/drawing/2014/main" id="{00000000-0008-0000-0600-000018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200</xdr:row>
          <xdr:rowOff>0</xdr:rowOff>
        </xdr:from>
        <xdr:to>
          <xdr:col>4</xdr:col>
          <xdr:colOff>106680</xdr:colOff>
          <xdr:row>201</xdr:row>
          <xdr:rowOff>7620</xdr:rowOff>
        </xdr:to>
        <xdr:sp macro="" textlink="">
          <xdr:nvSpPr>
            <xdr:cNvPr id="16569369" name="Button 25" hidden="1">
              <a:extLst>
                <a:ext uri="{63B3BB69-23CF-44E3-9099-C40C66FF867C}">
                  <a14:compatExt spid="_x0000_s16569369"/>
                </a:ext>
                <a:ext uri="{FF2B5EF4-FFF2-40B4-BE49-F238E27FC236}">
                  <a16:creationId xmlns:a16="http://schemas.microsoft.com/office/drawing/2014/main" id="{00000000-0008-0000-0600-000019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26</xdr:row>
          <xdr:rowOff>0</xdr:rowOff>
        </xdr:from>
        <xdr:to>
          <xdr:col>21</xdr:col>
          <xdr:colOff>236220</xdr:colOff>
          <xdr:row>26</xdr:row>
          <xdr:rowOff>236220</xdr:rowOff>
        </xdr:to>
        <xdr:sp macro="" textlink="">
          <xdr:nvSpPr>
            <xdr:cNvPr id="16569370" name="Button 26" hidden="1">
              <a:extLst>
                <a:ext uri="{63B3BB69-23CF-44E3-9099-C40C66FF867C}">
                  <a14:compatExt spid="_x0000_s16569370"/>
                </a:ext>
                <a:ext uri="{FF2B5EF4-FFF2-40B4-BE49-F238E27FC236}">
                  <a16:creationId xmlns:a16="http://schemas.microsoft.com/office/drawing/2014/main" id="{00000000-0008-0000-0600-00001A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51</xdr:row>
          <xdr:rowOff>0</xdr:rowOff>
        </xdr:from>
        <xdr:to>
          <xdr:col>21</xdr:col>
          <xdr:colOff>198120</xdr:colOff>
          <xdr:row>51</xdr:row>
          <xdr:rowOff>236220</xdr:rowOff>
        </xdr:to>
        <xdr:sp macro="" textlink="">
          <xdr:nvSpPr>
            <xdr:cNvPr id="16569371" name="Button 27" hidden="1">
              <a:extLst>
                <a:ext uri="{63B3BB69-23CF-44E3-9099-C40C66FF867C}">
                  <a14:compatExt spid="_x0000_s16569371"/>
                </a:ext>
                <a:ext uri="{FF2B5EF4-FFF2-40B4-BE49-F238E27FC236}">
                  <a16:creationId xmlns:a16="http://schemas.microsoft.com/office/drawing/2014/main" id="{00000000-0008-0000-0600-00001B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75</xdr:row>
          <xdr:rowOff>0</xdr:rowOff>
        </xdr:from>
        <xdr:to>
          <xdr:col>21</xdr:col>
          <xdr:colOff>236220</xdr:colOff>
          <xdr:row>75</xdr:row>
          <xdr:rowOff>236220</xdr:rowOff>
        </xdr:to>
        <xdr:sp macro="" textlink="">
          <xdr:nvSpPr>
            <xdr:cNvPr id="16569372" name="Button 28" hidden="1">
              <a:extLst>
                <a:ext uri="{63B3BB69-23CF-44E3-9099-C40C66FF867C}">
                  <a14:compatExt spid="_x0000_s16569372"/>
                </a:ext>
                <a:ext uri="{FF2B5EF4-FFF2-40B4-BE49-F238E27FC236}">
                  <a16:creationId xmlns:a16="http://schemas.microsoft.com/office/drawing/2014/main" id="{00000000-0008-0000-0600-00001C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100</xdr:row>
          <xdr:rowOff>0</xdr:rowOff>
        </xdr:from>
        <xdr:to>
          <xdr:col>21</xdr:col>
          <xdr:colOff>83820</xdr:colOff>
          <xdr:row>100</xdr:row>
          <xdr:rowOff>236220</xdr:rowOff>
        </xdr:to>
        <xdr:sp macro="" textlink="">
          <xdr:nvSpPr>
            <xdr:cNvPr id="16569373" name="Button 29" hidden="1">
              <a:extLst>
                <a:ext uri="{63B3BB69-23CF-44E3-9099-C40C66FF867C}">
                  <a14:compatExt spid="_x0000_s16569373"/>
                </a:ext>
                <a:ext uri="{FF2B5EF4-FFF2-40B4-BE49-F238E27FC236}">
                  <a16:creationId xmlns:a16="http://schemas.microsoft.com/office/drawing/2014/main" id="{00000000-0008-0000-0600-00001D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125</xdr:row>
          <xdr:rowOff>0</xdr:rowOff>
        </xdr:from>
        <xdr:to>
          <xdr:col>21</xdr:col>
          <xdr:colOff>236220</xdr:colOff>
          <xdr:row>126</xdr:row>
          <xdr:rowOff>0</xdr:rowOff>
        </xdr:to>
        <xdr:sp macro="" textlink="">
          <xdr:nvSpPr>
            <xdr:cNvPr id="16569374" name="Button 30" hidden="1">
              <a:extLst>
                <a:ext uri="{63B3BB69-23CF-44E3-9099-C40C66FF867C}">
                  <a14:compatExt spid="_x0000_s16569374"/>
                </a:ext>
                <a:ext uri="{FF2B5EF4-FFF2-40B4-BE49-F238E27FC236}">
                  <a16:creationId xmlns:a16="http://schemas.microsoft.com/office/drawing/2014/main" id="{00000000-0008-0000-0600-00001E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150</xdr:row>
          <xdr:rowOff>0</xdr:rowOff>
        </xdr:from>
        <xdr:to>
          <xdr:col>21</xdr:col>
          <xdr:colOff>236220</xdr:colOff>
          <xdr:row>151</xdr:row>
          <xdr:rowOff>0</xdr:rowOff>
        </xdr:to>
        <xdr:sp macro="" textlink="">
          <xdr:nvSpPr>
            <xdr:cNvPr id="16569375" name="Button 31" hidden="1">
              <a:extLst>
                <a:ext uri="{63B3BB69-23CF-44E3-9099-C40C66FF867C}">
                  <a14:compatExt spid="_x0000_s16569375"/>
                </a:ext>
                <a:ext uri="{FF2B5EF4-FFF2-40B4-BE49-F238E27FC236}">
                  <a16:creationId xmlns:a16="http://schemas.microsoft.com/office/drawing/2014/main" id="{00000000-0008-0000-0600-00001F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175</xdr:row>
          <xdr:rowOff>0</xdr:rowOff>
        </xdr:from>
        <xdr:to>
          <xdr:col>21</xdr:col>
          <xdr:colOff>236220</xdr:colOff>
          <xdr:row>176</xdr:row>
          <xdr:rowOff>38100</xdr:rowOff>
        </xdr:to>
        <xdr:sp macro="" textlink="">
          <xdr:nvSpPr>
            <xdr:cNvPr id="16569376" name="Button 32" hidden="1">
              <a:extLst>
                <a:ext uri="{63B3BB69-23CF-44E3-9099-C40C66FF867C}">
                  <a14:compatExt spid="_x0000_s16569376"/>
                </a:ext>
                <a:ext uri="{FF2B5EF4-FFF2-40B4-BE49-F238E27FC236}">
                  <a16:creationId xmlns:a16="http://schemas.microsoft.com/office/drawing/2014/main" id="{00000000-0008-0000-0600-000020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200</xdr:row>
          <xdr:rowOff>0</xdr:rowOff>
        </xdr:from>
        <xdr:to>
          <xdr:col>21</xdr:col>
          <xdr:colOff>236220</xdr:colOff>
          <xdr:row>201</xdr:row>
          <xdr:rowOff>38100</xdr:rowOff>
        </xdr:to>
        <xdr:sp macro="" textlink="">
          <xdr:nvSpPr>
            <xdr:cNvPr id="16569377" name="Button 33" hidden="1">
              <a:extLst>
                <a:ext uri="{63B3BB69-23CF-44E3-9099-C40C66FF867C}">
                  <a14:compatExt spid="_x0000_s16569377"/>
                </a:ext>
                <a:ext uri="{FF2B5EF4-FFF2-40B4-BE49-F238E27FC236}">
                  <a16:creationId xmlns:a16="http://schemas.microsoft.com/office/drawing/2014/main" id="{00000000-0008-0000-0600-000021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36</xdr:row>
          <xdr:rowOff>45720</xdr:rowOff>
        </xdr:from>
        <xdr:to>
          <xdr:col>1</xdr:col>
          <xdr:colOff>182880</xdr:colOff>
          <xdr:row>36</xdr:row>
          <xdr:rowOff>518160</xdr:rowOff>
        </xdr:to>
        <xdr:sp macro="" textlink="">
          <xdr:nvSpPr>
            <xdr:cNvPr id="16569378" name="Button 34" hidden="1">
              <a:extLst>
                <a:ext uri="{63B3BB69-23CF-44E3-9099-C40C66FF867C}">
                  <a14:compatExt spid="_x0000_s16569378"/>
                </a:ext>
                <a:ext uri="{FF2B5EF4-FFF2-40B4-BE49-F238E27FC236}">
                  <a16:creationId xmlns:a16="http://schemas.microsoft.com/office/drawing/2014/main" id="{00000000-0008-0000-0600-000022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60</xdr:row>
          <xdr:rowOff>45720</xdr:rowOff>
        </xdr:from>
        <xdr:to>
          <xdr:col>1</xdr:col>
          <xdr:colOff>152400</xdr:colOff>
          <xdr:row>60</xdr:row>
          <xdr:rowOff>518160</xdr:rowOff>
        </xdr:to>
        <xdr:sp macro="" textlink="">
          <xdr:nvSpPr>
            <xdr:cNvPr id="16569379" name="Button 35" hidden="1">
              <a:extLst>
                <a:ext uri="{63B3BB69-23CF-44E3-9099-C40C66FF867C}">
                  <a14:compatExt spid="_x0000_s16569379"/>
                </a:ext>
                <a:ext uri="{FF2B5EF4-FFF2-40B4-BE49-F238E27FC236}">
                  <a16:creationId xmlns:a16="http://schemas.microsoft.com/office/drawing/2014/main" id="{00000000-0008-0000-0600-000023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60</xdr:row>
          <xdr:rowOff>45720</xdr:rowOff>
        </xdr:from>
        <xdr:to>
          <xdr:col>1</xdr:col>
          <xdr:colOff>182880</xdr:colOff>
          <xdr:row>60</xdr:row>
          <xdr:rowOff>518160</xdr:rowOff>
        </xdr:to>
        <xdr:sp macro="" textlink="">
          <xdr:nvSpPr>
            <xdr:cNvPr id="16569380" name="Button 36" hidden="1">
              <a:extLst>
                <a:ext uri="{63B3BB69-23CF-44E3-9099-C40C66FF867C}">
                  <a14:compatExt spid="_x0000_s16569380"/>
                </a:ext>
                <a:ext uri="{FF2B5EF4-FFF2-40B4-BE49-F238E27FC236}">
                  <a16:creationId xmlns:a16="http://schemas.microsoft.com/office/drawing/2014/main" id="{00000000-0008-0000-0600-000024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85</xdr:row>
          <xdr:rowOff>45720</xdr:rowOff>
        </xdr:from>
        <xdr:to>
          <xdr:col>1</xdr:col>
          <xdr:colOff>190500</xdr:colOff>
          <xdr:row>85</xdr:row>
          <xdr:rowOff>518160</xdr:rowOff>
        </xdr:to>
        <xdr:sp macro="" textlink="">
          <xdr:nvSpPr>
            <xdr:cNvPr id="16569381" name="Button 37" hidden="1">
              <a:extLst>
                <a:ext uri="{63B3BB69-23CF-44E3-9099-C40C66FF867C}">
                  <a14:compatExt spid="_x0000_s16569381"/>
                </a:ext>
                <a:ext uri="{FF2B5EF4-FFF2-40B4-BE49-F238E27FC236}">
                  <a16:creationId xmlns:a16="http://schemas.microsoft.com/office/drawing/2014/main" id="{00000000-0008-0000-0600-000025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85</xdr:row>
          <xdr:rowOff>45720</xdr:rowOff>
        </xdr:from>
        <xdr:to>
          <xdr:col>1</xdr:col>
          <xdr:colOff>152400</xdr:colOff>
          <xdr:row>85</xdr:row>
          <xdr:rowOff>518160</xdr:rowOff>
        </xdr:to>
        <xdr:sp macro="" textlink="">
          <xdr:nvSpPr>
            <xdr:cNvPr id="16569382" name="Button 38" hidden="1">
              <a:extLst>
                <a:ext uri="{63B3BB69-23CF-44E3-9099-C40C66FF867C}">
                  <a14:compatExt spid="_x0000_s16569382"/>
                </a:ext>
                <a:ext uri="{FF2B5EF4-FFF2-40B4-BE49-F238E27FC236}">
                  <a16:creationId xmlns:a16="http://schemas.microsoft.com/office/drawing/2014/main" id="{00000000-0008-0000-0600-000026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85</xdr:row>
          <xdr:rowOff>45720</xdr:rowOff>
        </xdr:from>
        <xdr:to>
          <xdr:col>1</xdr:col>
          <xdr:colOff>182880</xdr:colOff>
          <xdr:row>85</xdr:row>
          <xdr:rowOff>518160</xdr:rowOff>
        </xdr:to>
        <xdr:sp macro="" textlink="">
          <xdr:nvSpPr>
            <xdr:cNvPr id="16569383" name="Button 39" hidden="1">
              <a:extLst>
                <a:ext uri="{63B3BB69-23CF-44E3-9099-C40C66FF867C}">
                  <a14:compatExt spid="_x0000_s16569383"/>
                </a:ext>
                <a:ext uri="{FF2B5EF4-FFF2-40B4-BE49-F238E27FC236}">
                  <a16:creationId xmlns:a16="http://schemas.microsoft.com/office/drawing/2014/main" id="{00000000-0008-0000-0600-000027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110</xdr:row>
          <xdr:rowOff>45720</xdr:rowOff>
        </xdr:from>
        <xdr:to>
          <xdr:col>1</xdr:col>
          <xdr:colOff>190500</xdr:colOff>
          <xdr:row>110</xdr:row>
          <xdr:rowOff>518160</xdr:rowOff>
        </xdr:to>
        <xdr:sp macro="" textlink="">
          <xdr:nvSpPr>
            <xdr:cNvPr id="16569384" name="Button 40" hidden="1">
              <a:extLst>
                <a:ext uri="{63B3BB69-23CF-44E3-9099-C40C66FF867C}">
                  <a14:compatExt spid="_x0000_s16569384"/>
                </a:ext>
                <a:ext uri="{FF2B5EF4-FFF2-40B4-BE49-F238E27FC236}">
                  <a16:creationId xmlns:a16="http://schemas.microsoft.com/office/drawing/2014/main" id="{00000000-0008-0000-0600-000028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110</xdr:row>
          <xdr:rowOff>45720</xdr:rowOff>
        </xdr:from>
        <xdr:to>
          <xdr:col>1</xdr:col>
          <xdr:colOff>190500</xdr:colOff>
          <xdr:row>110</xdr:row>
          <xdr:rowOff>518160</xdr:rowOff>
        </xdr:to>
        <xdr:sp macro="" textlink="">
          <xdr:nvSpPr>
            <xdr:cNvPr id="16569385" name="Button 41" hidden="1">
              <a:extLst>
                <a:ext uri="{63B3BB69-23CF-44E3-9099-C40C66FF867C}">
                  <a14:compatExt spid="_x0000_s16569385"/>
                </a:ext>
                <a:ext uri="{FF2B5EF4-FFF2-40B4-BE49-F238E27FC236}">
                  <a16:creationId xmlns:a16="http://schemas.microsoft.com/office/drawing/2014/main" id="{00000000-0008-0000-0600-000029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110</xdr:row>
          <xdr:rowOff>45720</xdr:rowOff>
        </xdr:from>
        <xdr:to>
          <xdr:col>1</xdr:col>
          <xdr:colOff>152400</xdr:colOff>
          <xdr:row>110</xdr:row>
          <xdr:rowOff>518160</xdr:rowOff>
        </xdr:to>
        <xdr:sp macro="" textlink="">
          <xdr:nvSpPr>
            <xdr:cNvPr id="16569386" name="Button 42" hidden="1">
              <a:extLst>
                <a:ext uri="{63B3BB69-23CF-44E3-9099-C40C66FF867C}">
                  <a14:compatExt spid="_x0000_s16569386"/>
                </a:ext>
                <a:ext uri="{FF2B5EF4-FFF2-40B4-BE49-F238E27FC236}">
                  <a16:creationId xmlns:a16="http://schemas.microsoft.com/office/drawing/2014/main" id="{00000000-0008-0000-0600-00002A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110</xdr:row>
          <xdr:rowOff>45720</xdr:rowOff>
        </xdr:from>
        <xdr:to>
          <xdr:col>1</xdr:col>
          <xdr:colOff>182880</xdr:colOff>
          <xdr:row>110</xdr:row>
          <xdr:rowOff>518160</xdr:rowOff>
        </xdr:to>
        <xdr:sp macro="" textlink="">
          <xdr:nvSpPr>
            <xdr:cNvPr id="16569387" name="Button 43" hidden="1">
              <a:extLst>
                <a:ext uri="{63B3BB69-23CF-44E3-9099-C40C66FF867C}">
                  <a14:compatExt spid="_x0000_s16569387"/>
                </a:ext>
                <a:ext uri="{FF2B5EF4-FFF2-40B4-BE49-F238E27FC236}">
                  <a16:creationId xmlns:a16="http://schemas.microsoft.com/office/drawing/2014/main" id="{00000000-0008-0000-0600-00002B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135</xdr:row>
          <xdr:rowOff>45720</xdr:rowOff>
        </xdr:from>
        <xdr:to>
          <xdr:col>1</xdr:col>
          <xdr:colOff>190500</xdr:colOff>
          <xdr:row>135</xdr:row>
          <xdr:rowOff>518160</xdr:rowOff>
        </xdr:to>
        <xdr:sp macro="" textlink="">
          <xdr:nvSpPr>
            <xdr:cNvPr id="16569388" name="Button 44" hidden="1">
              <a:extLst>
                <a:ext uri="{63B3BB69-23CF-44E3-9099-C40C66FF867C}">
                  <a14:compatExt spid="_x0000_s16569388"/>
                </a:ext>
                <a:ext uri="{FF2B5EF4-FFF2-40B4-BE49-F238E27FC236}">
                  <a16:creationId xmlns:a16="http://schemas.microsoft.com/office/drawing/2014/main" id="{00000000-0008-0000-0600-00002C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135</xdr:row>
          <xdr:rowOff>45720</xdr:rowOff>
        </xdr:from>
        <xdr:to>
          <xdr:col>1</xdr:col>
          <xdr:colOff>190500</xdr:colOff>
          <xdr:row>135</xdr:row>
          <xdr:rowOff>518160</xdr:rowOff>
        </xdr:to>
        <xdr:sp macro="" textlink="">
          <xdr:nvSpPr>
            <xdr:cNvPr id="16569389" name="Button 45" hidden="1">
              <a:extLst>
                <a:ext uri="{63B3BB69-23CF-44E3-9099-C40C66FF867C}">
                  <a14:compatExt spid="_x0000_s16569389"/>
                </a:ext>
                <a:ext uri="{FF2B5EF4-FFF2-40B4-BE49-F238E27FC236}">
                  <a16:creationId xmlns:a16="http://schemas.microsoft.com/office/drawing/2014/main" id="{00000000-0008-0000-0600-00002D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135</xdr:row>
          <xdr:rowOff>45720</xdr:rowOff>
        </xdr:from>
        <xdr:to>
          <xdr:col>1</xdr:col>
          <xdr:colOff>190500</xdr:colOff>
          <xdr:row>135</xdr:row>
          <xdr:rowOff>518160</xdr:rowOff>
        </xdr:to>
        <xdr:sp macro="" textlink="">
          <xdr:nvSpPr>
            <xdr:cNvPr id="16569390" name="Button 46" hidden="1">
              <a:extLst>
                <a:ext uri="{63B3BB69-23CF-44E3-9099-C40C66FF867C}">
                  <a14:compatExt spid="_x0000_s16569390"/>
                </a:ext>
                <a:ext uri="{FF2B5EF4-FFF2-40B4-BE49-F238E27FC236}">
                  <a16:creationId xmlns:a16="http://schemas.microsoft.com/office/drawing/2014/main" id="{00000000-0008-0000-0600-00002E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135</xdr:row>
          <xdr:rowOff>45720</xdr:rowOff>
        </xdr:from>
        <xdr:to>
          <xdr:col>1</xdr:col>
          <xdr:colOff>152400</xdr:colOff>
          <xdr:row>135</xdr:row>
          <xdr:rowOff>518160</xdr:rowOff>
        </xdr:to>
        <xdr:sp macro="" textlink="">
          <xdr:nvSpPr>
            <xdr:cNvPr id="16569391" name="Button 47" hidden="1">
              <a:extLst>
                <a:ext uri="{63B3BB69-23CF-44E3-9099-C40C66FF867C}">
                  <a14:compatExt spid="_x0000_s16569391"/>
                </a:ext>
                <a:ext uri="{FF2B5EF4-FFF2-40B4-BE49-F238E27FC236}">
                  <a16:creationId xmlns:a16="http://schemas.microsoft.com/office/drawing/2014/main" id="{00000000-0008-0000-0600-00002F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135</xdr:row>
          <xdr:rowOff>45720</xdr:rowOff>
        </xdr:from>
        <xdr:to>
          <xdr:col>1</xdr:col>
          <xdr:colOff>182880</xdr:colOff>
          <xdr:row>135</xdr:row>
          <xdr:rowOff>518160</xdr:rowOff>
        </xdr:to>
        <xdr:sp macro="" textlink="">
          <xdr:nvSpPr>
            <xdr:cNvPr id="16569392" name="Button 48" hidden="1">
              <a:extLst>
                <a:ext uri="{63B3BB69-23CF-44E3-9099-C40C66FF867C}">
                  <a14:compatExt spid="_x0000_s16569392"/>
                </a:ext>
                <a:ext uri="{FF2B5EF4-FFF2-40B4-BE49-F238E27FC236}">
                  <a16:creationId xmlns:a16="http://schemas.microsoft.com/office/drawing/2014/main" id="{00000000-0008-0000-0600-000030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99060</xdr:colOff>
          <xdr:row>185</xdr:row>
          <xdr:rowOff>45720</xdr:rowOff>
        </xdr:from>
        <xdr:to>
          <xdr:col>1</xdr:col>
          <xdr:colOff>220980</xdr:colOff>
          <xdr:row>185</xdr:row>
          <xdr:rowOff>502920</xdr:rowOff>
        </xdr:to>
        <xdr:sp macro="" textlink="">
          <xdr:nvSpPr>
            <xdr:cNvPr id="16569393" name="Button 49" hidden="1">
              <a:extLst>
                <a:ext uri="{63B3BB69-23CF-44E3-9099-C40C66FF867C}">
                  <a14:compatExt spid="_x0000_s16569393"/>
                </a:ext>
                <a:ext uri="{FF2B5EF4-FFF2-40B4-BE49-F238E27FC236}">
                  <a16:creationId xmlns:a16="http://schemas.microsoft.com/office/drawing/2014/main" id="{00000000-0008-0000-0600-000031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58</xdr:row>
          <xdr:rowOff>22860</xdr:rowOff>
        </xdr:from>
        <xdr:to>
          <xdr:col>6</xdr:col>
          <xdr:colOff>152400</xdr:colOff>
          <xdr:row>58</xdr:row>
          <xdr:rowOff>152400</xdr:rowOff>
        </xdr:to>
        <xdr:sp macro="" textlink="">
          <xdr:nvSpPr>
            <xdr:cNvPr id="16569394" name="Button 50" hidden="1">
              <a:extLst>
                <a:ext uri="{63B3BB69-23CF-44E3-9099-C40C66FF867C}">
                  <a14:compatExt spid="_x0000_s16569394"/>
                </a:ext>
                <a:ext uri="{FF2B5EF4-FFF2-40B4-BE49-F238E27FC236}">
                  <a16:creationId xmlns:a16="http://schemas.microsoft.com/office/drawing/2014/main" id="{00000000-0008-0000-0600-000032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58</xdr:row>
          <xdr:rowOff>22860</xdr:rowOff>
        </xdr:from>
        <xdr:to>
          <xdr:col>8</xdr:col>
          <xdr:colOff>228600</xdr:colOff>
          <xdr:row>58</xdr:row>
          <xdr:rowOff>152400</xdr:rowOff>
        </xdr:to>
        <xdr:sp macro="" textlink="">
          <xdr:nvSpPr>
            <xdr:cNvPr id="16569395" name="Button 51" hidden="1">
              <a:extLst>
                <a:ext uri="{63B3BB69-23CF-44E3-9099-C40C66FF867C}">
                  <a14:compatExt spid="_x0000_s16569395"/>
                </a:ext>
                <a:ext uri="{FF2B5EF4-FFF2-40B4-BE49-F238E27FC236}">
                  <a16:creationId xmlns:a16="http://schemas.microsoft.com/office/drawing/2014/main" id="{00000000-0008-0000-0600-000033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182880</xdr:colOff>
          <xdr:row>58</xdr:row>
          <xdr:rowOff>22860</xdr:rowOff>
        </xdr:from>
        <xdr:to>
          <xdr:col>10</xdr:col>
          <xdr:colOff>297180</xdr:colOff>
          <xdr:row>58</xdr:row>
          <xdr:rowOff>152400</xdr:rowOff>
        </xdr:to>
        <xdr:sp macro="" textlink="">
          <xdr:nvSpPr>
            <xdr:cNvPr id="16569396" name="Button 52" hidden="1">
              <a:extLst>
                <a:ext uri="{63B3BB69-23CF-44E3-9099-C40C66FF867C}">
                  <a14:compatExt spid="_x0000_s16569396"/>
                </a:ext>
                <a:ext uri="{FF2B5EF4-FFF2-40B4-BE49-F238E27FC236}">
                  <a16:creationId xmlns:a16="http://schemas.microsoft.com/office/drawing/2014/main" id="{00000000-0008-0000-0600-000034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259080</xdr:colOff>
          <xdr:row>58</xdr:row>
          <xdr:rowOff>22860</xdr:rowOff>
        </xdr:from>
        <xdr:to>
          <xdr:col>13</xdr:col>
          <xdr:colOff>45720</xdr:colOff>
          <xdr:row>58</xdr:row>
          <xdr:rowOff>152400</xdr:rowOff>
        </xdr:to>
        <xdr:sp macro="" textlink="">
          <xdr:nvSpPr>
            <xdr:cNvPr id="16569397" name="Button 53" hidden="1">
              <a:extLst>
                <a:ext uri="{63B3BB69-23CF-44E3-9099-C40C66FF867C}">
                  <a14:compatExt spid="_x0000_s16569397"/>
                </a:ext>
                <a:ext uri="{FF2B5EF4-FFF2-40B4-BE49-F238E27FC236}">
                  <a16:creationId xmlns:a16="http://schemas.microsoft.com/office/drawing/2014/main" id="{00000000-0008-0000-0600-000035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58</xdr:row>
          <xdr:rowOff>22860</xdr:rowOff>
        </xdr:from>
        <xdr:to>
          <xdr:col>15</xdr:col>
          <xdr:colOff>68580</xdr:colOff>
          <xdr:row>58</xdr:row>
          <xdr:rowOff>152400</xdr:rowOff>
        </xdr:to>
        <xdr:sp macro="" textlink="">
          <xdr:nvSpPr>
            <xdr:cNvPr id="16569398" name="Button 54" hidden="1">
              <a:extLst>
                <a:ext uri="{63B3BB69-23CF-44E3-9099-C40C66FF867C}">
                  <a14:compatExt spid="_x0000_s16569398"/>
                </a:ext>
                <a:ext uri="{FF2B5EF4-FFF2-40B4-BE49-F238E27FC236}">
                  <a16:creationId xmlns:a16="http://schemas.microsoft.com/office/drawing/2014/main" id="{00000000-0008-0000-0600-000036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58</xdr:row>
          <xdr:rowOff>22860</xdr:rowOff>
        </xdr:from>
        <xdr:to>
          <xdr:col>17</xdr:col>
          <xdr:colOff>0</xdr:colOff>
          <xdr:row>58</xdr:row>
          <xdr:rowOff>152400</xdr:rowOff>
        </xdr:to>
        <xdr:sp macro="" textlink="">
          <xdr:nvSpPr>
            <xdr:cNvPr id="16569399" name="Button 55" hidden="1">
              <a:extLst>
                <a:ext uri="{63B3BB69-23CF-44E3-9099-C40C66FF867C}">
                  <a14:compatExt spid="_x0000_s16569399"/>
                </a:ext>
                <a:ext uri="{FF2B5EF4-FFF2-40B4-BE49-F238E27FC236}">
                  <a16:creationId xmlns:a16="http://schemas.microsoft.com/office/drawing/2014/main" id="{00000000-0008-0000-0600-000037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160020</xdr:colOff>
          <xdr:row>58</xdr:row>
          <xdr:rowOff>22860</xdr:rowOff>
        </xdr:from>
        <xdr:to>
          <xdr:col>18</xdr:col>
          <xdr:colOff>152400</xdr:colOff>
          <xdr:row>58</xdr:row>
          <xdr:rowOff>152400</xdr:rowOff>
        </xdr:to>
        <xdr:sp macro="" textlink="">
          <xdr:nvSpPr>
            <xdr:cNvPr id="16569400" name="Button 56" hidden="1">
              <a:extLst>
                <a:ext uri="{63B3BB69-23CF-44E3-9099-C40C66FF867C}">
                  <a14:compatExt spid="_x0000_s16569400"/>
                </a:ext>
                <a:ext uri="{FF2B5EF4-FFF2-40B4-BE49-F238E27FC236}">
                  <a16:creationId xmlns:a16="http://schemas.microsoft.com/office/drawing/2014/main" id="{00000000-0008-0000-0600-000038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58</xdr:row>
          <xdr:rowOff>22860</xdr:rowOff>
        </xdr:from>
        <xdr:to>
          <xdr:col>20</xdr:col>
          <xdr:colOff>0</xdr:colOff>
          <xdr:row>58</xdr:row>
          <xdr:rowOff>152400</xdr:rowOff>
        </xdr:to>
        <xdr:sp macro="" textlink="">
          <xdr:nvSpPr>
            <xdr:cNvPr id="16569401" name="Button 57" hidden="1">
              <a:extLst>
                <a:ext uri="{63B3BB69-23CF-44E3-9099-C40C66FF867C}">
                  <a14:compatExt spid="_x0000_s16569401"/>
                </a:ext>
                <a:ext uri="{FF2B5EF4-FFF2-40B4-BE49-F238E27FC236}">
                  <a16:creationId xmlns:a16="http://schemas.microsoft.com/office/drawing/2014/main" id="{00000000-0008-0000-0600-000039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137160</xdr:colOff>
          <xdr:row>58</xdr:row>
          <xdr:rowOff>22860</xdr:rowOff>
        </xdr:from>
        <xdr:to>
          <xdr:col>21</xdr:col>
          <xdr:colOff>137160</xdr:colOff>
          <xdr:row>58</xdr:row>
          <xdr:rowOff>152400</xdr:rowOff>
        </xdr:to>
        <xdr:sp macro="" textlink="">
          <xdr:nvSpPr>
            <xdr:cNvPr id="16569402" name="Button 58" hidden="1">
              <a:extLst>
                <a:ext uri="{63B3BB69-23CF-44E3-9099-C40C66FF867C}">
                  <a14:compatExt spid="_x0000_s16569402"/>
                </a:ext>
                <a:ext uri="{FF2B5EF4-FFF2-40B4-BE49-F238E27FC236}">
                  <a16:creationId xmlns:a16="http://schemas.microsoft.com/office/drawing/2014/main" id="{00000000-0008-0000-0600-00003A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82</xdr:row>
          <xdr:rowOff>99060</xdr:rowOff>
        </xdr:from>
        <xdr:to>
          <xdr:col>6</xdr:col>
          <xdr:colOff>152400</xdr:colOff>
          <xdr:row>83</xdr:row>
          <xdr:rowOff>60960</xdr:rowOff>
        </xdr:to>
        <xdr:sp macro="" textlink="">
          <xdr:nvSpPr>
            <xdr:cNvPr id="16569403" name="Button 59" hidden="1">
              <a:extLst>
                <a:ext uri="{63B3BB69-23CF-44E3-9099-C40C66FF867C}">
                  <a14:compatExt spid="_x0000_s16569403"/>
                </a:ext>
                <a:ext uri="{FF2B5EF4-FFF2-40B4-BE49-F238E27FC236}">
                  <a16:creationId xmlns:a16="http://schemas.microsoft.com/office/drawing/2014/main" id="{00000000-0008-0000-0600-00003B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82</xdr:row>
          <xdr:rowOff>99060</xdr:rowOff>
        </xdr:from>
        <xdr:to>
          <xdr:col>8</xdr:col>
          <xdr:colOff>228600</xdr:colOff>
          <xdr:row>83</xdr:row>
          <xdr:rowOff>60960</xdr:rowOff>
        </xdr:to>
        <xdr:sp macro="" textlink="">
          <xdr:nvSpPr>
            <xdr:cNvPr id="16569404" name="Button 60" hidden="1">
              <a:extLst>
                <a:ext uri="{63B3BB69-23CF-44E3-9099-C40C66FF867C}">
                  <a14:compatExt spid="_x0000_s16569404"/>
                </a:ext>
                <a:ext uri="{FF2B5EF4-FFF2-40B4-BE49-F238E27FC236}">
                  <a16:creationId xmlns:a16="http://schemas.microsoft.com/office/drawing/2014/main" id="{00000000-0008-0000-0600-00003C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182880</xdr:colOff>
          <xdr:row>82</xdr:row>
          <xdr:rowOff>99060</xdr:rowOff>
        </xdr:from>
        <xdr:to>
          <xdr:col>10</xdr:col>
          <xdr:colOff>335280</xdr:colOff>
          <xdr:row>83</xdr:row>
          <xdr:rowOff>60960</xdr:rowOff>
        </xdr:to>
        <xdr:sp macro="" textlink="">
          <xdr:nvSpPr>
            <xdr:cNvPr id="16569405" name="Button 61" hidden="1">
              <a:extLst>
                <a:ext uri="{63B3BB69-23CF-44E3-9099-C40C66FF867C}">
                  <a14:compatExt spid="_x0000_s16569405"/>
                </a:ext>
                <a:ext uri="{FF2B5EF4-FFF2-40B4-BE49-F238E27FC236}">
                  <a16:creationId xmlns:a16="http://schemas.microsoft.com/office/drawing/2014/main" id="{00000000-0008-0000-0600-00003D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259080</xdr:colOff>
          <xdr:row>82</xdr:row>
          <xdr:rowOff>99060</xdr:rowOff>
        </xdr:from>
        <xdr:to>
          <xdr:col>13</xdr:col>
          <xdr:colOff>45720</xdr:colOff>
          <xdr:row>83</xdr:row>
          <xdr:rowOff>60960</xdr:rowOff>
        </xdr:to>
        <xdr:sp macro="" textlink="">
          <xdr:nvSpPr>
            <xdr:cNvPr id="16569406" name="Button 62" hidden="1">
              <a:extLst>
                <a:ext uri="{63B3BB69-23CF-44E3-9099-C40C66FF867C}">
                  <a14:compatExt spid="_x0000_s16569406"/>
                </a:ext>
                <a:ext uri="{FF2B5EF4-FFF2-40B4-BE49-F238E27FC236}">
                  <a16:creationId xmlns:a16="http://schemas.microsoft.com/office/drawing/2014/main" id="{00000000-0008-0000-0600-00003E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82</xdr:row>
          <xdr:rowOff>99060</xdr:rowOff>
        </xdr:from>
        <xdr:to>
          <xdr:col>15</xdr:col>
          <xdr:colOff>68580</xdr:colOff>
          <xdr:row>83</xdr:row>
          <xdr:rowOff>60960</xdr:rowOff>
        </xdr:to>
        <xdr:sp macro="" textlink="">
          <xdr:nvSpPr>
            <xdr:cNvPr id="16569407" name="Button 63" hidden="1">
              <a:extLst>
                <a:ext uri="{63B3BB69-23CF-44E3-9099-C40C66FF867C}">
                  <a14:compatExt spid="_x0000_s16569407"/>
                </a:ext>
                <a:ext uri="{FF2B5EF4-FFF2-40B4-BE49-F238E27FC236}">
                  <a16:creationId xmlns:a16="http://schemas.microsoft.com/office/drawing/2014/main" id="{00000000-0008-0000-0600-00003F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441960</xdr:colOff>
          <xdr:row>82</xdr:row>
          <xdr:rowOff>99060</xdr:rowOff>
        </xdr:from>
        <xdr:to>
          <xdr:col>16</xdr:col>
          <xdr:colOff>426720</xdr:colOff>
          <xdr:row>83</xdr:row>
          <xdr:rowOff>60960</xdr:rowOff>
        </xdr:to>
        <xdr:sp macro="" textlink="">
          <xdr:nvSpPr>
            <xdr:cNvPr id="16569408" name="Button 64" hidden="1">
              <a:extLst>
                <a:ext uri="{63B3BB69-23CF-44E3-9099-C40C66FF867C}">
                  <a14:compatExt spid="_x0000_s16569408"/>
                </a:ext>
                <a:ext uri="{FF2B5EF4-FFF2-40B4-BE49-F238E27FC236}">
                  <a16:creationId xmlns:a16="http://schemas.microsoft.com/office/drawing/2014/main" id="{00000000-0008-0000-0600-000040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160020</xdr:colOff>
          <xdr:row>82</xdr:row>
          <xdr:rowOff>99060</xdr:rowOff>
        </xdr:from>
        <xdr:to>
          <xdr:col>18</xdr:col>
          <xdr:colOff>152400</xdr:colOff>
          <xdr:row>83</xdr:row>
          <xdr:rowOff>60960</xdr:rowOff>
        </xdr:to>
        <xdr:sp macro="" textlink="">
          <xdr:nvSpPr>
            <xdr:cNvPr id="16569409" name="Button 65" hidden="1">
              <a:extLst>
                <a:ext uri="{63B3BB69-23CF-44E3-9099-C40C66FF867C}">
                  <a14:compatExt spid="_x0000_s16569409"/>
                </a:ext>
                <a:ext uri="{FF2B5EF4-FFF2-40B4-BE49-F238E27FC236}">
                  <a16:creationId xmlns:a16="http://schemas.microsoft.com/office/drawing/2014/main" id="{00000000-0008-0000-0600-000041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419100</xdr:colOff>
          <xdr:row>82</xdr:row>
          <xdr:rowOff>99060</xdr:rowOff>
        </xdr:from>
        <xdr:to>
          <xdr:col>19</xdr:col>
          <xdr:colOff>419100</xdr:colOff>
          <xdr:row>83</xdr:row>
          <xdr:rowOff>60960</xdr:rowOff>
        </xdr:to>
        <xdr:sp macro="" textlink="">
          <xdr:nvSpPr>
            <xdr:cNvPr id="16569410" name="Button 66" hidden="1">
              <a:extLst>
                <a:ext uri="{63B3BB69-23CF-44E3-9099-C40C66FF867C}">
                  <a14:compatExt spid="_x0000_s16569410"/>
                </a:ext>
                <a:ext uri="{FF2B5EF4-FFF2-40B4-BE49-F238E27FC236}">
                  <a16:creationId xmlns:a16="http://schemas.microsoft.com/office/drawing/2014/main" id="{00000000-0008-0000-0600-000042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137160</xdr:colOff>
          <xdr:row>82</xdr:row>
          <xdr:rowOff>99060</xdr:rowOff>
        </xdr:from>
        <xdr:to>
          <xdr:col>21</xdr:col>
          <xdr:colOff>137160</xdr:colOff>
          <xdr:row>83</xdr:row>
          <xdr:rowOff>60960</xdr:rowOff>
        </xdr:to>
        <xdr:sp macro="" textlink="">
          <xdr:nvSpPr>
            <xdr:cNvPr id="16569411" name="Button 67" hidden="1">
              <a:extLst>
                <a:ext uri="{63B3BB69-23CF-44E3-9099-C40C66FF867C}">
                  <a14:compatExt spid="_x0000_s16569411"/>
                </a:ext>
                <a:ext uri="{FF2B5EF4-FFF2-40B4-BE49-F238E27FC236}">
                  <a16:creationId xmlns:a16="http://schemas.microsoft.com/office/drawing/2014/main" id="{00000000-0008-0000-0600-000043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108</xdr:row>
          <xdr:rowOff>99060</xdr:rowOff>
        </xdr:from>
        <xdr:to>
          <xdr:col>6</xdr:col>
          <xdr:colOff>152400</xdr:colOff>
          <xdr:row>109</xdr:row>
          <xdr:rowOff>60960</xdr:rowOff>
        </xdr:to>
        <xdr:sp macro="" textlink="">
          <xdr:nvSpPr>
            <xdr:cNvPr id="16569412" name="Button 68" hidden="1">
              <a:extLst>
                <a:ext uri="{63B3BB69-23CF-44E3-9099-C40C66FF867C}">
                  <a14:compatExt spid="_x0000_s16569412"/>
                </a:ext>
                <a:ext uri="{FF2B5EF4-FFF2-40B4-BE49-F238E27FC236}">
                  <a16:creationId xmlns:a16="http://schemas.microsoft.com/office/drawing/2014/main" id="{00000000-0008-0000-0600-000044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108</xdr:row>
          <xdr:rowOff>99060</xdr:rowOff>
        </xdr:from>
        <xdr:to>
          <xdr:col>8</xdr:col>
          <xdr:colOff>228600</xdr:colOff>
          <xdr:row>109</xdr:row>
          <xdr:rowOff>60960</xdr:rowOff>
        </xdr:to>
        <xdr:sp macro="" textlink="">
          <xdr:nvSpPr>
            <xdr:cNvPr id="16569413" name="Button 69" hidden="1">
              <a:extLst>
                <a:ext uri="{63B3BB69-23CF-44E3-9099-C40C66FF867C}">
                  <a14:compatExt spid="_x0000_s16569413"/>
                </a:ext>
                <a:ext uri="{FF2B5EF4-FFF2-40B4-BE49-F238E27FC236}">
                  <a16:creationId xmlns:a16="http://schemas.microsoft.com/office/drawing/2014/main" id="{00000000-0008-0000-0600-000045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182880</xdr:colOff>
          <xdr:row>108</xdr:row>
          <xdr:rowOff>99060</xdr:rowOff>
        </xdr:from>
        <xdr:to>
          <xdr:col>10</xdr:col>
          <xdr:colOff>335280</xdr:colOff>
          <xdr:row>109</xdr:row>
          <xdr:rowOff>60960</xdr:rowOff>
        </xdr:to>
        <xdr:sp macro="" textlink="">
          <xdr:nvSpPr>
            <xdr:cNvPr id="16569414" name="Button 70" hidden="1">
              <a:extLst>
                <a:ext uri="{63B3BB69-23CF-44E3-9099-C40C66FF867C}">
                  <a14:compatExt spid="_x0000_s16569414"/>
                </a:ext>
                <a:ext uri="{FF2B5EF4-FFF2-40B4-BE49-F238E27FC236}">
                  <a16:creationId xmlns:a16="http://schemas.microsoft.com/office/drawing/2014/main" id="{00000000-0008-0000-0600-000046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259080</xdr:colOff>
          <xdr:row>108</xdr:row>
          <xdr:rowOff>99060</xdr:rowOff>
        </xdr:from>
        <xdr:to>
          <xdr:col>13</xdr:col>
          <xdr:colOff>45720</xdr:colOff>
          <xdr:row>109</xdr:row>
          <xdr:rowOff>60960</xdr:rowOff>
        </xdr:to>
        <xdr:sp macro="" textlink="">
          <xdr:nvSpPr>
            <xdr:cNvPr id="16569415" name="Button 71" hidden="1">
              <a:extLst>
                <a:ext uri="{63B3BB69-23CF-44E3-9099-C40C66FF867C}">
                  <a14:compatExt spid="_x0000_s16569415"/>
                </a:ext>
                <a:ext uri="{FF2B5EF4-FFF2-40B4-BE49-F238E27FC236}">
                  <a16:creationId xmlns:a16="http://schemas.microsoft.com/office/drawing/2014/main" id="{00000000-0008-0000-0600-000047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108</xdr:row>
          <xdr:rowOff>99060</xdr:rowOff>
        </xdr:from>
        <xdr:to>
          <xdr:col>15</xdr:col>
          <xdr:colOff>68580</xdr:colOff>
          <xdr:row>109</xdr:row>
          <xdr:rowOff>60960</xdr:rowOff>
        </xdr:to>
        <xdr:sp macro="" textlink="">
          <xdr:nvSpPr>
            <xdr:cNvPr id="16569416" name="Button 72" hidden="1">
              <a:extLst>
                <a:ext uri="{63B3BB69-23CF-44E3-9099-C40C66FF867C}">
                  <a14:compatExt spid="_x0000_s16569416"/>
                </a:ext>
                <a:ext uri="{FF2B5EF4-FFF2-40B4-BE49-F238E27FC236}">
                  <a16:creationId xmlns:a16="http://schemas.microsoft.com/office/drawing/2014/main" id="{00000000-0008-0000-0600-000048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441960</xdr:colOff>
          <xdr:row>108</xdr:row>
          <xdr:rowOff>99060</xdr:rowOff>
        </xdr:from>
        <xdr:to>
          <xdr:col>16</xdr:col>
          <xdr:colOff>426720</xdr:colOff>
          <xdr:row>109</xdr:row>
          <xdr:rowOff>60960</xdr:rowOff>
        </xdr:to>
        <xdr:sp macro="" textlink="">
          <xdr:nvSpPr>
            <xdr:cNvPr id="16569417" name="Button 73" hidden="1">
              <a:extLst>
                <a:ext uri="{63B3BB69-23CF-44E3-9099-C40C66FF867C}">
                  <a14:compatExt spid="_x0000_s16569417"/>
                </a:ext>
                <a:ext uri="{FF2B5EF4-FFF2-40B4-BE49-F238E27FC236}">
                  <a16:creationId xmlns:a16="http://schemas.microsoft.com/office/drawing/2014/main" id="{00000000-0008-0000-0600-000049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160020</xdr:colOff>
          <xdr:row>108</xdr:row>
          <xdr:rowOff>99060</xdr:rowOff>
        </xdr:from>
        <xdr:to>
          <xdr:col>18</xdr:col>
          <xdr:colOff>152400</xdr:colOff>
          <xdr:row>109</xdr:row>
          <xdr:rowOff>60960</xdr:rowOff>
        </xdr:to>
        <xdr:sp macro="" textlink="">
          <xdr:nvSpPr>
            <xdr:cNvPr id="16569418" name="Button 74" hidden="1">
              <a:extLst>
                <a:ext uri="{63B3BB69-23CF-44E3-9099-C40C66FF867C}">
                  <a14:compatExt spid="_x0000_s16569418"/>
                </a:ext>
                <a:ext uri="{FF2B5EF4-FFF2-40B4-BE49-F238E27FC236}">
                  <a16:creationId xmlns:a16="http://schemas.microsoft.com/office/drawing/2014/main" id="{00000000-0008-0000-0600-00004A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419100</xdr:colOff>
          <xdr:row>108</xdr:row>
          <xdr:rowOff>99060</xdr:rowOff>
        </xdr:from>
        <xdr:to>
          <xdr:col>19</xdr:col>
          <xdr:colOff>419100</xdr:colOff>
          <xdr:row>109</xdr:row>
          <xdr:rowOff>60960</xdr:rowOff>
        </xdr:to>
        <xdr:sp macro="" textlink="">
          <xdr:nvSpPr>
            <xdr:cNvPr id="16569419" name="Button 75" hidden="1">
              <a:extLst>
                <a:ext uri="{63B3BB69-23CF-44E3-9099-C40C66FF867C}">
                  <a14:compatExt spid="_x0000_s16569419"/>
                </a:ext>
                <a:ext uri="{FF2B5EF4-FFF2-40B4-BE49-F238E27FC236}">
                  <a16:creationId xmlns:a16="http://schemas.microsoft.com/office/drawing/2014/main" id="{00000000-0008-0000-0600-00004B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137160</xdr:colOff>
          <xdr:row>108</xdr:row>
          <xdr:rowOff>99060</xdr:rowOff>
        </xdr:from>
        <xdr:to>
          <xdr:col>21</xdr:col>
          <xdr:colOff>137160</xdr:colOff>
          <xdr:row>109</xdr:row>
          <xdr:rowOff>60960</xdr:rowOff>
        </xdr:to>
        <xdr:sp macro="" textlink="">
          <xdr:nvSpPr>
            <xdr:cNvPr id="16569420" name="Button 76" hidden="1">
              <a:extLst>
                <a:ext uri="{63B3BB69-23CF-44E3-9099-C40C66FF867C}">
                  <a14:compatExt spid="_x0000_s16569420"/>
                </a:ext>
                <a:ext uri="{FF2B5EF4-FFF2-40B4-BE49-F238E27FC236}">
                  <a16:creationId xmlns:a16="http://schemas.microsoft.com/office/drawing/2014/main" id="{00000000-0008-0000-0600-00004C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133</xdr:row>
          <xdr:rowOff>99060</xdr:rowOff>
        </xdr:from>
        <xdr:to>
          <xdr:col>6</xdr:col>
          <xdr:colOff>152400</xdr:colOff>
          <xdr:row>134</xdr:row>
          <xdr:rowOff>60960</xdr:rowOff>
        </xdr:to>
        <xdr:sp macro="" textlink="">
          <xdr:nvSpPr>
            <xdr:cNvPr id="16569421" name="Button 77" hidden="1">
              <a:extLst>
                <a:ext uri="{63B3BB69-23CF-44E3-9099-C40C66FF867C}">
                  <a14:compatExt spid="_x0000_s16569421"/>
                </a:ext>
                <a:ext uri="{FF2B5EF4-FFF2-40B4-BE49-F238E27FC236}">
                  <a16:creationId xmlns:a16="http://schemas.microsoft.com/office/drawing/2014/main" id="{00000000-0008-0000-0600-00004D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133</xdr:row>
          <xdr:rowOff>99060</xdr:rowOff>
        </xdr:from>
        <xdr:to>
          <xdr:col>8</xdr:col>
          <xdr:colOff>228600</xdr:colOff>
          <xdr:row>134</xdr:row>
          <xdr:rowOff>60960</xdr:rowOff>
        </xdr:to>
        <xdr:sp macro="" textlink="">
          <xdr:nvSpPr>
            <xdr:cNvPr id="16569422" name="Button 78" hidden="1">
              <a:extLst>
                <a:ext uri="{63B3BB69-23CF-44E3-9099-C40C66FF867C}">
                  <a14:compatExt spid="_x0000_s16569422"/>
                </a:ext>
                <a:ext uri="{FF2B5EF4-FFF2-40B4-BE49-F238E27FC236}">
                  <a16:creationId xmlns:a16="http://schemas.microsoft.com/office/drawing/2014/main" id="{00000000-0008-0000-0600-00004E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182880</xdr:colOff>
          <xdr:row>133</xdr:row>
          <xdr:rowOff>99060</xdr:rowOff>
        </xdr:from>
        <xdr:to>
          <xdr:col>10</xdr:col>
          <xdr:colOff>335280</xdr:colOff>
          <xdr:row>134</xdr:row>
          <xdr:rowOff>60960</xdr:rowOff>
        </xdr:to>
        <xdr:sp macro="" textlink="">
          <xdr:nvSpPr>
            <xdr:cNvPr id="16569423" name="Button 79" hidden="1">
              <a:extLst>
                <a:ext uri="{63B3BB69-23CF-44E3-9099-C40C66FF867C}">
                  <a14:compatExt spid="_x0000_s16569423"/>
                </a:ext>
                <a:ext uri="{FF2B5EF4-FFF2-40B4-BE49-F238E27FC236}">
                  <a16:creationId xmlns:a16="http://schemas.microsoft.com/office/drawing/2014/main" id="{00000000-0008-0000-0600-00004F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259080</xdr:colOff>
          <xdr:row>133</xdr:row>
          <xdr:rowOff>99060</xdr:rowOff>
        </xdr:from>
        <xdr:to>
          <xdr:col>13</xdr:col>
          <xdr:colOff>45720</xdr:colOff>
          <xdr:row>134</xdr:row>
          <xdr:rowOff>60960</xdr:rowOff>
        </xdr:to>
        <xdr:sp macro="" textlink="">
          <xdr:nvSpPr>
            <xdr:cNvPr id="16569424" name="Button 80" hidden="1">
              <a:extLst>
                <a:ext uri="{63B3BB69-23CF-44E3-9099-C40C66FF867C}">
                  <a14:compatExt spid="_x0000_s16569424"/>
                </a:ext>
                <a:ext uri="{FF2B5EF4-FFF2-40B4-BE49-F238E27FC236}">
                  <a16:creationId xmlns:a16="http://schemas.microsoft.com/office/drawing/2014/main" id="{00000000-0008-0000-0600-000050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133</xdr:row>
          <xdr:rowOff>99060</xdr:rowOff>
        </xdr:from>
        <xdr:to>
          <xdr:col>15</xdr:col>
          <xdr:colOff>68580</xdr:colOff>
          <xdr:row>134</xdr:row>
          <xdr:rowOff>60960</xdr:rowOff>
        </xdr:to>
        <xdr:sp macro="" textlink="">
          <xdr:nvSpPr>
            <xdr:cNvPr id="16569425" name="Button 81" hidden="1">
              <a:extLst>
                <a:ext uri="{63B3BB69-23CF-44E3-9099-C40C66FF867C}">
                  <a14:compatExt spid="_x0000_s16569425"/>
                </a:ext>
                <a:ext uri="{FF2B5EF4-FFF2-40B4-BE49-F238E27FC236}">
                  <a16:creationId xmlns:a16="http://schemas.microsoft.com/office/drawing/2014/main" id="{00000000-0008-0000-0600-000051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441960</xdr:colOff>
          <xdr:row>133</xdr:row>
          <xdr:rowOff>99060</xdr:rowOff>
        </xdr:from>
        <xdr:to>
          <xdr:col>16</xdr:col>
          <xdr:colOff>426720</xdr:colOff>
          <xdr:row>134</xdr:row>
          <xdr:rowOff>60960</xdr:rowOff>
        </xdr:to>
        <xdr:sp macro="" textlink="">
          <xdr:nvSpPr>
            <xdr:cNvPr id="16569426" name="Button 82" hidden="1">
              <a:extLst>
                <a:ext uri="{63B3BB69-23CF-44E3-9099-C40C66FF867C}">
                  <a14:compatExt spid="_x0000_s16569426"/>
                </a:ext>
                <a:ext uri="{FF2B5EF4-FFF2-40B4-BE49-F238E27FC236}">
                  <a16:creationId xmlns:a16="http://schemas.microsoft.com/office/drawing/2014/main" id="{00000000-0008-0000-0600-000052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160020</xdr:colOff>
          <xdr:row>133</xdr:row>
          <xdr:rowOff>99060</xdr:rowOff>
        </xdr:from>
        <xdr:to>
          <xdr:col>18</xdr:col>
          <xdr:colOff>152400</xdr:colOff>
          <xdr:row>134</xdr:row>
          <xdr:rowOff>60960</xdr:rowOff>
        </xdr:to>
        <xdr:sp macro="" textlink="">
          <xdr:nvSpPr>
            <xdr:cNvPr id="16569427" name="Button 83" hidden="1">
              <a:extLst>
                <a:ext uri="{63B3BB69-23CF-44E3-9099-C40C66FF867C}">
                  <a14:compatExt spid="_x0000_s16569427"/>
                </a:ext>
                <a:ext uri="{FF2B5EF4-FFF2-40B4-BE49-F238E27FC236}">
                  <a16:creationId xmlns:a16="http://schemas.microsoft.com/office/drawing/2014/main" id="{00000000-0008-0000-0600-000053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419100</xdr:colOff>
          <xdr:row>133</xdr:row>
          <xdr:rowOff>99060</xdr:rowOff>
        </xdr:from>
        <xdr:to>
          <xdr:col>19</xdr:col>
          <xdr:colOff>419100</xdr:colOff>
          <xdr:row>134</xdr:row>
          <xdr:rowOff>60960</xdr:rowOff>
        </xdr:to>
        <xdr:sp macro="" textlink="">
          <xdr:nvSpPr>
            <xdr:cNvPr id="16569428" name="Button 84" hidden="1">
              <a:extLst>
                <a:ext uri="{63B3BB69-23CF-44E3-9099-C40C66FF867C}">
                  <a14:compatExt spid="_x0000_s16569428"/>
                </a:ext>
                <a:ext uri="{FF2B5EF4-FFF2-40B4-BE49-F238E27FC236}">
                  <a16:creationId xmlns:a16="http://schemas.microsoft.com/office/drawing/2014/main" id="{00000000-0008-0000-0600-000054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137160</xdr:colOff>
          <xdr:row>133</xdr:row>
          <xdr:rowOff>99060</xdr:rowOff>
        </xdr:from>
        <xdr:to>
          <xdr:col>21</xdr:col>
          <xdr:colOff>137160</xdr:colOff>
          <xdr:row>134</xdr:row>
          <xdr:rowOff>60960</xdr:rowOff>
        </xdr:to>
        <xdr:sp macro="" textlink="">
          <xdr:nvSpPr>
            <xdr:cNvPr id="16569429" name="Button 85" hidden="1">
              <a:extLst>
                <a:ext uri="{63B3BB69-23CF-44E3-9099-C40C66FF867C}">
                  <a14:compatExt spid="_x0000_s16569429"/>
                </a:ext>
                <a:ext uri="{FF2B5EF4-FFF2-40B4-BE49-F238E27FC236}">
                  <a16:creationId xmlns:a16="http://schemas.microsoft.com/office/drawing/2014/main" id="{00000000-0008-0000-0600-000055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158</xdr:row>
          <xdr:rowOff>99060</xdr:rowOff>
        </xdr:from>
        <xdr:to>
          <xdr:col>6</xdr:col>
          <xdr:colOff>152400</xdr:colOff>
          <xdr:row>159</xdr:row>
          <xdr:rowOff>60960</xdr:rowOff>
        </xdr:to>
        <xdr:sp macro="" textlink="">
          <xdr:nvSpPr>
            <xdr:cNvPr id="16569430" name="Button 86" hidden="1">
              <a:extLst>
                <a:ext uri="{63B3BB69-23CF-44E3-9099-C40C66FF867C}">
                  <a14:compatExt spid="_x0000_s16569430"/>
                </a:ext>
                <a:ext uri="{FF2B5EF4-FFF2-40B4-BE49-F238E27FC236}">
                  <a16:creationId xmlns:a16="http://schemas.microsoft.com/office/drawing/2014/main" id="{00000000-0008-0000-0600-000056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158</xdr:row>
          <xdr:rowOff>99060</xdr:rowOff>
        </xdr:from>
        <xdr:to>
          <xdr:col>8</xdr:col>
          <xdr:colOff>228600</xdr:colOff>
          <xdr:row>159</xdr:row>
          <xdr:rowOff>60960</xdr:rowOff>
        </xdr:to>
        <xdr:sp macro="" textlink="">
          <xdr:nvSpPr>
            <xdr:cNvPr id="16569431" name="Button 87" hidden="1">
              <a:extLst>
                <a:ext uri="{63B3BB69-23CF-44E3-9099-C40C66FF867C}">
                  <a14:compatExt spid="_x0000_s16569431"/>
                </a:ext>
                <a:ext uri="{FF2B5EF4-FFF2-40B4-BE49-F238E27FC236}">
                  <a16:creationId xmlns:a16="http://schemas.microsoft.com/office/drawing/2014/main" id="{00000000-0008-0000-0600-000057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182880</xdr:colOff>
          <xdr:row>158</xdr:row>
          <xdr:rowOff>99060</xdr:rowOff>
        </xdr:from>
        <xdr:to>
          <xdr:col>10</xdr:col>
          <xdr:colOff>335280</xdr:colOff>
          <xdr:row>159</xdr:row>
          <xdr:rowOff>60960</xdr:rowOff>
        </xdr:to>
        <xdr:sp macro="" textlink="">
          <xdr:nvSpPr>
            <xdr:cNvPr id="16569432" name="Button 88" hidden="1">
              <a:extLst>
                <a:ext uri="{63B3BB69-23CF-44E3-9099-C40C66FF867C}">
                  <a14:compatExt spid="_x0000_s16569432"/>
                </a:ext>
                <a:ext uri="{FF2B5EF4-FFF2-40B4-BE49-F238E27FC236}">
                  <a16:creationId xmlns:a16="http://schemas.microsoft.com/office/drawing/2014/main" id="{00000000-0008-0000-0600-000058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259080</xdr:colOff>
          <xdr:row>158</xdr:row>
          <xdr:rowOff>99060</xdr:rowOff>
        </xdr:from>
        <xdr:to>
          <xdr:col>13</xdr:col>
          <xdr:colOff>45720</xdr:colOff>
          <xdr:row>159</xdr:row>
          <xdr:rowOff>60960</xdr:rowOff>
        </xdr:to>
        <xdr:sp macro="" textlink="">
          <xdr:nvSpPr>
            <xdr:cNvPr id="16569433" name="Button 89" hidden="1">
              <a:extLst>
                <a:ext uri="{63B3BB69-23CF-44E3-9099-C40C66FF867C}">
                  <a14:compatExt spid="_x0000_s16569433"/>
                </a:ext>
                <a:ext uri="{FF2B5EF4-FFF2-40B4-BE49-F238E27FC236}">
                  <a16:creationId xmlns:a16="http://schemas.microsoft.com/office/drawing/2014/main" id="{00000000-0008-0000-0600-000059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158</xdr:row>
          <xdr:rowOff>99060</xdr:rowOff>
        </xdr:from>
        <xdr:to>
          <xdr:col>15</xdr:col>
          <xdr:colOff>68580</xdr:colOff>
          <xdr:row>159</xdr:row>
          <xdr:rowOff>60960</xdr:rowOff>
        </xdr:to>
        <xdr:sp macro="" textlink="">
          <xdr:nvSpPr>
            <xdr:cNvPr id="16569434" name="Button 90" hidden="1">
              <a:extLst>
                <a:ext uri="{63B3BB69-23CF-44E3-9099-C40C66FF867C}">
                  <a14:compatExt spid="_x0000_s16569434"/>
                </a:ext>
                <a:ext uri="{FF2B5EF4-FFF2-40B4-BE49-F238E27FC236}">
                  <a16:creationId xmlns:a16="http://schemas.microsoft.com/office/drawing/2014/main" id="{00000000-0008-0000-0600-00005A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441960</xdr:colOff>
          <xdr:row>158</xdr:row>
          <xdr:rowOff>99060</xdr:rowOff>
        </xdr:from>
        <xdr:to>
          <xdr:col>16</xdr:col>
          <xdr:colOff>426720</xdr:colOff>
          <xdr:row>159</xdr:row>
          <xdr:rowOff>60960</xdr:rowOff>
        </xdr:to>
        <xdr:sp macro="" textlink="">
          <xdr:nvSpPr>
            <xdr:cNvPr id="16569435" name="Button 91" hidden="1">
              <a:extLst>
                <a:ext uri="{63B3BB69-23CF-44E3-9099-C40C66FF867C}">
                  <a14:compatExt spid="_x0000_s16569435"/>
                </a:ext>
                <a:ext uri="{FF2B5EF4-FFF2-40B4-BE49-F238E27FC236}">
                  <a16:creationId xmlns:a16="http://schemas.microsoft.com/office/drawing/2014/main" id="{00000000-0008-0000-0600-00005B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160020</xdr:colOff>
          <xdr:row>158</xdr:row>
          <xdr:rowOff>99060</xdr:rowOff>
        </xdr:from>
        <xdr:to>
          <xdr:col>18</xdr:col>
          <xdr:colOff>152400</xdr:colOff>
          <xdr:row>159</xdr:row>
          <xdr:rowOff>60960</xdr:rowOff>
        </xdr:to>
        <xdr:sp macro="" textlink="">
          <xdr:nvSpPr>
            <xdr:cNvPr id="16569436" name="Button 92" hidden="1">
              <a:extLst>
                <a:ext uri="{63B3BB69-23CF-44E3-9099-C40C66FF867C}">
                  <a14:compatExt spid="_x0000_s16569436"/>
                </a:ext>
                <a:ext uri="{FF2B5EF4-FFF2-40B4-BE49-F238E27FC236}">
                  <a16:creationId xmlns:a16="http://schemas.microsoft.com/office/drawing/2014/main" id="{00000000-0008-0000-0600-00005C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419100</xdr:colOff>
          <xdr:row>158</xdr:row>
          <xdr:rowOff>99060</xdr:rowOff>
        </xdr:from>
        <xdr:to>
          <xdr:col>19</xdr:col>
          <xdr:colOff>419100</xdr:colOff>
          <xdr:row>159</xdr:row>
          <xdr:rowOff>60960</xdr:rowOff>
        </xdr:to>
        <xdr:sp macro="" textlink="">
          <xdr:nvSpPr>
            <xdr:cNvPr id="16569437" name="Button 93" hidden="1">
              <a:extLst>
                <a:ext uri="{63B3BB69-23CF-44E3-9099-C40C66FF867C}">
                  <a14:compatExt spid="_x0000_s16569437"/>
                </a:ext>
                <a:ext uri="{FF2B5EF4-FFF2-40B4-BE49-F238E27FC236}">
                  <a16:creationId xmlns:a16="http://schemas.microsoft.com/office/drawing/2014/main" id="{00000000-0008-0000-0600-00005D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137160</xdr:colOff>
          <xdr:row>158</xdr:row>
          <xdr:rowOff>99060</xdr:rowOff>
        </xdr:from>
        <xdr:to>
          <xdr:col>21</xdr:col>
          <xdr:colOff>137160</xdr:colOff>
          <xdr:row>159</xdr:row>
          <xdr:rowOff>60960</xdr:rowOff>
        </xdr:to>
        <xdr:sp macro="" textlink="">
          <xdr:nvSpPr>
            <xdr:cNvPr id="16569438" name="Button 94" hidden="1">
              <a:extLst>
                <a:ext uri="{63B3BB69-23CF-44E3-9099-C40C66FF867C}">
                  <a14:compatExt spid="_x0000_s16569438"/>
                </a:ext>
                <a:ext uri="{FF2B5EF4-FFF2-40B4-BE49-F238E27FC236}">
                  <a16:creationId xmlns:a16="http://schemas.microsoft.com/office/drawing/2014/main" id="{00000000-0008-0000-0600-00005E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183</xdr:row>
          <xdr:rowOff>99060</xdr:rowOff>
        </xdr:from>
        <xdr:to>
          <xdr:col>6</xdr:col>
          <xdr:colOff>152400</xdr:colOff>
          <xdr:row>184</xdr:row>
          <xdr:rowOff>60960</xdr:rowOff>
        </xdr:to>
        <xdr:sp macro="" textlink="">
          <xdr:nvSpPr>
            <xdr:cNvPr id="16569439" name="Button 95" hidden="1">
              <a:extLst>
                <a:ext uri="{63B3BB69-23CF-44E3-9099-C40C66FF867C}">
                  <a14:compatExt spid="_x0000_s16569439"/>
                </a:ext>
                <a:ext uri="{FF2B5EF4-FFF2-40B4-BE49-F238E27FC236}">
                  <a16:creationId xmlns:a16="http://schemas.microsoft.com/office/drawing/2014/main" id="{00000000-0008-0000-0600-00005F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183</xdr:row>
          <xdr:rowOff>99060</xdr:rowOff>
        </xdr:from>
        <xdr:to>
          <xdr:col>8</xdr:col>
          <xdr:colOff>228600</xdr:colOff>
          <xdr:row>184</xdr:row>
          <xdr:rowOff>60960</xdr:rowOff>
        </xdr:to>
        <xdr:sp macro="" textlink="">
          <xdr:nvSpPr>
            <xdr:cNvPr id="16569440" name="Button 96" hidden="1">
              <a:extLst>
                <a:ext uri="{63B3BB69-23CF-44E3-9099-C40C66FF867C}">
                  <a14:compatExt spid="_x0000_s16569440"/>
                </a:ext>
                <a:ext uri="{FF2B5EF4-FFF2-40B4-BE49-F238E27FC236}">
                  <a16:creationId xmlns:a16="http://schemas.microsoft.com/office/drawing/2014/main" id="{00000000-0008-0000-0600-000060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182880</xdr:colOff>
          <xdr:row>183</xdr:row>
          <xdr:rowOff>99060</xdr:rowOff>
        </xdr:from>
        <xdr:to>
          <xdr:col>10</xdr:col>
          <xdr:colOff>335280</xdr:colOff>
          <xdr:row>184</xdr:row>
          <xdr:rowOff>60960</xdr:rowOff>
        </xdr:to>
        <xdr:sp macro="" textlink="">
          <xdr:nvSpPr>
            <xdr:cNvPr id="16569441" name="Button 97" hidden="1">
              <a:extLst>
                <a:ext uri="{63B3BB69-23CF-44E3-9099-C40C66FF867C}">
                  <a14:compatExt spid="_x0000_s16569441"/>
                </a:ext>
                <a:ext uri="{FF2B5EF4-FFF2-40B4-BE49-F238E27FC236}">
                  <a16:creationId xmlns:a16="http://schemas.microsoft.com/office/drawing/2014/main" id="{00000000-0008-0000-0600-000061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259080</xdr:colOff>
          <xdr:row>183</xdr:row>
          <xdr:rowOff>99060</xdr:rowOff>
        </xdr:from>
        <xdr:to>
          <xdr:col>13</xdr:col>
          <xdr:colOff>45720</xdr:colOff>
          <xdr:row>184</xdr:row>
          <xdr:rowOff>60960</xdr:rowOff>
        </xdr:to>
        <xdr:sp macro="" textlink="">
          <xdr:nvSpPr>
            <xdr:cNvPr id="16569442" name="Button 98" hidden="1">
              <a:extLst>
                <a:ext uri="{63B3BB69-23CF-44E3-9099-C40C66FF867C}">
                  <a14:compatExt spid="_x0000_s16569442"/>
                </a:ext>
                <a:ext uri="{FF2B5EF4-FFF2-40B4-BE49-F238E27FC236}">
                  <a16:creationId xmlns:a16="http://schemas.microsoft.com/office/drawing/2014/main" id="{00000000-0008-0000-0600-000062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183</xdr:row>
          <xdr:rowOff>99060</xdr:rowOff>
        </xdr:from>
        <xdr:to>
          <xdr:col>15</xdr:col>
          <xdr:colOff>68580</xdr:colOff>
          <xdr:row>184</xdr:row>
          <xdr:rowOff>60960</xdr:rowOff>
        </xdr:to>
        <xdr:sp macro="" textlink="">
          <xdr:nvSpPr>
            <xdr:cNvPr id="16569443" name="Button 99" hidden="1">
              <a:extLst>
                <a:ext uri="{63B3BB69-23CF-44E3-9099-C40C66FF867C}">
                  <a14:compatExt spid="_x0000_s16569443"/>
                </a:ext>
                <a:ext uri="{FF2B5EF4-FFF2-40B4-BE49-F238E27FC236}">
                  <a16:creationId xmlns:a16="http://schemas.microsoft.com/office/drawing/2014/main" id="{00000000-0008-0000-0600-000063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441960</xdr:colOff>
          <xdr:row>183</xdr:row>
          <xdr:rowOff>99060</xdr:rowOff>
        </xdr:from>
        <xdr:to>
          <xdr:col>16</xdr:col>
          <xdr:colOff>426720</xdr:colOff>
          <xdr:row>184</xdr:row>
          <xdr:rowOff>60960</xdr:rowOff>
        </xdr:to>
        <xdr:sp macro="" textlink="">
          <xdr:nvSpPr>
            <xdr:cNvPr id="16569444" name="Button 100" hidden="1">
              <a:extLst>
                <a:ext uri="{63B3BB69-23CF-44E3-9099-C40C66FF867C}">
                  <a14:compatExt spid="_x0000_s16569444"/>
                </a:ext>
                <a:ext uri="{FF2B5EF4-FFF2-40B4-BE49-F238E27FC236}">
                  <a16:creationId xmlns:a16="http://schemas.microsoft.com/office/drawing/2014/main" id="{00000000-0008-0000-0600-000064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160020</xdr:colOff>
          <xdr:row>183</xdr:row>
          <xdr:rowOff>99060</xdr:rowOff>
        </xdr:from>
        <xdr:to>
          <xdr:col>18</xdr:col>
          <xdr:colOff>152400</xdr:colOff>
          <xdr:row>184</xdr:row>
          <xdr:rowOff>60960</xdr:rowOff>
        </xdr:to>
        <xdr:sp macro="" textlink="">
          <xdr:nvSpPr>
            <xdr:cNvPr id="16569445" name="Button 101" hidden="1">
              <a:extLst>
                <a:ext uri="{63B3BB69-23CF-44E3-9099-C40C66FF867C}">
                  <a14:compatExt spid="_x0000_s16569445"/>
                </a:ext>
                <a:ext uri="{FF2B5EF4-FFF2-40B4-BE49-F238E27FC236}">
                  <a16:creationId xmlns:a16="http://schemas.microsoft.com/office/drawing/2014/main" id="{00000000-0008-0000-0600-000065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419100</xdr:colOff>
          <xdr:row>183</xdr:row>
          <xdr:rowOff>99060</xdr:rowOff>
        </xdr:from>
        <xdr:to>
          <xdr:col>19</xdr:col>
          <xdr:colOff>419100</xdr:colOff>
          <xdr:row>184</xdr:row>
          <xdr:rowOff>60960</xdr:rowOff>
        </xdr:to>
        <xdr:sp macro="" textlink="">
          <xdr:nvSpPr>
            <xdr:cNvPr id="16569446" name="Button 102" hidden="1">
              <a:extLst>
                <a:ext uri="{63B3BB69-23CF-44E3-9099-C40C66FF867C}">
                  <a14:compatExt spid="_x0000_s16569446"/>
                </a:ext>
                <a:ext uri="{FF2B5EF4-FFF2-40B4-BE49-F238E27FC236}">
                  <a16:creationId xmlns:a16="http://schemas.microsoft.com/office/drawing/2014/main" id="{00000000-0008-0000-0600-000066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137160</xdr:colOff>
          <xdr:row>183</xdr:row>
          <xdr:rowOff>99060</xdr:rowOff>
        </xdr:from>
        <xdr:to>
          <xdr:col>21</xdr:col>
          <xdr:colOff>137160</xdr:colOff>
          <xdr:row>184</xdr:row>
          <xdr:rowOff>60960</xdr:rowOff>
        </xdr:to>
        <xdr:sp macro="" textlink="">
          <xdr:nvSpPr>
            <xdr:cNvPr id="16569447" name="Button 103" hidden="1">
              <a:extLst>
                <a:ext uri="{63B3BB69-23CF-44E3-9099-C40C66FF867C}">
                  <a14:compatExt spid="_x0000_s16569447"/>
                </a:ext>
                <a:ext uri="{FF2B5EF4-FFF2-40B4-BE49-F238E27FC236}">
                  <a16:creationId xmlns:a16="http://schemas.microsoft.com/office/drawing/2014/main" id="{00000000-0008-0000-0600-000067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208</xdr:row>
          <xdr:rowOff>99060</xdr:rowOff>
        </xdr:from>
        <xdr:to>
          <xdr:col>6</xdr:col>
          <xdr:colOff>152400</xdr:colOff>
          <xdr:row>209</xdr:row>
          <xdr:rowOff>60960</xdr:rowOff>
        </xdr:to>
        <xdr:sp macro="" textlink="">
          <xdr:nvSpPr>
            <xdr:cNvPr id="16569448" name="Button 104" hidden="1">
              <a:extLst>
                <a:ext uri="{63B3BB69-23CF-44E3-9099-C40C66FF867C}">
                  <a14:compatExt spid="_x0000_s16569448"/>
                </a:ext>
                <a:ext uri="{FF2B5EF4-FFF2-40B4-BE49-F238E27FC236}">
                  <a16:creationId xmlns:a16="http://schemas.microsoft.com/office/drawing/2014/main" id="{00000000-0008-0000-0600-000068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208</xdr:row>
          <xdr:rowOff>99060</xdr:rowOff>
        </xdr:from>
        <xdr:to>
          <xdr:col>8</xdr:col>
          <xdr:colOff>228600</xdr:colOff>
          <xdr:row>209</xdr:row>
          <xdr:rowOff>60960</xdr:rowOff>
        </xdr:to>
        <xdr:sp macro="" textlink="">
          <xdr:nvSpPr>
            <xdr:cNvPr id="16569449" name="Button 105" hidden="1">
              <a:extLst>
                <a:ext uri="{63B3BB69-23CF-44E3-9099-C40C66FF867C}">
                  <a14:compatExt spid="_x0000_s16569449"/>
                </a:ext>
                <a:ext uri="{FF2B5EF4-FFF2-40B4-BE49-F238E27FC236}">
                  <a16:creationId xmlns:a16="http://schemas.microsoft.com/office/drawing/2014/main" id="{00000000-0008-0000-0600-000069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182880</xdr:colOff>
          <xdr:row>208</xdr:row>
          <xdr:rowOff>99060</xdr:rowOff>
        </xdr:from>
        <xdr:to>
          <xdr:col>10</xdr:col>
          <xdr:colOff>335280</xdr:colOff>
          <xdr:row>209</xdr:row>
          <xdr:rowOff>60960</xdr:rowOff>
        </xdr:to>
        <xdr:sp macro="" textlink="">
          <xdr:nvSpPr>
            <xdr:cNvPr id="16569450" name="Button 106" hidden="1">
              <a:extLst>
                <a:ext uri="{63B3BB69-23CF-44E3-9099-C40C66FF867C}">
                  <a14:compatExt spid="_x0000_s16569450"/>
                </a:ext>
                <a:ext uri="{FF2B5EF4-FFF2-40B4-BE49-F238E27FC236}">
                  <a16:creationId xmlns:a16="http://schemas.microsoft.com/office/drawing/2014/main" id="{00000000-0008-0000-0600-00006A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259080</xdr:colOff>
          <xdr:row>208</xdr:row>
          <xdr:rowOff>99060</xdr:rowOff>
        </xdr:from>
        <xdr:to>
          <xdr:col>13</xdr:col>
          <xdr:colOff>45720</xdr:colOff>
          <xdr:row>209</xdr:row>
          <xdr:rowOff>60960</xdr:rowOff>
        </xdr:to>
        <xdr:sp macro="" textlink="">
          <xdr:nvSpPr>
            <xdr:cNvPr id="16569451" name="Button 107" hidden="1">
              <a:extLst>
                <a:ext uri="{63B3BB69-23CF-44E3-9099-C40C66FF867C}">
                  <a14:compatExt spid="_x0000_s16569451"/>
                </a:ext>
                <a:ext uri="{FF2B5EF4-FFF2-40B4-BE49-F238E27FC236}">
                  <a16:creationId xmlns:a16="http://schemas.microsoft.com/office/drawing/2014/main" id="{00000000-0008-0000-0600-00006B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208</xdr:row>
          <xdr:rowOff>99060</xdr:rowOff>
        </xdr:from>
        <xdr:to>
          <xdr:col>15</xdr:col>
          <xdr:colOff>68580</xdr:colOff>
          <xdr:row>209</xdr:row>
          <xdr:rowOff>60960</xdr:rowOff>
        </xdr:to>
        <xdr:sp macro="" textlink="">
          <xdr:nvSpPr>
            <xdr:cNvPr id="16569452" name="Button 108" hidden="1">
              <a:extLst>
                <a:ext uri="{63B3BB69-23CF-44E3-9099-C40C66FF867C}">
                  <a14:compatExt spid="_x0000_s16569452"/>
                </a:ext>
                <a:ext uri="{FF2B5EF4-FFF2-40B4-BE49-F238E27FC236}">
                  <a16:creationId xmlns:a16="http://schemas.microsoft.com/office/drawing/2014/main" id="{00000000-0008-0000-0600-00006C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441960</xdr:colOff>
          <xdr:row>208</xdr:row>
          <xdr:rowOff>99060</xdr:rowOff>
        </xdr:from>
        <xdr:to>
          <xdr:col>16</xdr:col>
          <xdr:colOff>426720</xdr:colOff>
          <xdr:row>209</xdr:row>
          <xdr:rowOff>60960</xdr:rowOff>
        </xdr:to>
        <xdr:sp macro="" textlink="">
          <xdr:nvSpPr>
            <xdr:cNvPr id="16569453" name="Button 109" hidden="1">
              <a:extLst>
                <a:ext uri="{63B3BB69-23CF-44E3-9099-C40C66FF867C}">
                  <a14:compatExt spid="_x0000_s16569453"/>
                </a:ext>
                <a:ext uri="{FF2B5EF4-FFF2-40B4-BE49-F238E27FC236}">
                  <a16:creationId xmlns:a16="http://schemas.microsoft.com/office/drawing/2014/main" id="{00000000-0008-0000-0600-00006D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160020</xdr:colOff>
          <xdr:row>208</xdr:row>
          <xdr:rowOff>99060</xdr:rowOff>
        </xdr:from>
        <xdr:to>
          <xdr:col>18</xdr:col>
          <xdr:colOff>152400</xdr:colOff>
          <xdr:row>209</xdr:row>
          <xdr:rowOff>60960</xdr:rowOff>
        </xdr:to>
        <xdr:sp macro="" textlink="">
          <xdr:nvSpPr>
            <xdr:cNvPr id="16569454" name="Button 110" hidden="1">
              <a:extLst>
                <a:ext uri="{63B3BB69-23CF-44E3-9099-C40C66FF867C}">
                  <a14:compatExt spid="_x0000_s16569454"/>
                </a:ext>
                <a:ext uri="{FF2B5EF4-FFF2-40B4-BE49-F238E27FC236}">
                  <a16:creationId xmlns:a16="http://schemas.microsoft.com/office/drawing/2014/main" id="{00000000-0008-0000-0600-00006E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419100</xdr:colOff>
          <xdr:row>208</xdr:row>
          <xdr:rowOff>99060</xdr:rowOff>
        </xdr:from>
        <xdr:to>
          <xdr:col>19</xdr:col>
          <xdr:colOff>419100</xdr:colOff>
          <xdr:row>209</xdr:row>
          <xdr:rowOff>60960</xdr:rowOff>
        </xdr:to>
        <xdr:sp macro="" textlink="">
          <xdr:nvSpPr>
            <xdr:cNvPr id="16569455" name="Button 111" hidden="1">
              <a:extLst>
                <a:ext uri="{63B3BB69-23CF-44E3-9099-C40C66FF867C}">
                  <a14:compatExt spid="_x0000_s16569455"/>
                </a:ext>
                <a:ext uri="{FF2B5EF4-FFF2-40B4-BE49-F238E27FC236}">
                  <a16:creationId xmlns:a16="http://schemas.microsoft.com/office/drawing/2014/main" id="{00000000-0008-0000-0600-00006F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137160</xdr:colOff>
          <xdr:row>208</xdr:row>
          <xdr:rowOff>99060</xdr:rowOff>
        </xdr:from>
        <xdr:to>
          <xdr:col>21</xdr:col>
          <xdr:colOff>137160</xdr:colOff>
          <xdr:row>209</xdr:row>
          <xdr:rowOff>60960</xdr:rowOff>
        </xdr:to>
        <xdr:sp macro="" textlink="">
          <xdr:nvSpPr>
            <xdr:cNvPr id="16569456" name="Button 112" hidden="1">
              <a:extLst>
                <a:ext uri="{63B3BB69-23CF-44E3-9099-C40C66FF867C}">
                  <a14:compatExt spid="_x0000_s16569456"/>
                </a:ext>
                <a:ext uri="{FF2B5EF4-FFF2-40B4-BE49-F238E27FC236}">
                  <a16:creationId xmlns:a16="http://schemas.microsoft.com/office/drawing/2014/main" id="{00000000-0008-0000-0600-000070D4F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0</xdr:row>
      <xdr:rowOff>99060</xdr:rowOff>
    </xdr:from>
    <xdr:to>
      <xdr:col>3</xdr:col>
      <xdr:colOff>1272540</xdr:colOff>
      <xdr:row>0</xdr:row>
      <xdr:rowOff>449580</xdr:rowOff>
    </xdr:to>
    <xdr:sp macro="[0]!Sort_naam_DG" textlink="">
      <xdr:nvSpPr>
        <xdr:cNvPr id="2" name="Stroomdiagram: Alternatief proc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>
          <a:off x="1508760" y="99060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naam</a:t>
          </a:r>
        </a:p>
      </xdr:txBody>
    </xdr:sp>
    <xdr:clientData/>
  </xdr:twoCellAnchor>
  <xdr:twoCellAnchor>
    <xdr:from>
      <xdr:col>4</xdr:col>
      <xdr:colOff>304800</xdr:colOff>
      <xdr:row>0</xdr:row>
      <xdr:rowOff>106680</xdr:rowOff>
    </xdr:from>
    <xdr:to>
      <xdr:col>5</xdr:col>
      <xdr:colOff>868680</xdr:colOff>
      <xdr:row>0</xdr:row>
      <xdr:rowOff>457200</xdr:rowOff>
    </xdr:to>
    <xdr:sp macro="[0]!Sort_loper_DG" textlink="">
      <xdr:nvSpPr>
        <xdr:cNvPr id="3" name="Stroomdiagram: Alternatief proc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3489960" y="106680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loper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</xdr:colOff>
      <xdr:row>0</xdr:row>
      <xdr:rowOff>91440</xdr:rowOff>
    </xdr:from>
    <xdr:to>
      <xdr:col>3</xdr:col>
      <xdr:colOff>1333500</xdr:colOff>
      <xdr:row>0</xdr:row>
      <xdr:rowOff>441960</xdr:rowOff>
    </xdr:to>
    <xdr:sp macro="[0]!Sort_naam_DK" textlink="">
      <xdr:nvSpPr>
        <xdr:cNvPr id="2" name="Stroomdiagram: Alternatief proc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>
          <a:off x="1577340" y="91440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naam</a:t>
          </a:r>
        </a:p>
      </xdr:txBody>
    </xdr:sp>
    <xdr:clientData/>
  </xdr:twoCellAnchor>
  <xdr:twoCellAnchor>
    <xdr:from>
      <xdr:col>4</xdr:col>
      <xdr:colOff>129540</xdr:colOff>
      <xdr:row>0</xdr:row>
      <xdr:rowOff>106680</xdr:rowOff>
    </xdr:from>
    <xdr:to>
      <xdr:col>5</xdr:col>
      <xdr:colOff>723900</xdr:colOff>
      <xdr:row>0</xdr:row>
      <xdr:rowOff>457200</xdr:rowOff>
    </xdr:to>
    <xdr:sp macro="[0]!Sort_loper_DK" textlink="">
      <xdr:nvSpPr>
        <xdr:cNvPr id="3" name="Stroomdiagram: Alternatief proces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3032760" y="106680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loper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11</xdr:row>
          <xdr:rowOff>38100</xdr:rowOff>
        </xdr:from>
        <xdr:to>
          <xdr:col>1</xdr:col>
          <xdr:colOff>144780</xdr:colOff>
          <xdr:row>11</xdr:row>
          <xdr:rowOff>411480</xdr:rowOff>
        </xdr:to>
        <xdr:sp macro="" textlink="">
          <xdr:nvSpPr>
            <xdr:cNvPr id="16506881" name="Button 1" hidden="1">
              <a:extLst>
                <a:ext uri="{63B3BB69-23CF-44E3-9099-C40C66FF867C}">
                  <a14:compatExt spid="_x0000_s16506881"/>
                </a:ext>
                <a:ext uri="{FF2B5EF4-FFF2-40B4-BE49-F238E27FC236}">
                  <a16:creationId xmlns:a16="http://schemas.microsoft.com/office/drawing/2014/main" id="{00000000-0008-0000-0900-000001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36</xdr:row>
          <xdr:rowOff>38100</xdr:rowOff>
        </xdr:from>
        <xdr:to>
          <xdr:col>1</xdr:col>
          <xdr:colOff>121920</xdr:colOff>
          <xdr:row>36</xdr:row>
          <xdr:rowOff>411480</xdr:rowOff>
        </xdr:to>
        <xdr:sp macro="" textlink="">
          <xdr:nvSpPr>
            <xdr:cNvPr id="16506882" name="Button 2" hidden="1">
              <a:extLst>
                <a:ext uri="{63B3BB69-23CF-44E3-9099-C40C66FF867C}">
                  <a14:compatExt spid="_x0000_s16506882"/>
                </a:ext>
                <a:ext uri="{FF2B5EF4-FFF2-40B4-BE49-F238E27FC236}">
                  <a16:creationId xmlns:a16="http://schemas.microsoft.com/office/drawing/2014/main" id="{00000000-0008-0000-0900-000002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60</xdr:row>
          <xdr:rowOff>38100</xdr:rowOff>
        </xdr:from>
        <xdr:to>
          <xdr:col>1</xdr:col>
          <xdr:colOff>152400</xdr:colOff>
          <xdr:row>60</xdr:row>
          <xdr:rowOff>411480</xdr:rowOff>
        </xdr:to>
        <xdr:sp macro="" textlink="">
          <xdr:nvSpPr>
            <xdr:cNvPr id="16506883" name="Button 3" hidden="1">
              <a:extLst>
                <a:ext uri="{63B3BB69-23CF-44E3-9099-C40C66FF867C}">
                  <a14:compatExt spid="_x0000_s16506883"/>
                </a:ext>
                <a:ext uri="{FF2B5EF4-FFF2-40B4-BE49-F238E27FC236}">
                  <a16:creationId xmlns:a16="http://schemas.microsoft.com/office/drawing/2014/main" id="{00000000-0008-0000-0900-000003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85</xdr:row>
          <xdr:rowOff>38100</xdr:rowOff>
        </xdr:from>
        <xdr:to>
          <xdr:col>1</xdr:col>
          <xdr:colOff>152400</xdr:colOff>
          <xdr:row>85</xdr:row>
          <xdr:rowOff>411480</xdr:rowOff>
        </xdr:to>
        <xdr:sp macro="" textlink="">
          <xdr:nvSpPr>
            <xdr:cNvPr id="16506884" name="Button 4" hidden="1">
              <a:extLst>
                <a:ext uri="{63B3BB69-23CF-44E3-9099-C40C66FF867C}">
                  <a14:compatExt spid="_x0000_s16506884"/>
                </a:ext>
                <a:ext uri="{FF2B5EF4-FFF2-40B4-BE49-F238E27FC236}">
                  <a16:creationId xmlns:a16="http://schemas.microsoft.com/office/drawing/2014/main" id="{00000000-0008-0000-0900-000004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110</xdr:row>
          <xdr:rowOff>38100</xdr:rowOff>
        </xdr:from>
        <xdr:to>
          <xdr:col>1</xdr:col>
          <xdr:colOff>152400</xdr:colOff>
          <xdr:row>110</xdr:row>
          <xdr:rowOff>411480</xdr:rowOff>
        </xdr:to>
        <xdr:sp macro="" textlink="">
          <xdr:nvSpPr>
            <xdr:cNvPr id="16506885" name="Button 5" hidden="1">
              <a:extLst>
                <a:ext uri="{63B3BB69-23CF-44E3-9099-C40C66FF867C}">
                  <a14:compatExt spid="_x0000_s16506885"/>
                </a:ext>
                <a:ext uri="{FF2B5EF4-FFF2-40B4-BE49-F238E27FC236}">
                  <a16:creationId xmlns:a16="http://schemas.microsoft.com/office/drawing/2014/main" id="{00000000-0008-0000-0900-000005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135</xdr:row>
          <xdr:rowOff>68580</xdr:rowOff>
        </xdr:from>
        <xdr:to>
          <xdr:col>1</xdr:col>
          <xdr:colOff>137160</xdr:colOff>
          <xdr:row>135</xdr:row>
          <xdr:rowOff>426720</xdr:rowOff>
        </xdr:to>
        <xdr:sp macro="" textlink="">
          <xdr:nvSpPr>
            <xdr:cNvPr id="16506886" name="Button 6" hidden="1">
              <a:extLst>
                <a:ext uri="{63B3BB69-23CF-44E3-9099-C40C66FF867C}">
                  <a14:compatExt spid="_x0000_s16506886"/>
                </a:ext>
                <a:ext uri="{FF2B5EF4-FFF2-40B4-BE49-F238E27FC236}">
                  <a16:creationId xmlns:a16="http://schemas.microsoft.com/office/drawing/2014/main" id="{00000000-0008-0000-0900-000006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160</xdr:row>
          <xdr:rowOff>38100</xdr:rowOff>
        </xdr:from>
        <xdr:to>
          <xdr:col>1</xdr:col>
          <xdr:colOff>175260</xdr:colOff>
          <xdr:row>160</xdr:row>
          <xdr:rowOff>403860</xdr:rowOff>
        </xdr:to>
        <xdr:sp macro="" textlink="">
          <xdr:nvSpPr>
            <xdr:cNvPr id="16506887" name="Button 7" hidden="1">
              <a:extLst>
                <a:ext uri="{63B3BB69-23CF-44E3-9099-C40C66FF867C}">
                  <a14:compatExt spid="_x0000_s16506887"/>
                </a:ext>
                <a:ext uri="{FF2B5EF4-FFF2-40B4-BE49-F238E27FC236}">
                  <a16:creationId xmlns:a16="http://schemas.microsoft.com/office/drawing/2014/main" id="{00000000-0008-0000-0900-000007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185</xdr:row>
          <xdr:rowOff>38100</xdr:rowOff>
        </xdr:from>
        <xdr:to>
          <xdr:col>1</xdr:col>
          <xdr:colOff>175260</xdr:colOff>
          <xdr:row>185</xdr:row>
          <xdr:rowOff>403860</xdr:rowOff>
        </xdr:to>
        <xdr:sp macro="" textlink="">
          <xdr:nvSpPr>
            <xdr:cNvPr id="16506888" name="Button 8" hidden="1">
              <a:extLst>
                <a:ext uri="{63B3BB69-23CF-44E3-9099-C40C66FF867C}">
                  <a14:compatExt spid="_x0000_s16506888"/>
                </a:ext>
                <a:ext uri="{FF2B5EF4-FFF2-40B4-BE49-F238E27FC236}">
                  <a16:creationId xmlns:a16="http://schemas.microsoft.com/office/drawing/2014/main" id="{00000000-0008-0000-0900-000008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155867</xdr:colOff>
      <xdr:row>59</xdr:row>
      <xdr:rowOff>103908</xdr:rowOff>
    </xdr:from>
    <xdr:to>
      <xdr:col>21</xdr:col>
      <xdr:colOff>52832</xdr:colOff>
      <xdr:row>59</xdr:row>
      <xdr:rowOff>286788</xdr:rowOff>
    </xdr:to>
    <xdr:grpSp>
      <xdr:nvGrpSpPr>
        <xdr:cNvPr id="10" name="Groep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/>
      </xdr:nvGrpSpPr>
      <xdr:grpSpPr>
        <a:xfrm>
          <a:off x="3059934" y="15276175"/>
          <a:ext cx="5823631" cy="182880"/>
          <a:chOff x="1015714" y="25146000"/>
          <a:chExt cx="4053328" cy="190500"/>
        </a:xfrm>
      </xdr:grpSpPr>
      <xdr:sp macro="" textlink="">
        <xdr:nvSpPr>
          <xdr:cNvPr id="11" name="Button 27" hidden="1">
            <a:extLst>
              <a:ext uri="{63B3BB69-23CF-44E3-9099-C40C66FF867C}">
                <a14:compatExt xmlns:a14="http://schemas.microsoft.com/office/drawing/2010/main" spid="_x0000_s16400411"/>
              </a:ex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2" name="Button 28" hidden="1">
            <a:extLst>
              <a:ext uri="{63B3BB69-23CF-44E3-9099-C40C66FF867C}">
                <a14:compatExt xmlns:a14="http://schemas.microsoft.com/office/drawing/2010/main" spid="_x0000_s16400412"/>
              </a:ex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13" name="Button 29" hidden="1">
            <a:extLst>
              <a:ext uri="{63B3BB69-23CF-44E3-9099-C40C66FF867C}">
                <a14:compatExt xmlns:a14="http://schemas.microsoft.com/office/drawing/2010/main" spid="_x0000_s16400413"/>
              </a:ex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14" name="Button 30" hidden="1">
            <a:extLst>
              <a:ext uri="{63B3BB69-23CF-44E3-9099-C40C66FF867C}">
                <a14:compatExt xmlns:a14="http://schemas.microsoft.com/office/drawing/2010/main" spid="_x0000_s16400414"/>
              </a:ex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15" name="Button 31" hidden="1">
            <a:extLst>
              <a:ext uri="{63B3BB69-23CF-44E3-9099-C40C66FF867C}">
                <a14:compatExt xmlns:a14="http://schemas.microsoft.com/office/drawing/2010/main" spid="_x0000_s16400415"/>
              </a:ex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16" name="Button 32" hidden="1">
            <a:extLst>
              <a:ext uri="{63B3BB69-23CF-44E3-9099-C40C66FF867C}">
                <a14:compatExt xmlns:a14="http://schemas.microsoft.com/office/drawing/2010/main" spid="_x0000_s16400416"/>
              </a:ex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17" name="Button 33" hidden="1">
            <a:extLst>
              <a:ext uri="{63B3BB69-23CF-44E3-9099-C40C66FF867C}">
                <a14:compatExt xmlns:a14="http://schemas.microsoft.com/office/drawing/2010/main" spid="_x0000_s16400417"/>
              </a:ex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18" name="Button 34" hidden="1">
            <a:extLst>
              <a:ext uri="{63B3BB69-23CF-44E3-9099-C40C66FF867C}">
                <a14:compatExt xmlns:a14="http://schemas.microsoft.com/office/drawing/2010/main" spid="_x0000_s16400418"/>
              </a:ex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/>
        </xdr:nvSpPr>
        <xdr:spPr bwMode="auto">
          <a:xfrm>
            <a:off x="4332150" y="25187694"/>
            <a:ext cx="300470" cy="148806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19" name="Button 35" hidden="1">
            <a:extLst>
              <a:ext uri="{63B3BB69-23CF-44E3-9099-C40C66FF867C}">
                <a14:compatExt xmlns:a14="http://schemas.microsoft.com/office/drawing/2010/main" spid="_x0000_s16400419"/>
              </a:ex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150</xdr:row>
          <xdr:rowOff>0</xdr:rowOff>
        </xdr:from>
        <xdr:to>
          <xdr:col>4</xdr:col>
          <xdr:colOff>83820</xdr:colOff>
          <xdr:row>150</xdr:row>
          <xdr:rowOff>175260</xdr:rowOff>
        </xdr:to>
        <xdr:sp macro="" textlink="">
          <xdr:nvSpPr>
            <xdr:cNvPr id="16506889" name="Button 9" hidden="1">
              <a:extLst>
                <a:ext uri="{63B3BB69-23CF-44E3-9099-C40C66FF867C}">
                  <a14:compatExt spid="_x0000_s16506889"/>
                </a:ext>
                <a:ext uri="{FF2B5EF4-FFF2-40B4-BE49-F238E27FC236}">
                  <a16:creationId xmlns:a16="http://schemas.microsoft.com/office/drawing/2014/main" id="{00000000-0008-0000-0900-000009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125</xdr:row>
          <xdr:rowOff>0</xdr:rowOff>
        </xdr:from>
        <xdr:to>
          <xdr:col>4</xdr:col>
          <xdr:colOff>83820</xdr:colOff>
          <xdr:row>125</xdr:row>
          <xdr:rowOff>175260</xdr:rowOff>
        </xdr:to>
        <xdr:sp macro="" textlink="">
          <xdr:nvSpPr>
            <xdr:cNvPr id="16506890" name="Button 10" hidden="1">
              <a:extLst>
                <a:ext uri="{63B3BB69-23CF-44E3-9099-C40C66FF867C}">
                  <a14:compatExt spid="_x0000_s16506890"/>
                </a:ext>
                <a:ext uri="{FF2B5EF4-FFF2-40B4-BE49-F238E27FC236}">
                  <a16:creationId xmlns:a16="http://schemas.microsoft.com/office/drawing/2014/main" id="{00000000-0008-0000-0900-00000A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26</xdr:row>
          <xdr:rowOff>0</xdr:rowOff>
        </xdr:from>
        <xdr:to>
          <xdr:col>4</xdr:col>
          <xdr:colOff>83820</xdr:colOff>
          <xdr:row>26</xdr:row>
          <xdr:rowOff>175260</xdr:rowOff>
        </xdr:to>
        <xdr:sp macro="" textlink="">
          <xdr:nvSpPr>
            <xdr:cNvPr id="16506891" name="Button 11" hidden="1">
              <a:extLst>
                <a:ext uri="{63B3BB69-23CF-44E3-9099-C40C66FF867C}">
                  <a14:compatExt spid="_x0000_s16506891"/>
                </a:ext>
                <a:ext uri="{FF2B5EF4-FFF2-40B4-BE49-F238E27FC236}">
                  <a16:creationId xmlns:a16="http://schemas.microsoft.com/office/drawing/2014/main" id="{00000000-0008-0000-0900-00000B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51</xdr:row>
          <xdr:rowOff>0</xdr:rowOff>
        </xdr:from>
        <xdr:to>
          <xdr:col>4</xdr:col>
          <xdr:colOff>83820</xdr:colOff>
          <xdr:row>51</xdr:row>
          <xdr:rowOff>175260</xdr:rowOff>
        </xdr:to>
        <xdr:sp macro="" textlink="">
          <xdr:nvSpPr>
            <xdr:cNvPr id="16506892" name="Button 12" hidden="1">
              <a:extLst>
                <a:ext uri="{63B3BB69-23CF-44E3-9099-C40C66FF867C}">
                  <a14:compatExt spid="_x0000_s16506892"/>
                </a:ext>
                <a:ext uri="{FF2B5EF4-FFF2-40B4-BE49-F238E27FC236}">
                  <a16:creationId xmlns:a16="http://schemas.microsoft.com/office/drawing/2014/main" id="{00000000-0008-0000-0900-00000C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75</xdr:row>
          <xdr:rowOff>0</xdr:rowOff>
        </xdr:from>
        <xdr:to>
          <xdr:col>4</xdr:col>
          <xdr:colOff>83820</xdr:colOff>
          <xdr:row>75</xdr:row>
          <xdr:rowOff>175260</xdr:rowOff>
        </xdr:to>
        <xdr:sp macro="" textlink="">
          <xdr:nvSpPr>
            <xdr:cNvPr id="16506893" name="Button 13" hidden="1">
              <a:extLst>
                <a:ext uri="{63B3BB69-23CF-44E3-9099-C40C66FF867C}">
                  <a14:compatExt spid="_x0000_s16506893"/>
                </a:ext>
                <a:ext uri="{FF2B5EF4-FFF2-40B4-BE49-F238E27FC236}">
                  <a16:creationId xmlns:a16="http://schemas.microsoft.com/office/drawing/2014/main" id="{00000000-0008-0000-0900-00000D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100</xdr:row>
          <xdr:rowOff>0</xdr:rowOff>
        </xdr:from>
        <xdr:to>
          <xdr:col>4</xdr:col>
          <xdr:colOff>83820</xdr:colOff>
          <xdr:row>100</xdr:row>
          <xdr:rowOff>175260</xdr:rowOff>
        </xdr:to>
        <xdr:sp macro="" textlink="">
          <xdr:nvSpPr>
            <xdr:cNvPr id="16506894" name="Button 14" hidden="1">
              <a:extLst>
                <a:ext uri="{63B3BB69-23CF-44E3-9099-C40C66FF867C}">
                  <a14:compatExt spid="_x0000_s16506894"/>
                </a:ext>
                <a:ext uri="{FF2B5EF4-FFF2-40B4-BE49-F238E27FC236}">
                  <a16:creationId xmlns:a16="http://schemas.microsoft.com/office/drawing/2014/main" id="{00000000-0008-0000-0900-00000E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175</xdr:row>
          <xdr:rowOff>0</xdr:rowOff>
        </xdr:from>
        <xdr:to>
          <xdr:col>4</xdr:col>
          <xdr:colOff>83820</xdr:colOff>
          <xdr:row>176</xdr:row>
          <xdr:rowOff>7620</xdr:rowOff>
        </xdr:to>
        <xdr:sp macro="" textlink="">
          <xdr:nvSpPr>
            <xdr:cNvPr id="16506895" name="Button 15" hidden="1">
              <a:extLst>
                <a:ext uri="{63B3BB69-23CF-44E3-9099-C40C66FF867C}">
                  <a14:compatExt spid="_x0000_s16506895"/>
                </a:ext>
                <a:ext uri="{FF2B5EF4-FFF2-40B4-BE49-F238E27FC236}">
                  <a16:creationId xmlns:a16="http://schemas.microsoft.com/office/drawing/2014/main" id="{00000000-0008-0000-0900-00000F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200</xdr:row>
          <xdr:rowOff>0</xdr:rowOff>
        </xdr:from>
        <xdr:to>
          <xdr:col>4</xdr:col>
          <xdr:colOff>83820</xdr:colOff>
          <xdr:row>201</xdr:row>
          <xdr:rowOff>7620</xdr:rowOff>
        </xdr:to>
        <xdr:sp macro="" textlink="">
          <xdr:nvSpPr>
            <xdr:cNvPr id="16506896" name="Button 16" hidden="1">
              <a:extLst>
                <a:ext uri="{63B3BB69-23CF-44E3-9099-C40C66FF867C}">
                  <a14:compatExt spid="_x0000_s16506896"/>
                </a:ext>
                <a:ext uri="{FF2B5EF4-FFF2-40B4-BE49-F238E27FC236}">
                  <a16:creationId xmlns:a16="http://schemas.microsoft.com/office/drawing/2014/main" id="{00000000-0008-0000-0900-000010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26</xdr:row>
          <xdr:rowOff>0</xdr:rowOff>
        </xdr:from>
        <xdr:to>
          <xdr:col>21</xdr:col>
          <xdr:colOff>190500</xdr:colOff>
          <xdr:row>26</xdr:row>
          <xdr:rowOff>190500</xdr:rowOff>
        </xdr:to>
        <xdr:sp macro="" textlink="">
          <xdr:nvSpPr>
            <xdr:cNvPr id="16506897" name="Button 17" hidden="1">
              <a:extLst>
                <a:ext uri="{63B3BB69-23CF-44E3-9099-C40C66FF867C}">
                  <a14:compatExt spid="_x0000_s16506897"/>
                </a:ext>
                <a:ext uri="{FF2B5EF4-FFF2-40B4-BE49-F238E27FC236}">
                  <a16:creationId xmlns:a16="http://schemas.microsoft.com/office/drawing/2014/main" id="{00000000-0008-0000-0900-000011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106680</xdr:colOff>
          <xdr:row>51</xdr:row>
          <xdr:rowOff>0</xdr:rowOff>
        </xdr:from>
        <xdr:to>
          <xdr:col>21</xdr:col>
          <xdr:colOff>160020</xdr:colOff>
          <xdr:row>51</xdr:row>
          <xdr:rowOff>190500</xdr:rowOff>
        </xdr:to>
        <xdr:sp macro="" textlink="">
          <xdr:nvSpPr>
            <xdr:cNvPr id="16506898" name="Button 18" hidden="1">
              <a:extLst>
                <a:ext uri="{63B3BB69-23CF-44E3-9099-C40C66FF867C}">
                  <a14:compatExt spid="_x0000_s16506898"/>
                </a:ext>
                <a:ext uri="{FF2B5EF4-FFF2-40B4-BE49-F238E27FC236}">
                  <a16:creationId xmlns:a16="http://schemas.microsoft.com/office/drawing/2014/main" id="{00000000-0008-0000-0900-000012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75</xdr:row>
          <xdr:rowOff>0</xdr:rowOff>
        </xdr:from>
        <xdr:to>
          <xdr:col>21</xdr:col>
          <xdr:colOff>190500</xdr:colOff>
          <xdr:row>75</xdr:row>
          <xdr:rowOff>190500</xdr:rowOff>
        </xdr:to>
        <xdr:sp macro="" textlink="">
          <xdr:nvSpPr>
            <xdr:cNvPr id="16506899" name="Button 19" hidden="1">
              <a:extLst>
                <a:ext uri="{63B3BB69-23CF-44E3-9099-C40C66FF867C}">
                  <a14:compatExt spid="_x0000_s16506899"/>
                </a:ext>
                <a:ext uri="{FF2B5EF4-FFF2-40B4-BE49-F238E27FC236}">
                  <a16:creationId xmlns:a16="http://schemas.microsoft.com/office/drawing/2014/main" id="{00000000-0008-0000-0900-000013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100</xdr:row>
          <xdr:rowOff>0</xdr:rowOff>
        </xdr:from>
        <xdr:to>
          <xdr:col>21</xdr:col>
          <xdr:colOff>68580</xdr:colOff>
          <xdr:row>100</xdr:row>
          <xdr:rowOff>190500</xdr:rowOff>
        </xdr:to>
        <xdr:sp macro="" textlink="">
          <xdr:nvSpPr>
            <xdr:cNvPr id="16506900" name="Button 20" hidden="1">
              <a:extLst>
                <a:ext uri="{63B3BB69-23CF-44E3-9099-C40C66FF867C}">
                  <a14:compatExt spid="_x0000_s16506900"/>
                </a:ext>
                <a:ext uri="{FF2B5EF4-FFF2-40B4-BE49-F238E27FC236}">
                  <a16:creationId xmlns:a16="http://schemas.microsoft.com/office/drawing/2014/main" id="{00000000-0008-0000-0900-000014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125</xdr:row>
          <xdr:rowOff>0</xdr:rowOff>
        </xdr:from>
        <xdr:to>
          <xdr:col>21</xdr:col>
          <xdr:colOff>190500</xdr:colOff>
          <xdr:row>126</xdr:row>
          <xdr:rowOff>0</xdr:rowOff>
        </xdr:to>
        <xdr:sp macro="" textlink="">
          <xdr:nvSpPr>
            <xdr:cNvPr id="16506901" name="Button 21" hidden="1">
              <a:extLst>
                <a:ext uri="{63B3BB69-23CF-44E3-9099-C40C66FF867C}">
                  <a14:compatExt spid="_x0000_s16506901"/>
                </a:ext>
                <a:ext uri="{FF2B5EF4-FFF2-40B4-BE49-F238E27FC236}">
                  <a16:creationId xmlns:a16="http://schemas.microsoft.com/office/drawing/2014/main" id="{00000000-0008-0000-0900-000015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150</xdr:row>
          <xdr:rowOff>0</xdr:rowOff>
        </xdr:from>
        <xdr:to>
          <xdr:col>21</xdr:col>
          <xdr:colOff>190500</xdr:colOff>
          <xdr:row>151</xdr:row>
          <xdr:rowOff>0</xdr:rowOff>
        </xdr:to>
        <xdr:sp macro="" textlink="">
          <xdr:nvSpPr>
            <xdr:cNvPr id="16506902" name="Button 22" hidden="1">
              <a:extLst>
                <a:ext uri="{63B3BB69-23CF-44E3-9099-C40C66FF867C}">
                  <a14:compatExt spid="_x0000_s16506902"/>
                </a:ext>
                <a:ext uri="{FF2B5EF4-FFF2-40B4-BE49-F238E27FC236}">
                  <a16:creationId xmlns:a16="http://schemas.microsoft.com/office/drawing/2014/main" id="{00000000-0008-0000-0900-000016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175</xdr:row>
          <xdr:rowOff>0</xdr:rowOff>
        </xdr:from>
        <xdr:to>
          <xdr:col>21</xdr:col>
          <xdr:colOff>190500</xdr:colOff>
          <xdr:row>176</xdr:row>
          <xdr:rowOff>30480</xdr:rowOff>
        </xdr:to>
        <xdr:sp macro="" textlink="">
          <xdr:nvSpPr>
            <xdr:cNvPr id="16506903" name="Button 23" hidden="1">
              <a:extLst>
                <a:ext uri="{63B3BB69-23CF-44E3-9099-C40C66FF867C}">
                  <a14:compatExt spid="_x0000_s16506903"/>
                </a:ext>
                <a:ext uri="{FF2B5EF4-FFF2-40B4-BE49-F238E27FC236}">
                  <a16:creationId xmlns:a16="http://schemas.microsoft.com/office/drawing/2014/main" id="{00000000-0008-0000-0900-000017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200</xdr:row>
          <xdr:rowOff>0</xdr:rowOff>
        </xdr:from>
        <xdr:to>
          <xdr:col>21</xdr:col>
          <xdr:colOff>190500</xdr:colOff>
          <xdr:row>201</xdr:row>
          <xdr:rowOff>30480</xdr:rowOff>
        </xdr:to>
        <xdr:sp macro="" textlink="">
          <xdr:nvSpPr>
            <xdr:cNvPr id="16506904" name="Button 24" hidden="1">
              <a:extLst>
                <a:ext uri="{63B3BB69-23CF-44E3-9099-C40C66FF867C}">
                  <a14:compatExt spid="_x0000_s16506904"/>
                </a:ext>
                <a:ext uri="{FF2B5EF4-FFF2-40B4-BE49-F238E27FC236}">
                  <a16:creationId xmlns:a16="http://schemas.microsoft.com/office/drawing/2014/main" id="{00000000-0008-0000-0900-000018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36</xdr:row>
          <xdr:rowOff>38100</xdr:rowOff>
        </xdr:from>
        <xdr:to>
          <xdr:col>1</xdr:col>
          <xdr:colOff>144780</xdr:colOff>
          <xdr:row>36</xdr:row>
          <xdr:rowOff>411480</xdr:rowOff>
        </xdr:to>
        <xdr:sp macro="" textlink="">
          <xdr:nvSpPr>
            <xdr:cNvPr id="16506905" name="Button 25" hidden="1">
              <a:extLst>
                <a:ext uri="{63B3BB69-23CF-44E3-9099-C40C66FF867C}">
                  <a14:compatExt spid="_x0000_s16506905"/>
                </a:ext>
                <a:ext uri="{FF2B5EF4-FFF2-40B4-BE49-F238E27FC236}">
                  <a16:creationId xmlns:a16="http://schemas.microsoft.com/office/drawing/2014/main" id="{00000000-0008-0000-0900-000019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85</xdr:row>
          <xdr:rowOff>38100</xdr:rowOff>
        </xdr:from>
        <xdr:to>
          <xdr:col>1</xdr:col>
          <xdr:colOff>152400</xdr:colOff>
          <xdr:row>85</xdr:row>
          <xdr:rowOff>411480</xdr:rowOff>
        </xdr:to>
        <xdr:sp macro="" textlink="">
          <xdr:nvSpPr>
            <xdr:cNvPr id="16506906" name="Button 26" hidden="1">
              <a:extLst>
                <a:ext uri="{63B3BB69-23CF-44E3-9099-C40C66FF867C}">
                  <a14:compatExt spid="_x0000_s16506906"/>
                </a:ext>
                <a:ext uri="{FF2B5EF4-FFF2-40B4-BE49-F238E27FC236}">
                  <a16:creationId xmlns:a16="http://schemas.microsoft.com/office/drawing/2014/main" id="{00000000-0008-0000-0900-00001A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85</xdr:row>
          <xdr:rowOff>38100</xdr:rowOff>
        </xdr:from>
        <xdr:to>
          <xdr:col>1</xdr:col>
          <xdr:colOff>121920</xdr:colOff>
          <xdr:row>85</xdr:row>
          <xdr:rowOff>411480</xdr:rowOff>
        </xdr:to>
        <xdr:sp macro="" textlink="">
          <xdr:nvSpPr>
            <xdr:cNvPr id="16506907" name="Button 27" hidden="1">
              <a:extLst>
                <a:ext uri="{63B3BB69-23CF-44E3-9099-C40C66FF867C}">
                  <a14:compatExt spid="_x0000_s16506907"/>
                </a:ext>
                <a:ext uri="{FF2B5EF4-FFF2-40B4-BE49-F238E27FC236}">
                  <a16:creationId xmlns:a16="http://schemas.microsoft.com/office/drawing/2014/main" id="{00000000-0008-0000-0900-00001B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85</xdr:row>
          <xdr:rowOff>38100</xdr:rowOff>
        </xdr:from>
        <xdr:to>
          <xdr:col>1</xdr:col>
          <xdr:colOff>144780</xdr:colOff>
          <xdr:row>85</xdr:row>
          <xdr:rowOff>411480</xdr:rowOff>
        </xdr:to>
        <xdr:sp macro="" textlink="">
          <xdr:nvSpPr>
            <xdr:cNvPr id="16506908" name="Button 28" hidden="1">
              <a:extLst>
                <a:ext uri="{63B3BB69-23CF-44E3-9099-C40C66FF867C}">
                  <a14:compatExt spid="_x0000_s16506908"/>
                </a:ext>
                <a:ext uri="{FF2B5EF4-FFF2-40B4-BE49-F238E27FC236}">
                  <a16:creationId xmlns:a16="http://schemas.microsoft.com/office/drawing/2014/main" id="{00000000-0008-0000-0900-00001C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110</xdr:row>
          <xdr:rowOff>38100</xdr:rowOff>
        </xdr:from>
        <xdr:to>
          <xdr:col>1</xdr:col>
          <xdr:colOff>152400</xdr:colOff>
          <xdr:row>110</xdr:row>
          <xdr:rowOff>411480</xdr:rowOff>
        </xdr:to>
        <xdr:sp macro="" textlink="">
          <xdr:nvSpPr>
            <xdr:cNvPr id="16506909" name="Button 29" hidden="1">
              <a:extLst>
                <a:ext uri="{63B3BB69-23CF-44E3-9099-C40C66FF867C}">
                  <a14:compatExt spid="_x0000_s16506909"/>
                </a:ext>
                <a:ext uri="{FF2B5EF4-FFF2-40B4-BE49-F238E27FC236}">
                  <a16:creationId xmlns:a16="http://schemas.microsoft.com/office/drawing/2014/main" id="{00000000-0008-0000-0900-00001D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110</xdr:row>
          <xdr:rowOff>38100</xdr:rowOff>
        </xdr:from>
        <xdr:to>
          <xdr:col>1</xdr:col>
          <xdr:colOff>152400</xdr:colOff>
          <xdr:row>110</xdr:row>
          <xdr:rowOff>411480</xdr:rowOff>
        </xdr:to>
        <xdr:sp macro="" textlink="">
          <xdr:nvSpPr>
            <xdr:cNvPr id="16506910" name="Button 30" hidden="1">
              <a:extLst>
                <a:ext uri="{63B3BB69-23CF-44E3-9099-C40C66FF867C}">
                  <a14:compatExt spid="_x0000_s16506910"/>
                </a:ext>
                <a:ext uri="{FF2B5EF4-FFF2-40B4-BE49-F238E27FC236}">
                  <a16:creationId xmlns:a16="http://schemas.microsoft.com/office/drawing/2014/main" id="{00000000-0008-0000-0900-00001E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110</xdr:row>
          <xdr:rowOff>38100</xdr:rowOff>
        </xdr:from>
        <xdr:to>
          <xdr:col>1</xdr:col>
          <xdr:colOff>121920</xdr:colOff>
          <xdr:row>110</xdr:row>
          <xdr:rowOff>411480</xdr:rowOff>
        </xdr:to>
        <xdr:sp macro="" textlink="">
          <xdr:nvSpPr>
            <xdr:cNvPr id="16506911" name="Button 31" hidden="1">
              <a:extLst>
                <a:ext uri="{63B3BB69-23CF-44E3-9099-C40C66FF867C}">
                  <a14:compatExt spid="_x0000_s16506911"/>
                </a:ext>
                <a:ext uri="{FF2B5EF4-FFF2-40B4-BE49-F238E27FC236}">
                  <a16:creationId xmlns:a16="http://schemas.microsoft.com/office/drawing/2014/main" id="{00000000-0008-0000-0900-00001F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110</xdr:row>
          <xdr:rowOff>38100</xdr:rowOff>
        </xdr:from>
        <xdr:to>
          <xdr:col>1</xdr:col>
          <xdr:colOff>144780</xdr:colOff>
          <xdr:row>110</xdr:row>
          <xdr:rowOff>411480</xdr:rowOff>
        </xdr:to>
        <xdr:sp macro="" textlink="">
          <xdr:nvSpPr>
            <xdr:cNvPr id="16506912" name="Button 32" hidden="1">
              <a:extLst>
                <a:ext uri="{63B3BB69-23CF-44E3-9099-C40C66FF867C}">
                  <a14:compatExt spid="_x0000_s16506912"/>
                </a:ext>
                <a:ext uri="{FF2B5EF4-FFF2-40B4-BE49-F238E27FC236}">
                  <a16:creationId xmlns:a16="http://schemas.microsoft.com/office/drawing/2014/main" id="{00000000-0008-0000-0900-000020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135</xdr:row>
          <xdr:rowOff>38100</xdr:rowOff>
        </xdr:from>
        <xdr:to>
          <xdr:col>1</xdr:col>
          <xdr:colOff>152400</xdr:colOff>
          <xdr:row>135</xdr:row>
          <xdr:rowOff>411480</xdr:rowOff>
        </xdr:to>
        <xdr:sp macro="" textlink="">
          <xdr:nvSpPr>
            <xdr:cNvPr id="16506913" name="Button 33" hidden="1">
              <a:extLst>
                <a:ext uri="{63B3BB69-23CF-44E3-9099-C40C66FF867C}">
                  <a14:compatExt spid="_x0000_s16506913"/>
                </a:ext>
                <a:ext uri="{FF2B5EF4-FFF2-40B4-BE49-F238E27FC236}">
                  <a16:creationId xmlns:a16="http://schemas.microsoft.com/office/drawing/2014/main" id="{00000000-0008-0000-0900-000021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135</xdr:row>
          <xdr:rowOff>38100</xdr:rowOff>
        </xdr:from>
        <xdr:to>
          <xdr:col>1</xdr:col>
          <xdr:colOff>152400</xdr:colOff>
          <xdr:row>135</xdr:row>
          <xdr:rowOff>411480</xdr:rowOff>
        </xdr:to>
        <xdr:sp macro="" textlink="">
          <xdr:nvSpPr>
            <xdr:cNvPr id="16506914" name="Button 34" hidden="1">
              <a:extLst>
                <a:ext uri="{63B3BB69-23CF-44E3-9099-C40C66FF867C}">
                  <a14:compatExt spid="_x0000_s16506914"/>
                </a:ext>
                <a:ext uri="{FF2B5EF4-FFF2-40B4-BE49-F238E27FC236}">
                  <a16:creationId xmlns:a16="http://schemas.microsoft.com/office/drawing/2014/main" id="{00000000-0008-0000-0900-000022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135</xdr:row>
          <xdr:rowOff>38100</xdr:rowOff>
        </xdr:from>
        <xdr:to>
          <xdr:col>1</xdr:col>
          <xdr:colOff>152400</xdr:colOff>
          <xdr:row>135</xdr:row>
          <xdr:rowOff>411480</xdr:rowOff>
        </xdr:to>
        <xdr:sp macro="" textlink="">
          <xdr:nvSpPr>
            <xdr:cNvPr id="16506915" name="Button 35" hidden="1">
              <a:extLst>
                <a:ext uri="{63B3BB69-23CF-44E3-9099-C40C66FF867C}">
                  <a14:compatExt spid="_x0000_s16506915"/>
                </a:ext>
                <a:ext uri="{FF2B5EF4-FFF2-40B4-BE49-F238E27FC236}">
                  <a16:creationId xmlns:a16="http://schemas.microsoft.com/office/drawing/2014/main" id="{00000000-0008-0000-0900-000023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135</xdr:row>
          <xdr:rowOff>38100</xdr:rowOff>
        </xdr:from>
        <xdr:to>
          <xdr:col>1</xdr:col>
          <xdr:colOff>121920</xdr:colOff>
          <xdr:row>135</xdr:row>
          <xdr:rowOff>411480</xdr:rowOff>
        </xdr:to>
        <xdr:sp macro="" textlink="">
          <xdr:nvSpPr>
            <xdr:cNvPr id="16506916" name="Button 36" hidden="1">
              <a:extLst>
                <a:ext uri="{63B3BB69-23CF-44E3-9099-C40C66FF867C}">
                  <a14:compatExt spid="_x0000_s16506916"/>
                </a:ext>
                <a:ext uri="{FF2B5EF4-FFF2-40B4-BE49-F238E27FC236}">
                  <a16:creationId xmlns:a16="http://schemas.microsoft.com/office/drawing/2014/main" id="{00000000-0008-0000-0900-000024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135</xdr:row>
          <xdr:rowOff>38100</xdr:rowOff>
        </xdr:from>
        <xdr:to>
          <xdr:col>1</xdr:col>
          <xdr:colOff>144780</xdr:colOff>
          <xdr:row>135</xdr:row>
          <xdr:rowOff>411480</xdr:rowOff>
        </xdr:to>
        <xdr:sp macro="" textlink="">
          <xdr:nvSpPr>
            <xdr:cNvPr id="16506917" name="Button 37" hidden="1">
              <a:extLst>
                <a:ext uri="{63B3BB69-23CF-44E3-9099-C40C66FF867C}">
                  <a14:compatExt spid="_x0000_s16506917"/>
                </a:ext>
                <a:ext uri="{FF2B5EF4-FFF2-40B4-BE49-F238E27FC236}">
                  <a16:creationId xmlns:a16="http://schemas.microsoft.com/office/drawing/2014/main" id="{00000000-0008-0000-0900-000025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185</xdr:row>
          <xdr:rowOff>38100</xdr:rowOff>
        </xdr:from>
        <xdr:to>
          <xdr:col>1</xdr:col>
          <xdr:colOff>175260</xdr:colOff>
          <xdr:row>185</xdr:row>
          <xdr:rowOff>403860</xdr:rowOff>
        </xdr:to>
        <xdr:sp macro="" textlink="">
          <xdr:nvSpPr>
            <xdr:cNvPr id="16506918" name="Button 38" hidden="1">
              <a:extLst>
                <a:ext uri="{63B3BB69-23CF-44E3-9099-C40C66FF867C}">
                  <a14:compatExt spid="_x0000_s16506918"/>
                </a:ext>
                <a:ext uri="{FF2B5EF4-FFF2-40B4-BE49-F238E27FC236}">
                  <a16:creationId xmlns:a16="http://schemas.microsoft.com/office/drawing/2014/main" id="{00000000-0008-0000-0900-000026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34</xdr:row>
          <xdr:rowOff>106680</xdr:rowOff>
        </xdr:from>
        <xdr:to>
          <xdr:col>21</xdr:col>
          <xdr:colOff>53340</xdr:colOff>
          <xdr:row>35</xdr:row>
          <xdr:rowOff>0</xdr:rowOff>
        </xdr:to>
        <xdr:grpSp>
          <xdr:nvGrpSpPr>
            <xdr:cNvPr id="50" name="Groep 29">
              <a:extLst>
                <a:ext uri="{FF2B5EF4-FFF2-40B4-BE49-F238E27FC236}">
                  <a16:creationId xmlns:a16="http://schemas.microsoft.com/office/drawing/2014/main" id="{00000000-0008-0000-0900-00003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56467" y="9047480"/>
              <a:ext cx="5827606" cy="181187"/>
              <a:chOff x="1015714" y="25146000"/>
              <a:chExt cx="4053328" cy="190500"/>
            </a:xfrm>
          </xdr:grpSpPr>
          <xdr:sp macro="" textlink="">
            <xdr:nvSpPr>
              <xdr:cNvPr id="16506919" name="Button 39" hidden="1">
                <a:extLst>
                  <a:ext uri="{63B3BB69-23CF-44E3-9099-C40C66FF867C}">
                    <a14:compatExt spid="_x0000_s16506919"/>
                  </a:ext>
                  <a:ext uri="{FF2B5EF4-FFF2-40B4-BE49-F238E27FC236}">
                    <a16:creationId xmlns:a16="http://schemas.microsoft.com/office/drawing/2014/main" id="{00000000-0008-0000-0900-000027E0FB00}"/>
                  </a:ext>
                </a:extLst>
              </xdr:cNvPr>
              <xdr:cNvSpPr/>
            </xdr:nvSpPr>
            <xdr:spPr bwMode="auto">
              <a:xfrm>
                <a:off x="1015714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06920" name="Button 40" hidden="1">
                <a:extLst>
                  <a:ext uri="{63B3BB69-23CF-44E3-9099-C40C66FF867C}">
                    <a14:compatExt spid="_x0000_s16506920"/>
                  </a:ext>
                  <a:ext uri="{FF2B5EF4-FFF2-40B4-BE49-F238E27FC236}">
                    <a16:creationId xmlns:a16="http://schemas.microsoft.com/office/drawing/2014/main" id="{00000000-0008-0000-0900-000028E0FB00}"/>
                  </a:ext>
                </a:extLst>
              </xdr:cNvPr>
              <xdr:cNvSpPr/>
            </xdr:nvSpPr>
            <xdr:spPr bwMode="auto">
              <a:xfrm>
                <a:off x="1481575" y="25146000"/>
                <a:ext cx="293543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06921" name="Button 41" hidden="1">
                <a:extLst>
                  <a:ext uri="{63B3BB69-23CF-44E3-9099-C40C66FF867C}">
                    <a14:compatExt spid="_x0000_s16506921"/>
                  </a:ext>
                  <a:ext uri="{FF2B5EF4-FFF2-40B4-BE49-F238E27FC236}">
                    <a16:creationId xmlns:a16="http://schemas.microsoft.com/office/drawing/2014/main" id="{00000000-0008-0000-0900-000029E0FB00}"/>
                  </a:ext>
                </a:extLst>
              </xdr:cNvPr>
              <xdr:cNvSpPr/>
            </xdr:nvSpPr>
            <xdr:spPr bwMode="auto">
              <a:xfrm>
                <a:off x="1957829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06922" name="Button 42" hidden="1">
                <a:extLst>
                  <a:ext uri="{63B3BB69-23CF-44E3-9099-C40C66FF867C}">
                    <a14:compatExt spid="_x0000_s16506922"/>
                  </a:ext>
                  <a:ext uri="{FF2B5EF4-FFF2-40B4-BE49-F238E27FC236}">
                    <a16:creationId xmlns:a16="http://schemas.microsoft.com/office/drawing/2014/main" id="{00000000-0008-0000-0900-00002AE0FB00}"/>
                  </a:ext>
                </a:extLst>
              </xdr:cNvPr>
              <xdr:cNvSpPr/>
            </xdr:nvSpPr>
            <xdr:spPr bwMode="auto">
              <a:xfrm>
                <a:off x="2418494" y="25146000"/>
                <a:ext cx="297873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06923" name="Button 43" hidden="1">
                <a:extLst>
                  <a:ext uri="{63B3BB69-23CF-44E3-9099-C40C66FF867C}">
                    <a14:compatExt spid="_x0000_s16506923"/>
                  </a:ext>
                  <a:ext uri="{FF2B5EF4-FFF2-40B4-BE49-F238E27FC236}">
                    <a16:creationId xmlns:a16="http://schemas.microsoft.com/office/drawing/2014/main" id="{00000000-0008-0000-0900-00002BE0FB00}"/>
                  </a:ext>
                </a:extLst>
              </xdr:cNvPr>
              <xdr:cNvSpPr/>
            </xdr:nvSpPr>
            <xdr:spPr bwMode="auto">
              <a:xfrm>
                <a:off x="2944104" y="25146000"/>
                <a:ext cx="294409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06924" name="Button 44" hidden="1">
                <a:extLst>
                  <a:ext uri="{63B3BB69-23CF-44E3-9099-C40C66FF867C}">
                    <a14:compatExt spid="_x0000_s16506924"/>
                  </a:ext>
                  <a:ext uri="{FF2B5EF4-FFF2-40B4-BE49-F238E27FC236}">
                    <a16:creationId xmlns:a16="http://schemas.microsoft.com/office/drawing/2014/main" id="{00000000-0008-0000-0900-00002CE0FB00}"/>
                  </a:ext>
                </a:extLst>
              </xdr:cNvPr>
              <xdr:cNvSpPr/>
            </xdr:nvSpPr>
            <xdr:spPr bwMode="auto">
              <a:xfrm>
                <a:off x="3448918" y="25146000"/>
                <a:ext cx="292677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06925" name="Button 45" hidden="1">
                <a:extLst>
                  <a:ext uri="{63B3BB69-23CF-44E3-9099-C40C66FF867C}">
                    <a14:compatExt spid="_x0000_s16506925"/>
                  </a:ext>
                  <a:ext uri="{FF2B5EF4-FFF2-40B4-BE49-F238E27FC236}">
                    <a16:creationId xmlns:a16="http://schemas.microsoft.com/office/drawing/2014/main" id="{00000000-0008-0000-0900-00002DE0FB00}"/>
                  </a:ext>
                </a:extLst>
              </xdr:cNvPr>
              <xdr:cNvSpPr/>
            </xdr:nvSpPr>
            <xdr:spPr bwMode="auto">
              <a:xfrm>
                <a:off x="3887935" y="25146000"/>
                <a:ext cx="294409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06926" name="Button 46" hidden="1">
                <a:extLst>
                  <a:ext uri="{63B3BB69-23CF-44E3-9099-C40C66FF867C}">
                    <a14:compatExt spid="_x0000_s16506926"/>
                  </a:ext>
                  <a:ext uri="{FF2B5EF4-FFF2-40B4-BE49-F238E27FC236}">
                    <a16:creationId xmlns:a16="http://schemas.microsoft.com/office/drawing/2014/main" id="{00000000-0008-0000-0900-00002EE0FB00}"/>
                  </a:ext>
                </a:extLst>
              </xdr:cNvPr>
              <xdr:cNvSpPr/>
            </xdr:nvSpPr>
            <xdr:spPr bwMode="auto">
              <a:xfrm>
                <a:off x="4332150" y="25187693"/>
                <a:ext cx="300470" cy="14880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06927" name="Button 47" hidden="1">
                <a:extLst>
                  <a:ext uri="{63B3BB69-23CF-44E3-9099-C40C66FF867C}">
                    <a14:compatExt spid="_x0000_s16506927"/>
                  </a:ext>
                  <a:ext uri="{FF2B5EF4-FFF2-40B4-BE49-F238E27FC236}">
                    <a16:creationId xmlns:a16="http://schemas.microsoft.com/office/drawing/2014/main" id="{00000000-0008-0000-0900-00002FE0FB00}"/>
                  </a:ext>
                </a:extLst>
              </xdr:cNvPr>
              <xdr:cNvSpPr/>
            </xdr:nvSpPr>
            <xdr:spPr bwMode="auto">
              <a:xfrm>
                <a:off x="4773767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xdr:twoCellAnchor>
    <xdr:from>
      <xdr:col>4</xdr:col>
      <xdr:colOff>152400</xdr:colOff>
      <xdr:row>83</xdr:row>
      <xdr:rowOff>106680</xdr:rowOff>
    </xdr:from>
    <xdr:to>
      <xdr:col>21</xdr:col>
      <xdr:colOff>53340</xdr:colOff>
      <xdr:row>84</xdr:row>
      <xdr:rowOff>0</xdr:rowOff>
    </xdr:to>
    <xdr:grpSp>
      <xdr:nvGrpSpPr>
        <xdr:cNvPr id="60" name="Groep 2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GrpSpPr>
          <a:grpSpLocks/>
        </xdr:cNvGrpSpPr>
      </xdr:nvGrpSpPr>
      <xdr:grpSpPr bwMode="auto">
        <a:xfrm>
          <a:off x="3056467" y="21349547"/>
          <a:ext cx="5827606" cy="181186"/>
          <a:chOff x="1015714" y="25146000"/>
          <a:chExt cx="4053328" cy="190500"/>
        </a:xfrm>
      </xdr:grpSpPr>
      <xdr:sp macro="" textlink="">
        <xdr:nvSpPr>
          <xdr:cNvPr id="61" name="Button 147" hidden="1">
            <a:extLst>
              <a:ext uri="{63B3BB69-23CF-44E3-9099-C40C66FF867C}">
                <a14:compatExt xmlns:a14="http://schemas.microsoft.com/office/drawing/2010/main" spid="_x0000_s16400531"/>
              </a:ext>
              <a:ext uri="{FF2B5EF4-FFF2-40B4-BE49-F238E27FC236}">
                <a16:creationId xmlns:a16="http://schemas.microsoft.com/office/drawing/2014/main" id="{00000000-0008-0000-0900-00003D000000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62" name="Button 148" hidden="1">
            <a:extLst>
              <a:ext uri="{63B3BB69-23CF-44E3-9099-C40C66FF867C}">
                <a14:compatExt xmlns:a14="http://schemas.microsoft.com/office/drawing/2010/main" spid="_x0000_s16400532"/>
              </a:ext>
              <a:ext uri="{FF2B5EF4-FFF2-40B4-BE49-F238E27FC236}">
                <a16:creationId xmlns:a16="http://schemas.microsoft.com/office/drawing/2014/main" id="{00000000-0008-0000-0900-00003E000000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63" name="Button 149" hidden="1">
            <a:extLst>
              <a:ext uri="{63B3BB69-23CF-44E3-9099-C40C66FF867C}">
                <a14:compatExt xmlns:a14="http://schemas.microsoft.com/office/drawing/2010/main" spid="_x0000_s16400533"/>
              </a:ext>
              <a:ext uri="{FF2B5EF4-FFF2-40B4-BE49-F238E27FC236}">
                <a16:creationId xmlns:a16="http://schemas.microsoft.com/office/drawing/2014/main" id="{00000000-0008-0000-0900-00003F0000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64" name="Button 150" hidden="1">
            <a:extLst>
              <a:ext uri="{63B3BB69-23CF-44E3-9099-C40C66FF867C}">
                <a14:compatExt xmlns:a14="http://schemas.microsoft.com/office/drawing/2010/main" spid="_x0000_s16400534"/>
              </a:ext>
              <a:ext uri="{FF2B5EF4-FFF2-40B4-BE49-F238E27FC236}">
                <a16:creationId xmlns:a16="http://schemas.microsoft.com/office/drawing/2014/main" id="{00000000-0008-0000-0900-000040000000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65" name="Button 151" hidden="1">
            <a:extLst>
              <a:ext uri="{63B3BB69-23CF-44E3-9099-C40C66FF867C}">
                <a14:compatExt xmlns:a14="http://schemas.microsoft.com/office/drawing/2010/main" spid="_x0000_s16400535"/>
              </a:ext>
              <a:ext uri="{FF2B5EF4-FFF2-40B4-BE49-F238E27FC236}">
                <a16:creationId xmlns:a16="http://schemas.microsoft.com/office/drawing/2014/main" id="{00000000-0008-0000-0900-000041000000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66" name="Button 152" hidden="1">
            <a:extLst>
              <a:ext uri="{63B3BB69-23CF-44E3-9099-C40C66FF867C}">
                <a14:compatExt xmlns:a14="http://schemas.microsoft.com/office/drawing/2010/main" spid="_x0000_s16400536"/>
              </a:ext>
              <a:ext uri="{FF2B5EF4-FFF2-40B4-BE49-F238E27FC236}">
                <a16:creationId xmlns:a16="http://schemas.microsoft.com/office/drawing/2014/main" id="{00000000-0008-0000-0900-000042000000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67" name="Button 153" hidden="1">
            <a:extLst>
              <a:ext uri="{63B3BB69-23CF-44E3-9099-C40C66FF867C}">
                <a14:compatExt xmlns:a14="http://schemas.microsoft.com/office/drawing/2010/main" spid="_x0000_s16400537"/>
              </a:ext>
              <a:ext uri="{FF2B5EF4-FFF2-40B4-BE49-F238E27FC236}">
                <a16:creationId xmlns:a16="http://schemas.microsoft.com/office/drawing/2014/main" id="{00000000-0008-0000-0900-000043000000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68" name="Button 154" hidden="1">
            <a:extLst>
              <a:ext uri="{63B3BB69-23CF-44E3-9099-C40C66FF867C}">
                <a14:compatExt xmlns:a14="http://schemas.microsoft.com/office/drawing/2010/main" spid="_x0000_s16400538"/>
              </a:ext>
              <a:ext uri="{FF2B5EF4-FFF2-40B4-BE49-F238E27FC236}">
                <a16:creationId xmlns:a16="http://schemas.microsoft.com/office/drawing/2014/main" id="{00000000-0008-0000-0900-000044000000}"/>
              </a:ext>
            </a:extLst>
          </xdr:cNvPr>
          <xdr:cNvSpPr/>
        </xdr:nvSpPr>
        <xdr:spPr bwMode="auto">
          <a:xfrm>
            <a:off x="4332150" y="25187694"/>
            <a:ext cx="300470" cy="148806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69" name="Button 155" hidden="1">
            <a:extLst>
              <a:ext uri="{63B3BB69-23CF-44E3-9099-C40C66FF867C}">
                <a14:compatExt xmlns:a14="http://schemas.microsoft.com/office/drawing/2010/main" spid="_x0000_s16400539"/>
              </a:ext>
              <a:ext uri="{FF2B5EF4-FFF2-40B4-BE49-F238E27FC236}">
                <a16:creationId xmlns:a16="http://schemas.microsoft.com/office/drawing/2014/main" id="{00000000-0008-0000-0900-000045000000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xdr:twoCellAnchor>
    <xdr:from>
      <xdr:col>4</xdr:col>
      <xdr:colOff>152400</xdr:colOff>
      <xdr:row>108</xdr:row>
      <xdr:rowOff>106680</xdr:rowOff>
    </xdr:from>
    <xdr:to>
      <xdr:col>21</xdr:col>
      <xdr:colOff>53340</xdr:colOff>
      <xdr:row>109</xdr:row>
      <xdr:rowOff>0</xdr:rowOff>
    </xdr:to>
    <xdr:grpSp>
      <xdr:nvGrpSpPr>
        <xdr:cNvPr id="70" name="Groep 2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GrpSpPr>
          <a:grpSpLocks/>
        </xdr:cNvGrpSpPr>
      </xdr:nvGrpSpPr>
      <xdr:grpSpPr bwMode="auto">
        <a:xfrm>
          <a:off x="3056467" y="27479413"/>
          <a:ext cx="5827606" cy="181187"/>
          <a:chOff x="1015714" y="25146000"/>
          <a:chExt cx="4053328" cy="190500"/>
        </a:xfrm>
      </xdr:grpSpPr>
      <xdr:sp macro="" textlink="">
        <xdr:nvSpPr>
          <xdr:cNvPr id="71" name="Button 159" hidden="1">
            <a:extLst>
              <a:ext uri="{63B3BB69-23CF-44E3-9099-C40C66FF867C}">
                <a14:compatExt xmlns:a14="http://schemas.microsoft.com/office/drawing/2010/main" spid="_x0000_s16400543"/>
              </a:ext>
              <a:ext uri="{FF2B5EF4-FFF2-40B4-BE49-F238E27FC236}">
                <a16:creationId xmlns:a16="http://schemas.microsoft.com/office/drawing/2014/main" id="{00000000-0008-0000-0900-000047000000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72" name="Button 160" hidden="1">
            <a:extLst>
              <a:ext uri="{63B3BB69-23CF-44E3-9099-C40C66FF867C}">
                <a14:compatExt xmlns:a14="http://schemas.microsoft.com/office/drawing/2010/main" spid="_x0000_s16400544"/>
              </a:ext>
              <a:ext uri="{FF2B5EF4-FFF2-40B4-BE49-F238E27FC236}">
                <a16:creationId xmlns:a16="http://schemas.microsoft.com/office/drawing/2014/main" id="{00000000-0008-0000-0900-000048000000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73" name="Button 161" hidden="1">
            <a:extLst>
              <a:ext uri="{63B3BB69-23CF-44E3-9099-C40C66FF867C}">
                <a14:compatExt xmlns:a14="http://schemas.microsoft.com/office/drawing/2010/main" spid="_x0000_s16400545"/>
              </a:ext>
              <a:ext uri="{FF2B5EF4-FFF2-40B4-BE49-F238E27FC236}">
                <a16:creationId xmlns:a16="http://schemas.microsoft.com/office/drawing/2014/main" id="{00000000-0008-0000-0900-0000490000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74" name="Button 162" hidden="1">
            <a:extLst>
              <a:ext uri="{63B3BB69-23CF-44E3-9099-C40C66FF867C}">
                <a14:compatExt xmlns:a14="http://schemas.microsoft.com/office/drawing/2010/main" spid="_x0000_s16400546"/>
              </a:ext>
              <a:ext uri="{FF2B5EF4-FFF2-40B4-BE49-F238E27FC236}">
                <a16:creationId xmlns:a16="http://schemas.microsoft.com/office/drawing/2014/main" id="{00000000-0008-0000-0900-00004A000000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75" name="Button 163" hidden="1">
            <a:extLst>
              <a:ext uri="{63B3BB69-23CF-44E3-9099-C40C66FF867C}">
                <a14:compatExt xmlns:a14="http://schemas.microsoft.com/office/drawing/2010/main" spid="_x0000_s16400547"/>
              </a:ext>
              <a:ext uri="{FF2B5EF4-FFF2-40B4-BE49-F238E27FC236}">
                <a16:creationId xmlns:a16="http://schemas.microsoft.com/office/drawing/2014/main" id="{00000000-0008-0000-0900-00004B000000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76" name="Button 164" hidden="1">
            <a:extLst>
              <a:ext uri="{63B3BB69-23CF-44E3-9099-C40C66FF867C}">
                <a14:compatExt xmlns:a14="http://schemas.microsoft.com/office/drawing/2010/main" spid="_x0000_s16400548"/>
              </a:ext>
              <a:ext uri="{FF2B5EF4-FFF2-40B4-BE49-F238E27FC236}">
                <a16:creationId xmlns:a16="http://schemas.microsoft.com/office/drawing/2014/main" id="{00000000-0008-0000-0900-00004C000000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77" name="Button 165" hidden="1">
            <a:extLst>
              <a:ext uri="{63B3BB69-23CF-44E3-9099-C40C66FF867C}">
                <a14:compatExt xmlns:a14="http://schemas.microsoft.com/office/drawing/2010/main" spid="_x0000_s16400549"/>
              </a:ext>
              <a:ext uri="{FF2B5EF4-FFF2-40B4-BE49-F238E27FC236}">
                <a16:creationId xmlns:a16="http://schemas.microsoft.com/office/drawing/2014/main" id="{00000000-0008-0000-0900-00004D000000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78" name="Button 166" hidden="1">
            <a:extLst>
              <a:ext uri="{63B3BB69-23CF-44E3-9099-C40C66FF867C}">
                <a14:compatExt xmlns:a14="http://schemas.microsoft.com/office/drawing/2010/main" spid="_x0000_s16400550"/>
              </a:ext>
              <a:ext uri="{FF2B5EF4-FFF2-40B4-BE49-F238E27FC236}">
                <a16:creationId xmlns:a16="http://schemas.microsoft.com/office/drawing/2014/main" id="{00000000-0008-0000-0900-00004E000000}"/>
              </a:ext>
            </a:extLst>
          </xdr:cNvPr>
          <xdr:cNvSpPr/>
        </xdr:nvSpPr>
        <xdr:spPr bwMode="auto">
          <a:xfrm>
            <a:off x="4332150" y="25187694"/>
            <a:ext cx="300470" cy="148806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79" name="Button 167" hidden="1">
            <a:extLst>
              <a:ext uri="{63B3BB69-23CF-44E3-9099-C40C66FF867C}">
                <a14:compatExt xmlns:a14="http://schemas.microsoft.com/office/drawing/2010/main" spid="_x0000_s16400551"/>
              </a:ext>
              <a:ext uri="{FF2B5EF4-FFF2-40B4-BE49-F238E27FC236}">
                <a16:creationId xmlns:a16="http://schemas.microsoft.com/office/drawing/2014/main" id="{00000000-0008-0000-0900-00004F000000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xdr:twoCellAnchor>
    <xdr:from>
      <xdr:col>4</xdr:col>
      <xdr:colOff>152400</xdr:colOff>
      <xdr:row>133</xdr:row>
      <xdr:rowOff>106680</xdr:rowOff>
    </xdr:from>
    <xdr:to>
      <xdr:col>21</xdr:col>
      <xdr:colOff>53340</xdr:colOff>
      <xdr:row>134</xdr:row>
      <xdr:rowOff>0</xdr:rowOff>
    </xdr:to>
    <xdr:grpSp>
      <xdr:nvGrpSpPr>
        <xdr:cNvPr id="80" name="Groep 2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GrpSpPr>
          <a:grpSpLocks/>
        </xdr:cNvGrpSpPr>
      </xdr:nvGrpSpPr>
      <xdr:grpSpPr bwMode="auto">
        <a:xfrm>
          <a:off x="3056467" y="33660080"/>
          <a:ext cx="5827606" cy="181187"/>
          <a:chOff x="1015714" y="25146000"/>
          <a:chExt cx="4053328" cy="190500"/>
        </a:xfrm>
      </xdr:grpSpPr>
      <xdr:sp macro="" textlink="">
        <xdr:nvSpPr>
          <xdr:cNvPr id="81" name="Button 171" hidden="1">
            <a:extLst>
              <a:ext uri="{63B3BB69-23CF-44E3-9099-C40C66FF867C}">
                <a14:compatExt xmlns:a14="http://schemas.microsoft.com/office/drawing/2010/main" spid="_x0000_s16400555"/>
              </a:ext>
              <a:ext uri="{FF2B5EF4-FFF2-40B4-BE49-F238E27FC236}">
                <a16:creationId xmlns:a16="http://schemas.microsoft.com/office/drawing/2014/main" id="{00000000-0008-0000-0900-000051000000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82" name="Button 172" hidden="1">
            <a:extLst>
              <a:ext uri="{63B3BB69-23CF-44E3-9099-C40C66FF867C}">
                <a14:compatExt xmlns:a14="http://schemas.microsoft.com/office/drawing/2010/main" spid="_x0000_s16400556"/>
              </a:ext>
              <a:ext uri="{FF2B5EF4-FFF2-40B4-BE49-F238E27FC236}">
                <a16:creationId xmlns:a16="http://schemas.microsoft.com/office/drawing/2014/main" id="{00000000-0008-0000-0900-000052000000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83" name="Button 173" hidden="1">
            <a:extLst>
              <a:ext uri="{63B3BB69-23CF-44E3-9099-C40C66FF867C}">
                <a14:compatExt xmlns:a14="http://schemas.microsoft.com/office/drawing/2010/main" spid="_x0000_s16400557"/>
              </a:ext>
              <a:ext uri="{FF2B5EF4-FFF2-40B4-BE49-F238E27FC236}">
                <a16:creationId xmlns:a16="http://schemas.microsoft.com/office/drawing/2014/main" id="{00000000-0008-0000-0900-0000530000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84" name="Button 174" hidden="1">
            <a:extLst>
              <a:ext uri="{63B3BB69-23CF-44E3-9099-C40C66FF867C}">
                <a14:compatExt xmlns:a14="http://schemas.microsoft.com/office/drawing/2010/main" spid="_x0000_s16400558"/>
              </a:ext>
              <a:ext uri="{FF2B5EF4-FFF2-40B4-BE49-F238E27FC236}">
                <a16:creationId xmlns:a16="http://schemas.microsoft.com/office/drawing/2014/main" id="{00000000-0008-0000-0900-000054000000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85" name="Button 175" hidden="1">
            <a:extLst>
              <a:ext uri="{63B3BB69-23CF-44E3-9099-C40C66FF867C}">
                <a14:compatExt xmlns:a14="http://schemas.microsoft.com/office/drawing/2010/main" spid="_x0000_s16400559"/>
              </a:ext>
              <a:ext uri="{FF2B5EF4-FFF2-40B4-BE49-F238E27FC236}">
                <a16:creationId xmlns:a16="http://schemas.microsoft.com/office/drawing/2014/main" id="{00000000-0008-0000-0900-000055000000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86" name="Button 176" hidden="1">
            <a:extLst>
              <a:ext uri="{63B3BB69-23CF-44E3-9099-C40C66FF867C}">
                <a14:compatExt xmlns:a14="http://schemas.microsoft.com/office/drawing/2010/main" spid="_x0000_s16400560"/>
              </a:ext>
              <a:ext uri="{FF2B5EF4-FFF2-40B4-BE49-F238E27FC236}">
                <a16:creationId xmlns:a16="http://schemas.microsoft.com/office/drawing/2014/main" id="{00000000-0008-0000-0900-000056000000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87" name="Button 177" hidden="1">
            <a:extLst>
              <a:ext uri="{63B3BB69-23CF-44E3-9099-C40C66FF867C}">
                <a14:compatExt xmlns:a14="http://schemas.microsoft.com/office/drawing/2010/main" spid="_x0000_s16400561"/>
              </a:ext>
              <a:ext uri="{FF2B5EF4-FFF2-40B4-BE49-F238E27FC236}">
                <a16:creationId xmlns:a16="http://schemas.microsoft.com/office/drawing/2014/main" id="{00000000-0008-0000-0900-000057000000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88" name="Button 178" hidden="1">
            <a:extLst>
              <a:ext uri="{63B3BB69-23CF-44E3-9099-C40C66FF867C}">
                <a14:compatExt xmlns:a14="http://schemas.microsoft.com/office/drawing/2010/main" spid="_x0000_s16400562"/>
              </a:ext>
              <a:ext uri="{FF2B5EF4-FFF2-40B4-BE49-F238E27FC236}">
                <a16:creationId xmlns:a16="http://schemas.microsoft.com/office/drawing/2014/main" id="{00000000-0008-0000-0900-000058000000}"/>
              </a:ext>
            </a:extLst>
          </xdr:cNvPr>
          <xdr:cNvSpPr/>
        </xdr:nvSpPr>
        <xdr:spPr bwMode="auto">
          <a:xfrm>
            <a:off x="4332150" y="25187694"/>
            <a:ext cx="300470" cy="148806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89" name="Button 179" hidden="1">
            <a:extLst>
              <a:ext uri="{63B3BB69-23CF-44E3-9099-C40C66FF867C}">
                <a14:compatExt xmlns:a14="http://schemas.microsoft.com/office/drawing/2010/main" spid="_x0000_s16400563"/>
              </a:ext>
              <a:ext uri="{FF2B5EF4-FFF2-40B4-BE49-F238E27FC236}">
                <a16:creationId xmlns:a16="http://schemas.microsoft.com/office/drawing/2014/main" id="{00000000-0008-0000-0900-000059000000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xdr:twoCellAnchor>
    <xdr:from>
      <xdr:col>4</xdr:col>
      <xdr:colOff>152400</xdr:colOff>
      <xdr:row>158</xdr:row>
      <xdr:rowOff>106680</xdr:rowOff>
    </xdr:from>
    <xdr:to>
      <xdr:col>21</xdr:col>
      <xdr:colOff>53340</xdr:colOff>
      <xdr:row>159</xdr:row>
      <xdr:rowOff>0</xdr:rowOff>
    </xdr:to>
    <xdr:grpSp>
      <xdr:nvGrpSpPr>
        <xdr:cNvPr id="90" name="Groep 2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GrpSpPr>
          <a:grpSpLocks/>
        </xdr:cNvGrpSpPr>
      </xdr:nvGrpSpPr>
      <xdr:grpSpPr bwMode="auto">
        <a:xfrm>
          <a:off x="3056467" y="39679880"/>
          <a:ext cx="5827606" cy="181187"/>
          <a:chOff x="1015714" y="25146000"/>
          <a:chExt cx="4053328" cy="190500"/>
        </a:xfrm>
      </xdr:grpSpPr>
      <xdr:sp macro="" textlink="">
        <xdr:nvSpPr>
          <xdr:cNvPr id="91" name="Button 183" hidden="1">
            <a:extLst>
              <a:ext uri="{63B3BB69-23CF-44E3-9099-C40C66FF867C}">
                <a14:compatExt xmlns:a14="http://schemas.microsoft.com/office/drawing/2010/main" spid="_x0000_s16400567"/>
              </a:ext>
              <a:ext uri="{FF2B5EF4-FFF2-40B4-BE49-F238E27FC236}">
                <a16:creationId xmlns:a16="http://schemas.microsoft.com/office/drawing/2014/main" id="{00000000-0008-0000-0900-00005B000000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92" name="Button 184" hidden="1">
            <a:extLst>
              <a:ext uri="{63B3BB69-23CF-44E3-9099-C40C66FF867C}">
                <a14:compatExt xmlns:a14="http://schemas.microsoft.com/office/drawing/2010/main" spid="_x0000_s16400568"/>
              </a:ext>
              <a:ext uri="{FF2B5EF4-FFF2-40B4-BE49-F238E27FC236}">
                <a16:creationId xmlns:a16="http://schemas.microsoft.com/office/drawing/2014/main" id="{00000000-0008-0000-0900-00005C000000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93" name="Button 185" hidden="1">
            <a:extLst>
              <a:ext uri="{63B3BB69-23CF-44E3-9099-C40C66FF867C}">
                <a14:compatExt xmlns:a14="http://schemas.microsoft.com/office/drawing/2010/main" spid="_x0000_s16400569"/>
              </a:ext>
              <a:ext uri="{FF2B5EF4-FFF2-40B4-BE49-F238E27FC236}">
                <a16:creationId xmlns:a16="http://schemas.microsoft.com/office/drawing/2014/main" id="{00000000-0008-0000-0900-00005D0000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94" name="Button 186" hidden="1">
            <a:extLst>
              <a:ext uri="{63B3BB69-23CF-44E3-9099-C40C66FF867C}">
                <a14:compatExt xmlns:a14="http://schemas.microsoft.com/office/drawing/2010/main" spid="_x0000_s16400570"/>
              </a:ext>
              <a:ext uri="{FF2B5EF4-FFF2-40B4-BE49-F238E27FC236}">
                <a16:creationId xmlns:a16="http://schemas.microsoft.com/office/drawing/2014/main" id="{00000000-0008-0000-0900-00005E000000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95" name="Button 187" hidden="1">
            <a:extLst>
              <a:ext uri="{63B3BB69-23CF-44E3-9099-C40C66FF867C}">
                <a14:compatExt xmlns:a14="http://schemas.microsoft.com/office/drawing/2010/main" spid="_x0000_s16400571"/>
              </a:ext>
              <a:ext uri="{FF2B5EF4-FFF2-40B4-BE49-F238E27FC236}">
                <a16:creationId xmlns:a16="http://schemas.microsoft.com/office/drawing/2014/main" id="{00000000-0008-0000-0900-00005F000000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96" name="Button 188" hidden="1">
            <a:extLst>
              <a:ext uri="{63B3BB69-23CF-44E3-9099-C40C66FF867C}">
                <a14:compatExt xmlns:a14="http://schemas.microsoft.com/office/drawing/2010/main" spid="_x0000_s16400572"/>
              </a:ext>
              <a:ext uri="{FF2B5EF4-FFF2-40B4-BE49-F238E27FC236}">
                <a16:creationId xmlns:a16="http://schemas.microsoft.com/office/drawing/2014/main" id="{00000000-0008-0000-0900-000060000000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97" name="Button 189" hidden="1">
            <a:extLst>
              <a:ext uri="{63B3BB69-23CF-44E3-9099-C40C66FF867C}">
                <a14:compatExt xmlns:a14="http://schemas.microsoft.com/office/drawing/2010/main" spid="_x0000_s16400573"/>
              </a:ext>
              <a:ext uri="{FF2B5EF4-FFF2-40B4-BE49-F238E27FC236}">
                <a16:creationId xmlns:a16="http://schemas.microsoft.com/office/drawing/2014/main" id="{00000000-0008-0000-0900-000061000000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98" name="Button 190" hidden="1">
            <a:extLst>
              <a:ext uri="{63B3BB69-23CF-44E3-9099-C40C66FF867C}">
                <a14:compatExt xmlns:a14="http://schemas.microsoft.com/office/drawing/2010/main" spid="_x0000_s16400574"/>
              </a:ext>
              <a:ext uri="{FF2B5EF4-FFF2-40B4-BE49-F238E27FC236}">
                <a16:creationId xmlns:a16="http://schemas.microsoft.com/office/drawing/2014/main" id="{00000000-0008-0000-0900-000062000000}"/>
              </a:ext>
            </a:extLst>
          </xdr:cNvPr>
          <xdr:cNvSpPr/>
        </xdr:nvSpPr>
        <xdr:spPr bwMode="auto">
          <a:xfrm>
            <a:off x="4332150" y="25187694"/>
            <a:ext cx="300470" cy="148806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99" name="Button 191" hidden="1">
            <a:extLst>
              <a:ext uri="{63B3BB69-23CF-44E3-9099-C40C66FF867C}">
                <a14:compatExt xmlns:a14="http://schemas.microsoft.com/office/drawing/2010/main" spid="_x0000_s16400575"/>
              </a:ext>
              <a:ext uri="{FF2B5EF4-FFF2-40B4-BE49-F238E27FC236}">
                <a16:creationId xmlns:a16="http://schemas.microsoft.com/office/drawing/2014/main" id="{00000000-0008-0000-0900-000063000000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xdr:twoCellAnchor>
    <xdr:from>
      <xdr:col>4</xdr:col>
      <xdr:colOff>152400</xdr:colOff>
      <xdr:row>183</xdr:row>
      <xdr:rowOff>106680</xdr:rowOff>
    </xdr:from>
    <xdr:to>
      <xdr:col>21</xdr:col>
      <xdr:colOff>53340</xdr:colOff>
      <xdr:row>184</xdr:row>
      <xdr:rowOff>0</xdr:rowOff>
    </xdr:to>
    <xdr:grpSp>
      <xdr:nvGrpSpPr>
        <xdr:cNvPr id="100" name="Groep 2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GrpSpPr>
          <a:grpSpLocks/>
        </xdr:cNvGrpSpPr>
      </xdr:nvGrpSpPr>
      <xdr:grpSpPr bwMode="auto">
        <a:xfrm>
          <a:off x="3056467" y="45725080"/>
          <a:ext cx="5827606" cy="181187"/>
          <a:chOff x="1015714" y="25146000"/>
          <a:chExt cx="4053328" cy="190500"/>
        </a:xfrm>
      </xdr:grpSpPr>
      <xdr:sp macro="" textlink="">
        <xdr:nvSpPr>
          <xdr:cNvPr id="101" name="Button 195" hidden="1">
            <a:extLst>
              <a:ext uri="{63B3BB69-23CF-44E3-9099-C40C66FF867C}">
                <a14:compatExt xmlns:a14="http://schemas.microsoft.com/office/drawing/2010/main" spid="_x0000_s16400579"/>
              </a:ext>
              <a:ext uri="{FF2B5EF4-FFF2-40B4-BE49-F238E27FC236}">
                <a16:creationId xmlns:a16="http://schemas.microsoft.com/office/drawing/2014/main" id="{00000000-0008-0000-0900-000065000000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02" name="Button 196" hidden="1">
            <a:extLst>
              <a:ext uri="{63B3BB69-23CF-44E3-9099-C40C66FF867C}">
                <a14:compatExt xmlns:a14="http://schemas.microsoft.com/office/drawing/2010/main" spid="_x0000_s16400580"/>
              </a:ext>
              <a:ext uri="{FF2B5EF4-FFF2-40B4-BE49-F238E27FC236}">
                <a16:creationId xmlns:a16="http://schemas.microsoft.com/office/drawing/2014/main" id="{00000000-0008-0000-0900-000066000000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103" name="Button 197" hidden="1">
            <a:extLst>
              <a:ext uri="{63B3BB69-23CF-44E3-9099-C40C66FF867C}">
                <a14:compatExt xmlns:a14="http://schemas.microsoft.com/office/drawing/2010/main" spid="_x0000_s16400581"/>
              </a:ext>
              <a:ext uri="{FF2B5EF4-FFF2-40B4-BE49-F238E27FC236}">
                <a16:creationId xmlns:a16="http://schemas.microsoft.com/office/drawing/2014/main" id="{00000000-0008-0000-0900-0000670000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104" name="Button 198" hidden="1">
            <a:extLst>
              <a:ext uri="{63B3BB69-23CF-44E3-9099-C40C66FF867C}">
                <a14:compatExt xmlns:a14="http://schemas.microsoft.com/office/drawing/2010/main" spid="_x0000_s16400582"/>
              </a:ext>
              <a:ext uri="{FF2B5EF4-FFF2-40B4-BE49-F238E27FC236}">
                <a16:creationId xmlns:a16="http://schemas.microsoft.com/office/drawing/2014/main" id="{00000000-0008-0000-0900-000068000000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105" name="Button 199" hidden="1">
            <a:extLst>
              <a:ext uri="{63B3BB69-23CF-44E3-9099-C40C66FF867C}">
                <a14:compatExt xmlns:a14="http://schemas.microsoft.com/office/drawing/2010/main" spid="_x0000_s16400583"/>
              </a:ext>
              <a:ext uri="{FF2B5EF4-FFF2-40B4-BE49-F238E27FC236}">
                <a16:creationId xmlns:a16="http://schemas.microsoft.com/office/drawing/2014/main" id="{00000000-0008-0000-0900-000069000000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106" name="Button 200" hidden="1">
            <a:extLst>
              <a:ext uri="{63B3BB69-23CF-44E3-9099-C40C66FF867C}">
                <a14:compatExt xmlns:a14="http://schemas.microsoft.com/office/drawing/2010/main" spid="_x0000_s16400584"/>
              </a:ext>
              <a:ext uri="{FF2B5EF4-FFF2-40B4-BE49-F238E27FC236}">
                <a16:creationId xmlns:a16="http://schemas.microsoft.com/office/drawing/2014/main" id="{00000000-0008-0000-0900-00006A000000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107" name="Button 201" hidden="1">
            <a:extLst>
              <a:ext uri="{63B3BB69-23CF-44E3-9099-C40C66FF867C}">
                <a14:compatExt xmlns:a14="http://schemas.microsoft.com/office/drawing/2010/main" spid="_x0000_s16400585"/>
              </a:ext>
              <a:ext uri="{FF2B5EF4-FFF2-40B4-BE49-F238E27FC236}">
                <a16:creationId xmlns:a16="http://schemas.microsoft.com/office/drawing/2014/main" id="{00000000-0008-0000-0900-00006B000000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108" name="Button 202" hidden="1">
            <a:extLst>
              <a:ext uri="{63B3BB69-23CF-44E3-9099-C40C66FF867C}">
                <a14:compatExt xmlns:a14="http://schemas.microsoft.com/office/drawing/2010/main" spid="_x0000_s16400586"/>
              </a:ext>
              <a:ext uri="{FF2B5EF4-FFF2-40B4-BE49-F238E27FC236}">
                <a16:creationId xmlns:a16="http://schemas.microsoft.com/office/drawing/2014/main" id="{00000000-0008-0000-0900-00006C000000}"/>
              </a:ext>
            </a:extLst>
          </xdr:cNvPr>
          <xdr:cNvSpPr/>
        </xdr:nvSpPr>
        <xdr:spPr bwMode="auto">
          <a:xfrm>
            <a:off x="4332150" y="25187694"/>
            <a:ext cx="300470" cy="148806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109" name="Button 203" hidden="1">
            <a:extLst>
              <a:ext uri="{63B3BB69-23CF-44E3-9099-C40C66FF867C}">
                <a14:compatExt xmlns:a14="http://schemas.microsoft.com/office/drawing/2010/main" spid="_x0000_s16400587"/>
              </a:ext>
              <a:ext uri="{FF2B5EF4-FFF2-40B4-BE49-F238E27FC236}">
                <a16:creationId xmlns:a16="http://schemas.microsoft.com/office/drawing/2014/main" id="{00000000-0008-0000-0900-00006D000000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208</xdr:row>
          <xdr:rowOff>106680</xdr:rowOff>
        </xdr:from>
        <xdr:to>
          <xdr:col>21</xdr:col>
          <xdr:colOff>53340</xdr:colOff>
          <xdr:row>208</xdr:row>
          <xdr:rowOff>289560</xdr:rowOff>
        </xdr:to>
        <xdr:grpSp>
          <xdr:nvGrpSpPr>
            <xdr:cNvPr id="110" name="Groep 29">
              <a:extLst>
                <a:ext uri="{FF2B5EF4-FFF2-40B4-BE49-F238E27FC236}">
                  <a16:creationId xmlns:a16="http://schemas.microsoft.com/office/drawing/2014/main" id="{00000000-0008-0000-0900-00006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56467" y="51660213"/>
              <a:ext cx="5827606" cy="182880"/>
              <a:chOff x="1015714" y="25146000"/>
              <a:chExt cx="4053328" cy="190500"/>
            </a:xfrm>
          </xdr:grpSpPr>
          <xdr:sp macro="" textlink="">
            <xdr:nvSpPr>
              <xdr:cNvPr id="16506928" name="Button 48" hidden="1">
                <a:extLst>
                  <a:ext uri="{63B3BB69-23CF-44E3-9099-C40C66FF867C}">
                    <a14:compatExt spid="_x0000_s16506928"/>
                  </a:ext>
                  <a:ext uri="{FF2B5EF4-FFF2-40B4-BE49-F238E27FC236}">
                    <a16:creationId xmlns:a16="http://schemas.microsoft.com/office/drawing/2014/main" id="{00000000-0008-0000-0900-000030E0FB00}"/>
                  </a:ext>
                </a:extLst>
              </xdr:cNvPr>
              <xdr:cNvSpPr/>
            </xdr:nvSpPr>
            <xdr:spPr bwMode="auto">
              <a:xfrm>
                <a:off x="1015714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06929" name="Button 49" hidden="1">
                <a:extLst>
                  <a:ext uri="{63B3BB69-23CF-44E3-9099-C40C66FF867C}">
                    <a14:compatExt spid="_x0000_s16506929"/>
                  </a:ext>
                  <a:ext uri="{FF2B5EF4-FFF2-40B4-BE49-F238E27FC236}">
                    <a16:creationId xmlns:a16="http://schemas.microsoft.com/office/drawing/2014/main" id="{00000000-0008-0000-0900-000031E0FB00}"/>
                  </a:ext>
                </a:extLst>
              </xdr:cNvPr>
              <xdr:cNvSpPr/>
            </xdr:nvSpPr>
            <xdr:spPr bwMode="auto">
              <a:xfrm>
                <a:off x="1481575" y="25146000"/>
                <a:ext cx="293543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06930" name="Button 50" hidden="1">
                <a:extLst>
                  <a:ext uri="{63B3BB69-23CF-44E3-9099-C40C66FF867C}">
                    <a14:compatExt spid="_x0000_s16506930"/>
                  </a:ext>
                  <a:ext uri="{FF2B5EF4-FFF2-40B4-BE49-F238E27FC236}">
                    <a16:creationId xmlns:a16="http://schemas.microsoft.com/office/drawing/2014/main" id="{00000000-0008-0000-0900-000032E0FB00}"/>
                  </a:ext>
                </a:extLst>
              </xdr:cNvPr>
              <xdr:cNvSpPr/>
            </xdr:nvSpPr>
            <xdr:spPr bwMode="auto">
              <a:xfrm>
                <a:off x="1957829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06931" name="Button 51" hidden="1">
                <a:extLst>
                  <a:ext uri="{63B3BB69-23CF-44E3-9099-C40C66FF867C}">
                    <a14:compatExt spid="_x0000_s16506931"/>
                  </a:ext>
                  <a:ext uri="{FF2B5EF4-FFF2-40B4-BE49-F238E27FC236}">
                    <a16:creationId xmlns:a16="http://schemas.microsoft.com/office/drawing/2014/main" id="{00000000-0008-0000-0900-000033E0FB00}"/>
                  </a:ext>
                </a:extLst>
              </xdr:cNvPr>
              <xdr:cNvSpPr/>
            </xdr:nvSpPr>
            <xdr:spPr bwMode="auto">
              <a:xfrm>
                <a:off x="2418494" y="25146000"/>
                <a:ext cx="297873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06932" name="Button 52" hidden="1">
                <a:extLst>
                  <a:ext uri="{63B3BB69-23CF-44E3-9099-C40C66FF867C}">
                    <a14:compatExt spid="_x0000_s16506932"/>
                  </a:ext>
                  <a:ext uri="{FF2B5EF4-FFF2-40B4-BE49-F238E27FC236}">
                    <a16:creationId xmlns:a16="http://schemas.microsoft.com/office/drawing/2014/main" id="{00000000-0008-0000-0900-000034E0FB00}"/>
                  </a:ext>
                </a:extLst>
              </xdr:cNvPr>
              <xdr:cNvSpPr/>
            </xdr:nvSpPr>
            <xdr:spPr bwMode="auto">
              <a:xfrm>
                <a:off x="2944104" y="25146000"/>
                <a:ext cx="294409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06933" name="Button 53" hidden="1">
                <a:extLst>
                  <a:ext uri="{63B3BB69-23CF-44E3-9099-C40C66FF867C}">
                    <a14:compatExt spid="_x0000_s16506933"/>
                  </a:ext>
                  <a:ext uri="{FF2B5EF4-FFF2-40B4-BE49-F238E27FC236}">
                    <a16:creationId xmlns:a16="http://schemas.microsoft.com/office/drawing/2014/main" id="{00000000-0008-0000-0900-000035E0FB00}"/>
                  </a:ext>
                </a:extLst>
              </xdr:cNvPr>
              <xdr:cNvSpPr/>
            </xdr:nvSpPr>
            <xdr:spPr bwMode="auto">
              <a:xfrm>
                <a:off x="3448918" y="25146000"/>
                <a:ext cx="292677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06934" name="Button 54" hidden="1">
                <a:extLst>
                  <a:ext uri="{63B3BB69-23CF-44E3-9099-C40C66FF867C}">
                    <a14:compatExt spid="_x0000_s16506934"/>
                  </a:ext>
                  <a:ext uri="{FF2B5EF4-FFF2-40B4-BE49-F238E27FC236}">
                    <a16:creationId xmlns:a16="http://schemas.microsoft.com/office/drawing/2014/main" id="{00000000-0008-0000-0900-000036E0FB00}"/>
                  </a:ext>
                </a:extLst>
              </xdr:cNvPr>
              <xdr:cNvSpPr/>
            </xdr:nvSpPr>
            <xdr:spPr bwMode="auto">
              <a:xfrm>
                <a:off x="3887935" y="25146000"/>
                <a:ext cx="294409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06935" name="Button 55" hidden="1">
                <a:extLst>
                  <a:ext uri="{63B3BB69-23CF-44E3-9099-C40C66FF867C}">
                    <a14:compatExt spid="_x0000_s16506935"/>
                  </a:ext>
                  <a:ext uri="{FF2B5EF4-FFF2-40B4-BE49-F238E27FC236}">
                    <a16:creationId xmlns:a16="http://schemas.microsoft.com/office/drawing/2014/main" id="{00000000-0008-0000-0900-000037E0FB00}"/>
                  </a:ext>
                </a:extLst>
              </xdr:cNvPr>
              <xdr:cNvSpPr/>
            </xdr:nvSpPr>
            <xdr:spPr bwMode="auto">
              <a:xfrm>
                <a:off x="4332150" y="25187694"/>
                <a:ext cx="300470" cy="14880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06936" name="Button 56" hidden="1">
                <a:extLst>
                  <a:ext uri="{63B3BB69-23CF-44E3-9099-C40C66FF867C}">
                    <a14:compatExt spid="_x0000_s16506936"/>
                  </a:ext>
                  <a:ext uri="{FF2B5EF4-FFF2-40B4-BE49-F238E27FC236}">
                    <a16:creationId xmlns:a16="http://schemas.microsoft.com/office/drawing/2014/main" id="{00000000-0008-0000-0900-000038E0FB00}"/>
                  </a:ext>
                </a:extLst>
              </xdr:cNvPr>
              <xdr:cNvSpPr/>
            </xdr:nvSpPr>
            <xdr:spPr bwMode="auto">
              <a:xfrm>
                <a:off x="4773767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59</xdr:row>
          <xdr:rowOff>106680</xdr:rowOff>
        </xdr:from>
        <xdr:to>
          <xdr:col>21</xdr:col>
          <xdr:colOff>53340</xdr:colOff>
          <xdr:row>59</xdr:row>
          <xdr:rowOff>289560</xdr:rowOff>
        </xdr:to>
        <xdr:grpSp>
          <xdr:nvGrpSpPr>
            <xdr:cNvPr id="120" name="Group 144">
              <a:extLst>
                <a:ext uri="{FF2B5EF4-FFF2-40B4-BE49-F238E27FC236}">
                  <a16:creationId xmlns:a16="http://schemas.microsoft.com/office/drawing/2014/main" id="{00000000-0008-0000-0900-00007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56467" y="15278947"/>
              <a:ext cx="5827606" cy="182880"/>
              <a:chOff x="10157" y="251460"/>
              <a:chExt cx="40533" cy="1905"/>
            </a:xfrm>
          </xdr:grpSpPr>
          <xdr:sp macro="" textlink="">
            <xdr:nvSpPr>
              <xdr:cNvPr id="16506937" name="Button 57" hidden="1">
                <a:extLst>
                  <a:ext uri="{63B3BB69-23CF-44E3-9099-C40C66FF867C}">
                    <a14:compatExt spid="_x0000_s16506937"/>
                  </a:ext>
                  <a:ext uri="{FF2B5EF4-FFF2-40B4-BE49-F238E27FC236}">
                    <a16:creationId xmlns:a16="http://schemas.microsoft.com/office/drawing/2014/main" id="{00000000-0008-0000-0900-000039E0FB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06938" name="Button 58" hidden="1">
                <a:extLst>
                  <a:ext uri="{63B3BB69-23CF-44E3-9099-C40C66FF867C}">
                    <a14:compatExt spid="_x0000_s16506938"/>
                  </a:ext>
                  <a:ext uri="{FF2B5EF4-FFF2-40B4-BE49-F238E27FC236}">
                    <a16:creationId xmlns:a16="http://schemas.microsoft.com/office/drawing/2014/main" id="{00000000-0008-0000-0900-00003AE0FB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06939" name="Button 59" hidden="1">
                <a:extLst>
                  <a:ext uri="{63B3BB69-23CF-44E3-9099-C40C66FF867C}">
                    <a14:compatExt spid="_x0000_s16506939"/>
                  </a:ext>
                  <a:ext uri="{FF2B5EF4-FFF2-40B4-BE49-F238E27FC236}">
                    <a16:creationId xmlns:a16="http://schemas.microsoft.com/office/drawing/2014/main" id="{00000000-0008-0000-0900-00003BE0FB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06940" name="Button 60" hidden="1">
                <a:extLst>
                  <a:ext uri="{63B3BB69-23CF-44E3-9099-C40C66FF867C}">
                    <a14:compatExt spid="_x0000_s16506940"/>
                  </a:ext>
                  <a:ext uri="{FF2B5EF4-FFF2-40B4-BE49-F238E27FC236}">
                    <a16:creationId xmlns:a16="http://schemas.microsoft.com/office/drawing/2014/main" id="{00000000-0008-0000-0900-00003CE0FB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06941" name="Button 61" hidden="1">
                <a:extLst>
                  <a:ext uri="{63B3BB69-23CF-44E3-9099-C40C66FF867C}">
                    <a14:compatExt spid="_x0000_s16506941"/>
                  </a:ext>
                  <a:ext uri="{FF2B5EF4-FFF2-40B4-BE49-F238E27FC236}">
                    <a16:creationId xmlns:a16="http://schemas.microsoft.com/office/drawing/2014/main" id="{00000000-0008-0000-0900-00003DE0FB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06942" name="Button 62" hidden="1">
                <a:extLst>
                  <a:ext uri="{63B3BB69-23CF-44E3-9099-C40C66FF867C}">
                    <a14:compatExt spid="_x0000_s16506942"/>
                  </a:ext>
                  <a:ext uri="{FF2B5EF4-FFF2-40B4-BE49-F238E27FC236}">
                    <a16:creationId xmlns:a16="http://schemas.microsoft.com/office/drawing/2014/main" id="{00000000-0008-0000-0900-00003EE0FB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06943" name="Button 63" hidden="1">
                <a:extLst>
                  <a:ext uri="{63B3BB69-23CF-44E3-9099-C40C66FF867C}">
                    <a14:compatExt spid="_x0000_s16506943"/>
                  </a:ext>
                  <a:ext uri="{FF2B5EF4-FFF2-40B4-BE49-F238E27FC236}">
                    <a16:creationId xmlns:a16="http://schemas.microsoft.com/office/drawing/2014/main" id="{00000000-0008-0000-0900-00003FE0FB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06944" name="Button 64" hidden="1">
                <a:extLst>
                  <a:ext uri="{63B3BB69-23CF-44E3-9099-C40C66FF867C}">
                    <a14:compatExt spid="_x0000_s16506944"/>
                  </a:ext>
                  <a:ext uri="{FF2B5EF4-FFF2-40B4-BE49-F238E27FC236}">
                    <a16:creationId xmlns:a16="http://schemas.microsoft.com/office/drawing/2014/main" id="{00000000-0008-0000-0900-000040E0FB00}"/>
                  </a:ext>
                </a:extLst>
              </xdr:cNvPr>
              <xdr:cNvSpPr/>
            </xdr:nvSpPr>
            <xdr:spPr bwMode="auto">
              <a:xfrm>
                <a:off x="43321" y="251876"/>
                <a:ext cx="3005" cy="148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06945" name="Button 65" hidden="1">
                <a:extLst>
                  <a:ext uri="{63B3BB69-23CF-44E3-9099-C40C66FF867C}">
                    <a14:compatExt spid="_x0000_s16506945"/>
                  </a:ext>
                  <a:ext uri="{FF2B5EF4-FFF2-40B4-BE49-F238E27FC236}">
                    <a16:creationId xmlns:a16="http://schemas.microsoft.com/office/drawing/2014/main" id="{00000000-0008-0000-0900-000041E0FB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83</xdr:row>
          <xdr:rowOff>106680</xdr:rowOff>
        </xdr:from>
        <xdr:to>
          <xdr:col>21</xdr:col>
          <xdr:colOff>53340</xdr:colOff>
          <xdr:row>84</xdr:row>
          <xdr:rowOff>0</xdr:rowOff>
        </xdr:to>
        <xdr:grpSp>
          <xdr:nvGrpSpPr>
            <xdr:cNvPr id="130" name="Group 156">
              <a:extLst>
                <a:ext uri="{FF2B5EF4-FFF2-40B4-BE49-F238E27FC236}">
                  <a16:creationId xmlns:a16="http://schemas.microsoft.com/office/drawing/2014/main" id="{00000000-0008-0000-0900-00008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56467" y="21349547"/>
              <a:ext cx="5827606" cy="181186"/>
              <a:chOff x="10157" y="251460"/>
              <a:chExt cx="40533" cy="1905"/>
            </a:xfrm>
          </xdr:grpSpPr>
          <xdr:sp macro="" textlink="">
            <xdr:nvSpPr>
              <xdr:cNvPr id="16506946" name="Button 66" hidden="1">
                <a:extLst>
                  <a:ext uri="{63B3BB69-23CF-44E3-9099-C40C66FF867C}">
                    <a14:compatExt spid="_x0000_s16506946"/>
                  </a:ext>
                  <a:ext uri="{FF2B5EF4-FFF2-40B4-BE49-F238E27FC236}">
                    <a16:creationId xmlns:a16="http://schemas.microsoft.com/office/drawing/2014/main" id="{00000000-0008-0000-0900-000042E0FB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06947" name="Button 67" hidden="1">
                <a:extLst>
                  <a:ext uri="{63B3BB69-23CF-44E3-9099-C40C66FF867C}">
                    <a14:compatExt spid="_x0000_s16506947"/>
                  </a:ext>
                  <a:ext uri="{FF2B5EF4-FFF2-40B4-BE49-F238E27FC236}">
                    <a16:creationId xmlns:a16="http://schemas.microsoft.com/office/drawing/2014/main" id="{00000000-0008-0000-0900-000043E0FB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06948" name="Button 68" hidden="1">
                <a:extLst>
                  <a:ext uri="{63B3BB69-23CF-44E3-9099-C40C66FF867C}">
                    <a14:compatExt spid="_x0000_s16506948"/>
                  </a:ext>
                  <a:ext uri="{FF2B5EF4-FFF2-40B4-BE49-F238E27FC236}">
                    <a16:creationId xmlns:a16="http://schemas.microsoft.com/office/drawing/2014/main" id="{00000000-0008-0000-0900-000044E0FB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06949" name="Button 69" hidden="1">
                <a:extLst>
                  <a:ext uri="{63B3BB69-23CF-44E3-9099-C40C66FF867C}">
                    <a14:compatExt spid="_x0000_s16506949"/>
                  </a:ext>
                  <a:ext uri="{FF2B5EF4-FFF2-40B4-BE49-F238E27FC236}">
                    <a16:creationId xmlns:a16="http://schemas.microsoft.com/office/drawing/2014/main" id="{00000000-0008-0000-0900-000045E0FB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06950" name="Button 70" hidden="1">
                <a:extLst>
                  <a:ext uri="{63B3BB69-23CF-44E3-9099-C40C66FF867C}">
                    <a14:compatExt spid="_x0000_s16506950"/>
                  </a:ext>
                  <a:ext uri="{FF2B5EF4-FFF2-40B4-BE49-F238E27FC236}">
                    <a16:creationId xmlns:a16="http://schemas.microsoft.com/office/drawing/2014/main" id="{00000000-0008-0000-0900-000046E0FB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06951" name="Button 71" hidden="1">
                <a:extLst>
                  <a:ext uri="{63B3BB69-23CF-44E3-9099-C40C66FF867C}">
                    <a14:compatExt spid="_x0000_s16506951"/>
                  </a:ext>
                  <a:ext uri="{FF2B5EF4-FFF2-40B4-BE49-F238E27FC236}">
                    <a16:creationId xmlns:a16="http://schemas.microsoft.com/office/drawing/2014/main" id="{00000000-0008-0000-0900-000047E0FB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06952" name="Button 72" hidden="1">
                <a:extLst>
                  <a:ext uri="{63B3BB69-23CF-44E3-9099-C40C66FF867C}">
                    <a14:compatExt spid="_x0000_s16506952"/>
                  </a:ext>
                  <a:ext uri="{FF2B5EF4-FFF2-40B4-BE49-F238E27FC236}">
                    <a16:creationId xmlns:a16="http://schemas.microsoft.com/office/drawing/2014/main" id="{00000000-0008-0000-0900-000048E0FB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06953" name="Button 73" hidden="1">
                <a:extLst>
                  <a:ext uri="{63B3BB69-23CF-44E3-9099-C40C66FF867C}">
                    <a14:compatExt spid="_x0000_s16506953"/>
                  </a:ext>
                  <a:ext uri="{FF2B5EF4-FFF2-40B4-BE49-F238E27FC236}">
                    <a16:creationId xmlns:a16="http://schemas.microsoft.com/office/drawing/2014/main" id="{00000000-0008-0000-0900-000049E0FB00}"/>
                  </a:ext>
                </a:extLst>
              </xdr:cNvPr>
              <xdr:cNvSpPr/>
            </xdr:nvSpPr>
            <xdr:spPr bwMode="auto">
              <a:xfrm>
                <a:off x="43321" y="251876"/>
                <a:ext cx="3005" cy="148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06954" name="Button 74" hidden="1">
                <a:extLst>
                  <a:ext uri="{63B3BB69-23CF-44E3-9099-C40C66FF867C}">
                    <a14:compatExt spid="_x0000_s16506954"/>
                  </a:ext>
                  <a:ext uri="{FF2B5EF4-FFF2-40B4-BE49-F238E27FC236}">
                    <a16:creationId xmlns:a16="http://schemas.microsoft.com/office/drawing/2014/main" id="{00000000-0008-0000-0900-00004AE0FB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108</xdr:row>
          <xdr:rowOff>106680</xdr:rowOff>
        </xdr:from>
        <xdr:to>
          <xdr:col>21</xdr:col>
          <xdr:colOff>53340</xdr:colOff>
          <xdr:row>109</xdr:row>
          <xdr:rowOff>0</xdr:rowOff>
        </xdr:to>
        <xdr:grpSp>
          <xdr:nvGrpSpPr>
            <xdr:cNvPr id="140" name="Group 168">
              <a:extLst>
                <a:ext uri="{FF2B5EF4-FFF2-40B4-BE49-F238E27FC236}">
                  <a16:creationId xmlns:a16="http://schemas.microsoft.com/office/drawing/2014/main" id="{00000000-0008-0000-0900-00008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56467" y="27479413"/>
              <a:ext cx="5827606" cy="181187"/>
              <a:chOff x="10157" y="251460"/>
              <a:chExt cx="40533" cy="1905"/>
            </a:xfrm>
          </xdr:grpSpPr>
          <xdr:sp macro="" textlink="">
            <xdr:nvSpPr>
              <xdr:cNvPr id="16506955" name="Button 75" hidden="1">
                <a:extLst>
                  <a:ext uri="{63B3BB69-23CF-44E3-9099-C40C66FF867C}">
                    <a14:compatExt spid="_x0000_s16506955"/>
                  </a:ext>
                  <a:ext uri="{FF2B5EF4-FFF2-40B4-BE49-F238E27FC236}">
                    <a16:creationId xmlns:a16="http://schemas.microsoft.com/office/drawing/2014/main" id="{00000000-0008-0000-0900-00004BE0FB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06956" name="Button 76" hidden="1">
                <a:extLst>
                  <a:ext uri="{63B3BB69-23CF-44E3-9099-C40C66FF867C}">
                    <a14:compatExt spid="_x0000_s16506956"/>
                  </a:ext>
                  <a:ext uri="{FF2B5EF4-FFF2-40B4-BE49-F238E27FC236}">
                    <a16:creationId xmlns:a16="http://schemas.microsoft.com/office/drawing/2014/main" id="{00000000-0008-0000-0900-00004CE0FB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06957" name="Button 77" hidden="1">
                <a:extLst>
                  <a:ext uri="{63B3BB69-23CF-44E3-9099-C40C66FF867C}">
                    <a14:compatExt spid="_x0000_s16506957"/>
                  </a:ext>
                  <a:ext uri="{FF2B5EF4-FFF2-40B4-BE49-F238E27FC236}">
                    <a16:creationId xmlns:a16="http://schemas.microsoft.com/office/drawing/2014/main" id="{00000000-0008-0000-0900-00004DE0FB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06958" name="Button 78" hidden="1">
                <a:extLst>
                  <a:ext uri="{63B3BB69-23CF-44E3-9099-C40C66FF867C}">
                    <a14:compatExt spid="_x0000_s16506958"/>
                  </a:ext>
                  <a:ext uri="{FF2B5EF4-FFF2-40B4-BE49-F238E27FC236}">
                    <a16:creationId xmlns:a16="http://schemas.microsoft.com/office/drawing/2014/main" id="{00000000-0008-0000-0900-00004EE0FB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06959" name="Button 79" hidden="1">
                <a:extLst>
                  <a:ext uri="{63B3BB69-23CF-44E3-9099-C40C66FF867C}">
                    <a14:compatExt spid="_x0000_s16506959"/>
                  </a:ext>
                  <a:ext uri="{FF2B5EF4-FFF2-40B4-BE49-F238E27FC236}">
                    <a16:creationId xmlns:a16="http://schemas.microsoft.com/office/drawing/2014/main" id="{00000000-0008-0000-0900-00004FE0FB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06960" name="Button 80" hidden="1">
                <a:extLst>
                  <a:ext uri="{63B3BB69-23CF-44E3-9099-C40C66FF867C}">
                    <a14:compatExt spid="_x0000_s16506960"/>
                  </a:ext>
                  <a:ext uri="{FF2B5EF4-FFF2-40B4-BE49-F238E27FC236}">
                    <a16:creationId xmlns:a16="http://schemas.microsoft.com/office/drawing/2014/main" id="{00000000-0008-0000-0900-000050E0FB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06961" name="Button 81" hidden="1">
                <a:extLst>
                  <a:ext uri="{63B3BB69-23CF-44E3-9099-C40C66FF867C}">
                    <a14:compatExt spid="_x0000_s16506961"/>
                  </a:ext>
                  <a:ext uri="{FF2B5EF4-FFF2-40B4-BE49-F238E27FC236}">
                    <a16:creationId xmlns:a16="http://schemas.microsoft.com/office/drawing/2014/main" id="{00000000-0008-0000-0900-000051E0FB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06962" name="Button 82" hidden="1">
                <a:extLst>
                  <a:ext uri="{63B3BB69-23CF-44E3-9099-C40C66FF867C}">
                    <a14:compatExt spid="_x0000_s16506962"/>
                  </a:ext>
                  <a:ext uri="{FF2B5EF4-FFF2-40B4-BE49-F238E27FC236}">
                    <a16:creationId xmlns:a16="http://schemas.microsoft.com/office/drawing/2014/main" id="{00000000-0008-0000-0900-000052E0FB00}"/>
                  </a:ext>
                </a:extLst>
              </xdr:cNvPr>
              <xdr:cNvSpPr/>
            </xdr:nvSpPr>
            <xdr:spPr bwMode="auto">
              <a:xfrm>
                <a:off x="43321" y="251876"/>
                <a:ext cx="3005" cy="148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06963" name="Button 83" hidden="1">
                <a:extLst>
                  <a:ext uri="{63B3BB69-23CF-44E3-9099-C40C66FF867C}">
                    <a14:compatExt spid="_x0000_s16506963"/>
                  </a:ext>
                  <a:ext uri="{FF2B5EF4-FFF2-40B4-BE49-F238E27FC236}">
                    <a16:creationId xmlns:a16="http://schemas.microsoft.com/office/drawing/2014/main" id="{00000000-0008-0000-0900-000053E0FB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133</xdr:row>
          <xdr:rowOff>106680</xdr:rowOff>
        </xdr:from>
        <xdr:to>
          <xdr:col>21</xdr:col>
          <xdr:colOff>53340</xdr:colOff>
          <xdr:row>134</xdr:row>
          <xdr:rowOff>0</xdr:rowOff>
        </xdr:to>
        <xdr:grpSp>
          <xdr:nvGrpSpPr>
            <xdr:cNvPr id="150" name="Group 180">
              <a:extLst>
                <a:ext uri="{FF2B5EF4-FFF2-40B4-BE49-F238E27FC236}">
                  <a16:creationId xmlns:a16="http://schemas.microsoft.com/office/drawing/2014/main" id="{00000000-0008-0000-0900-00009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56467" y="33660080"/>
              <a:ext cx="5827606" cy="181187"/>
              <a:chOff x="10157" y="251460"/>
              <a:chExt cx="40533" cy="1905"/>
            </a:xfrm>
          </xdr:grpSpPr>
          <xdr:sp macro="" textlink="">
            <xdr:nvSpPr>
              <xdr:cNvPr id="16506964" name="Button 84" hidden="1">
                <a:extLst>
                  <a:ext uri="{63B3BB69-23CF-44E3-9099-C40C66FF867C}">
                    <a14:compatExt spid="_x0000_s16506964"/>
                  </a:ext>
                  <a:ext uri="{FF2B5EF4-FFF2-40B4-BE49-F238E27FC236}">
                    <a16:creationId xmlns:a16="http://schemas.microsoft.com/office/drawing/2014/main" id="{00000000-0008-0000-0900-000054E0FB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06965" name="Button 85" hidden="1">
                <a:extLst>
                  <a:ext uri="{63B3BB69-23CF-44E3-9099-C40C66FF867C}">
                    <a14:compatExt spid="_x0000_s16506965"/>
                  </a:ext>
                  <a:ext uri="{FF2B5EF4-FFF2-40B4-BE49-F238E27FC236}">
                    <a16:creationId xmlns:a16="http://schemas.microsoft.com/office/drawing/2014/main" id="{00000000-0008-0000-0900-000055E0FB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06966" name="Button 86" hidden="1">
                <a:extLst>
                  <a:ext uri="{63B3BB69-23CF-44E3-9099-C40C66FF867C}">
                    <a14:compatExt spid="_x0000_s16506966"/>
                  </a:ext>
                  <a:ext uri="{FF2B5EF4-FFF2-40B4-BE49-F238E27FC236}">
                    <a16:creationId xmlns:a16="http://schemas.microsoft.com/office/drawing/2014/main" id="{00000000-0008-0000-0900-000056E0FB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06967" name="Button 87" hidden="1">
                <a:extLst>
                  <a:ext uri="{63B3BB69-23CF-44E3-9099-C40C66FF867C}">
                    <a14:compatExt spid="_x0000_s16506967"/>
                  </a:ext>
                  <a:ext uri="{FF2B5EF4-FFF2-40B4-BE49-F238E27FC236}">
                    <a16:creationId xmlns:a16="http://schemas.microsoft.com/office/drawing/2014/main" id="{00000000-0008-0000-0900-000057E0FB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06968" name="Button 88" hidden="1">
                <a:extLst>
                  <a:ext uri="{63B3BB69-23CF-44E3-9099-C40C66FF867C}">
                    <a14:compatExt spid="_x0000_s16506968"/>
                  </a:ext>
                  <a:ext uri="{FF2B5EF4-FFF2-40B4-BE49-F238E27FC236}">
                    <a16:creationId xmlns:a16="http://schemas.microsoft.com/office/drawing/2014/main" id="{00000000-0008-0000-0900-000058E0FB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06969" name="Button 89" hidden="1">
                <a:extLst>
                  <a:ext uri="{63B3BB69-23CF-44E3-9099-C40C66FF867C}">
                    <a14:compatExt spid="_x0000_s16506969"/>
                  </a:ext>
                  <a:ext uri="{FF2B5EF4-FFF2-40B4-BE49-F238E27FC236}">
                    <a16:creationId xmlns:a16="http://schemas.microsoft.com/office/drawing/2014/main" id="{00000000-0008-0000-0900-000059E0FB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06970" name="Button 90" hidden="1">
                <a:extLst>
                  <a:ext uri="{63B3BB69-23CF-44E3-9099-C40C66FF867C}">
                    <a14:compatExt spid="_x0000_s16506970"/>
                  </a:ext>
                  <a:ext uri="{FF2B5EF4-FFF2-40B4-BE49-F238E27FC236}">
                    <a16:creationId xmlns:a16="http://schemas.microsoft.com/office/drawing/2014/main" id="{00000000-0008-0000-0900-00005AE0FB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06971" name="Button 91" hidden="1">
                <a:extLst>
                  <a:ext uri="{63B3BB69-23CF-44E3-9099-C40C66FF867C}">
                    <a14:compatExt spid="_x0000_s16506971"/>
                  </a:ext>
                  <a:ext uri="{FF2B5EF4-FFF2-40B4-BE49-F238E27FC236}">
                    <a16:creationId xmlns:a16="http://schemas.microsoft.com/office/drawing/2014/main" id="{00000000-0008-0000-0900-00005BE0FB00}"/>
                  </a:ext>
                </a:extLst>
              </xdr:cNvPr>
              <xdr:cNvSpPr/>
            </xdr:nvSpPr>
            <xdr:spPr bwMode="auto">
              <a:xfrm>
                <a:off x="43321" y="251876"/>
                <a:ext cx="3005" cy="148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06972" name="Button 92" hidden="1">
                <a:extLst>
                  <a:ext uri="{63B3BB69-23CF-44E3-9099-C40C66FF867C}">
                    <a14:compatExt spid="_x0000_s16506972"/>
                  </a:ext>
                  <a:ext uri="{FF2B5EF4-FFF2-40B4-BE49-F238E27FC236}">
                    <a16:creationId xmlns:a16="http://schemas.microsoft.com/office/drawing/2014/main" id="{00000000-0008-0000-0900-00005CE0FB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158</xdr:row>
          <xdr:rowOff>106680</xdr:rowOff>
        </xdr:from>
        <xdr:to>
          <xdr:col>21</xdr:col>
          <xdr:colOff>53340</xdr:colOff>
          <xdr:row>159</xdr:row>
          <xdr:rowOff>0</xdr:rowOff>
        </xdr:to>
        <xdr:grpSp>
          <xdr:nvGrpSpPr>
            <xdr:cNvPr id="160" name="Group 192">
              <a:extLst>
                <a:ext uri="{FF2B5EF4-FFF2-40B4-BE49-F238E27FC236}">
                  <a16:creationId xmlns:a16="http://schemas.microsoft.com/office/drawing/2014/main" id="{00000000-0008-0000-0900-0000A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56467" y="39679880"/>
              <a:ext cx="5827606" cy="181187"/>
              <a:chOff x="10157" y="251460"/>
              <a:chExt cx="40533" cy="1905"/>
            </a:xfrm>
          </xdr:grpSpPr>
          <xdr:sp macro="" textlink="">
            <xdr:nvSpPr>
              <xdr:cNvPr id="16506973" name="Button 93" hidden="1">
                <a:extLst>
                  <a:ext uri="{63B3BB69-23CF-44E3-9099-C40C66FF867C}">
                    <a14:compatExt spid="_x0000_s16506973"/>
                  </a:ext>
                  <a:ext uri="{FF2B5EF4-FFF2-40B4-BE49-F238E27FC236}">
                    <a16:creationId xmlns:a16="http://schemas.microsoft.com/office/drawing/2014/main" id="{00000000-0008-0000-0900-00005DE0FB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06974" name="Button 94" hidden="1">
                <a:extLst>
                  <a:ext uri="{63B3BB69-23CF-44E3-9099-C40C66FF867C}">
                    <a14:compatExt spid="_x0000_s16506974"/>
                  </a:ext>
                  <a:ext uri="{FF2B5EF4-FFF2-40B4-BE49-F238E27FC236}">
                    <a16:creationId xmlns:a16="http://schemas.microsoft.com/office/drawing/2014/main" id="{00000000-0008-0000-0900-00005EE0FB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06975" name="Button 95" hidden="1">
                <a:extLst>
                  <a:ext uri="{63B3BB69-23CF-44E3-9099-C40C66FF867C}">
                    <a14:compatExt spid="_x0000_s16506975"/>
                  </a:ext>
                  <a:ext uri="{FF2B5EF4-FFF2-40B4-BE49-F238E27FC236}">
                    <a16:creationId xmlns:a16="http://schemas.microsoft.com/office/drawing/2014/main" id="{00000000-0008-0000-0900-00005FE0FB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06976" name="Button 96" hidden="1">
                <a:extLst>
                  <a:ext uri="{63B3BB69-23CF-44E3-9099-C40C66FF867C}">
                    <a14:compatExt spid="_x0000_s16506976"/>
                  </a:ext>
                  <a:ext uri="{FF2B5EF4-FFF2-40B4-BE49-F238E27FC236}">
                    <a16:creationId xmlns:a16="http://schemas.microsoft.com/office/drawing/2014/main" id="{00000000-0008-0000-0900-000060E0FB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06977" name="Button 97" hidden="1">
                <a:extLst>
                  <a:ext uri="{63B3BB69-23CF-44E3-9099-C40C66FF867C}">
                    <a14:compatExt spid="_x0000_s16506977"/>
                  </a:ext>
                  <a:ext uri="{FF2B5EF4-FFF2-40B4-BE49-F238E27FC236}">
                    <a16:creationId xmlns:a16="http://schemas.microsoft.com/office/drawing/2014/main" id="{00000000-0008-0000-0900-000061E0FB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06978" name="Button 98" hidden="1">
                <a:extLst>
                  <a:ext uri="{63B3BB69-23CF-44E3-9099-C40C66FF867C}">
                    <a14:compatExt spid="_x0000_s16506978"/>
                  </a:ext>
                  <a:ext uri="{FF2B5EF4-FFF2-40B4-BE49-F238E27FC236}">
                    <a16:creationId xmlns:a16="http://schemas.microsoft.com/office/drawing/2014/main" id="{00000000-0008-0000-0900-000062E0FB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06979" name="Button 99" hidden="1">
                <a:extLst>
                  <a:ext uri="{63B3BB69-23CF-44E3-9099-C40C66FF867C}">
                    <a14:compatExt spid="_x0000_s16506979"/>
                  </a:ext>
                  <a:ext uri="{FF2B5EF4-FFF2-40B4-BE49-F238E27FC236}">
                    <a16:creationId xmlns:a16="http://schemas.microsoft.com/office/drawing/2014/main" id="{00000000-0008-0000-0900-000063E0FB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06980" name="Button 100" hidden="1">
                <a:extLst>
                  <a:ext uri="{63B3BB69-23CF-44E3-9099-C40C66FF867C}">
                    <a14:compatExt spid="_x0000_s16506980"/>
                  </a:ext>
                  <a:ext uri="{FF2B5EF4-FFF2-40B4-BE49-F238E27FC236}">
                    <a16:creationId xmlns:a16="http://schemas.microsoft.com/office/drawing/2014/main" id="{00000000-0008-0000-0900-000064E0FB00}"/>
                  </a:ext>
                </a:extLst>
              </xdr:cNvPr>
              <xdr:cNvSpPr/>
            </xdr:nvSpPr>
            <xdr:spPr bwMode="auto">
              <a:xfrm>
                <a:off x="43321" y="251876"/>
                <a:ext cx="3005" cy="148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06981" name="Button 101" hidden="1">
                <a:extLst>
                  <a:ext uri="{63B3BB69-23CF-44E3-9099-C40C66FF867C}">
                    <a14:compatExt spid="_x0000_s16506981"/>
                  </a:ext>
                  <a:ext uri="{FF2B5EF4-FFF2-40B4-BE49-F238E27FC236}">
                    <a16:creationId xmlns:a16="http://schemas.microsoft.com/office/drawing/2014/main" id="{00000000-0008-0000-0900-000065E0FB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183</xdr:row>
          <xdr:rowOff>106680</xdr:rowOff>
        </xdr:from>
        <xdr:to>
          <xdr:col>21</xdr:col>
          <xdr:colOff>53340</xdr:colOff>
          <xdr:row>184</xdr:row>
          <xdr:rowOff>0</xdr:rowOff>
        </xdr:to>
        <xdr:grpSp>
          <xdr:nvGrpSpPr>
            <xdr:cNvPr id="170" name="Group 204">
              <a:extLst>
                <a:ext uri="{FF2B5EF4-FFF2-40B4-BE49-F238E27FC236}">
                  <a16:creationId xmlns:a16="http://schemas.microsoft.com/office/drawing/2014/main" id="{00000000-0008-0000-0900-0000AA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56467" y="45725080"/>
              <a:ext cx="5827606" cy="181187"/>
              <a:chOff x="10157" y="251460"/>
              <a:chExt cx="40533" cy="1905"/>
            </a:xfrm>
          </xdr:grpSpPr>
          <xdr:sp macro="" textlink="">
            <xdr:nvSpPr>
              <xdr:cNvPr id="16506982" name="Button 102" hidden="1">
                <a:extLst>
                  <a:ext uri="{63B3BB69-23CF-44E3-9099-C40C66FF867C}">
                    <a14:compatExt spid="_x0000_s16506982"/>
                  </a:ext>
                  <a:ext uri="{FF2B5EF4-FFF2-40B4-BE49-F238E27FC236}">
                    <a16:creationId xmlns:a16="http://schemas.microsoft.com/office/drawing/2014/main" id="{00000000-0008-0000-0900-000066E0FB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06983" name="Button 103" hidden="1">
                <a:extLst>
                  <a:ext uri="{63B3BB69-23CF-44E3-9099-C40C66FF867C}">
                    <a14:compatExt spid="_x0000_s16506983"/>
                  </a:ext>
                  <a:ext uri="{FF2B5EF4-FFF2-40B4-BE49-F238E27FC236}">
                    <a16:creationId xmlns:a16="http://schemas.microsoft.com/office/drawing/2014/main" id="{00000000-0008-0000-0900-000067E0FB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06984" name="Button 104" hidden="1">
                <a:extLst>
                  <a:ext uri="{63B3BB69-23CF-44E3-9099-C40C66FF867C}">
                    <a14:compatExt spid="_x0000_s16506984"/>
                  </a:ext>
                  <a:ext uri="{FF2B5EF4-FFF2-40B4-BE49-F238E27FC236}">
                    <a16:creationId xmlns:a16="http://schemas.microsoft.com/office/drawing/2014/main" id="{00000000-0008-0000-0900-000068E0FB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06985" name="Button 105" hidden="1">
                <a:extLst>
                  <a:ext uri="{63B3BB69-23CF-44E3-9099-C40C66FF867C}">
                    <a14:compatExt spid="_x0000_s16506985"/>
                  </a:ext>
                  <a:ext uri="{FF2B5EF4-FFF2-40B4-BE49-F238E27FC236}">
                    <a16:creationId xmlns:a16="http://schemas.microsoft.com/office/drawing/2014/main" id="{00000000-0008-0000-0900-000069E0FB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06986" name="Button 106" hidden="1">
                <a:extLst>
                  <a:ext uri="{63B3BB69-23CF-44E3-9099-C40C66FF867C}">
                    <a14:compatExt spid="_x0000_s16506986"/>
                  </a:ext>
                  <a:ext uri="{FF2B5EF4-FFF2-40B4-BE49-F238E27FC236}">
                    <a16:creationId xmlns:a16="http://schemas.microsoft.com/office/drawing/2014/main" id="{00000000-0008-0000-0900-00006AE0FB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06987" name="Button 107" hidden="1">
                <a:extLst>
                  <a:ext uri="{63B3BB69-23CF-44E3-9099-C40C66FF867C}">
                    <a14:compatExt spid="_x0000_s16506987"/>
                  </a:ext>
                  <a:ext uri="{FF2B5EF4-FFF2-40B4-BE49-F238E27FC236}">
                    <a16:creationId xmlns:a16="http://schemas.microsoft.com/office/drawing/2014/main" id="{00000000-0008-0000-0900-00006BE0FB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06988" name="Button 108" hidden="1">
                <a:extLst>
                  <a:ext uri="{63B3BB69-23CF-44E3-9099-C40C66FF867C}">
                    <a14:compatExt spid="_x0000_s16506988"/>
                  </a:ext>
                  <a:ext uri="{FF2B5EF4-FFF2-40B4-BE49-F238E27FC236}">
                    <a16:creationId xmlns:a16="http://schemas.microsoft.com/office/drawing/2014/main" id="{00000000-0008-0000-0900-00006CE0FB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06989" name="Button 109" hidden="1">
                <a:extLst>
                  <a:ext uri="{63B3BB69-23CF-44E3-9099-C40C66FF867C}">
                    <a14:compatExt spid="_x0000_s16506989"/>
                  </a:ext>
                  <a:ext uri="{FF2B5EF4-FFF2-40B4-BE49-F238E27FC236}">
                    <a16:creationId xmlns:a16="http://schemas.microsoft.com/office/drawing/2014/main" id="{00000000-0008-0000-0900-00006DE0FB00}"/>
                  </a:ext>
                </a:extLst>
              </xdr:cNvPr>
              <xdr:cNvSpPr/>
            </xdr:nvSpPr>
            <xdr:spPr bwMode="auto">
              <a:xfrm>
                <a:off x="43321" y="251876"/>
                <a:ext cx="3005" cy="148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06990" name="Button 110" hidden="1">
                <a:extLst>
                  <a:ext uri="{63B3BB69-23CF-44E3-9099-C40C66FF867C}">
                    <a14:compatExt spid="_x0000_s16506990"/>
                  </a:ext>
                  <a:ext uri="{FF2B5EF4-FFF2-40B4-BE49-F238E27FC236}">
                    <a16:creationId xmlns:a16="http://schemas.microsoft.com/office/drawing/2014/main" id="{00000000-0008-0000-0900-00006EE0FB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PT" id="{A193C57F-3C6E-4F0A-9EED-AAC66EF21848}" userId="JPT" providerId="None"/>
  <person displayName="KNAS - JPT" id="{BEE31671-DDDF-43C8-BF50-8D939AB03F11}" userId="KNAS - JPT" providerId="None"/>
  <person displayName="Sjoerd Jaarsma" id="{1E908F9A-78CB-4318-AD3B-0CCA90AFB186}" userId="81767ea654773267" providerId="Windows Live"/>
  <person displayName="Sjoerd Jaarsma" id="{F78062EB-5EE4-4625-B34B-AFC387AB2A90}" userId="9ee364807c1fbb3f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AF1929-DAED-44B2-BBA8-78E3E5F5ACDA}" name="Tabel1" displayName="Tabel1" ref="X1:AA9" totalsRowShown="0" headerRowDxfId="247" dataDxfId="246">
  <autoFilter ref="X1:AA9" xr:uid="{EC327312-2FD2-4A91-8CAD-E9700FC24324}"/>
  <tableColumns count="4">
    <tableColumn id="1" xr3:uid="{A3728DF5-A767-43EF-BA44-8B5D5A55324B}" name="Loper nr." dataDxfId="245"/>
    <tableColumn id="2" xr3:uid="{FF096260-D04C-4FC2-B919-9E458EECF3D9}" name="el/me/ gem" dataDxfId="244"/>
    <tableColumn id="3" xr3:uid="{C3D3DD53-8C25-454F-ADC6-D6742E08AAE2}" name="groot/klein wapen" dataDxfId="243"/>
    <tableColumn id="4" xr3:uid="{3F7875BB-9D20-46BC-BF0D-D417E917E0EA}" name="#" dataDxfId="24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7C9447-49F5-4DE7-9459-BE6EB1C66CB0}" name="Tabel13" displayName="Tabel13" ref="X1:AA9" totalsRowShown="0" headerRowDxfId="241" dataDxfId="240">
  <autoFilter ref="X1:AA9" xr:uid="{00000000-0009-0000-0100-000002000000}"/>
  <tableColumns count="4">
    <tableColumn id="1" xr3:uid="{BADD8D7C-BFD5-4439-846B-3A714EDB0024}" name="Loper nr." dataDxfId="239"/>
    <tableColumn id="2" xr3:uid="{0AA74BB2-408C-407E-81DC-43784966B12C}" name="el/me/ gem" dataDxfId="238"/>
    <tableColumn id="3" xr3:uid="{32CBB4DA-22F1-472B-B92C-225D778504A7}" name="groot/klein wapen" dataDxfId="237"/>
    <tableColumn id="4" xr3:uid="{E534858A-DB54-489E-9B16-DCB70AB174FB}" name="#" dataDxfId="236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0DE941-4CB6-48EA-86B7-F204D227DCC3}" name="Tabel134" displayName="Tabel134" ref="X1:AA9" totalsRowShown="0" headerRowDxfId="235" dataDxfId="234">
  <autoFilter ref="X1:AA9" xr:uid="{EC327312-2FD2-4A91-8CAD-E9700FC24324}"/>
  <tableColumns count="4">
    <tableColumn id="1" xr3:uid="{1D40DC17-CEDD-48DF-89A3-B52A75E2524A}" name="Loper nr." dataDxfId="233"/>
    <tableColumn id="2" xr3:uid="{29BB451A-7833-4955-87D6-980182C488B5}" name="el/me/ gem" dataDxfId="232"/>
    <tableColumn id="3" xr3:uid="{DAF61B54-D29F-4F8C-87E0-46A889332F4F}" name="groot/klein wapen" dataDxfId="231"/>
    <tableColumn id="4" xr3:uid="{F9862799-DF1C-40ED-A771-482346C0C0C5}" name="#" dataDxfId="23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1" dT="2021-12-18T11:15:54.04" personId="{BEE31671-DDDF-43C8-BF50-8D939AB03F11}" id="{D4BE07D0-1649-487B-AC43-CE14FEAB86D7}">
    <text>zoekt meer uitdaging
hoger plaatsen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39" dT="2019-05-19T12:18:58.40" personId="{F78062EB-5EE4-4625-B34B-AFC387AB2A90}" id="{D78904CF-5EC9-4890-B6B4-C3F1B7C7D52E}">
    <text>totaal 2019 kleine wapens overgezet</text>
  </threadedComment>
  <threadedComment ref="M42" dT="2019-09-18T10:26:31.21" personId="{F78062EB-5EE4-4625-B34B-AFC387AB2A90}" id="{1FBD1702-046E-4ED4-A0B8-F304FF1639EE}">
    <text>overgezet van floret 118 pnt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2" dT="2020-01-18T12:30:26.46" personId="{A193C57F-3C6E-4F0A-9EED-AAC66EF21848}" id="{095ADBE5-9141-41B4-A880-9BBF512F8A1A}">
    <text>WJH: In leeftijd aangepast om in jongere poule te vallen</text>
  </threadedComment>
  <threadedComment ref="D16" dT="2022-05-21T10:38:28.18" personId="{BEE31671-DDDF-43C8-BF50-8D939AB03F11}" id="{493EB8C9-2D5F-4E11-9094-A41BC625856B}">
    <text>punten moeten nog worden overgezet</text>
  </threadedComment>
  <threadedComment ref="D45" dT="2021-11-13T11:22:00.37" personId="{1E908F9A-78CB-4318-AD3B-0CCA90AFB186}" id="{1B88E493-32D0-4AFD-8E74-76E8B138C326}">
    <text>van klein naar GR, punten overzetten</text>
  </threadedComment>
  <threadedComment ref="D47" dT="2019-05-14T12:10:24.70" personId="{F78062EB-5EE4-4625-B34B-AFC387AB2A90}" id="{9DCEE677-A073-4A3E-B441-D9025FF9492D}">
    <text>score floret 2018: 1150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91" dT="2019-05-14T12:10:24.70" personId="{F78062EB-5EE4-4625-B34B-AFC387AB2A90}" id="{0C69630E-9618-4131-9710-0CE127C13E04}">
    <text>score floret 2018: 1150</text>
  </threadedComment>
  <threadedComment ref="A92" dT="2020-01-18T12:30:26.46" personId="{A193C57F-3C6E-4F0A-9EED-AAC66EF21848}" id="{EB14AFFB-F777-4430-B472-357058FE659E}">
    <text>WJH: In leeftijd aangepast om in jongere poule te vallen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omments" Target="../comments3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7.xml"/><Relationship Id="rId117" Type="http://schemas.openxmlformats.org/officeDocument/2006/relationships/comments" Target="../comments5.xml"/><Relationship Id="rId21" Type="http://schemas.openxmlformats.org/officeDocument/2006/relationships/ctrlProp" Target="../ctrlProps/ctrlProp142.xml"/><Relationship Id="rId42" Type="http://schemas.openxmlformats.org/officeDocument/2006/relationships/ctrlProp" Target="../ctrlProps/ctrlProp163.xml"/><Relationship Id="rId47" Type="http://schemas.openxmlformats.org/officeDocument/2006/relationships/ctrlProp" Target="../ctrlProps/ctrlProp168.xml"/><Relationship Id="rId63" Type="http://schemas.openxmlformats.org/officeDocument/2006/relationships/ctrlProp" Target="../ctrlProps/ctrlProp184.xml"/><Relationship Id="rId68" Type="http://schemas.openxmlformats.org/officeDocument/2006/relationships/ctrlProp" Target="../ctrlProps/ctrlProp189.xml"/><Relationship Id="rId84" Type="http://schemas.openxmlformats.org/officeDocument/2006/relationships/ctrlProp" Target="../ctrlProps/ctrlProp205.xml"/><Relationship Id="rId89" Type="http://schemas.openxmlformats.org/officeDocument/2006/relationships/ctrlProp" Target="../ctrlProps/ctrlProp210.xml"/><Relationship Id="rId112" Type="http://schemas.openxmlformats.org/officeDocument/2006/relationships/ctrlProp" Target="../ctrlProps/ctrlProp233.xml"/><Relationship Id="rId16" Type="http://schemas.openxmlformats.org/officeDocument/2006/relationships/ctrlProp" Target="../ctrlProps/ctrlProp137.xml"/><Relationship Id="rId107" Type="http://schemas.openxmlformats.org/officeDocument/2006/relationships/ctrlProp" Target="../ctrlProps/ctrlProp228.xml"/><Relationship Id="rId11" Type="http://schemas.openxmlformats.org/officeDocument/2006/relationships/ctrlProp" Target="../ctrlProps/ctrlProp132.xml"/><Relationship Id="rId32" Type="http://schemas.openxmlformats.org/officeDocument/2006/relationships/ctrlProp" Target="../ctrlProps/ctrlProp153.xml"/><Relationship Id="rId37" Type="http://schemas.openxmlformats.org/officeDocument/2006/relationships/ctrlProp" Target="../ctrlProps/ctrlProp158.xml"/><Relationship Id="rId53" Type="http://schemas.openxmlformats.org/officeDocument/2006/relationships/ctrlProp" Target="../ctrlProps/ctrlProp174.xml"/><Relationship Id="rId58" Type="http://schemas.openxmlformats.org/officeDocument/2006/relationships/ctrlProp" Target="../ctrlProps/ctrlProp179.xml"/><Relationship Id="rId74" Type="http://schemas.openxmlformats.org/officeDocument/2006/relationships/ctrlProp" Target="../ctrlProps/ctrlProp195.xml"/><Relationship Id="rId79" Type="http://schemas.openxmlformats.org/officeDocument/2006/relationships/ctrlProp" Target="../ctrlProps/ctrlProp200.xml"/><Relationship Id="rId102" Type="http://schemas.openxmlformats.org/officeDocument/2006/relationships/ctrlProp" Target="../ctrlProps/ctrlProp223.xml"/><Relationship Id="rId5" Type="http://schemas.openxmlformats.org/officeDocument/2006/relationships/ctrlProp" Target="../ctrlProps/ctrlProp126.xml"/><Relationship Id="rId90" Type="http://schemas.openxmlformats.org/officeDocument/2006/relationships/ctrlProp" Target="../ctrlProps/ctrlProp211.xml"/><Relationship Id="rId95" Type="http://schemas.openxmlformats.org/officeDocument/2006/relationships/ctrlProp" Target="../ctrlProps/ctrlProp216.xml"/><Relationship Id="rId22" Type="http://schemas.openxmlformats.org/officeDocument/2006/relationships/ctrlProp" Target="../ctrlProps/ctrlProp143.xml"/><Relationship Id="rId27" Type="http://schemas.openxmlformats.org/officeDocument/2006/relationships/ctrlProp" Target="../ctrlProps/ctrlProp148.xml"/><Relationship Id="rId43" Type="http://schemas.openxmlformats.org/officeDocument/2006/relationships/ctrlProp" Target="../ctrlProps/ctrlProp164.xml"/><Relationship Id="rId48" Type="http://schemas.openxmlformats.org/officeDocument/2006/relationships/ctrlProp" Target="../ctrlProps/ctrlProp169.xml"/><Relationship Id="rId64" Type="http://schemas.openxmlformats.org/officeDocument/2006/relationships/ctrlProp" Target="../ctrlProps/ctrlProp185.xml"/><Relationship Id="rId69" Type="http://schemas.openxmlformats.org/officeDocument/2006/relationships/ctrlProp" Target="../ctrlProps/ctrlProp190.xml"/><Relationship Id="rId113" Type="http://schemas.openxmlformats.org/officeDocument/2006/relationships/ctrlProp" Target="../ctrlProps/ctrlProp234.xml"/><Relationship Id="rId80" Type="http://schemas.openxmlformats.org/officeDocument/2006/relationships/ctrlProp" Target="../ctrlProps/ctrlProp201.xml"/><Relationship Id="rId85" Type="http://schemas.openxmlformats.org/officeDocument/2006/relationships/ctrlProp" Target="../ctrlProps/ctrlProp206.xml"/><Relationship Id="rId12" Type="http://schemas.openxmlformats.org/officeDocument/2006/relationships/ctrlProp" Target="../ctrlProps/ctrlProp133.xml"/><Relationship Id="rId17" Type="http://schemas.openxmlformats.org/officeDocument/2006/relationships/ctrlProp" Target="../ctrlProps/ctrlProp138.xml"/><Relationship Id="rId33" Type="http://schemas.openxmlformats.org/officeDocument/2006/relationships/ctrlProp" Target="../ctrlProps/ctrlProp154.xml"/><Relationship Id="rId38" Type="http://schemas.openxmlformats.org/officeDocument/2006/relationships/ctrlProp" Target="../ctrlProps/ctrlProp159.xml"/><Relationship Id="rId59" Type="http://schemas.openxmlformats.org/officeDocument/2006/relationships/ctrlProp" Target="../ctrlProps/ctrlProp180.xml"/><Relationship Id="rId103" Type="http://schemas.openxmlformats.org/officeDocument/2006/relationships/ctrlProp" Target="../ctrlProps/ctrlProp224.xml"/><Relationship Id="rId108" Type="http://schemas.openxmlformats.org/officeDocument/2006/relationships/ctrlProp" Target="../ctrlProps/ctrlProp229.xml"/><Relationship Id="rId54" Type="http://schemas.openxmlformats.org/officeDocument/2006/relationships/ctrlProp" Target="../ctrlProps/ctrlProp175.xml"/><Relationship Id="rId70" Type="http://schemas.openxmlformats.org/officeDocument/2006/relationships/ctrlProp" Target="../ctrlProps/ctrlProp191.xml"/><Relationship Id="rId75" Type="http://schemas.openxmlformats.org/officeDocument/2006/relationships/ctrlProp" Target="../ctrlProps/ctrlProp196.xml"/><Relationship Id="rId91" Type="http://schemas.openxmlformats.org/officeDocument/2006/relationships/ctrlProp" Target="../ctrlProps/ctrlProp212.xml"/><Relationship Id="rId96" Type="http://schemas.openxmlformats.org/officeDocument/2006/relationships/ctrlProp" Target="../ctrlProps/ctrlProp2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7.xml"/><Relationship Id="rId23" Type="http://schemas.openxmlformats.org/officeDocument/2006/relationships/ctrlProp" Target="../ctrlProps/ctrlProp144.xml"/><Relationship Id="rId28" Type="http://schemas.openxmlformats.org/officeDocument/2006/relationships/ctrlProp" Target="../ctrlProps/ctrlProp149.xml"/><Relationship Id="rId49" Type="http://schemas.openxmlformats.org/officeDocument/2006/relationships/ctrlProp" Target="../ctrlProps/ctrlProp170.xml"/><Relationship Id="rId114" Type="http://schemas.openxmlformats.org/officeDocument/2006/relationships/ctrlProp" Target="../ctrlProps/ctrlProp235.xml"/><Relationship Id="rId10" Type="http://schemas.openxmlformats.org/officeDocument/2006/relationships/ctrlProp" Target="../ctrlProps/ctrlProp131.xml"/><Relationship Id="rId31" Type="http://schemas.openxmlformats.org/officeDocument/2006/relationships/ctrlProp" Target="../ctrlProps/ctrlProp152.xml"/><Relationship Id="rId44" Type="http://schemas.openxmlformats.org/officeDocument/2006/relationships/ctrlProp" Target="../ctrlProps/ctrlProp165.xml"/><Relationship Id="rId52" Type="http://schemas.openxmlformats.org/officeDocument/2006/relationships/ctrlProp" Target="../ctrlProps/ctrlProp173.xml"/><Relationship Id="rId60" Type="http://schemas.openxmlformats.org/officeDocument/2006/relationships/ctrlProp" Target="../ctrlProps/ctrlProp181.xml"/><Relationship Id="rId65" Type="http://schemas.openxmlformats.org/officeDocument/2006/relationships/ctrlProp" Target="../ctrlProps/ctrlProp186.xml"/><Relationship Id="rId73" Type="http://schemas.openxmlformats.org/officeDocument/2006/relationships/ctrlProp" Target="../ctrlProps/ctrlProp194.xml"/><Relationship Id="rId78" Type="http://schemas.openxmlformats.org/officeDocument/2006/relationships/ctrlProp" Target="../ctrlProps/ctrlProp199.xml"/><Relationship Id="rId81" Type="http://schemas.openxmlformats.org/officeDocument/2006/relationships/ctrlProp" Target="../ctrlProps/ctrlProp202.xml"/><Relationship Id="rId86" Type="http://schemas.openxmlformats.org/officeDocument/2006/relationships/ctrlProp" Target="../ctrlProps/ctrlProp207.xml"/><Relationship Id="rId94" Type="http://schemas.openxmlformats.org/officeDocument/2006/relationships/ctrlProp" Target="../ctrlProps/ctrlProp215.xml"/><Relationship Id="rId99" Type="http://schemas.openxmlformats.org/officeDocument/2006/relationships/ctrlProp" Target="../ctrlProps/ctrlProp220.xml"/><Relationship Id="rId101" Type="http://schemas.openxmlformats.org/officeDocument/2006/relationships/ctrlProp" Target="../ctrlProps/ctrlProp222.xml"/><Relationship Id="rId4" Type="http://schemas.openxmlformats.org/officeDocument/2006/relationships/ctrlProp" Target="../ctrlProps/ctrlProp125.xml"/><Relationship Id="rId9" Type="http://schemas.openxmlformats.org/officeDocument/2006/relationships/ctrlProp" Target="../ctrlProps/ctrlProp130.xml"/><Relationship Id="rId13" Type="http://schemas.openxmlformats.org/officeDocument/2006/relationships/ctrlProp" Target="../ctrlProps/ctrlProp134.xml"/><Relationship Id="rId18" Type="http://schemas.openxmlformats.org/officeDocument/2006/relationships/ctrlProp" Target="../ctrlProps/ctrlProp139.xml"/><Relationship Id="rId39" Type="http://schemas.openxmlformats.org/officeDocument/2006/relationships/ctrlProp" Target="../ctrlProps/ctrlProp160.xml"/><Relationship Id="rId109" Type="http://schemas.openxmlformats.org/officeDocument/2006/relationships/ctrlProp" Target="../ctrlProps/ctrlProp230.xml"/><Relationship Id="rId34" Type="http://schemas.openxmlformats.org/officeDocument/2006/relationships/ctrlProp" Target="../ctrlProps/ctrlProp155.xml"/><Relationship Id="rId50" Type="http://schemas.openxmlformats.org/officeDocument/2006/relationships/ctrlProp" Target="../ctrlProps/ctrlProp171.xml"/><Relationship Id="rId55" Type="http://schemas.openxmlformats.org/officeDocument/2006/relationships/ctrlProp" Target="../ctrlProps/ctrlProp176.xml"/><Relationship Id="rId76" Type="http://schemas.openxmlformats.org/officeDocument/2006/relationships/ctrlProp" Target="../ctrlProps/ctrlProp197.xml"/><Relationship Id="rId97" Type="http://schemas.openxmlformats.org/officeDocument/2006/relationships/ctrlProp" Target="../ctrlProps/ctrlProp218.xml"/><Relationship Id="rId104" Type="http://schemas.openxmlformats.org/officeDocument/2006/relationships/ctrlProp" Target="../ctrlProps/ctrlProp225.xml"/><Relationship Id="rId7" Type="http://schemas.openxmlformats.org/officeDocument/2006/relationships/ctrlProp" Target="../ctrlProps/ctrlProp128.xml"/><Relationship Id="rId71" Type="http://schemas.openxmlformats.org/officeDocument/2006/relationships/ctrlProp" Target="../ctrlProps/ctrlProp192.xml"/><Relationship Id="rId92" Type="http://schemas.openxmlformats.org/officeDocument/2006/relationships/ctrlProp" Target="../ctrlProps/ctrlProp213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150.xml"/><Relationship Id="rId24" Type="http://schemas.openxmlformats.org/officeDocument/2006/relationships/ctrlProp" Target="../ctrlProps/ctrlProp145.xml"/><Relationship Id="rId40" Type="http://schemas.openxmlformats.org/officeDocument/2006/relationships/ctrlProp" Target="../ctrlProps/ctrlProp161.xml"/><Relationship Id="rId45" Type="http://schemas.openxmlformats.org/officeDocument/2006/relationships/ctrlProp" Target="../ctrlProps/ctrlProp166.xml"/><Relationship Id="rId66" Type="http://schemas.openxmlformats.org/officeDocument/2006/relationships/ctrlProp" Target="../ctrlProps/ctrlProp187.xml"/><Relationship Id="rId87" Type="http://schemas.openxmlformats.org/officeDocument/2006/relationships/ctrlProp" Target="../ctrlProps/ctrlProp208.xml"/><Relationship Id="rId110" Type="http://schemas.openxmlformats.org/officeDocument/2006/relationships/ctrlProp" Target="../ctrlProps/ctrlProp231.xml"/><Relationship Id="rId115" Type="http://schemas.openxmlformats.org/officeDocument/2006/relationships/ctrlProp" Target="../ctrlProps/ctrlProp236.xml"/><Relationship Id="rId61" Type="http://schemas.openxmlformats.org/officeDocument/2006/relationships/ctrlProp" Target="../ctrlProps/ctrlProp182.xml"/><Relationship Id="rId82" Type="http://schemas.openxmlformats.org/officeDocument/2006/relationships/ctrlProp" Target="../ctrlProps/ctrlProp203.xml"/><Relationship Id="rId19" Type="http://schemas.openxmlformats.org/officeDocument/2006/relationships/ctrlProp" Target="../ctrlProps/ctrlProp140.xml"/><Relationship Id="rId14" Type="http://schemas.openxmlformats.org/officeDocument/2006/relationships/ctrlProp" Target="../ctrlProps/ctrlProp135.xml"/><Relationship Id="rId30" Type="http://schemas.openxmlformats.org/officeDocument/2006/relationships/ctrlProp" Target="../ctrlProps/ctrlProp151.xml"/><Relationship Id="rId35" Type="http://schemas.openxmlformats.org/officeDocument/2006/relationships/ctrlProp" Target="../ctrlProps/ctrlProp156.xml"/><Relationship Id="rId56" Type="http://schemas.openxmlformats.org/officeDocument/2006/relationships/ctrlProp" Target="../ctrlProps/ctrlProp177.xml"/><Relationship Id="rId77" Type="http://schemas.openxmlformats.org/officeDocument/2006/relationships/ctrlProp" Target="../ctrlProps/ctrlProp198.xml"/><Relationship Id="rId100" Type="http://schemas.openxmlformats.org/officeDocument/2006/relationships/ctrlProp" Target="../ctrlProps/ctrlProp221.xml"/><Relationship Id="rId105" Type="http://schemas.openxmlformats.org/officeDocument/2006/relationships/ctrlProp" Target="../ctrlProps/ctrlProp226.xml"/><Relationship Id="rId8" Type="http://schemas.openxmlformats.org/officeDocument/2006/relationships/ctrlProp" Target="../ctrlProps/ctrlProp129.xml"/><Relationship Id="rId51" Type="http://schemas.openxmlformats.org/officeDocument/2006/relationships/ctrlProp" Target="../ctrlProps/ctrlProp172.xml"/><Relationship Id="rId72" Type="http://schemas.openxmlformats.org/officeDocument/2006/relationships/ctrlProp" Target="../ctrlProps/ctrlProp193.xml"/><Relationship Id="rId93" Type="http://schemas.openxmlformats.org/officeDocument/2006/relationships/ctrlProp" Target="../ctrlProps/ctrlProp214.xml"/><Relationship Id="rId98" Type="http://schemas.openxmlformats.org/officeDocument/2006/relationships/ctrlProp" Target="../ctrlProps/ctrlProp219.xml"/><Relationship Id="rId3" Type="http://schemas.openxmlformats.org/officeDocument/2006/relationships/vmlDrawing" Target="../drawings/vmlDrawing5.vml"/><Relationship Id="rId25" Type="http://schemas.openxmlformats.org/officeDocument/2006/relationships/ctrlProp" Target="../ctrlProps/ctrlProp146.xml"/><Relationship Id="rId46" Type="http://schemas.openxmlformats.org/officeDocument/2006/relationships/ctrlProp" Target="../ctrlProps/ctrlProp167.xml"/><Relationship Id="rId67" Type="http://schemas.openxmlformats.org/officeDocument/2006/relationships/ctrlProp" Target="../ctrlProps/ctrlProp188.xml"/><Relationship Id="rId116" Type="http://schemas.openxmlformats.org/officeDocument/2006/relationships/table" Target="../tables/table2.xml"/><Relationship Id="rId20" Type="http://schemas.openxmlformats.org/officeDocument/2006/relationships/ctrlProp" Target="../ctrlProps/ctrlProp141.xml"/><Relationship Id="rId41" Type="http://schemas.openxmlformats.org/officeDocument/2006/relationships/ctrlProp" Target="../ctrlProps/ctrlProp162.xml"/><Relationship Id="rId62" Type="http://schemas.openxmlformats.org/officeDocument/2006/relationships/ctrlProp" Target="../ctrlProps/ctrlProp183.xml"/><Relationship Id="rId83" Type="http://schemas.openxmlformats.org/officeDocument/2006/relationships/ctrlProp" Target="../ctrlProps/ctrlProp204.xml"/><Relationship Id="rId88" Type="http://schemas.openxmlformats.org/officeDocument/2006/relationships/ctrlProp" Target="../ctrlProps/ctrlProp209.xml"/><Relationship Id="rId111" Type="http://schemas.openxmlformats.org/officeDocument/2006/relationships/ctrlProp" Target="../ctrlProps/ctrlProp232.xml"/><Relationship Id="rId15" Type="http://schemas.openxmlformats.org/officeDocument/2006/relationships/ctrlProp" Target="../ctrlProps/ctrlProp136.xml"/><Relationship Id="rId36" Type="http://schemas.openxmlformats.org/officeDocument/2006/relationships/ctrlProp" Target="../ctrlProps/ctrlProp157.xml"/><Relationship Id="rId57" Type="http://schemas.openxmlformats.org/officeDocument/2006/relationships/ctrlProp" Target="../ctrlProps/ctrlProp178.xml"/><Relationship Id="rId106" Type="http://schemas.openxmlformats.org/officeDocument/2006/relationships/ctrlProp" Target="../ctrlProps/ctrlProp22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59.xml"/><Relationship Id="rId21" Type="http://schemas.openxmlformats.org/officeDocument/2006/relationships/ctrlProp" Target="../ctrlProps/ctrlProp254.xml"/><Relationship Id="rId42" Type="http://schemas.openxmlformats.org/officeDocument/2006/relationships/ctrlProp" Target="../ctrlProps/ctrlProp275.xml"/><Relationship Id="rId47" Type="http://schemas.openxmlformats.org/officeDocument/2006/relationships/ctrlProp" Target="../ctrlProps/ctrlProp280.xml"/><Relationship Id="rId63" Type="http://schemas.openxmlformats.org/officeDocument/2006/relationships/ctrlProp" Target="../ctrlProps/ctrlProp296.xml"/><Relationship Id="rId68" Type="http://schemas.openxmlformats.org/officeDocument/2006/relationships/ctrlProp" Target="../ctrlProps/ctrlProp301.xml"/><Relationship Id="rId84" Type="http://schemas.openxmlformats.org/officeDocument/2006/relationships/ctrlProp" Target="../ctrlProps/ctrlProp317.xml"/><Relationship Id="rId89" Type="http://schemas.openxmlformats.org/officeDocument/2006/relationships/ctrlProp" Target="../ctrlProps/ctrlProp322.xml"/><Relationship Id="rId112" Type="http://schemas.openxmlformats.org/officeDocument/2006/relationships/ctrlProp" Target="../ctrlProps/ctrlProp345.xml"/><Relationship Id="rId16" Type="http://schemas.openxmlformats.org/officeDocument/2006/relationships/ctrlProp" Target="../ctrlProps/ctrlProp249.xml"/><Relationship Id="rId107" Type="http://schemas.openxmlformats.org/officeDocument/2006/relationships/ctrlProp" Target="../ctrlProps/ctrlProp340.xml"/><Relationship Id="rId11" Type="http://schemas.openxmlformats.org/officeDocument/2006/relationships/ctrlProp" Target="../ctrlProps/ctrlProp244.xml"/><Relationship Id="rId32" Type="http://schemas.openxmlformats.org/officeDocument/2006/relationships/ctrlProp" Target="../ctrlProps/ctrlProp265.xml"/><Relationship Id="rId37" Type="http://schemas.openxmlformats.org/officeDocument/2006/relationships/ctrlProp" Target="../ctrlProps/ctrlProp270.xml"/><Relationship Id="rId53" Type="http://schemas.openxmlformats.org/officeDocument/2006/relationships/ctrlProp" Target="../ctrlProps/ctrlProp286.xml"/><Relationship Id="rId58" Type="http://schemas.openxmlformats.org/officeDocument/2006/relationships/ctrlProp" Target="../ctrlProps/ctrlProp291.xml"/><Relationship Id="rId74" Type="http://schemas.openxmlformats.org/officeDocument/2006/relationships/ctrlProp" Target="../ctrlProps/ctrlProp307.xml"/><Relationship Id="rId79" Type="http://schemas.openxmlformats.org/officeDocument/2006/relationships/ctrlProp" Target="../ctrlProps/ctrlProp312.xml"/><Relationship Id="rId102" Type="http://schemas.openxmlformats.org/officeDocument/2006/relationships/ctrlProp" Target="../ctrlProps/ctrlProp335.xml"/><Relationship Id="rId5" Type="http://schemas.openxmlformats.org/officeDocument/2006/relationships/ctrlProp" Target="../ctrlProps/ctrlProp238.xml"/><Relationship Id="rId90" Type="http://schemas.openxmlformats.org/officeDocument/2006/relationships/ctrlProp" Target="../ctrlProps/ctrlProp323.xml"/><Relationship Id="rId95" Type="http://schemas.openxmlformats.org/officeDocument/2006/relationships/ctrlProp" Target="../ctrlProps/ctrlProp328.xml"/><Relationship Id="rId22" Type="http://schemas.openxmlformats.org/officeDocument/2006/relationships/ctrlProp" Target="../ctrlProps/ctrlProp255.xml"/><Relationship Id="rId27" Type="http://schemas.openxmlformats.org/officeDocument/2006/relationships/ctrlProp" Target="../ctrlProps/ctrlProp260.xml"/><Relationship Id="rId43" Type="http://schemas.openxmlformats.org/officeDocument/2006/relationships/ctrlProp" Target="../ctrlProps/ctrlProp276.xml"/><Relationship Id="rId48" Type="http://schemas.openxmlformats.org/officeDocument/2006/relationships/ctrlProp" Target="../ctrlProps/ctrlProp281.xml"/><Relationship Id="rId64" Type="http://schemas.openxmlformats.org/officeDocument/2006/relationships/ctrlProp" Target="../ctrlProps/ctrlProp297.xml"/><Relationship Id="rId69" Type="http://schemas.openxmlformats.org/officeDocument/2006/relationships/ctrlProp" Target="../ctrlProps/ctrlProp302.xml"/><Relationship Id="rId113" Type="http://schemas.openxmlformats.org/officeDocument/2006/relationships/ctrlProp" Target="../ctrlProps/ctrlProp346.xml"/><Relationship Id="rId80" Type="http://schemas.openxmlformats.org/officeDocument/2006/relationships/ctrlProp" Target="../ctrlProps/ctrlProp313.xml"/><Relationship Id="rId85" Type="http://schemas.openxmlformats.org/officeDocument/2006/relationships/ctrlProp" Target="../ctrlProps/ctrlProp318.xml"/><Relationship Id="rId12" Type="http://schemas.openxmlformats.org/officeDocument/2006/relationships/ctrlProp" Target="../ctrlProps/ctrlProp245.xml"/><Relationship Id="rId17" Type="http://schemas.openxmlformats.org/officeDocument/2006/relationships/ctrlProp" Target="../ctrlProps/ctrlProp250.xml"/><Relationship Id="rId33" Type="http://schemas.openxmlformats.org/officeDocument/2006/relationships/ctrlProp" Target="../ctrlProps/ctrlProp266.xml"/><Relationship Id="rId38" Type="http://schemas.openxmlformats.org/officeDocument/2006/relationships/ctrlProp" Target="../ctrlProps/ctrlProp271.xml"/><Relationship Id="rId59" Type="http://schemas.openxmlformats.org/officeDocument/2006/relationships/ctrlProp" Target="../ctrlProps/ctrlProp292.xml"/><Relationship Id="rId103" Type="http://schemas.openxmlformats.org/officeDocument/2006/relationships/ctrlProp" Target="../ctrlProps/ctrlProp336.xml"/><Relationship Id="rId108" Type="http://schemas.openxmlformats.org/officeDocument/2006/relationships/ctrlProp" Target="../ctrlProps/ctrlProp341.xml"/><Relationship Id="rId54" Type="http://schemas.openxmlformats.org/officeDocument/2006/relationships/ctrlProp" Target="../ctrlProps/ctrlProp287.xml"/><Relationship Id="rId70" Type="http://schemas.openxmlformats.org/officeDocument/2006/relationships/ctrlProp" Target="../ctrlProps/ctrlProp303.xml"/><Relationship Id="rId75" Type="http://schemas.openxmlformats.org/officeDocument/2006/relationships/ctrlProp" Target="../ctrlProps/ctrlProp308.xml"/><Relationship Id="rId91" Type="http://schemas.openxmlformats.org/officeDocument/2006/relationships/ctrlProp" Target="../ctrlProps/ctrlProp324.xml"/><Relationship Id="rId96" Type="http://schemas.openxmlformats.org/officeDocument/2006/relationships/ctrlProp" Target="../ctrlProps/ctrlProp32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39.xml"/><Relationship Id="rId15" Type="http://schemas.openxmlformats.org/officeDocument/2006/relationships/ctrlProp" Target="../ctrlProps/ctrlProp248.xml"/><Relationship Id="rId23" Type="http://schemas.openxmlformats.org/officeDocument/2006/relationships/ctrlProp" Target="../ctrlProps/ctrlProp256.xml"/><Relationship Id="rId28" Type="http://schemas.openxmlformats.org/officeDocument/2006/relationships/ctrlProp" Target="../ctrlProps/ctrlProp261.xml"/><Relationship Id="rId36" Type="http://schemas.openxmlformats.org/officeDocument/2006/relationships/ctrlProp" Target="../ctrlProps/ctrlProp269.xml"/><Relationship Id="rId49" Type="http://schemas.openxmlformats.org/officeDocument/2006/relationships/ctrlProp" Target="../ctrlProps/ctrlProp282.xml"/><Relationship Id="rId57" Type="http://schemas.openxmlformats.org/officeDocument/2006/relationships/ctrlProp" Target="../ctrlProps/ctrlProp290.xml"/><Relationship Id="rId106" Type="http://schemas.openxmlformats.org/officeDocument/2006/relationships/ctrlProp" Target="../ctrlProps/ctrlProp339.xml"/><Relationship Id="rId114" Type="http://schemas.openxmlformats.org/officeDocument/2006/relationships/table" Target="../tables/table3.xml"/><Relationship Id="rId10" Type="http://schemas.openxmlformats.org/officeDocument/2006/relationships/ctrlProp" Target="../ctrlProps/ctrlProp243.xml"/><Relationship Id="rId31" Type="http://schemas.openxmlformats.org/officeDocument/2006/relationships/ctrlProp" Target="../ctrlProps/ctrlProp264.xml"/><Relationship Id="rId44" Type="http://schemas.openxmlformats.org/officeDocument/2006/relationships/ctrlProp" Target="../ctrlProps/ctrlProp277.xml"/><Relationship Id="rId52" Type="http://schemas.openxmlformats.org/officeDocument/2006/relationships/ctrlProp" Target="../ctrlProps/ctrlProp285.xml"/><Relationship Id="rId60" Type="http://schemas.openxmlformats.org/officeDocument/2006/relationships/ctrlProp" Target="../ctrlProps/ctrlProp293.xml"/><Relationship Id="rId65" Type="http://schemas.openxmlformats.org/officeDocument/2006/relationships/ctrlProp" Target="../ctrlProps/ctrlProp298.xml"/><Relationship Id="rId73" Type="http://schemas.openxmlformats.org/officeDocument/2006/relationships/ctrlProp" Target="../ctrlProps/ctrlProp306.xml"/><Relationship Id="rId78" Type="http://schemas.openxmlformats.org/officeDocument/2006/relationships/ctrlProp" Target="../ctrlProps/ctrlProp311.xml"/><Relationship Id="rId81" Type="http://schemas.openxmlformats.org/officeDocument/2006/relationships/ctrlProp" Target="../ctrlProps/ctrlProp314.xml"/><Relationship Id="rId86" Type="http://schemas.openxmlformats.org/officeDocument/2006/relationships/ctrlProp" Target="../ctrlProps/ctrlProp319.xml"/><Relationship Id="rId94" Type="http://schemas.openxmlformats.org/officeDocument/2006/relationships/ctrlProp" Target="../ctrlProps/ctrlProp327.xml"/><Relationship Id="rId99" Type="http://schemas.openxmlformats.org/officeDocument/2006/relationships/ctrlProp" Target="../ctrlProps/ctrlProp332.xml"/><Relationship Id="rId101" Type="http://schemas.openxmlformats.org/officeDocument/2006/relationships/ctrlProp" Target="../ctrlProps/ctrlProp334.xml"/><Relationship Id="rId4" Type="http://schemas.openxmlformats.org/officeDocument/2006/relationships/ctrlProp" Target="../ctrlProps/ctrlProp237.xml"/><Relationship Id="rId9" Type="http://schemas.openxmlformats.org/officeDocument/2006/relationships/ctrlProp" Target="../ctrlProps/ctrlProp242.xml"/><Relationship Id="rId13" Type="http://schemas.openxmlformats.org/officeDocument/2006/relationships/ctrlProp" Target="../ctrlProps/ctrlProp246.xml"/><Relationship Id="rId18" Type="http://schemas.openxmlformats.org/officeDocument/2006/relationships/ctrlProp" Target="../ctrlProps/ctrlProp251.xml"/><Relationship Id="rId39" Type="http://schemas.openxmlformats.org/officeDocument/2006/relationships/ctrlProp" Target="../ctrlProps/ctrlProp272.xml"/><Relationship Id="rId109" Type="http://schemas.openxmlformats.org/officeDocument/2006/relationships/ctrlProp" Target="../ctrlProps/ctrlProp342.xml"/><Relationship Id="rId34" Type="http://schemas.openxmlformats.org/officeDocument/2006/relationships/ctrlProp" Target="../ctrlProps/ctrlProp267.xml"/><Relationship Id="rId50" Type="http://schemas.openxmlformats.org/officeDocument/2006/relationships/ctrlProp" Target="../ctrlProps/ctrlProp283.xml"/><Relationship Id="rId55" Type="http://schemas.openxmlformats.org/officeDocument/2006/relationships/ctrlProp" Target="../ctrlProps/ctrlProp288.xml"/><Relationship Id="rId76" Type="http://schemas.openxmlformats.org/officeDocument/2006/relationships/ctrlProp" Target="../ctrlProps/ctrlProp309.xml"/><Relationship Id="rId97" Type="http://schemas.openxmlformats.org/officeDocument/2006/relationships/ctrlProp" Target="../ctrlProps/ctrlProp330.xml"/><Relationship Id="rId104" Type="http://schemas.openxmlformats.org/officeDocument/2006/relationships/ctrlProp" Target="../ctrlProps/ctrlProp337.xml"/><Relationship Id="rId7" Type="http://schemas.openxmlformats.org/officeDocument/2006/relationships/ctrlProp" Target="../ctrlProps/ctrlProp240.xml"/><Relationship Id="rId71" Type="http://schemas.openxmlformats.org/officeDocument/2006/relationships/ctrlProp" Target="../ctrlProps/ctrlProp304.xml"/><Relationship Id="rId92" Type="http://schemas.openxmlformats.org/officeDocument/2006/relationships/ctrlProp" Target="../ctrlProps/ctrlProp325.xml"/><Relationship Id="rId2" Type="http://schemas.openxmlformats.org/officeDocument/2006/relationships/drawing" Target="../drawings/drawing9.xml"/><Relationship Id="rId29" Type="http://schemas.openxmlformats.org/officeDocument/2006/relationships/ctrlProp" Target="../ctrlProps/ctrlProp262.xml"/><Relationship Id="rId24" Type="http://schemas.openxmlformats.org/officeDocument/2006/relationships/ctrlProp" Target="../ctrlProps/ctrlProp257.xml"/><Relationship Id="rId40" Type="http://schemas.openxmlformats.org/officeDocument/2006/relationships/ctrlProp" Target="../ctrlProps/ctrlProp273.xml"/><Relationship Id="rId45" Type="http://schemas.openxmlformats.org/officeDocument/2006/relationships/ctrlProp" Target="../ctrlProps/ctrlProp278.xml"/><Relationship Id="rId66" Type="http://schemas.openxmlformats.org/officeDocument/2006/relationships/ctrlProp" Target="../ctrlProps/ctrlProp299.xml"/><Relationship Id="rId87" Type="http://schemas.openxmlformats.org/officeDocument/2006/relationships/ctrlProp" Target="../ctrlProps/ctrlProp320.xml"/><Relationship Id="rId110" Type="http://schemas.openxmlformats.org/officeDocument/2006/relationships/ctrlProp" Target="../ctrlProps/ctrlProp343.xml"/><Relationship Id="rId115" Type="http://schemas.openxmlformats.org/officeDocument/2006/relationships/comments" Target="../comments8.xml"/><Relationship Id="rId61" Type="http://schemas.openxmlformats.org/officeDocument/2006/relationships/ctrlProp" Target="../ctrlProps/ctrlProp294.xml"/><Relationship Id="rId82" Type="http://schemas.openxmlformats.org/officeDocument/2006/relationships/ctrlProp" Target="../ctrlProps/ctrlProp315.xml"/><Relationship Id="rId19" Type="http://schemas.openxmlformats.org/officeDocument/2006/relationships/ctrlProp" Target="../ctrlProps/ctrlProp252.xml"/><Relationship Id="rId14" Type="http://schemas.openxmlformats.org/officeDocument/2006/relationships/ctrlProp" Target="../ctrlProps/ctrlProp247.xml"/><Relationship Id="rId30" Type="http://schemas.openxmlformats.org/officeDocument/2006/relationships/ctrlProp" Target="../ctrlProps/ctrlProp263.xml"/><Relationship Id="rId35" Type="http://schemas.openxmlformats.org/officeDocument/2006/relationships/ctrlProp" Target="../ctrlProps/ctrlProp268.xml"/><Relationship Id="rId56" Type="http://schemas.openxmlformats.org/officeDocument/2006/relationships/ctrlProp" Target="../ctrlProps/ctrlProp289.xml"/><Relationship Id="rId77" Type="http://schemas.openxmlformats.org/officeDocument/2006/relationships/ctrlProp" Target="../ctrlProps/ctrlProp310.xml"/><Relationship Id="rId100" Type="http://schemas.openxmlformats.org/officeDocument/2006/relationships/ctrlProp" Target="../ctrlProps/ctrlProp333.xml"/><Relationship Id="rId105" Type="http://schemas.openxmlformats.org/officeDocument/2006/relationships/ctrlProp" Target="../ctrlProps/ctrlProp338.xml"/><Relationship Id="rId8" Type="http://schemas.openxmlformats.org/officeDocument/2006/relationships/ctrlProp" Target="../ctrlProps/ctrlProp241.xml"/><Relationship Id="rId51" Type="http://schemas.openxmlformats.org/officeDocument/2006/relationships/ctrlProp" Target="../ctrlProps/ctrlProp284.xml"/><Relationship Id="rId72" Type="http://schemas.openxmlformats.org/officeDocument/2006/relationships/ctrlProp" Target="../ctrlProps/ctrlProp305.xml"/><Relationship Id="rId93" Type="http://schemas.openxmlformats.org/officeDocument/2006/relationships/ctrlProp" Target="../ctrlProps/ctrlProp326.xml"/><Relationship Id="rId98" Type="http://schemas.openxmlformats.org/officeDocument/2006/relationships/ctrlProp" Target="../ctrlProps/ctrlProp331.xml"/><Relationship Id="rId3" Type="http://schemas.openxmlformats.org/officeDocument/2006/relationships/vmlDrawing" Target="../drawings/vmlDrawing8.vml"/><Relationship Id="rId25" Type="http://schemas.openxmlformats.org/officeDocument/2006/relationships/ctrlProp" Target="../ctrlProps/ctrlProp258.xml"/><Relationship Id="rId46" Type="http://schemas.openxmlformats.org/officeDocument/2006/relationships/ctrlProp" Target="../ctrlProps/ctrlProp279.xml"/><Relationship Id="rId67" Type="http://schemas.openxmlformats.org/officeDocument/2006/relationships/ctrlProp" Target="../ctrlProps/ctrlProp300.xml"/><Relationship Id="rId116" Type="http://schemas.microsoft.com/office/2017/10/relationships/threadedComment" Target="../threadedComments/threadedComment4.xml"/><Relationship Id="rId20" Type="http://schemas.openxmlformats.org/officeDocument/2006/relationships/ctrlProp" Target="../ctrlProps/ctrlProp253.xml"/><Relationship Id="rId41" Type="http://schemas.openxmlformats.org/officeDocument/2006/relationships/ctrlProp" Target="../ctrlProps/ctrlProp274.xml"/><Relationship Id="rId62" Type="http://schemas.openxmlformats.org/officeDocument/2006/relationships/ctrlProp" Target="../ctrlProps/ctrlProp295.xml"/><Relationship Id="rId83" Type="http://schemas.openxmlformats.org/officeDocument/2006/relationships/ctrlProp" Target="../ctrlProps/ctrlProp316.xml"/><Relationship Id="rId88" Type="http://schemas.openxmlformats.org/officeDocument/2006/relationships/ctrlProp" Target="../ctrlProps/ctrlProp321.xml"/><Relationship Id="rId111" Type="http://schemas.openxmlformats.org/officeDocument/2006/relationships/ctrlProp" Target="../ctrlProps/ctrlProp34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713F-5AC0-485D-AD46-F214C40176AE}">
  <sheetPr codeName="Blad1"/>
  <dimension ref="A1:AMK16"/>
  <sheetViews>
    <sheetView tabSelected="1" zoomScaleNormal="100" workbookViewId="0">
      <selection activeCell="I15" sqref="I15"/>
    </sheetView>
  </sheetViews>
  <sheetFormatPr defaultColWidth="8.88671875" defaultRowHeight="14.4" x14ac:dyDescent="0.3"/>
  <cols>
    <col min="1" max="9" width="11.44140625" style="150" customWidth="1"/>
    <col min="10" max="10" width="29.6640625" style="150" customWidth="1"/>
    <col min="11" max="1025" width="11.44140625" style="150" customWidth="1"/>
    <col min="1026" max="16384" width="8.88671875" style="156"/>
  </cols>
  <sheetData>
    <row r="1" spans="1:10" ht="18" x14ac:dyDescent="0.35">
      <c r="B1" s="450">
        <v>2021</v>
      </c>
      <c r="C1" s="492" t="s">
        <v>668</v>
      </c>
      <c r="D1" s="450">
        <f>B1+1</f>
        <v>2022</v>
      </c>
    </row>
    <row r="3" spans="1:10" ht="18" x14ac:dyDescent="0.35">
      <c r="A3" s="148"/>
      <c r="B3" s="248" t="s">
        <v>177</v>
      </c>
      <c r="C3" s="248" t="s">
        <v>177</v>
      </c>
      <c r="D3" s="248" t="s">
        <v>178</v>
      </c>
      <c r="E3" s="248" t="s">
        <v>178</v>
      </c>
      <c r="F3" s="248" t="s">
        <v>179</v>
      </c>
      <c r="G3" s="248" t="s">
        <v>179</v>
      </c>
      <c r="H3" s="148"/>
      <c r="I3" s="148"/>
    </row>
    <row r="4" spans="1:10" ht="18" x14ac:dyDescent="0.35">
      <c r="A4" s="148"/>
      <c r="B4" s="451" t="s">
        <v>180</v>
      </c>
      <c r="C4" s="451" t="s">
        <v>181</v>
      </c>
      <c r="D4" s="451" t="s">
        <v>180</v>
      </c>
      <c r="E4" s="451" t="s">
        <v>181</v>
      </c>
      <c r="F4" s="451" t="s">
        <v>180</v>
      </c>
      <c r="G4" s="451" t="s">
        <v>181</v>
      </c>
      <c r="H4" s="151" t="s">
        <v>182</v>
      </c>
      <c r="I4" s="152" t="s">
        <v>183</v>
      </c>
      <c r="J4" s="152" t="s">
        <v>184</v>
      </c>
    </row>
    <row r="5" spans="1:10" ht="18" x14ac:dyDescent="0.35">
      <c r="A5" s="451" t="s">
        <v>196</v>
      </c>
      <c r="B5" s="153">
        <v>12</v>
      </c>
      <c r="C5" s="153">
        <v>12</v>
      </c>
      <c r="D5" s="153">
        <v>11</v>
      </c>
      <c r="E5" s="153">
        <v>2</v>
      </c>
      <c r="F5" s="153">
        <v>17</v>
      </c>
      <c r="G5" s="153">
        <v>10</v>
      </c>
      <c r="H5" s="154">
        <f>SUM(B5:G5)</f>
        <v>64</v>
      </c>
      <c r="I5" s="154">
        <v>16</v>
      </c>
      <c r="J5" s="452" t="s">
        <v>197</v>
      </c>
    </row>
    <row r="6" spans="1:10" ht="18" x14ac:dyDescent="0.35">
      <c r="A6" s="451" t="s">
        <v>198</v>
      </c>
      <c r="B6" s="153">
        <v>11</v>
      </c>
      <c r="C6" s="153">
        <v>10</v>
      </c>
      <c r="D6" s="153">
        <v>9</v>
      </c>
      <c r="E6" s="153">
        <v>2</v>
      </c>
      <c r="F6" s="153">
        <v>8</v>
      </c>
      <c r="G6" s="153">
        <v>7</v>
      </c>
      <c r="H6" s="154">
        <f>SUM(B6:G6)</f>
        <v>47</v>
      </c>
      <c r="I6" s="154">
        <v>16</v>
      </c>
      <c r="J6" s="452" t="s">
        <v>199</v>
      </c>
    </row>
    <row r="7" spans="1:10" ht="18" x14ac:dyDescent="0.35">
      <c r="A7" s="451" t="s">
        <v>200</v>
      </c>
      <c r="B7" s="153">
        <v>18</v>
      </c>
      <c r="C7" s="153">
        <v>17</v>
      </c>
      <c r="D7" s="153">
        <v>7</v>
      </c>
      <c r="E7" s="153">
        <v>2</v>
      </c>
      <c r="F7" s="153">
        <v>13</v>
      </c>
      <c r="G7" s="153">
        <v>6</v>
      </c>
      <c r="H7" s="154">
        <f>SUM(B7:G7)</f>
        <v>63</v>
      </c>
      <c r="I7" s="154">
        <v>15</v>
      </c>
      <c r="J7" s="452" t="s">
        <v>201</v>
      </c>
    </row>
    <row r="8" spans="1:10" ht="18" x14ac:dyDescent="0.35">
      <c r="A8" s="451" t="s">
        <v>202</v>
      </c>
      <c r="B8" s="153">
        <v>15</v>
      </c>
      <c r="C8" s="153">
        <v>9</v>
      </c>
      <c r="D8" s="153">
        <v>9</v>
      </c>
      <c r="E8" s="153">
        <v>5</v>
      </c>
      <c r="F8" s="153">
        <v>7</v>
      </c>
      <c r="G8" s="153">
        <v>6</v>
      </c>
      <c r="H8" s="154">
        <f>SUM(B8:G8)</f>
        <v>51</v>
      </c>
      <c r="I8" s="154">
        <v>18</v>
      </c>
      <c r="J8" s="452" t="s">
        <v>203</v>
      </c>
    </row>
    <row r="9" spans="1:10" ht="18" x14ac:dyDescent="0.35">
      <c r="A9" s="451" t="s">
        <v>185</v>
      </c>
      <c r="B9" s="153"/>
      <c r="C9" s="153"/>
      <c r="D9" s="153"/>
      <c r="E9" s="153"/>
      <c r="F9" s="153"/>
      <c r="G9" s="153"/>
      <c r="H9" s="154"/>
      <c r="I9" s="154"/>
      <c r="J9" s="452" t="s">
        <v>681</v>
      </c>
    </row>
    <row r="10" spans="1:10" ht="18" x14ac:dyDescent="0.35">
      <c r="A10" s="451" t="s">
        <v>187</v>
      </c>
      <c r="B10" s="153">
        <v>12</v>
      </c>
      <c r="C10" s="153">
        <v>16</v>
      </c>
      <c r="D10" s="153">
        <v>7</v>
      </c>
      <c r="E10" s="153">
        <v>7</v>
      </c>
      <c r="F10" s="153">
        <v>12</v>
      </c>
      <c r="G10" s="153">
        <v>10</v>
      </c>
      <c r="H10" s="154">
        <f>SUM(B10:G10)</f>
        <v>64</v>
      </c>
      <c r="I10" s="154">
        <v>16</v>
      </c>
      <c r="J10" s="452" t="s">
        <v>203</v>
      </c>
    </row>
    <row r="11" spans="1:10" ht="18" x14ac:dyDescent="0.35">
      <c r="A11" s="451" t="s">
        <v>189</v>
      </c>
      <c r="B11" s="153">
        <v>12</v>
      </c>
      <c r="C11" s="153">
        <v>11</v>
      </c>
      <c r="D11" s="153">
        <v>9</v>
      </c>
      <c r="E11" s="153">
        <v>5</v>
      </c>
      <c r="F11" s="153">
        <v>8</v>
      </c>
      <c r="G11" s="153">
        <v>6</v>
      </c>
      <c r="H11" s="154">
        <f>SUM(B11:G11)</f>
        <v>51</v>
      </c>
      <c r="I11" s="154">
        <v>13</v>
      </c>
      <c r="J11" s="452" t="s">
        <v>190</v>
      </c>
    </row>
    <row r="12" spans="1:10" ht="18" x14ac:dyDescent="0.35">
      <c r="A12" s="451" t="s">
        <v>191</v>
      </c>
      <c r="B12" s="153">
        <v>15</v>
      </c>
      <c r="C12" s="153">
        <v>12</v>
      </c>
      <c r="D12" s="153">
        <v>9</v>
      </c>
      <c r="E12" s="153">
        <v>2</v>
      </c>
      <c r="F12" s="153">
        <v>8</v>
      </c>
      <c r="G12" s="153">
        <v>5</v>
      </c>
      <c r="H12" s="154">
        <f>SUM(B12:G12)</f>
        <v>51</v>
      </c>
      <c r="I12" s="154">
        <v>10</v>
      </c>
      <c r="J12" s="452" t="s">
        <v>188</v>
      </c>
    </row>
    <row r="13" spans="1:10" ht="18" x14ac:dyDescent="0.35">
      <c r="A13" s="451" t="s">
        <v>192</v>
      </c>
      <c r="B13" s="153">
        <v>21</v>
      </c>
      <c r="C13" s="153">
        <v>20</v>
      </c>
      <c r="D13" s="153">
        <v>10</v>
      </c>
      <c r="E13" s="153">
        <v>4</v>
      </c>
      <c r="F13" s="153">
        <v>10</v>
      </c>
      <c r="G13" s="153">
        <v>10</v>
      </c>
      <c r="H13" s="154">
        <f>SUM(B13:G13)</f>
        <v>75</v>
      </c>
      <c r="I13" s="154">
        <v>13</v>
      </c>
      <c r="J13" s="452" t="s">
        <v>566</v>
      </c>
    </row>
    <row r="14" spans="1:10" ht="18" x14ac:dyDescent="0.35">
      <c r="A14" s="451" t="s">
        <v>194</v>
      </c>
      <c r="B14" s="153">
        <v>10</v>
      </c>
      <c r="C14" s="153">
        <v>16</v>
      </c>
      <c r="D14" s="153">
        <v>5</v>
      </c>
      <c r="E14" s="153">
        <v>1</v>
      </c>
      <c r="F14" s="153">
        <v>2</v>
      </c>
      <c r="G14" s="153">
        <v>3</v>
      </c>
      <c r="H14" s="154">
        <f>SUM(B14:G14)</f>
        <v>37</v>
      </c>
      <c r="I14" s="154">
        <v>13</v>
      </c>
      <c r="J14" s="452" t="s">
        <v>567</v>
      </c>
    </row>
    <row r="15" spans="1:10" ht="18" x14ac:dyDescent="0.35">
      <c r="A15" s="248" t="s">
        <v>204</v>
      </c>
      <c r="B15" s="153">
        <f t="shared" ref="B15:I15" si="0">SUM(B5:B14)</f>
        <v>126</v>
      </c>
      <c r="C15" s="153">
        <f t="shared" si="0"/>
        <v>123</v>
      </c>
      <c r="D15" s="153">
        <f t="shared" si="0"/>
        <v>76</v>
      </c>
      <c r="E15" s="153">
        <f t="shared" si="0"/>
        <v>30</v>
      </c>
      <c r="F15" s="153">
        <f t="shared" si="0"/>
        <v>85</v>
      </c>
      <c r="G15" s="153">
        <f t="shared" si="0"/>
        <v>63</v>
      </c>
      <c r="H15" s="153">
        <f t="shared" si="0"/>
        <v>503</v>
      </c>
      <c r="I15" s="153">
        <f t="shared" si="0"/>
        <v>130</v>
      </c>
      <c r="J15" s="452" t="s">
        <v>182</v>
      </c>
    </row>
    <row r="16" spans="1:10" ht="18" x14ac:dyDescent="0.35">
      <c r="A16" s="248" t="s">
        <v>205</v>
      </c>
      <c r="B16" s="153">
        <f t="shared" ref="B16:I16" si="1">AVERAGE(B5:B14)</f>
        <v>14</v>
      </c>
      <c r="C16" s="153">
        <f t="shared" si="1"/>
        <v>13.666666666666666</v>
      </c>
      <c r="D16" s="153">
        <f t="shared" si="1"/>
        <v>8.4444444444444446</v>
      </c>
      <c r="E16" s="153">
        <f t="shared" si="1"/>
        <v>3.3333333333333335</v>
      </c>
      <c r="F16" s="153">
        <f t="shared" si="1"/>
        <v>9.4444444444444446</v>
      </c>
      <c r="G16" s="153">
        <f t="shared" si="1"/>
        <v>7</v>
      </c>
      <c r="H16" s="153">
        <f t="shared" si="1"/>
        <v>55.888888888888886</v>
      </c>
      <c r="I16" s="153">
        <f t="shared" si="1"/>
        <v>14.444444444444445</v>
      </c>
      <c r="J16" s="452" t="s">
        <v>206</v>
      </c>
    </row>
  </sheetData>
  <sortState xmlns:xlrd2="http://schemas.microsoft.com/office/spreadsheetml/2017/richdata2" ref="A5:J15">
    <sortCondition ref="B5:B15"/>
  </sortState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B30F6-8E17-41EB-AF6E-A259ADB99566}">
  <sheetPr codeName="Blad4"/>
  <dimension ref="A1:AMN126"/>
  <sheetViews>
    <sheetView zoomScaleNormal="100" workbookViewId="0">
      <pane xSplit="8" ySplit="1" topLeftCell="AX32" activePane="bottomRight" state="frozen"/>
      <selection activeCell="E7" sqref="E7:E11"/>
      <selection pane="topRight" activeCell="E7" sqref="E7:E11"/>
      <selection pane="bottomLeft" activeCell="E7" sqref="E7:E11"/>
      <selection pane="bottomRight" activeCell="AY45" sqref="AY45"/>
    </sheetView>
  </sheetViews>
  <sheetFormatPr defaultColWidth="8.88671875" defaultRowHeight="14.4" x14ac:dyDescent="0.3"/>
  <cols>
    <col min="1" max="1" width="4.33203125" style="148" customWidth="1"/>
    <col min="2" max="2" width="6.44140625" style="148" customWidth="1"/>
    <col min="3" max="3" width="7.33203125" style="148" customWidth="1"/>
    <col min="4" max="4" width="9.33203125" style="200" customWidth="1"/>
    <col min="5" max="5" width="23.44140625" style="206" customWidth="1"/>
    <col min="6" max="6" width="9.44140625" style="182" customWidth="1"/>
    <col min="7" max="7" width="18" style="207" customWidth="1"/>
    <col min="8" max="8" width="11.109375" style="182" customWidth="1"/>
    <col min="9" max="9" width="15" style="208" customWidth="1"/>
    <col min="10" max="10" width="15" style="208" hidden="1" customWidth="1"/>
    <col min="11" max="11" width="7.44140625" style="148" customWidth="1"/>
    <col min="12" max="12" width="9.88671875" style="148" customWidth="1"/>
    <col min="13" max="13" width="11.109375" style="182" customWidth="1"/>
    <col min="14" max="14" width="7.109375" style="182" customWidth="1"/>
    <col min="15" max="15" width="4.109375" style="182" customWidth="1"/>
    <col min="16" max="16" width="5" style="182" customWidth="1"/>
    <col min="17" max="17" width="5" style="150" customWidth="1"/>
    <col min="18" max="18" width="6.6640625" style="150" customWidth="1"/>
    <col min="19" max="19" width="3.6640625" style="150" customWidth="1"/>
    <col min="20" max="20" width="5" style="150" customWidth="1"/>
    <col min="21" max="21" width="4.6640625" style="150" customWidth="1"/>
    <col min="22" max="22" width="8.33203125" style="150" customWidth="1"/>
    <col min="23" max="23" width="3.6640625" style="150" customWidth="1"/>
    <col min="24" max="24" width="4" style="150" customWidth="1"/>
    <col min="25" max="25" width="5.44140625" style="182" customWidth="1"/>
    <col min="26" max="26" width="6.6640625" style="150" customWidth="1"/>
    <col min="27" max="27" width="3.6640625" style="150" customWidth="1"/>
    <col min="28" max="28" width="4.33203125" style="150" customWidth="1"/>
    <col min="29" max="29" width="4.33203125" style="148" customWidth="1"/>
    <col min="30" max="30" width="8.33203125" style="150" customWidth="1"/>
    <col min="31" max="31" width="4.109375" style="148" customWidth="1"/>
    <col min="32" max="32" width="4.33203125" style="148" customWidth="1"/>
    <col min="33" max="33" width="6" style="182" customWidth="1"/>
    <col min="34" max="34" width="8.6640625" style="182" customWidth="1"/>
    <col min="35" max="35" width="4.109375" style="209" customWidth="1"/>
    <col min="36" max="36" width="5" style="182" customWidth="1"/>
    <col min="37" max="37" width="5.44140625" style="182" customWidth="1"/>
    <col min="38" max="39" width="9.6640625" style="182" customWidth="1"/>
    <col min="40" max="40" width="4.109375" style="182" customWidth="1"/>
    <col min="41" max="41" width="5.44140625" style="182" customWidth="1"/>
    <col min="42" max="42" width="7" style="182" customWidth="1"/>
    <col min="43" max="43" width="8.6640625" style="182" customWidth="1"/>
    <col min="44" max="46" width="5.44140625" style="182" customWidth="1"/>
    <col min="47" max="47" width="8.6640625" style="182" customWidth="1"/>
    <col min="48" max="49" width="5.44140625" style="182" customWidth="1"/>
    <col min="50" max="50" width="6.33203125" style="182" customWidth="1"/>
    <col min="51" max="51" width="7" style="182" customWidth="1"/>
    <col min="52" max="55" width="5.44140625" style="182" customWidth="1"/>
    <col min="56" max="56" width="5.44140625" style="210" customWidth="1"/>
    <col min="57" max="57" width="5.44140625" style="182" customWidth="1"/>
    <col min="58" max="58" width="25.6640625" style="182" customWidth="1"/>
    <col min="59" max="59" width="4.33203125" style="148" customWidth="1"/>
    <col min="60" max="60" width="13.6640625" style="150" customWidth="1"/>
    <col min="61" max="61" width="11.44140625" style="150" customWidth="1"/>
    <col min="62" max="62" width="5.6640625" style="150" customWidth="1"/>
    <col min="63" max="63" width="5.33203125" style="150" customWidth="1"/>
    <col min="64" max="64" width="5.44140625" style="150" customWidth="1"/>
    <col min="65" max="66" width="4.44140625" style="150" customWidth="1"/>
    <col min="67" max="67" width="5.109375" style="150" customWidth="1"/>
    <col min="68" max="68" width="4.44140625" style="150" customWidth="1"/>
    <col min="69" max="69" width="5.33203125" style="150" customWidth="1"/>
    <col min="70" max="70" width="4.109375" style="150" customWidth="1"/>
    <col min="71" max="72" width="4.6640625" style="150" customWidth="1"/>
    <col min="73" max="73" width="4.44140625" style="150" customWidth="1"/>
    <col min="74" max="259" width="11.44140625" style="150" customWidth="1"/>
    <col min="260" max="260" width="4.33203125" style="150" customWidth="1"/>
    <col min="261" max="261" width="6.44140625" style="150" customWidth="1"/>
    <col min="262" max="262" width="7.33203125" style="150" customWidth="1"/>
    <col min="263" max="263" width="9.33203125" style="150" customWidth="1"/>
    <col min="264" max="264" width="23.44140625" style="150" customWidth="1"/>
    <col min="265" max="265" width="9.44140625" style="150" customWidth="1"/>
    <col min="266" max="266" width="18" style="150" customWidth="1"/>
    <col min="267" max="267" width="11.109375" style="150" customWidth="1"/>
    <col min="268" max="268" width="9.44140625" style="150" customWidth="1"/>
    <col min="269" max="269" width="7.44140625" style="150" customWidth="1"/>
    <col min="270" max="306" width="11.44140625" style="150" customWidth="1"/>
    <col min="307" max="307" width="7" style="150" customWidth="1"/>
    <col min="308" max="313" width="5.44140625" style="150" customWidth="1"/>
    <col min="314" max="314" width="25.6640625" style="150" customWidth="1"/>
    <col min="315" max="315" width="4.33203125" style="150" customWidth="1"/>
    <col min="316" max="316" width="13.6640625" style="150" customWidth="1"/>
    <col min="317" max="317" width="11.44140625" style="150" customWidth="1"/>
    <col min="318" max="318" width="5.6640625" style="150" customWidth="1"/>
    <col min="319" max="319" width="5.33203125" style="150" customWidth="1"/>
    <col min="320" max="320" width="5.44140625" style="150" customWidth="1"/>
    <col min="321" max="322" width="4.44140625" style="150" customWidth="1"/>
    <col min="323" max="323" width="5.109375" style="150" customWidth="1"/>
    <col min="324" max="324" width="4.44140625" style="150" customWidth="1"/>
    <col min="325" max="325" width="5.33203125" style="150" customWidth="1"/>
    <col min="326" max="326" width="4.109375" style="150" customWidth="1"/>
    <col min="327" max="328" width="4.6640625" style="150" customWidth="1"/>
    <col min="329" max="329" width="4.44140625" style="150" customWidth="1"/>
    <col min="330" max="515" width="11.44140625" style="150" customWidth="1"/>
    <col min="516" max="516" width="4.33203125" style="150" customWidth="1"/>
    <col min="517" max="517" width="6.44140625" style="150" customWidth="1"/>
    <col min="518" max="518" width="7.33203125" style="150" customWidth="1"/>
    <col min="519" max="519" width="9.33203125" style="150" customWidth="1"/>
    <col min="520" max="520" width="23.44140625" style="150" customWidth="1"/>
    <col min="521" max="521" width="9.44140625" style="150" customWidth="1"/>
    <col min="522" max="522" width="18" style="150" customWidth="1"/>
    <col min="523" max="523" width="11.109375" style="150" customWidth="1"/>
    <col min="524" max="524" width="9.44140625" style="150" customWidth="1"/>
    <col min="525" max="525" width="7.44140625" style="150" customWidth="1"/>
    <col min="526" max="562" width="11.44140625" style="150" customWidth="1"/>
    <col min="563" max="563" width="7" style="150" customWidth="1"/>
    <col min="564" max="569" width="5.44140625" style="150" customWidth="1"/>
    <col min="570" max="570" width="25.6640625" style="150" customWidth="1"/>
    <col min="571" max="571" width="4.33203125" style="150" customWidth="1"/>
    <col min="572" max="572" width="13.6640625" style="150" customWidth="1"/>
    <col min="573" max="573" width="11.44140625" style="150" customWidth="1"/>
    <col min="574" max="574" width="5.6640625" style="150" customWidth="1"/>
    <col min="575" max="575" width="5.33203125" style="150" customWidth="1"/>
    <col min="576" max="576" width="5.44140625" style="150" customWidth="1"/>
    <col min="577" max="578" width="4.44140625" style="150" customWidth="1"/>
    <col min="579" max="579" width="5.109375" style="150" customWidth="1"/>
    <col min="580" max="580" width="4.44140625" style="150" customWidth="1"/>
    <col min="581" max="581" width="5.33203125" style="150" customWidth="1"/>
    <col min="582" max="582" width="4.109375" style="150" customWidth="1"/>
    <col min="583" max="584" width="4.6640625" style="150" customWidth="1"/>
    <col min="585" max="585" width="4.44140625" style="150" customWidth="1"/>
    <col min="586" max="771" width="11.44140625" style="150" customWidth="1"/>
    <col min="772" max="772" width="4.33203125" style="150" customWidth="1"/>
    <col min="773" max="773" width="6.44140625" style="150" customWidth="1"/>
    <col min="774" max="774" width="7.33203125" style="150" customWidth="1"/>
    <col min="775" max="775" width="9.33203125" style="150" customWidth="1"/>
    <col min="776" max="776" width="23.44140625" style="150" customWidth="1"/>
    <col min="777" max="777" width="9.44140625" style="150" customWidth="1"/>
    <col min="778" max="778" width="18" style="150" customWidth="1"/>
    <col min="779" max="779" width="11.109375" style="150" customWidth="1"/>
    <col min="780" max="780" width="9.44140625" style="150" customWidth="1"/>
    <col min="781" max="781" width="7.44140625" style="150" customWidth="1"/>
    <col min="782" max="818" width="11.44140625" style="150" customWidth="1"/>
    <col min="819" max="819" width="7" style="150" customWidth="1"/>
    <col min="820" max="825" width="5.44140625" style="150" customWidth="1"/>
    <col min="826" max="826" width="25.6640625" style="150" customWidth="1"/>
    <col min="827" max="827" width="4.33203125" style="150" customWidth="1"/>
    <col min="828" max="828" width="13.6640625" style="150" customWidth="1"/>
    <col min="829" max="829" width="11.44140625" style="150" customWidth="1"/>
    <col min="830" max="830" width="5.6640625" style="150" customWidth="1"/>
    <col min="831" max="831" width="5.33203125" style="150" customWidth="1"/>
    <col min="832" max="832" width="5.44140625" style="150" customWidth="1"/>
    <col min="833" max="834" width="4.44140625" style="150" customWidth="1"/>
    <col min="835" max="835" width="5.109375" style="150" customWidth="1"/>
    <col min="836" max="836" width="4.44140625" style="150" customWidth="1"/>
    <col min="837" max="837" width="5.33203125" style="150" customWidth="1"/>
    <col min="838" max="838" width="4.109375" style="150" customWidth="1"/>
    <col min="839" max="840" width="4.6640625" style="150" customWidth="1"/>
    <col min="841" max="841" width="4.44140625" style="150" customWidth="1"/>
    <col min="842" max="1028" width="11.44140625" style="150" customWidth="1"/>
    <col min="1029" max="16384" width="8.88671875" style="156"/>
  </cols>
  <sheetData>
    <row r="1" spans="1:67" ht="57.6" x14ac:dyDescent="0.3">
      <c r="A1" s="149" t="s">
        <v>207</v>
      </c>
      <c r="B1" s="157" t="s">
        <v>208</v>
      </c>
      <c r="C1" s="158" t="s">
        <v>209</v>
      </c>
      <c r="D1" s="159">
        <f>COUNTIF(D2:D130,"1")</f>
        <v>0</v>
      </c>
      <c r="E1" s="160" t="s">
        <v>210</v>
      </c>
      <c r="F1" s="161" t="s">
        <v>211</v>
      </c>
      <c r="G1" s="162" t="s">
        <v>212</v>
      </c>
      <c r="H1" s="163" t="s">
        <v>213</v>
      </c>
      <c r="I1" s="162" t="s">
        <v>214</v>
      </c>
      <c r="J1" s="162"/>
      <c r="K1" s="160" t="s">
        <v>215</v>
      </c>
      <c r="L1" s="456" t="s">
        <v>569</v>
      </c>
      <c r="M1" s="225" t="s">
        <v>568</v>
      </c>
      <c r="N1" s="165" t="s">
        <v>216</v>
      </c>
      <c r="O1" s="165" t="s">
        <v>99</v>
      </c>
      <c r="P1" s="165" t="s">
        <v>217</v>
      </c>
      <c r="Q1" s="166" t="s">
        <v>218</v>
      </c>
      <c r="R1" s="165" t="s">
        <v>219</v>
      </c>
      <c r="S1" s="165" t="s">
        <v>99</v>
      </c>
      <c r="T1" s="167" t="s">
        <v>220</v>
      </c>
      <c r="U1" s="166" t="s">
        <v>221</v>
      </c>
      <c r="V1" s="165" t="s">
        <v>219</v>
      </c>
      <c r="W1" s="165" t="s">
        <v>99</v>
      </c>
      <c r="X1" s="167" t="s">
        <v>220</v>
      </c>
      <c r="Y1" s="168" t="s">
        <v>222</v>
      </c>
      <c r="Z1" s="165" t="s">
        <v>219</v>
      </c>
      <c r="AA1" s="165" t="s">
        <v>99</v>
      </c>
      <c r="AB1" s="167" t="s">
        <v>220</v>
      </c>
      <c r="AC1" s="166" t="s">
        <v>223</v>
      </c>
      <c r="AD1" s="165" t="s">
        <v>219</v>
      </c>
      <c r="AE1" s="165" t="s">
        <v>99</v>
      </c>
      <c r="AF1" s="169" t="s">
        <v>224</v>
      </c>
      <c r="AG1" s="168" t="s">
        <v>225</v>
      </c>
      <c r="AH1" s="165" t="s">
        <v>219</v>
      </c>
      <c r="AI1" s="165" t="s">
        <v>99</v>
      </c>
      <c r="AJ1" s="169" t="s">
        <v>224</v>
      </c>
      <c r="AK1" s="168" t="s">
        <v>226</v>
      </c>
      <c r="AL1" s="165" t="s">
        <v>219</v>
      </c>
      <c r="AM1" s="165" t="s">
        <v>227</v>
      </c>
      <c r="AN1" s="165" t="s">
        <v>99</v>
      </c>
      <c r="AO1" s="169" t="s">
        <v>224</v>
      </c>
      <c r="AP1" s="168" t="s">
        <v>228</v>
      </c>
      <c r="AQ1" s="165" t="s">
        <v>219</v>
      </c>
      <c r="AR1" s="165" t="s">
        <v>99</v>
      </c>
      <c r="AS1" s="169" t="s">
        <v>224</v>
      </c>
      <c r="AT1" s="168" t="s">
        <v>229</v>
      </c>
      <c r="AU1" s="165" t="s">
        <v>219</v>
      </c>
      <c r="AV1" s="165" t="s">
        <v>99</v>
      </c>
      <c r="AW1" s="169" t="s">
        <v>224</v>
      </c>
      <c r="AX1" s="168" t="s">
        <v>230</v>
      </c>
      <c r="AY1" s="165" t="s">
        <v>219</v>
      </c>
      <c r="AZ1" s="165" t="s">
        <v>99</v>
      </c>
      <c r="BA1" s="169" t="s">
        <v>224</v>
      </c>
      <c r="BB1" s="168" t="s">
        <v>231</v>
      </c>
      <c r="BC1" s="170" t="s">
        <v>232</v>
      </c>
      <c r="BD1" s="171" t="s">
        <v>233</v>
      </c>
      <c r="BE1" s="170" t="s">
        <v>234</v>
      </c>
      <c r="BF1" s="172" t="s">
        <v>235</v>
      </c>
      <c r="BG1" s="149" t="s">
        <v>236</v>
      </c>
    </row>
    <row r="2" spans="1:67" ht="18.75" customHeight="1" x14ac:dyDescent="0.3">
      <c r="A2" s="149">
        <v>1</v>
      </c>
      <c r="B2" s="149" t="str">
        <f>IF(A2=BG2,"v","x")</f>
        <v>v</v>
      </c>
      <c r="C2" s="149" t="s">
        <v>237</v>
      </c>
      <c r="D2" s="153"/>
      <c r="E2" s="174" t="s">
        <v>277</v>
      </c>
      <c r="F2" s="190">
        <v>118286</v>
      </c>
      <c r="G2" s="186" t="s">
        <v>242</v>
      </c>
      <c r="H2" s="176">
        <f>SUM(M2+Q2+U2+Y2+AC2+AG2+AK2+AP2+AT2+AX2+BB2)</f>
        <v>1580.8717948717947</v>
      </c>
      <c r="I2" s="153">
        <v>2009</v>
      </c>
      <c r="J2" s="153">
        <v>2021</v>
      </c>
      <c r="K2" s="453">
        <f>J2-I2</f>
        <v>12</v>
      </c>
      <c r="L2" s="178">
        <f>H2-M2</f>
        <v>681.87179487179469</v>
      </c>
      <c r="M2" s="164">
        <v>899</v>
      </c>
      <c r="N2" s="179">
        <v>8</v>
      </c>
      <c r="O2" s="179">
        <v>6</v>
      </c>
      <c r="P2" s="179">
        <v>36</v>
      </c>
      <c r="Q2" s="168">
        <f>SUM(O2*10+P2)/N2*10</f>
        <v>120</v>
      </c>
      <c r="R2" s="179">
        <v>13</v>
      </c>
      <c r="S2" s="179">
        <v>2</v>
      </c>
      <c r="T2" s="179">
        <v>34</v>
      </c>
      <c r="U2" s="168">
        <f>SUM(S2*10+T2)/R2*10</f>
        <v>41.53846153846154</v>
      </c>
      <c r="V2" s="179">
        <v>9</v>
      </c>
      <c r="W2" s="179">
        <v>2</v>
      </c>
      <c r="X2" s="179">
        <v>28</v>
      </c>
      <c r="Y2" s="168">
        <f>SUM(W2*10+X2)/V2*10</f>
        <v>53.333333333333329</v>
      </c>
      <c r="Z2" s="179">
        <v>6</v>
      </c>
      <c r="AA2" s="179">
        <v>3</v>
      </c>
      <c r="AB2" s="179">
        <v>25</v>
      </c>
      <c r="AC2" s="168">
        <f>SUM(AA2*10+AB2)/Z2*10</f>
        <v>91.666666666666657</v>
      </c>
      <c r="AD2" s="179">
        <v>1</v>
      </c>
      <c r="AE2" s="179"/>
      <c r="AF2" s="179"/>
      <c r="AG2" s="168">
        <f>SUM(AE2*10+AF2)/AD2*10</f>
        <v>0</v>
      </c>
      <c r="AH2" s="179">
        <v>12</v>
      </c>
      <c r="AI2" s="179">
        <v>6</v>
      </c>
      <c r="AJ2" s="179">
        <v>40</v>
      </c>
      <c r="AK2" s="168">
        <f>SUM(AI2*10+AJ2)/AH2*10</f>
        <v>83.333333333333343</v>
      </c>
      <c r="AL2" s="179">
        <v>10</v>
      </c>
      <c r="AM2" s="179">
        <v>1</v>
      </c>
      <c r="AN2" s="179">
        <v>5</v>
      </c>
      <c r="AO2" s="179">
        <v>32</v>
      </c>
      <c r="AP2" s="168">
        <f>SUM(AN2*10+AO2/AM2)/AL2*10</f>
        <v>82</v>
      </c>
      <c r="AQ2" s="179">
        <v>1</v>
      </c>
      <c r="AR2" s="179"/>
      <c r="AS2" s="179"/>
      <c r="AT2" s="168">
        <f>SUM(AR2*10+AS2)/AQ2*10</f>
        <v>0</v>
      </c>
      <c r="AU2" s="179">
        <v>6</v>
      </c>
      <c r="AV2" s="179">
        <v>4</v>
      </c>
      <c r="AW2" s="179">
        <v>23</v>
      </c>
      <c r="AX2" s="180">
        <f>SUM(AV2*10+AW2)/AU2*10</f>
        <v>105</v>
      </c>
      <c r="AY2" s="179">
        <v>8</v>
      </c>
      <c r="AZ2" s="179">
        <v>5</v>
      </c>
      <c r="BA2" s="179">
        <v>34</v>
      </c>
      <c r="BB2" s="168">
        <f>SUM(AZ2*10+BA2)/AY2*10</f>
        <v>105</v>
      </c>
      <c r="BC2" s="153">
        <f>IF(H2&lt;250,0,IF(H2&lt;500,250,IF(H2&lt;750,"500",IF(H2&lt;1000,750,IF(H2&lt;1500,1000,IF(H2&lt;2000,1500,IF(H2&lt;2500,2000,IF(H2&lt;3000,2500,3000))))))))</f>
        <v>1500</v>
      </c>
      <c r="BD2" s="181">
        <v>1000</v>
      </c>
      <c r="BE2" s="153">
        <f>BC2-BD2</f>
        <v>500</v>
      </c>
      <c r="BF2" s="153" t="str">
        <f>IF(BE2=0,"geen actie",CONCATENATE("diploma uitschrijven: ",BC2," punten"))</f>
        <v>diploma uitschrijven: 1500 punten</v>
      </c>
      <c r="BG2" s="149">
        <v>1</v>
      </c>
      <c r="BH2" s="182"/>
    </row>
    <row r="3" spans="1:67" ht="18.75" customHeight="1" x14ac:dyDescent="0.3">
      <c r="A3" s="149">
        <v>59</v>
      </c>
      <c r="B3" s="149" t="str">
        <f>IF(A3=BG3,"v","x")</f>
        <v>v</v>
      </c>
      <c r="C3" s="149" t="s">
        <v>237</v>
      </c>
      <c r="D3" s="153"/>
      <c r="E3" s="174" t="s">
        <v>636</v>
      </c>
      <c r="F3" s="184">
        <v>119707</v>
      </c>
      <c r="G3" s="185" t="s">
        <v>242</v>
      </c>
      <c r="H3" s="176">
        <f>SUM(M3+Q3+U3+Y3+AC3+AG3+AK3+AP3+AT3+AX3+BB3)</f>
        <v>65.238095238095241</v>
      </c>
      <c r="I3" s="186">
        <v>2010</v>
      </c>
      <c r="J3" s="153">
        <v>2021</v>
      </c>
      <c r="K3" s="453">
        <f>J3-I3</f>
        <v>11</v>
      </c>
      <c r="L3" s="178">
        <f>H3-M3</f>
        <v>65.238095238095241</v>
      </c>
      <c r="M3" s="164"/>
      <c r="N3" s="179">
        <v>1</v>
      </c>
      <c r="O3" s="179"/>
      <c r="P3" s="179"/>
      <c r="Q3" s="168">
        <f>SUM(O3*10+P3)/N3*10</f>
        <v>0</v>
      </c>
      <c r="R3" s="179">
        <v>1</v>
      </c>
      <c r="S3" s="179"/>
      <c r="T3" s="179"/>
      <c r="U3" s="168">
        <f>SUM(S3*10+T3)/R3*10</f>
        <v>0</v>
      </c>
      <c r="V3" s="179">
        <v>7</v>
      </c>
      <c r="W3" s="179">
        <v>1</v>
      </c>
      <c r="X3" s="179">
        <v>13</v>
      </c>
      <c r="Y3" s="168">
        <f>SUM(W3*10+X3)/V3*10</f>
        <v>32.857142857142854</v>
      </c>
      <c r="Z3" s="179">
        <v>1</v>
      </c>
      <c r="AA3" s="179"/>
      <c r="AB3" s="179"/>
      <c r="AC3" s="168">
        <f>SUM(AA3*10+AB3)/Z3*10</f>
        <v>0</v>
      </c>
      <c r="AD3" s="179">
        <v>1</v>
      </c>
      <c r="AE3" s="179"/>
      <c r="AF3" s="179"/>
      <c r="AG3" s="168">
        <f>SUM(AE3*10+AF3)/AD3*10</f>
        <v>0</v>
      </c>
      <c r="AH3" s="179">
        <v>1</v>
      </c>
      <c r="AI3" s="179"/>
      <c r="AJ3" s="179"/>
      <c r="AK3" s="168">
        <f>SUM(AI3*10+AJ3)/AH3*10</f>
        <v>0</v>
      </c>
      <c r="AL3" s="179">
        <v>1</v>
      </c>
      <c r="AM3" s="179">
        <v>1</v>
      </c>
      <c r="AN3" s="179"/>
      <c r="AO3" s="179"/>
      <c r="AP3" s="168">
        <f>SUM(AN3*10+AO3/AM3)/AL3*10</f>
        <v>0</v>
      </c>
      <c r="AQ3" s="179">
        <v>7</v>
      </c>
      <c r="AR3" s="179">
        <v>0</v>
      </c>
      <c r="AS3" s="179">
        <v>11</v>
      </c>
      <c r="AT3" s="168">
        <f>SUM(AR3*10+AS3)/AQ3*10</f>
        <v>15.714285714285714</v>
      </c>
      <c r="AU3" s="179">
        <v>6</v>
      </c>
      <c r="AV3" s="179">
        <v>0</v>
      </c>
      <c r="AW3" s="179">
        <v>10</v>
      </c>
      <c r="AX3" s="180">
        <f>SUM(AV3*10+AW3)/AU3*10</f>
        <v>16.666666666666668</v>
      </c>
      <c r="AY3" s="179">
        <v>1</v>
      </c>
      <c r="AZ3" s="179"/>
      <c r="BA3" s="179"/>
      <c r="BB3" s="168">
        <f>SUM(AZ3*10+BA3)/AY3*10</f>
        <v>0</v>
      </c>
      <c r="BC3" s="153">
        <f>IF(H3&lt;250,0,IF(H3&lt;500,250,IF(H3&lt;750,"500",IF(H3&lt;1000,750,IF(H3&lt;1500,1000,IF(H3&lt;2000,1500,IF(H3&lt;2500,2000,IF(H3&lt;3000,2500,3000))))))))</f>
        <v>0</v>
      </c>
      <c r="BD3" s="181">
        <v>0</v>
      </c>
      <c r="BE3" s="153">
        <f>BC3-BD3</f>
        <v>0</v>
      </c>
      <c r="BF3" s="153" t="str">
        <f>IF(BE3=0,"geen actie",CONCATENATE("diploma uitschrijven: ",BC3," punten"))</f>
        <v>geen actie</v>
      </c>
      <c r="BG3" s="149">
        <v>59</v>
      </c>
      <c r="BH3" s="182"/>
      <c r="BI3" s="182"/>
      <c r="BJ3" s="182"/>
      <c r="BK3" s="182"/>
      <c r="BO3" s="182"/>
    </row>
    <row r="4" spans="1:67" ht="18" customHeight="1" x14ac:dyDescent="0.3">
      <c r="A4" s="149">
        <v>3</v>
      </c>
      <c r="B4" s="149" t="str">
        <f>IF(A4=BG4,"v","x")</f>
        <v>v</v>
      </c>
      <c r="C4" s="149" t="s">
        <v>237</v>
      </c>
      <c r="D4" s="183"/>
      <c r="E4" s="174" t="s">
        <v>545</v>
      </c>
      <c r="F4" s="184">
        <v>116273</v>
      </c>
      <c r="G4" s="185" t="s">
        <v>243</v>
      </c>
      <c r="H4" s="176">
        <f>SUM(M4+Q4+U4+Y4+AC4+AG4+AK4+AP4+AT4+AX4+BB4)</f>
        <v>1836.2261904761863</v>
      </c>
      <c r="I4" s="186">
        <v>2005</v>
      </c>
      <c r="J4" s="153">
        <v>2021</v>
      </c>
      <c r="K4" s="453">
        <f>J4-I4</f>
        <v>16</v>
      </c>
      <c r="L4" s="178">
        <f>H4-M4</f>
        <v>0</v>
      </c>
      <c r="M4" s="164">
        <v>1836.2261904761863</v>
      </c>
      <c r="N4" s="179">
        <v>1</v>
      </c>
      <c r="O4" s="179"/>
      <c r="P4" s="179"/>
      <c r="Q4" s="168">
        <f>SUM(O4*10+P4)/N4*10</f>
        <v>0</v>
      </c>
      <c r="R4" s="179">
        <v>1</v>
      </c>
      <c r="S4" s="179"/>
      <c r="T4" s="179"/>
      <c r="U4" s="168">
        <f>SUM(S4*10+T4)/R4*10</f>
        <v>0</v>
      </c>
      <c r="V4" s="179">
        <v>1</v>
      </c>
      <c r="W4" s="179"/>
      <c r="X4" s="179"/>
      <c r="Y4" s="168">
        <f>SUM(W4*10+X4)/V4*10</f>
        <v>0</v>
      </c>
      <c r="Z4" s="179">
        <v>1</v>
      </c>
      <c r="AA4" s="179"/>
      <c r="AB4" s="179"/>
      <c r="AC4" s="168">
        <f>SUM(AA4*10+AB4)/Z4*10</f>
        <v>0</v>
      </c>
      <c r="AD4" s="179">
        <v>1</v>
      </c>
      <c r="AE4" s="179"/>
      <c r="AF4" s="179"/>
      <c r="AG4" s="168">
        <f>SUM(AE4*10+AF4)/AD4*10</f>
        <v>0</v>
      </c>
      <c r="AH4" s="179">
        <v>1</v>
      </c>
      <c r="AI4" s="179"/>
      <c r="AJ4" s="179"/>
      <c r="AK4" s="168">
        <f>SUM(AI4*10+AJ4)/AH4*10</f>
        <v>0</v>
      </c>
      <c r="AL4" s="179">
        <v>1</v>
      </c>
      <c r="AM4" s="179">
        <v>1</v>
      </c>
      <c r="AN4" s="179"/>
      <c r="AO4" s="179"/>
      <c r="AP4" s="168">
        <f>SUM(AN4*10+AO4/AM4)/AL4*10</f>
        <v>0</v>
      </c>
      <c r="AQ4" s="179">
        <v>1</v>
      </c>
      <c r="AR4" s="179"/>
      <c r="AS4" s="179"/>
      <c r="AT4" s="168">
        <f>SUM(AR4*10+AS4)/AQ4*10</f>
        <v>0</v>
      </c>
      <c r="AU4" s="179">
        <v>1</v>
      </c>
      <c r="AV4" s="179"/>
      <c r="AW4" s="179"/>
      <c r="AX4" s="180">
        <f>SUM(AV4*10+AW4)/AU4*10</f>
        <v>0</v>
      </c>
      <c r="AY4" s="179">
        <v>1</v>
      </c>
      <c r="AZ4" s="179"/>
      <c r="BA4" s="179"/>
      <c r="BB4" s="168">
        <f>SUM(AZ4*10+BA4)/AY4*10</f>
        <v>0</v>
      </c>
      <c r="BC4" s="153">
        <f>IF(H4&lt;250,0,IF(H4&lt;500,250,IF(H4&lt;750,"500",IF(H4&lt;1000,750,IF(H4&lt;1500,1000,IF(H4&lt;2000,1500,IF(H4&lt;2500,2000,IF(H4&lt;3000,2500,3000))))))))</f>
        <v>1500</v>
      </c>
      <c r="BD4" s="181">
        <v>1500</v>
      </c>
      <c r="BE4" s="153">
        <f>BC4-BD4</f>
        <v>0</v>
      </c>
      <c r="BF4" s="153" t="str">
        <f>IF(BE4=0,"geen actie",CONCATENATE("diploma uitschrijven: ",BC4," punten"))</f>
        <v>geen actie</v>
      </c>
      <c r="BG4" s="149">
        <v>3</v>
      </c>
      <c r="BH4" s="182"/>
      <c r="BI4" s="182"/>
      <c r="BJ4" s="182"/>
      <c r="BK4" s="182"/>
      <c r="BO4" s="182"/>
    </row>
    <row r="5" spans="1:67" ht="18.75" customHeight="1" x14ac:dyDescent="0.3">
      <c r="A5" s="149">
        <v>4</v>
      </c>
      <c r="B5" s="149" t="str">
        <f>IF(A5=BG5,"v","x")</f>
        <v>v</v>
      </c>
      <c r="C5" s="149" t="s">
        <v>237</v>
      </c>
      <c r="D5" s="183"/>
      <c r="E5" s="174" t="s">
        <v>240</v>
      </c>
      <c r="F5" s="149">
        <v>117120</v>
      </c>
      <c r="G5" s="175" t="s">
        <v>241</v>
      </c>
      <c r="H5" s="176">
        <f>SUM(M5+Q5+U5+Y5+AC5+AG5+AK5+AP5+AT5+AX5+BB5)</f>
        <v>417.40548340548298</v>
      </c>
      <c r="I5" s="186">
        <v>2004</v>
      </c>
      <c r="J5" s="153">
        <v>2021</v>
      </c>
      <c r="K5" s="453">
        <f>J5-I5</f>
        <v>17</v>
      </c>
      <c r="L5" s="178">
        <f>H5-M5</f>
        <v>0</v>
      </c>
      <c r="M5" s="164">
        <v>417.40548340548298</v>
      </c>
      <c r="N5" s="179">
        <v>1</v>
      </c>
      <c r="O5" s="179"/>
      <c r="P5" s="179"/>
      <c r="Q5" s="168">
        <f>SUM(O5*10+P5)/N5*10</f>
        <v>0</v>
      </c>
      <c r="R5" s="179">
        <v>1</v>
      </c>
      <c r="S5" s="179"/>
      <c r="T5" s="179"/>
      <c r="U5" s="168">
        <f>SUM(S5*10+T5)/R5*10</f>
        <v>0</v>
      </c>
      <c r="V5" s="179">
        <v>1</v>
      </c>
      <c r="W5" s="179"/>
      <c r="X5" s="179"/>
      <c r="Y5" s="168">
        <f>SUM(W5*10+X5)/V5*10</f>
        <v>0</v>
      </c>
      <c r="Z5" s="179">
        <v>1</v>
      </c>
      <c r="AA5" s="179"/>
      <c r="AB5" s="179"/>
      <c r="AC5" s="168">
        <f>SUM(AA5*10+AB5)/Z5*10</f>
        <v>0</v>
      </c>
      <c r="AD5" s="179">
        <v>1</v>
      </c>
      <c r="AE5" s="179"/>
      <c r="AF5" s="179"/>
      <c r="AG5" s="168">
        <f>SUM(AE5*10+AF5)/AD5*10</f>
        <v>0</v>
      </c>
      <c r="AH5" s="179">
        <v>1</v>
      </c>
      <c r="AI5" s="179"/>
      <c r="AJ5" s="179"/>
      <c r="AK5" s="168">
        <f>SUM(AI5*10+AJ5)/AH5*10</f>
        <v>0</v>
      </c>
      <c r="AL5" s="179">
        <v>1</v>
      </c>
      <c r="AM5" s="179">
        <v>1</v>
      </c>
      <c r="AN5" s="179"/>
      <c r="AO5" s="179"/>
      <c r="AP5" s="168">
        <f>SUM(AN5*10+AO5/AM5)/AL5*10</f>
        <v>0</v>
      </c>
      <c r="AQ5" s="179">
        <v>1</v>
      </c>
      <c r="AR5" s="179"/>
      <c r="AS5" s="179"/>
      <c r="AT5" s="168">
        <f>SUM(AR5*10+AS5)/AQ5*10</f>
        <v>0</v>
      </c>
      <c r="AU5" s="179">
        <v>1</v>
      </c>
      <c r="AV5" s="179"/>
      <c r="AW5" s="179"/>
      <c r="AX5" s="180">
        <f>SUM(AV5*10+AW5)/AU5*10</f>
        <v>0</v>
      </c>
      <c r="AY5" s="179">
        <v>1</v>
      </c>
      <c r="AZ5" s="179"/>
      <c r="BA5" s="179"/>
      <c r="BB5" s="168">
        <f>SUM(AZ5*10+BA5)/AY5*10</f>
        <v>0</v>
      </c>
      <c r="BC5" s="153">
        <f>IF(H5&lt;250,0,IF(H5&lt;500,250,IF(H5&lt;750,"500",IF(H5&lt;1000,750,IF(H5&lt;1500,1000,IF(H5&lt;2000,1500,IF(H5&lt;2500,2000,IF(H5&lt;3000,2500,3000))))))))</f>
        <v>250</v>
      </c>
      <c r="BD5" s="181">
        <v>250</v>
      </c>
      <c r="BE5" s="153">
        <f>BC5-BD5</f>
        <v>0</v>
      </c>
      <c r="BF5" s="153" t="str">
        <f>IF(BE5=0,"geen actie",CONCATENATE("diploma uitschrijven: ",BC5," punten"))</f>
        <v>geen actie</v>
      </c>
      <c r="BG5" s="149">
        <v>4</v>
      </c>
      <c r="BH5" s="182"/>
      <c r="BI5" s="182"/>
      <c r="BJ5" s="182"/>
      <c r="BK5" s="182"/>
      <c r="BL5" s="182"/>
      <c r="BM5" s="182"/>
      <c r="BN5" s="182"/>
      <c r="BO5" s="182"/>
    </row>
    <row r="6" spans="1:67" ht="18.75" customHeight="1" x14ac:dyDescent="0.3">
      <c r="A6" s="149">
        <v>86</v>
      </c>
      <c r="B6" s="149" t="str">
        <f>IF(A6=BG6,"v","x")</f>
        <v>v</v>
      </c>
      <c r="C6" s="149" t="s">
        <v>237</v>
      </c>
      <c r="D6" s="483"/>
      <c r="E6" s="174" t="s">
        <v>722</v>
      </c>
      <c r="F6" s="193">
        <v>118101</v>
      </c>
      <c r="G6" s="149" t="s">
        <v>723</v>
      </c>
      <c r="H6" s="176">
        <f>SUM(M6+Q6+U6+Y6+AC6+AG6+AK6+AP6+AT6+AX6+BB6)</f>
        <v>93.333333333333343</v>
      </c>
      <c r="I6" s="153">
        <v>2007</v>
      </c>
      <c r="J6" s="153">
        <v>2021</v>
      </c>
      <c r="K6" s="453">
        <f>J6-I6</f>
        <v>14</v>
      </c>
      <c r="L6" s="178">
        <f>H6-M6</f>
        <v>93.333333333333343</v>
      </c>
      <c r="M6" s="164"/>
      <c r="N6" s="179">
        <v>1</v>
      </c>
      <c r="O6" s="179"/>
      <c r="P6" s="179"/>
      <c r="Q6" s="168">
        <f>SUM(O6*10+P6)/N6*10</f>
        <v>0</v>
      </c>
      <c r="R6" s="179">
        <v>1</v>
      </c>
      <c r="S6" s="179"/>
      <c r="T6" s="179"/>
      <c r="U6" s="168">
        <f>SUM(S6*10+T6)/R6*10</f>
        <v>0</v>
      </c>
      <c r="V6" s="179">
        <v>1</v>
      </c>
      <c r="W6" s="179"/>
      <c r="X6" s="179"/>
      <c r="Y6" s="168">
        <f>SUM(W6*10+X6)/V6*10</f>
        <v>0</v>
      </c>
      <c r="Z6" s="179">
        <v>1</v>
      </c>
      <c r="AA6" s="179"/>
      <c r="AB6" s="179"/>
      <c r="AC6" s="168">
        <f>SUM(AA6*10+AB6)/Z6*10</f>
        <v>0</v>
      </c>
      <c r="AD6" s="179">
        <v>1</v>
      </c>
      <c r="AE6" s="179"/>
      <c r="AF6" s="179"/>
      <c r="AG6" s="168">
        <f>SUM(AE6*10+AF6)/AD6*10</f>
        <v>0</v>
      </c>
      <c r="AH6" s="179">
        <v>1</v>
      </c>
      <c r="AI6" s="179"/>
      <c r="AJ6" s="179"/>
      <c r="AK6" s="168">
        <f>SUM(AI6*10+AJ6)/AH6*10</f>
        <v>0</v>
      </c>
      <c r="AL6" s="179">
        <v>1</v>
      </c>
      <c r="AM6" s="179">
        <v>1</v>
      </c>
      <c r="AN6" s="179"/>
      <c r="AO6" s="179"/>
      <c r="AP6" s="168">
        <f>SUM(AN6*10+AO6/AM6)/AL6*10</f>
        <v>0</v>
      </c>
      <c r="AQ6" s="179">
        <v>1</v>
      </c>
      <c r="AR6" s="179"/>
      <c r="AS6" s="179"/>
      <c r="AT6" s="168">
        <f>SUM(AR6*10+AS6)/AQ6*10</f>
        <v>0</v>
      </c>
      <c r="AU6" s="179">
        <v>6</v>
      </c>
      <c r="AV6" s="179">
        <v>3</v>
      </c>
      <c r="AW6" s="179">
        <v>26</v>
      </c>
      <c r="AX6" s="180">
        <f>SUM(AV6*10+AW6)/AU6*10</f>
        <v>93.333333333333343</v>
      </c>
      <c r="AY6" s="179">
        <v>1</v>
      </c>
      <c r="AZ6" s="179"/>
      <c r="BA6" s="179"/>
      <c r="BB6" s="168">
        <f>SUM(AZ6*10+BA6)/AY6*10</f>
        <v>0</v>
      </c>
      <c r="BC6" s="153">
        <f>IF(H6&lt;250,0,IF(H6&lt;500,250,IF(H6&lt;750,"500",IF(H6&lt;1000,750,IF(H6&lt;1500,1000,IF(H6&lt;2000,1500,IF(H6&lt;2500,2000,IF(H6&lt;3000,2500,3000))))))))</f>
        <v>0</v>
      </c>
      <c r="BD6" s="188">
        <v>0</v>
      </c>
      <c r="BE6" s="153">
        <f>BC6-BD6</f>
        <v>0</v>
      </c>
      <c r="BF6" s="153" t="str">
        <f>IF(BE6=0,"geen actie",CONCATENATE("diploma uitschrijven: ",BC6," punten"))</f>
        <v>geen actie</v>
      </c>
      <c r="BG6" s="149">
        <v>86</v>
      </c>
      <c r="BH6" s="182"/>
      <c r="BI6" s="182"/>
      <c r="BJ6" s="182"/>
      <c r="BK6" s="182"/>
      <c r="BO6" s="182"/>
    </row>
    <row r="7" spans="1:67" ht="18.75" customHeight="1" x14ac:dyDescent="0.3">
      <c r="A7" s="149">
        <v>5</v>
      </c>
      <c r="B7" s="149" t="str">
        <f>IF(A7=BG7,"v","x")</f>
        <v>v</v>
      </c>
      <c r="C7" s="149" t="s">
        <v>237</v>
      </c>
      <c r="D7" s="183"/>
      <c r="E7" s="174" t="s">
        <v>244</v>
      </c>
      <c r="F7" s="149">
        <v>117114</v>
      </c>
      <c r="G7" s="175" t="s">
        <v>245</v>
      </c>
      <c r="H7" s="176">
        <f>SUM(M7+Q7+U7+Y7+AC7+AG7+AK7+AP7+AT7+AX7+BB7)</f>
        <v>1319.8710317460313</v>
      </c>
      <c r="I7" s="177">
        <v>2004</v>
      </c>
      <c r="J7" s="153">
        <v>2021</v>
      </c>
      <c r="K7" s="453">
        <f>J7-I7</f>
        <v>17</v>
      </c>
      <c r="L7" s="178">
        <f>H7-M7</f>
        <v>0</v>
      </c>
      <c r="M7" s="164">
        <v>1319.8710317460313</v>
      </c>
      <c r="N7" s="179">
        <v>1</v>
      </c>
      <c r="O7" s="179"/>
      <c r="P7" s="179"/>
      <c r="Q7" s="168">
        <f>SUM(O7*10+P7)/N7*10</f>
        <v>0</v>
      </c>
      <c r="R7" s="179">
        <v>1</v>
      </c>
      <c r="S7" s="179"/>
      <c r="T7" s="179"/>
      <c r="U7" s="168">
        <f>SUM(S7*10+T7)/R7*10</f>
        <v>0</v>
      </c>
      <c r="V7" s="179">
        <v>1</v>
      </c>
      <c r="W7" s="179"/>
      <c r="X7" s="179"/>
      <c r="Y7" s="168">
        <f>SUM(W7*10+X7)/V7*10</f>
        <v>0</v>
      </c>
      <c r="Z7" s="179">
        <v>1</v>
      </c>
      <c r="AA7" s="179"/>
      <c r="AB7" s="179"/>
      <c r="AC7" s="168">
        <f>SUM(AA7*10+AB7)/Z7*10</f>
        <v>0</v>
      </c>
      <c r="AD7" s="179">
        <v>1</v>
      </c>
      <c r="AE7" s="179"/>
      <c r="AF7" s="179"/>
      <c r="AG7" s="168">
        <f>SUM(AE7*10+AF7)/AD7*10</f>
        <v>0</v>
      </c>
      <c r="AH7" s="179">
        <v>1</v>
      </c>
      <c r="AI7" s="179"/>
      <c r="AJ7" s="179"/>
      <c r="AK7" s="168">
        <f>SUM(AI7*10+AJ7)/AH7*10</f>
        <v>0</v>
      </c>
      <c r="AL7" s="179">
        <v>1</v>
      </c>
      <c r="AM7" s="179">
        <v>1</v>
      </c>
      <c r="AN7" s="179"/>
      <c r="AO7" s="179"/>
      <c r="AP7" s="168">
        <f>SUM(AN7*10+AO7/AM7)/AL7*10</f>
        <v>0</v>
      </c>
      <c r="AQ7" s="179">
        <v>1</v>
      </c>
      <c r="AR7" s="179"/>
      <c r="AS7" s="179"/>
      <c r="AT7" s="168">
        <f>SUM(AR7*10+AS7)/AQ7*10</f>
        <v>0</v>
      </c>
      <c r="AU7" s="179">
        <v>1</v>
      </c>
      <c r="AV7" s="179"/>
      <c r="AW7" s="179"/>
      <c r="AX7" s="180">
        <f>SUM(AV7*10+AW7)/AU7*10</f>
        <v>0</v>
      </c>
      <c r="AY7" s="179">
        <v>1</v>
      </c>
      <c r="AZ7" s="179"/>
      <c r="BA7" s="179"/>
      <c r="BB7" s="168">
        <f>SUM(AZ7*10+BA7)/AY7*10</f>
        <v>0</v>
      </c>
      <c r="BC7" s="153">
        <f>IF(H7&lt;250,0,IF(H7&lt;500,250,IF(H7&lt;750,"500",IF(H7&lt;1000,750,IF(H7&lt;1500,1000,IF(H7&lt;2000,1500,IF(H7&lt;2500,2000,IF(H7&lt;3000,2500,3000))))))))</f>
        <v>1000</v>
      </c>
      <c r="BD7" s="188">
        <v>1000</v>
      </c>
      <c r="BE7" s="153">
        <f>BC7-BD7</f>
        <v>0</v>
      </c>
      <c r="BF7" s="153" t="str">
        <f>IF(BE7=0,"geen actie",CONCATENATE("diploma uitschrijven: ",BC7," punten"))</f>
        <v>geen actie</v>
      </c>
      <c r="BG7" s="149">
        <v>5</v>
      </c>
      <c r="BH7" s="182"/>
      <c r="BI7" s="182"/>
      <c r="BJ7" s="182"/>
      <c r="BK7" s="182"/>
      <c r="BO7" s="182"/>
    </row>
    <row r="8" spans="1:67" ht="18" customHeight="1" x14ac:dyDescent="0.3">
      <c r="A8" s="149">
        <v>111</v>
      </c>
      <c r="B8" s="149" t="str">
        <f>IF(A8=BG8,"v","x")</f>
        <v>v</v>
      </c>
      <c r="C8" s="149" t="s">
        <v>237</v>
      </c>
      <c r="D8" s="483"/>
      <c r="E8" s="174" t="s">
        <v>755</v>
      </c>
      <c r="F8" s="184"/>
      <c r="G8" s="175" t="s">
        <v>692</v>
      </c>
      <c r="H8" s="176">
        <f>SUM(M8+Q8+U8+Y8+AC8+AG8+AK8+AP8+AT8+AX8+BB8)</f>
        <v>130</v>
      </c>
      <c r="I8" s="186">
        <v>2006</v>
      </c>
      <c r="J8" s="153">
        <v>2021</v>
      </c>
      <c r="K8" s="453">
        <f>J8-I8</f>
        <v>15</v>
      </c>
      <c r="L8" s="178">
        <f>H8-M8</f>
        <v>130</v>
      </c>
      <c r="M8" s="164"/>
      <c r="N8" s="179">
        <v>1</v>
      </c>
      <c r="O8" s="179"/>
      <c r="P8" s="179"/>
      <c r="Q8" s="168">
        <f>SUM(O8*10+P8)/N8*10</f>
        <v>0</v>
      </c>
      <c r="R8" s="179">
        <v>1</v>
      </c>
      <c r="S8" s="179"/>
      <c r="T8" s="179"/>
      <c r="U8" s="168">
        <f>SUM(S8*10+T8)/R8*10</f>
        <v>0</v>
      </c>
      <c r="V8" s="179">
        <v>1</v>
      </c>
      <c r="W8" s="179"/>
      <c r="X8" s="179"/>
      <c r="Y8" s="168">
        <f>SUM(W8*10+X8)/V8*10</f>
        <v>0</v>
      </c>
      <c r="Z8" s="179">
        <v>1</v>
      </c>
      <c r="AA8" s="179"/>
      <c r="AB8" s="179"/>
      <c r="AC8" s="168">
        <f>SUM(AA8*10+AB8)/Z8*10</f>
        <v>0</v>
      </c>
      <c r="AD8" s="179">
        <v>1</v>
      </c>
      <c r="AE8" s="179"/>
      <c r="AF8" s="179"/>
      <c r="AG8" s="168">
        <f>SUM(AE8*10+AF8)/AD8*10</f>
        <v>0</v>
      </c>
      <c r="AH8" s="179">
        <v>1</v>
      </c>
      <c r="AI8" s="179"/>
      <c r="AJ8" s="179"/>
      <c r="AK8" s="168">
        <f>SUM(AI8*10+AJ8)/AH8*10</f>
        <v>0</v>
      </c>
      <c r="AL8" s="179">
        <v>1</v>
      </c>
      <c r="AM8" s="179">
        <v>1</v>
      </c>
      <c r="AN8" s="179"/>
      <c r="AO8" s="179"/>
      <c r="AP8" s="168">
        <f>SUM(AN8*10+AO8/AM8)/AL8*10</f>
        <v>0</v>
      </c>
      <c r="AQ8" s="179">
        <v>1</v>
      </c>
      <c r="AR8" s="179"/>
      <c r="AS8" s="179"/>
      <c r="AT8" s="168">
        <f>SUM(AR8*10+AS8)/AQ8*10</f>
        <v>0</v>
      </c>
      <c r="AU8" s="179">
        <v>1</v>
      </c>
      <c r="AV8" s="179"/>
      <c r="AW8" s="179"/>
      <c r="AX8" s="180">
        <f>SUM(AV8*10+AW8)/AU8*10</f>
        <v>0</v>
      </c>
      <c r="AY8" s="179">
        <v>12</v>
      </c>
      <c r="AZ8" s="179">
        <v>10</v>
      </c>
      <c r="BA8" s="179">
        <v>56</v>
      </c>
      <c r="BB8" s="168">
        <f>SUM(AZ8*10+BA8)/AY8*10</f>
        <v>130</v>
      </c>
      <c r="BC8" s="153">
        <f>IF(H8&lt;250,0,IF(H8&lt;500,250,IF(H8&lt;750,"500",IF(H8&lt;1000,750,IF(H8&lt;1500,1000,IF(H8&lt;2000,1500,IF(H8&lt;2500,2000,IF(H8&lt;3000,2500,3000))))))))</f>
        <v>0</v>
      </c>
      <c r="BD8" s="188">
        <v>0</v>
      </c>
      <c r="BE8" s="153">
        <f>BC8-BD8</f>
        <v>0</v>
      </c>
      <c r="BF8" s="153" t="str">
        <f>IF(BE8=0,"geen actie",CONCATENATE("diploma uitschrijven: ",BC8," punten"))</f>
        <v>geen actie</v>
      </c>
      <c r="BG8" s="149">
        <v>111</v>
      </c>
      <c r="BH8" s="182"/>
      <c r="BI8" s="182"/>
      <c r="BJ8" s="182"/>
      <c r="BK8" s="182"/>
      <c r="BO8" s="182"/>
    </row>
    <row r="9" spans="1:67" ht="18" customHeight="1" x14ac:dyDescent="0.3">
      <c r="A9" s="149">
        <v>58</v>
      </c>
      <c r="B9" s="149" t="str">
        <f>IF(A9=BG9,"v","x")</f>
        <v>v</v>
      </c>
      <c r="C9" s="149" t="s">
        <v>237</v>
      </c>
      <c r="D9" s="486"/>
      <c r="E9" s="174" t="s">
        <v>637</v>
      </c>
      <c r="F9" s="149">
        <v>118287</v>
      </c>
      <c r="G9" s="175" t="s">
        <v>242</v>
      </c>
      <c r="H9" s="176">
        <f>SUM(M9+Q9+U9+Y9+AC9+AG9+AK9+AP9+AT9+AX9+BB9)</f>
        <v>68.333333333333329</v>
      </c>
      <c r="I9" s="177">
        <v>2005</v>
      </c>
      <c r="J9" s="153">
        <v>2021</v>
      </c>
      <c r="K9" s="453">
        <f>J9-I9</f>
        <v>16</v>
      </c>
      <c r="L9" s="178">
        <f>H9-M9</f>
        <v>68.333333333333329</v>
      </c>
      <c r="M9" s="164"/>
      <c r="N9" s="179">
        <v>1</v>
      </c>
      <c r="O9" s="179"/>
      <c r="P9" s="179"/>
      <c r="Q9" s="168">
        <f>SUM(O9*10+P9)/N9*10</f>
        <v>0</v>
      </c>
      <c r="R9" s="179">
        <v>1</v>
      </c>
      <c r="S9" s="179"/>
      <c r="T9" s="179"/>
      <c r="U9" s="168">
        <f>SUM(S9*10+T9)/R9*10</f>
        <v>0</v>
      </c>
      <c r="V9" s="179">
        <v>12</v>
      </c>
      <c r="W9" s="179">
        <v>4</v>
      </c>
      <c r="X9" s="179">
        <v>42</v>
      </c>
      <c r="Y9" s="168">
        <f>SUM(W9*10+X9)/V9*10</f>
        <v>68.333333333333329</v>
      </c>
      <c r="Z9" s="179">
        <v>1</v>
      </c>
      <c r="AA9" s="179"/>
      <c r="AB9" s="179"/>
      <c r="AC9" s="168">
        <f>SUM(AA9*10+AB9)/Z9*10</f>
        <v>0</v>
      </c>
      <c r="AD9" s="179">
        <v>1</v>
      </c>
      <c r="AE9" s="179"/>
      <c r="AF9" s="179"/>
      <c r="AG9" s="168">
        <f>SUM(AE9*10+AF9)/AD9*10</f>
        <v>0</v>
      </c>
      <c r="AH9" s="179">
        <v>1</v>
      </c>
      <c r="AI9" s="179"/>
      <c r="AJ9" s="179"/>
      <c r="AK9" s="168">
        <f>SUM(AI9*10+AJ9)/AH9*10</f>
        <v>0</v>
      </c>
      <c r="AL9" s="179">
        <v>1</v>
      </c>
      <c r="AM9" s="179">
        <v>1</v>
      </c>
      <c r="AN9" s="179"/>
      <c r="AO9" s="179"/>
      <c r="AP9" s="168">
        <f>SUM(AN9*10+AO9/AM9)/AL9*10</f>
        <v>0</v>
      </c>
      <c r="AQ9" s="179">
        <v>1</v>
      </c>
      <c r="AR9" s="179"/>
      <c r="AS9" s="179"/>
      <c r="AT9" s="168">
        <f>SUM(AR9*10+AS9)/AQ9*10</f>
        <v>0</v>
      </c>
      <c r="AU9" s="179">
        <v>1</v>
      </c>
      <c r="AV9" s="179"/>
      <c r="AW9" s="179"/>
      <c r="AX9" s="180">
        <f>SUM(AV9*10+AW9)/AU9*10</f>
        <v>0</v>
      </c>
      <c r="AY9" s="179">
        <v>1</v>
      </c>
      <c r="AZ9" s="179"/>
      <c r="BA9" s="179"/>
      <c r="BB9" s="168">
        <f>SUM(AZ9*10+BA9)/AY9*10</f>
        <v>0</v>
      </c>
      <c r="BC9" s="153">
        <f>IF(H9&lt;250,0,IF(H9&lt;500,250,IF(H9&lt;750,"500",IF(H9&lt;1000,750,IF(H9&lt;1500,1000,IF(H9&lt;2000,1500,IF(H9&lt;2500,2000,IF(H9&lt;3000,2500,3000))))))))</f>
        <v>0</v>
      </c>
      <c r="BD9" s="188">
        <v>0</v>
      </c>
      <c r="BE9" s="153">
        <f>BC9-BD9</f>
        <v>0</v>
      </c>
      <c r="BF9" s="153" t="str">
        <f>IF(BE9=0,"geen actie",CONCATENATE("diploma uitschrijven: ",BC9," punten"))</f>
        <v>geen actie</v>
      </c>
      <c r="BG9" s="149">
        <v>58</v>
      </c>
      <c r="BH9" s="182"/>
      <c r="BI9" s="182"/>
      <c r="BJ9" s="182"/>
      <c r="BK9" s="182"/>
      <c r="BO9" s="182"/>
    </row>
    <row r="10" spans="1:67" ht="18" customHeight="1" x14ac:dyDescent="0.3">
      <c r="A10" s="149">
        <v>90</v>
      </c>
      <c r="B10" s="149" t="str">
        <f>IF(A10=BG10,"v","x")</f>
        <v>v</v>
      </c>
      <c r="C10" s="149" t="s">
        <v>237</v>
      </c>
      <c r="D10" s="183"/>
      <c r="E10" s="174" t="s">
        <v>747</v>
      </c>
      <c r="F10" s="149">
        <v>117564</v>
      </c>
      <c r="G10" s="177" t="s">
        <v>692</v>
      </c>
      <c r="H10" s="176">
        <f>SUM(M10+Q10+U10+Y10+AC10+AG10+AK10+AP10+AT10+AX10+BB10)</f>
        <v>0</v>
      </c>
      <c r="I10" s="186">
        <v>2006</v>
      </c>
      <c r="J10" s="153">
        <v>2021</v>
      </c>
      <c r="K10" s="453">
        <f>J10-I10</f>
        <v>15</v>
      </c>
      <c r="L10" s="178">
        <f>H10-M10</f>
        <v>0</v>
      </c>
      <c r="M10" s="164"/>
      <c r="N10" s="179">
        <v>1</v>
      </c>
      <c r="O10" s="179"/>
      <c r="P10" s="179"/>
      <c r="Q10" s="168">
        <f>SUM(O10*10+P10)/N10*10</f>
        <v>0</v>
      </c>
      <c r="R10" s="179">
        <v>1</v>
      </c>
      <c r="S10" s="179"/>
      <c r="T10" s="179"/>
      <c r="U10" s="168">
        <f>SUM(S10*10+T10)/R10*10</f>
        <v>0</v>
      </c>
      <c r="V10" s="179">
        <v>1</v>
      </c>
      <c r="W10" s="179"/>
      <c r="X10" s="179"/>
      <c r="Y10" s="168">
        <f>SUM(W10*10+X10)/V10*10</f>
        <v>0</v>
      </c>
      <c r="Z10" s="179">
        <v>1</v>
      </c>
      <c r="AA10" s="179"/>
      <c r="AB10" s="179"/>
      <c r="AC10" s="168">
        <f>SUM(AA10*10+AB10)/Z10*10</f>
        <v>0</v>
      </c>
      <c r="AD10" s="179">
        <v>1</v>
      </c>
      <c r="AE10" s="179"/>
      <c r="AF10" s="179"/>
      <c r="AG10" s="168">
        <f>SUM(AE10*10+AF10)/AD10*10</f>
        <v>0</v>
      </c>
      <c r="AH10" s="179">
        <v>1</v>
      </c>
      <c r="AI10" s="179"/>
      <c r="AJ10" s="179"/>
      <c r="AK10" s="168">
        <f>SUM(AI10*10+AJ10)/AH10*10</f>
        <v>0</v>
      </c>
      <c r="AL10" s="179">
        <v>1</v>
      </c>
      <c r="AM10" s="179">
        <v>1</v>
      </c>
      <c r="AN10" s="179"/>
      <c r="AO10" s="179"/>
      <c r="AP10" s="168">
        <f>SUM(AN10*10+AO10/AM10)/AL10*10</f>
        <v>0</v>
      </c>
      <c r="AQ10" s="179">
        <v>1</v>
      </c>
      <c r="AR10" s="179"/>
      <c r="AS10" s="179"/>
      <c r="AT10" s="168">
        <f>SUM(AR10*10+AS10)/AQ10*10</f>
        <v>0</v>
      </c>
      <c r="AU10" s="179">
        <v>1</v>
      </c>
      <c r="AV10" s="179"/>
      <c r="AW10" s="179"/>
      <c r="AX10" s="180">
        <f>SUM(AV10*10+AW10)/AU10*10</f>
        <v>0</v>
      </c>
      <c r="AY10" s="179">
        <v>1</v>
      </c>
      <c r="AZ10" s="179"/>
      <c r="BA10" s="179"/>
      <c r="BB10" s="168">
        <f>SUM(AZ10*10+BA10)/AY10*10</f>
        <v>0</v>
      </c>
      <c r="BC10" s="153">
        <f>IF(H10&lt;250,0,IF(H10&lt;500,250,IF(H10&lt;750,"500",IF(H10&lt;1000,750,IF(H10&lt;1500,1000,IF(H10&lt;2000,1500,IF(H10&lt;2500,2000,IF(H10&lt;3000,2500,3000))))))))</f>
        <v>0</v>
      </c>
      <c r="BD10" s="188">
        <v>0</v>
      </c>
      <c r="BE10" s="153">
        <f>BC10-BD10</f>
        <v>0</v>
      </c>
      <c r="BF10" s="153" t="str">
        <f>IF(BE10=0,"geen actie",CONCATENATE("diploma uitschrijven: ",BC10," punten"))</f>
        <v>geen actie</v>
      </c>
      <c r="BG10" s="149">
        <v>90</v>
      </c>
      <c r="BH10" s="182"/>
      <c r="BI10" s="182"/>
      <c r="BJ10" s="182"/>
      <c r="BK10" s="182"/>
      <c r="BO10" s="182"/>
    </row>
    <row r="11" spans="1:67" ht="18" customHeight="1" x14ac:dyDescent="0.3">
      <c r="A11" s="149">
        <v>6</v>
      </c>
      <c r="B11" s="149" t="str">
        <f>IF(A11=BG11,"v","x")</f>
        <v>v</v>
      </c>
      <c r="C11" s="149"/>
      <c r="D11" s="173"/>
      <c r="E11" s="174" t="s">
        <v>281</v>
      </c>
      <c r="F11" s="190">
        <v>118283</v>
      </c>
      <c r="G11" s="186" t="s">
        <v>242</v>
      </c>
      <c r="H11" s="176">
        <f>SUM(M11+Q11+U11+Y11+AC11+AG11+AK11+AP11+AT11+AX11+BB11)</f>
        <v>552</v>
      </c>
      <c r="I11" s="153">
        <v>2009</v>
      </c>
      <c r="J11" s="153">
        <v>2021</v>
      </c>
      <c r="K11" s="453">
        <f>J11-I11</f>
        <v>12</v>
      </c>
      <c r="L11" s="178">
        <f>H11-M11</f>
        <v>0</v>
      </c>
      <c r="M11" s="164">
        <v>552</v>
      </c>
      <c r="N11" s="179">
        <v>1</v>
      </c>
      <c r="O11" s="179"/>
      <c r="P11" s="179"/>
      <c r="Q11" s="168">
        <f>SUM(O11*10+P11)/N11*10</f>
        <v>0</v>
      </c>
      <c r="R11" s="179">
        <v>1</v>
      </c>
      <c r="S11" s="179"/>
      <c r="T11" s="179"/>
      <c r="U11" s="168">
        <f>SUM(S11*10+T11)/R11*10</f>
        <v>0</v>
      </c>
      <c r="V11" s="179">
        <v>1</v>
      </c>
      <c r="W11" s="179"/>
      <c r="X11" s="179"/>
      <c r="Y11" s="168">
        <f>SUM(W11*10+X11)/V11*10</f>
        <v>0</v>
      </c>
      <c r="Z11" s="179">
        <v>1</v>
      </c>
      <c r="AA11" s="179"/>
      <c r="AB11" s="179"/>
      <c r="AC11" s="168">
        <f>SUM(AA11*10+AB11)/Z11*10</f>
        <v>0</v>
      </c>
      <c r="AD11" s="179">
        <v>1</v>
      </c>
      <c r="AE11" s="179"/>
      <c r="AF11" s="179"/>
      <c r="AG11" s="168">
        <f>SUM(AE11*10+AF11)/AD11*10</f>
        <v>0</v>
      </c>
      <c r="AH11" s="179">
        <v>1</v>
      </c>
      <c r="AI11" s="179"/>
      <c r="AJ11" s="179"/>
      <c r="AK11" s="168">
        <f>SUM(AI11*10+AJ11)/AH11*10</f>
        <v>0</v>
      </c>
      <c r="AL11" s="179">
        <v>1</v>
      </c>
      <c r="AM11" s="179">
        <v>1</v>
      </c>
      <c r="AN11" s="179"/>
      <c r="AO11" s="179"/>
      <c r="AP11" s="168">
        <f>SUM(AN11*10+AO11/AM11)/AL11*10</f>
        <v>0</v>
      </c>
      <c r="AQ11" s="179">
        <v>1</v>
      </c>
      <c r="AR11" s="179"/>
      <c r="AS11" s="179"/>
      <c r="AT11" s="168">
        <f>SUM(AR11*10+AS11)/AQ11*10</f>
        <v>0</v>
      </c>
      <c r="AU11" s="179">
        <v>1</v>
      </c>
      <c r="AV11" s="179"/>
      <c r="AW11" s="179"/>
      <c r="AX11" s="180">
        <f>SUM(AV11*10+AW11)/AU11*10</f>
        <v>0</v>
      </c>
      <c r="AY11" s="179">
        <v>1</v>
      </c>
      <c r="AZ11" s="179"/>
      <c r="BA11" s="179"/>
      <c r="BB11" s="168">
        <f>SUM(AZ11*10+BA11)/AY11*10</f>
        <v>0</v>
      </c>
      <c r="BC11" s="153" t="str">
        <f>IF(H11&lt;250,0,IF(H11&lt;500,250,IF(H11&lt;750,"500",IF(H11&lt;1000,750,IF(H11&lt;1500,1000,IF(H11&lt;2000,1500,IF(H11&lt;2500,2000,IF(H11&lt;3000,2500,3000))))))))</f>
        <v>500</v>
      </c>
      <c r="BD11" s="188">
        <v>500</v>
      </c>
      <c r="BE11" s="153">
        <f>BC11-BD11</f>
        <v>0</v>
      </c>
      <c r="BF11" s="153" t="str">
        <f>IF(BE11=0,"geen actie",CONCATENATE("diploma uitschrijven: ",BC11," punten"))</f>
        <v>geen actie</v>
      </c>
      <c r="BG11" s="149">
        <v>6</v>
      </c>
      <c r="BH11" s="182"/>
      <c r="BI11" s="182"/>
      <c r="BJ11" s="182"/>
      <c r="BK11" s="182"/>
      <c r="BO11" s="182"/>
    </row>
    <row r="12" spans="1:67" ht="18" customHeight="1" x14ac:dyDescent="0.3">
      <c r="A12" s="149">
        <v>7</v>
      </c>
      <c r="B12" s="149" t="str">
        <f>IF(A12=BG12,"v","x")</f>
        <v>v</v>
      </c>
      <c r="C12" s="149" t="s">
        <v>237</v>
      </c>
      <c r="D12" s="183"/>
      <c r="E12" s="174" t="s">
        <v>246</v>
      </c>
      <c r="F12" s="149">
        <v>115251</v>
      </c>
      <c r="G12" s="185" t="s">
        <v>238</v>
      </c>
      <c r="H12" s="176">
        <f>SUM(M12+Q12+U12+Y12+AC12+AG12+AK12+AP12+AT12+AX12+BB12)</f>
        <v>57.142857142857146</v>
      </c>
      <c r="I12" s="186">
        <v>2004</v>
      </c>
      <c r="J12" s="153">
        <v>2021</v>
      </c>
      <c r="K12" s="453">
        <f>J12-I12</f>
        <v>17</v>
      </c>
      <c r="L12" s="178">
        <f>H12-M12</f>
        <v>0</v>
      </c>
      <c r="M12" s="164">
        <v>57.142857142857146</v>
      </c>
      <c r="N12" s="179">
        <v>1</v>
      </c>
      <c r="O12" s="179"/>
      <c r="P12" s="179"/>
      <c r="Q12" s="168">
        <f>SUM(O12*10+P12)/N12*10</f>
        <v>0</v>
      </c>
      <c r="R12" s="179">
        <v>1</v>
      </c>
      <c r="S12" s="179"/>
      <c r="T12" s="179"/>
      <c r="U12" s="168">
        <f>SUM(S12*10+T12)/R12*10</f>
        <v>0</v>
      </c>
      <c r="V12" s="179">
        <v>1</v>
      </c>
      <c r="W12" s="179"/>
      <c r="X12" s="179"/>
      <c r="Y12" s="168">
        <f>SUM(W12*10+X12)/V12*10</f>
        <v>0</v>
      </c>
      <c r="Z12" s="179">
        <v>1</v>
      </c>
      <c r="AA12" s="179"/>
      <c r="AB12" s="179"/>
      <c r="AC12" s="168">
        <f>SUM(AA12*10+AB12)/Z12*10</f>
        <v>0</v>
      </c>
      <c r="AD12" s="179">
        <v>1</v>
      </c>
      <c r="AE12" s="179"/>
      <c r="AF12" s="179"/>
      <c r="AG12" s="168">
        <f>SUM(AE12*10+AF12)/AD12*10</f>
        <v>0</v>
      </c>
      <c r="AH12" s="179">
        <v>1</v>
      </c>
      <c r="AI12" s="179"/>
      <c r="AJ12" s="179"/>
      <c r="AK12" s="168">
        <f>SUM(AI12*10+AJ12)/AH12*10</f>
        <v>0</v>
      </c>
      <c r="AL12" s="179">
        <v>1</v>
      </c>
      <c r="AM12" s="179">
        <v>1</v>
      </c>
      <c r="AN12" s="179"/>
      <c r="AO12" s="179"/>
      <c r="AP12" s="168">
        <f>SUM(AN12*10+AO12/AM12)/AL12*10</f>
        <v>0</v>
      </c>
      <c r="AQ12" s="179">
        <v>1</v>
      </c>
      <c r="AR12" s="179"/>
      <c r="AS12" s="179"/>
      <c r="AT12" s="168">
        <f>SUM(AR12*10+AS12)/AQ12*10</f>
        <v>0</v>
      </c>
      <c r="AU12" s="179">
        <v>1</v>
      </c>
      <c r="AV12" s="179"/>
      <c r="AW12" s="179"/>
      <c r="AX12" s="180">
        <f>SUM(AV12*10+AW12)/AU12*10</f>
        <v>0</v>
      </c>
      <c r="AY12" s="179">
        <v>1</v>
      </c>
      <c r="AZ12" s="179"/>
      <c r="BA12" s="179"/>
      <c r="BB12" s="168">
        <f>SUM(AZ12*10+BA12)/AY12*10</f>
        <v>0</v>
      </c>
      <c r="BC12" s="153">
        <f>IF(H12&lt;250,0,IF(H12&lt;500,250,IF(H12&lt;750,"500",IF(H12&lt;1000,750,IF(H12&lt;1500,1000,IF(H12&lt;2000,1500,IF(H12&lt;2500,2000,IF(H12&lt;3000,2500,3000))))))))</f>
        <v>0</v>
      </c>
      <c r="BD12" s="188">
        <v>0</v>
      </c>
      <c r="BE12" s="153">
        <f>BC12-BD12</f>
        <v>0</v>
      </c>
      <c r="BF12" s="153" t="str">
        <f>IF(BE12=0,"geen actie",CONCATENATE("diploma uitschrijven: ",BC12," punten"))</f>
        <v>geen actie</v>
      </c>
      <c r="BG12" s="149">
        <v>7</v>
      </c>
      <c r="BH12" s="182"/>
      <c r="BI12" s="182"/>
      <c r="BJ12" s="182"/>
      <c r="BK12" s="182"/>
      <c r="BO12" s="182"/>
    </row>
    <row r="13" spans="1:67" ht="18" customHeight="1" x14ac:dyDescent="0.3">
      <c r="A13" s="149">
        <v>8</v>
      </c>
      <c r="B13" s="149" t="str">
        <f>IF(A13=BG13,"v","x")</f>
        <v>v</v>
      </c>
      <c r="C13" s="149"/>
      <c r="D13" s="189"/>
      <c r="E13" s="155" t="s">
        <v>738</v>
      </c>
      <c r="F13" s="149">
        <v>117970</v>
      </c>
      <c r="G13" s="175" t="s">
        <v>247</v>
      </c>
      <c r="H13" s="176">
        <f>SUM(M13+Q13+U13+Y13+AC13+AG13+AK13+AP13+AT13+AX13+BB13)</f>
        <v>112.22222222222221</v>
      </c>
      <c r="I13" s="186">
        <v>2006</v>
      </c>
      <c r="J13" s="153">
        <v>2021</v>
      </c>
      <c r="K13" s="453">
        <f>J13-I13</f>
        <v>15</v>
      </c>
      <c r="L13" s="178">
        <f>H13-M13</f>
        <v>0</v>
      </c>
      <c r="M13" s="164">
        <v>112.22222222222221</v>
      </c>
      <c r="N13" s="179">
        <v>1</v>
      </c>
      <c r="O13" s="179"/>
      <c r="P13" s="179"/>
      <c r="Q13" s="168">
        <f>SUM(O13*10+P13)/N13*10</f>
        <v>0</v>
      </c>
      <c r="R13" s="179">
        <v>1</v>
      </c>
      <c r="S13" s="179"/>
      <c r="T13" s="179"/>
      <c r="U13" s="168">
        <f>SUM(S13*10+T13)/R13*10</f>
        <v>0</v>
      </c>
      <c r="V13" s="179">
        <v>1</v>
      </c>
      <c r="W13" s="179"/>
      <c r="X13" s="179"/>
      <c r="Y13" s="168">
        <f>SUM(W13*10+X13)/V13*10</f>
        <v>0</v>
      </c>
      <c r="Z13" s="179">
        <v>1</v>
      </c>
      <c r="AA13" s="179"/>
      <c r="AB13" s="179"/>
      <c r="AC13" s="168">
        <f>SUM(AA13*10+AB13)/Z13*10</f>
        <v>0</v>
      </c>
      <c r="AD13" s="179">
        <v>1</v>
      </c>
      <c r="AE13" s="179"/>
      <c r="AF13" s="179"/>
      <c r="AG13" s="168">
        <f>SUM(AE13*10+AF13)/AD13*10</f>
        <v>0</v>
      </c>
      <c r="AH13" s="179">
        <v>1</v>
      </c>
      <c r="AI13" s="179"/>
      <c r="AJ13" s="179"/>
      <c r="AK13" s="168">
        <f>SUM(AI13*10+AJ13)/AH13*10</f>
        <v>0</v>
      </c>
      <c r="AL13" s="179">
        <v>1</v>
      </c>
      <c r="AM13" s="179">
        <v>1</v>
      </c>
      <c r="AN13" s="179"/>
      <c r="AO13" s="179"/>
      <c r="AP13" s="168">
        <f>SUM(AN13*10+AO13/AM13)/AL13*10</f>
        <v>0</v>
      </c>
      <c r="AQ13" s="179">
        <v>1</v>
      </c>
      <c r="AR13" s="179"/>
      <c r="AS13" s="179"/>
      <c r="AT13" s="168">
        <f>SUM(AR13*10+AS13)/AQ13*10</f>
        <v>0</v>
      </c>
      <c r="AU13" s="179">
        <v>1</v>
      </c>
      <c r="AV13" s="179"/>
      <c r="AW13" s="179"/>
      <c r="AX13" s="180">
        <f>SUM(AV13*10+AW13)/AU13*10</f>
        <v>0</v>
      </c>
      <c r="AY13" s="179">
        <v>1</v>
      </c>
      <c r="AZ13" s="179"/>
      <c r="BA13" s="179"/>
      <c r="BB13" s="168">
        <f>SUM(AZ13*10+BA13)/AY13*10</f>
        <v>0</v>
      </c>
      <c r="BC13" s="153">
        <f>IF(H13&lt;250,0,IF(H13&lt;500,250,IF(H13&lt;750,"500",IF(H13&lt;1000,750,IF(H13&lt;1500,1000,IF(H13&lt;2000,1500,IF(H13&lt;2500,2000,IF(H13&lt;3000,2500,3000))))))))</f>
        <v>0</v>
      </c>
      <c r="BD13" s="181">
        <v>0</v>
      </c>
      <c r="BE13" s="153">
        <f>BC13-BD13</f>
        <v>0</v>
      </c>
      <c r="BF13" s="153" t="str">
        <f>IF(BE13=0,"geen actie",CONCATENATE("diploma uitschrijven: ",BC13," punten"))</f>
        <v>geen actie</v>
      </c>
      <c r="BG13" s="149">
        <v>8</v>
      </c>
      <c r="BH13" s="182"/>
      <c r="BI13" s="182"/>
      <c r="BJ13" s="182"/>
      <c r="BK13" s="182"/>
      <c r="BO13" s="182"/>
    </row>
    <row r="14" spans="1:67" ht="18" customHeight="1" x14ac:dyDescent="0.3">
      <c r="A14" s="149">
        <v>9</v>
      </c>
      <c r="B14" s="149" t="str">
        <f>IF(A14=BG14,"v","x")</f>
        <v>v</v>
      </c>
      <c r="C14" s="149" t="s">
        <v>237</v>
      </c>
      <c r="D14" s="153"/>
      <c r="E14" s="174" t="s">
        <v>282</v>
      </c>
      <c r="F14" s="190">
        <v>118440</v>
      </c>
      <c r="G14" s="186" t="s">
        <v>628</v>
      </c>
      <c r="H14" s="176">
        <f>SUM(M14+Q14+U14+Y14+AC14+AG14+AK14+AP14+AT14+AX14+BB14)</f>
        <v>828.5</v>
      </c>
      <c r="I14" s="153">
        <v>2009</v>
      </c>
      <c r="J14" s="153">
        <v>2021</v>
      </c>
      <c r="K14" s="453">
        <f>J14-I14</f>
        <v>12</v>
      </c>
      <c r="L14" s="178">
        <f>H14-M14</f>
        <v>537.5</v>
      </c>
      <c r="M14" s="164">
        <v>291</v>
      </c>
      <c r="N14" s="179">
        <v>1</v>
      </c>
      <c r="O14" s="179"/>
      <c r="P14" s="179"/>
      <c r="Q14" s="168">
        <f>SUM(O14*10+P14)/N14*10</f>
        <v>0</v>
      </c>
      <c r="R14" s="179">
        <v>12</v>
      </c>
      <c r="S14" s="179">
        <v>9</v>
      </c>
      <c r="T14" s="179">
        <v>38</v>
      </c>
      <c r="U14" s="168">
        <f>SUM(S14*10+T14)/R14*10</f>
        <v>106.66666666666666</v>
      </c>
      <c r="V14" s="179">
        <v>8</v>
      </c>
      <c r="W14" s="179">
        <v>7</v>
      </c>
      <c r="X14" s="179">
        <v>38</v>
      </c>
      <c r="Y14" s="168">
        <f>SUM(W14*10+X14)/V14*10</f>
        <v>135</v>
      </c>
      <c r="Z14" s="179">
        <v>6</v>
      </c>
      <c r="AA14" s="179">
        <v>3</v>
      </c>
      <c r="AB14" s="179">
        <v>24</v>
      </c>
      <c r="AC14" s="168">
        <f>SUM(AA14*10+AB14)/Z14*10</f>
        <v>90</v>
      </c>
      <c r="AD14" s="179">
        <v>1</v>
      </c>
      <c r="AE14" s="179"/>
      <c r="AF14" s="179"/>
      <c r="AG14" s="168">
        <f>SUM(AE14*10+AF14)/AD14*10</f>
        <v>0</v>
      </c>
      <c r="AH14" s="179">
        <v>1</v>
      </c>
      <c r="AI14" s="179"/>
      <c r="AJ14" s="179"/>
      <c r="AK14" s="168">
        <f>SUM(AI14*10+AJ14)/AH14*10</f>
        <v>0</v>
      </c>
      <c r="AL14" s="179">
        <v>8</v>
      </c>
      <c r="AM14" s="179">
        <v>1</v>
      </c>
      <c r="AN14" s="179">
        <v>5</v>
      </c>
      <c r="AO14" s="179">
        <v>32</v>
      </c>
      <c r="AP14" s="168">
        <f>SUM(AN14*10+AO14/AM14)/AL14*10</f>
        <v>102.5</v>
      </c>
      <c r="AQ14" s="179">
        <v>1</v>
      </c>
      <c r="AR14" s="179"/>
      <c r="AS14" s="179"/>
      <c r="AT14" s="168">
        <f>SUM(AR14*10+AS14)/AQ14*10</f>
        <v>0</v>
      </c>
      <c r="AU14" s="179">
        <v>6</v>
      </c>
      <c r="AV14" s="179">
        <v>4</v>
      </c>
      <c r="AW14" s="179">
        <v>22</v>
      </c>
      <c r="AX14" s="180">
        <f>SUM(AV14*10+AW14)/AU14*10</f>
        <v>103.33333333333334</v>
      </c>
      <c r="AY14" s="179">
        <v>1</v>
      </c>
      <c r="AZ14" s="179"/>
      <c r="BA14" s="179"/>
      <c r="BB14" s="168">
        <f>SUM(AZ14*10+BA14)/AY14*10</f>
        <v>0</v>
      </c>
      <c r="BC14" s="153">
        <f>IF(H14&lt;250,0,IF(H14&lt;500,250,IF(H14&lt;750,"500",IF(H14&lt;1000,750,IF(H14&lt;1500,1000,IF(H14&lt;2000,1500,IF(H14&lt;2500,2000,IF(H14&lt;3000,2500,3000))))))))</f>
        <v>750</v>
      </c>
      <c r="BD14" s="181">
        <v>750</v>
      </c>
      <c r="BE14" s="153">
        <f>BC14-BD14</f>
        <v>0</v>
      </c>
      <c r="BF14" s="153" t="str">
        <f>IF(BE14=0,"geen actie",CONCATENATE("diploma uitschrijven: ",BC14," punten"))</f>
        <v>geen actie</v>
      </c>
      <c r="BG14" s="149">
        <v>9</v>
      </c>
      <c r="BH14" s="182"/>
      <c r="BI14" s="182"/>
      <c r="BJ14" s="182"/>
      <c r="BK14" s="182"/>
      <c r="BO14" s="182"/>
    </row>
    <row r="15" spans="1:67" ht="18" customHeight="1" x14ac:dyDescent="0.3">
      <c r="A15" s="149">
        <v>10</v>
      </c>
      <c r="B15" s="149" t="str">
        <f>IF(A15=BG15,"v","x")</f>
        <v>v</v>
      </c>
      <c r="C15" s="149" t="s">
        <v>237</v>
      </c>
      <c r="D15" s="478"/>
      <c r="E15" s="174" t="s">
        <v>248</v>
      </c>
      <c r="F15" s="184">
        <v>116727</v>
      </c>
      <c r="G15" s="185" t="s">
        <v>247</v>
      </c>
      <c r="H15" s="176">
        <f>SUM(M15+Q15+U15+Y15+AC15+AG15+AK15+AP15+AT15+AX15+BB15)</f>
        <v>3060.8174603174589</v>
      </c>
      <c r="I15" s="186">
        <v>2006</v>
      </c>
      <c r="J15" s="153">
        <v>2021</v>
      </c>
      <c r="K15" s="453">
        <f>J15-I15</f>
        <v>15</v>
      </c>
      <c r="L15" s="178">
        <f>H15-M15</f>
        <v>698.38888888888869</v>
      </c>
      <c r="M15" s="164">
        <v>2362.4285714285702</v>
      </c>
      <c r="N15" s="179">
        <v>1</v>
      </c>
      <c r="O15" s="179"/>
      <c r="P15" s="179"/>
      <c r="Q15" s="168">
        <f>SUM(O15*10+P15)/N15*10</f>
        <v>0</v>
      </c>
      <c r="R15" s="179">
        <v>9</v>
      </c>
      <c r="S15" s="179">
        <v>8</v>
      </c>
      <c r="T15" s="179">
        <v>44</v>
      </c>
      <c r="U15" s="168">
        <f>SUM(S15*10+T15)/R15*10</f>
        <v>137.77777777777777</v>
      </c>
      <c r="V15" s="179">
        <v>12</v>
      </c>
      <c r="W15" s="179">
        <v>8</v>
      </c>
      <c r="X15" s="179">
        <v>45</v>
      </c>
      <c r="Y15" s="168">
        <f>SUM(W15*10+X15)/V15*10</f>
        <v>104.16666666666666</v>
      </c>
      <c r="Z15" s="179">
        <v>1</v>
      </c>
      <c r="AA15" s="179"/>
      <c r="AB15" s="179"/>
      <c r="AC15" s="168">
        <f>SUM(AA15*10+AB15)/Z15*10</f>
        <v>0</v>
      </c>
      <c r="AD15" s="179">
        <v>1</v>
      </c>
      <c r="AE15" s="179"/>
      <c r="AF15" s="179"/>
      <c r="AG15" s="168">
        <f>SUM(AE15*10+AF15)/AD15*10</f>
        <v>0</v>
      </c>
      <c r="AH15" s="179">
        <v>9</v>
      </c>
      <c r="AI15" s="179">
        <v>5</v>
      </c>
      <c r="AJ15" s="179">
        <v>35</v>
      </c>
      <c r="AK15" s="168">
        <f>SUM(AI15*10+AJ15)/AH15*10</f>
        <v>94.444444444444443</v>
      </c>
      <c r="AL15" s="179">
        <v>10</v>
      </c>
      <c r="AM15" s="179">
        <v>1</v>
      </c>
      <c r="AN15" s="179">
        <v>7</v>
      </c>
      <c r="AO15" s="179">
        <v>42</v>
      </c>
      <c r="AP15" s="168">
        <f>SUM(AN15*10+AO15/AM15)/AL15*10</f>
        <v>112</v>
      </c>
      <c r="AQ15" s="179">
        <v>8</v>
      </c>
      <c r="AR15" s="179">
        <v>6</v>
      </c>
      <c r="AS15" s="179">
        <v>36</v>
      </c>
      <c r="AT15" s="168">
        <f>SUM(AR15*10+AS15)/AQ15*10</f>
        <v>120</v>
      </c>
      <c r="AU15" s="179">
        <v>6</v>
      </c>
      <c r="AV15" s="179">
        <v>5</v>
      </c>
      <c r="AW15" s="179">
        <v>28</v>
      </c>
      <c r="AX15" s="180">
        <f>SUM(AV15*10+AW15)/AU15*10</f>
        <v>130</v>
      </c>
      <c r="AY15" s="179">
        <v>1</v>
      </c>
      <c r="AZ15" s="179"/>
      <c r="BA15" s="179"/>
      <c r="BB15" s="168">
        <f>SUM(AZ15*10+BA15)/AY15*10</f>
        <v>0</v>
      </c>
      <c r="BC15" s="153">
        <f>IF(H15&lt;250,0,IF(H15&lt;500,250,IF(H15&lt;750,"500",IF(H15&lt;1000,750,IF(H15&lt;1500,1000,IF(H15&lt;2000,1500,IF(H15&lt;2500,2000,IF(H15&lt;3000,2500,3000))))))))</f>
        <v>3000</v>
      </c>
      <c r="BD15" s="181">
        <v>3000</v>
      </c>
      <c r="BE15" s="153">
        <f>BC15-BD15</f>
        <v>0</v>
      </c>
      <c r="BF15" s="153" t="str">
        <f>IF(BE15=0,"geen actie",CONCATENATE("diploma uitschrijven: ",BC15," punten"))</f>
        <v>geen actie</v>
      </c>
      <c r="BG15" s="149">
        <v>10</v>
      </c>
      <c r="BH15" s="182"/>
      <c r="BI15" s="182"/>
      <c r="BJ15" s="182"/>
      <c r="BK15" s="182"/>
      <c r="BO15" s="182"/>
    </row>
    <row r="16" spans="1:67" ht="18" customHeight="1" x14ac:dyDescent="0.3">
      <c r="A16" s="149">
        <v>11</v>
      </c>
      <c r="B16" s="149" t="str">
        <f>IF(A16=BG16,"v","x")</f>
        <v>v</v>
      </c>
      <c r="C16" s="149"/>
      <c r="D16" s="173"/>
      <c r="E16" s="174" t="s">
        <v>283</v>
      </c>
      <c r="F16" s="149">
        <v>117853</v>
      </c>
      <c r="G16" s="177" t="s">
        <v>284</v>
      </c>
      <c r="H16" s="176">
        <f>SUM(M16+Q16+U16+Y16+AC16+AG16+AK16+AP16+AT16+AX16+BB16)</f>
        <v>920</v>
      </c>
      <c r="I16" s="153">
        <v>2009</v>
      </c>
      <c r="J16" s="153">
        <v>2021</v>
      </c>
      <c r="K16" s="453">
        <f>J16-I16</f>
        <v>12</v>
      </c>
      <c r="L16" s="178">
        <f>H16-M16</f>
        <v>0</v>
      </c>
      <c r="M16" s="164">
        <v>920</v>
      </c>
      <c r="N16" s="179">
        <v>1</v>
      </c>
      <c r="O16" s="179"/>
      <c r="P16" s="179"/>
      <c r="Q16" s="168">
        <f>SUM(O16*10+P16)/N16*10</f>
        <v>0</v>
      </c>
      <c r="R16" s="179">
        <v>1</v>
      </c>
      <c r="S16" s="179"/>
      <c r="T16" s="179"/>
      <c r="U16" s="168">
        <f>SUM(S16*10+T16)/R16*10</f>
        <v>0</v>
      </c>
      <c r="V16" s="179">
        <v>1</v>
      </c>
      <c r="W16" s="179"/>
      <c r="X16" s="179"/>
      <c r="Y16" s="168">
        <f>SUM(W16*10+X16)/V16*10</f>
        <v>0</v>
      </c>
      <c r="Z16" s="179">
        <v>1</v>
      </c>
      <c r="AA16" s="179"/>
      <c r="AB16" s="179"/>
      <c r="AC16" s="168">
        <f>SUM(AA16*10+AB16)/Z16*10</f>
        <v>0</v>
      </c>
      <c r="AD16" s="179">
        <v>1</v>
      </c>
      <c r="AE16" s="179"/>
      <c r="AF16" s="179"/>
      <c r="AG16" s="168">
        <f>SUM(AE16*10+AF16)/AD16*10</f>
        <v>0</v>
      </c>
      <c r="AH16" s="179">
        <v>1</v>
      </c>
      <c r="AI16" s="179"/>
      <c r="AJ16" s="179"/>
      <c r="AK16" s="168">
        <f>SUM(AI16*10+AJ16)/AH16*10</f>
        <v>0</v>
      </c>
      <c r="AL16" s="179">
        <v>1</v>
      </c>
      <c r="AM16" s="179">
        <v>1</v>
      </c>
      <c r="AN16" s="179"/>
      <c r="AO16" s="179"/>
      <c r="AP16" s="168">
        <f>SUM(AN16*10+AO16/AM16)/AL16*10</f>
        <v>0</v>
      </c>
      <c r="AQ16" s="179">
        <v>1</v>
      </c>
      <c r="AR16" s="179"/>
      <c r="AS16" s="179"/>
      <c r="AT16" s="168">
        <f>SUM(AR16*10+AS16)/AQ16*10</f>
        <v>0</v>
      </c>
      <c r="AU16" s="179">
        <v>1</v>
      </c>
      <c r="AV16" s="179"/>
      <c r="AW16" s="179"/>
      <c r="AX16" s="180">
        <f>SUM(AV16*10+AW16)/AU16*10</f>
        <v>0</v>
      </c>
      <c r="AY16" s="179">
        <v>1</v>
      </c>
      <c r="AZ16" s="179"/>
      <c r="BA16" s="179"/>
      <c r="BB16" s="168">
        <f>SUM(AZ16*10+BA16)/AY16*10</f>
        <v>0</v>
      </c>
      <c r="BC16" s="153">
        <f>IF(H16&lt;250,0,IF(H16&lt;500,250,IF(H16&lt;750,"500",IF(H16&lt;1000,750,IF(H16&lt;1500,1000,IF(H16&lt;2000,1500,IF(H16&lt;2500,2000,IF(H16&lt;3000,2500,3000))))))))</f>
        <v>750</v>
      </c>
      <c r="BD16" s="181">
        <v>750</v>
      </c>
      <c r="BE16" s="153">
        <f>BC16-BD16</f>
        <v>0</v>
      </c>
      <c r="BF16" s="153" t="str">
        <f>IF(BE16=0,"geen actie",CONCATENATE("diploma uitschrijven: ",BC16," punten"))</f>
        <v>geen actie</v>
      </c>
      <c r="BG16" s="149">
        <v>11</v>
      </c>
      <c r="BH16" s="182"/>
      <c r="BI16" s="182"/>
      <c r="BJ16" s="182"/>
      <c r="BK16" s="182"/>
      <c r="BO16" s="182"/>
    </row>
    <row r="17" spans="1:67" ht="18.75" customHeight="1" x14ac:dyDescent="0.3">
      <c r="A17" s="149">
        <v>12</v>
      </c>
      <c r="B17" s="149" t="str">
        <f>IF(A17=BG17,"v","x")</f>
        <v>v</v>
      </c>
      <c r="C17" s="149" t="s">
        <v>237</v>
      </c>
      <c r="D17" s="183"/>
      <c r="E17" s="174" t="s">
        <v>285</v>
      </c>
      <c r="F17" s="190"/>
      <c r="G17" s="186" t="s">
        <v>238</v>
      </c>
      <c r="H17" s="176">
        <f>SUM(M17+Q17+U17+Y17+AC17+AG17+AK17+AP17+AT17+AX17+BB17)</f>
        <v>68.333333333333329</v>
      </c>
      <c r="I17" s="153">
        <v>2008</v>
      </c>
      <c r="J17" s="153">
        <v>2021</v>
      </c>
      <c r="K17" s="453">
        <f>J17-I17</f>
        <v>13</v>
      </c>
      <c r="L17" s="178">
        <f>H17-M17</f>
        <v>0</v>
      </c>
      <c r="M17" s="164">
        <v>68.333333333333329</v>
      </c>
      <c r="N17" s="179">
        <v>1</v>
      </c>
      <c r="O17" s="179"/>
      <c r="P17" s="179"/>
      <c r="Q17" s="168">
        <f>SUM(O17*10+P17)/N17*10</f>
        <v>0</v>
      </c>
      <c r="R17" s="179">
        <v>1</v>
      </c>
      <c r="S17" s="179"/>
      <c r="T17" s="179"/>
      <c r="U17" s="168">
        <f>SUM(S17*10+T17)/R17*10</f>
        <v>0</v>
      </c>
      <c r="V17" s="179">
        <v>1</v>
      </c>
      <c r="W17" s="179"/>
      <c r="X17" s="179"/>
      <c r="Y17" s="168">
        <f>SUM(W17*10+X17)/V17*10</f>
        <v>0</v>
      </c>
      <c r="Z17" s="179">
        <v>1</v>
      </c>
      <c r="AA17" s="179"/>
      <c r="AB17" s="179"/>
      <c r="AC17" s="168">
        <f>SUM(AA17*10+AB17)/Z17*10</f>
        <v>0</v>
      </c>
      <c r="AD17" s="179">
        <v>1</v>
      </c>
      <c r="AE17" s="179"/>
      <c r="AF17" s="179"/>
      <c r="AG17" s="168">
        <f>SUM(AE17*10+AF17)/AD17*10</f>
        <v>0</v>
      </c>
      <c r="AH17" s="179">
        <v>1</v>
      </c>
      <c r="AI17" s="179"/>
      <c r="AJ17" s="179"/>
      <c r="AK17" s="168">
        <f>SUM(AI17*10+AJ17)/AH17*10</f>
        <v>0</v>
      </c>
      <c r="AL17" s="179">
        <v>1</v>
      </c>
      <c r="AM17" s="179">
        <v>1</v>
      </c>
      <c r="AN17" s="179"/>
      <c r="AO17" s="179"/>
      <c r="AP17" s="168">
        <f>SUM(AN17*10+AO17/AM17)/AL17*10</f>
        <v>0</v>
      </c>
      <c r="AQ17" s="179">
        <v>1</v>
      </c>
      <c r="AR17" s="179"/>
      <c r="AS17" s="179"/>
      <c r="AT17" s="168">
        <f>SUM(AR17*10+AS17)/AQ17*10</f>
        <v>0</v>
      </c>
      <c r="AU17" s="179">
        <v>1</v>
      </c>
      <c r="AV17" s="179"/>
      <c r="AW17" s="179"/>
      <c r="AX17" s="180">
        <f>SUM(AV17*10+AW17)/AU17*10</f>
        <v>0</v>
      </c>
      <c r="AY17" s="179">
        <v>1</v>
      </c>
      <c r="AZ17" s="179"/>
      <c r="BA17" s="179"/>
      <c r="BB17" s="168">
        <f>SUM(AZ17*10+BA17)/AY17*10</f>
        <v>0</v>
      </c>
      <c r="BC17" s="153">
        <f>IF(H17&lt;250,0,IF(H17&lt;500,250,IF(H17&lt;750,"500",IF(H17&lt;1000,750,IF(H17&lt;1500,1000,IF(H17&lt;2000,1500,IF(H17&lt;2500,2000,IF(H17&lt;3000,2500,3000))))))))</f>
        <v>0</v>
      </c>
      <c r="BD17" s="181">
        <v>0</v>
      </c>
      <c r="BE17" s="153">
        <f>BC17-BD17</f>
        <v>0</v>
      </c>
      <c r="BF17" s="153" t="str">
        <f>IF(BE17=0,"geen actie",CONCATENATE("diploma uitschrijven: ",BC17," punten"))</f>
        <v>geen actie</v>
      </c>
      <c r="BG17" s="149">
        <v>12</v>
      </c>
      <c r="BH17" s="182"/>
      <c r="BI17" s="182"/>
      <c r="BJ17" s="182"/>
      <c r="BK17" s="182"/>
      <c r="BO17" s="182"/>
    </row>
    <row r="18" spans="1:67" ht="18.75" customHeight="1" x14ac:dyDescent="0.3">
      <c r="A18" s="149">
        <v>87</v>
      </c>
      <c r="B18" s="149" t="str">
        <f>IF(A18=BG18,"v","x")</f>
        <v>v</v>
      </c>
      <c r="C18" s="149" t="s">
        <v>237</v>
      </c>
      <c r="D18" s="483"/>
      <c r="E18" s="174" t="s">
        <v>724</v>
      </c>
      <c r="F18" s="193">
        <v>116385</v>
      </c>
      <c r="G18" s="177" t="s">
        <v>723</v>
      </c>
      <c r="H18" s="176">
        <f>SUM(M18+Q18+U18+Y18+AC18+AG18+AK18+AP18+AT18+AX18+BB18)</f>
        <v>128.33333333333334</v>
      </c>
      <c r="I18" s="153">
        <v>2009</v>
      </c>
      <c r="J18" s="153">
        <v>2021</v>
      </c>
      <c r="K18" s="453">
        <f>J18-I18</f>
        <v>12</v>
      </c>
      <c r="L18" s="178">
        <f>H18-M18</f>
        <v>128.33333333333334</v>
      </c>
      <c r="M18" s="164"/>
      <c r="N18" s="179">
        <v>1</v>
      </c>
      <c r="O18" s="179"/>
      <c r="P18" s="179"/>
      <c r="Q18" s="168">
        <f>SUM(O18*10+P18)/N18*10</f>
        <v>0</v>
      </c>
      <c r="R18" s="179">
        <v>1</v>
      </c>
      <c r="S18" s="179"/>
      <c r="T18" s="179"/>
      <c r="U18" s="168">
        <f>SUM(S18*10+T18)/R18*10</f>
        <v>0</v>
      </c>
      <c r="V18" s="179">
        <v>1</v>
      </c>
      <c r="W18" s="179"/>
      <c r="X18" s="179"/>
      <c r="Y18" s="168">
        <f>SUM(W18*10+X18)/V18*10</f>
        <v>0</v>
      </c>
      <c r="Z18" s="179">
        <v>1</v>
      </c>
      <c r="AA18" s="179"/>
      <c r="AB18" s="179"/>
      <c r="AC18" s="168">
        <f>SUM(AA18*10+AB18)/Z18*10</f>
        <v>0</v>
      </c>
      <c r="AD18" s="179">
        <v>1</v>
      </c>
      <c r="AE18" s="179"/>
      <c r="AF18" s="153"/>
      <c r="AG18" s="168">
        <f>SUM(AE18*10+AF18)/AD18*10</f>
        <v>0</v>
      </c>
      <c r="AH18" s="179">
        <v>1</v>
      </c>
      <c r="AI18" s="179"/>
      <c r="AJ18" s="153"/>
      <c r="AK18" s="168">
        <f>SUM(AI18*10+AJ18)/AH18*10</f>
        <v>0</v>
      </c>
      <c r="AL18" s="179">
        <v>1</v>
      </c>
      <c r="AM18" s="179">
        <v>1</v>
      </c>
      <c r="AN18" s="179"/>
      <c r="AO18" s="153"/>
      <c r="AP18" s="168">
        <f>SUM(AN18*10+AO18/AM18)/AL18*10</f>
        <v>0</v>
      </c>
      <c r="AQ18" s="179">
        <v>1</v>
      </c>
      <c r="AR18" s="179"/>
      <c r="AS18" s="153"/>
      <c r="AT18" s="168">
        <f>SUM(AR18*10+AS18)/AQ18*10</f>
        <v>0</v>
      </c>
      <c r="AU18" s="179">
        <v>6</v>
      </c>
      <c r="AV18" s="179">
        <v>5</v>
      </c>
      <c r="AW18" s="153">
        <v>27</v>
      </c>
      <c r="AX18" s="180">
        <f>SUM(AV18*10+AW18)/AU18*10</f>
        <v>128.33333333333334</v>
      </c>
      <c r="AY18" s="179">
        <v>1</v>
      </c>
      <c r="AZ18" s="179"/>
      <c r="BA18" s="153"/>
      <c r="BB18" s="168">
        <f>SUM(AZ18*10+BA18)/AY18*10</f>
        <v>0</v>
      </c>
      <c r="BC18" s="153">
        <f>IF(H18&lt;250,0,IF(H18&lt;500,250,IF(H18&lt;750,"500",IF(H18&lt;1000,750,IF(H18&lt;1500,1000,IF(H18&lt;2000,1500,IF(H18&lt;2500,2000,IF(H18&lt;3000,2500,3000))))))))</f>
        <v>0</v>
      </c>
      <c r="BD18" s="181">
        <v>0</v>
      </c>
      <c r="BE18" s="153">
        <f>BC18-BD18</f>
        <v>0</v>
      </c>
      <c r="BF18" s="153" t="str">
        <f>IF(BE18=0,"geen actie",CONCATENATE("diploma uitschrijven: ",BC18," punten"))</f>
        <v>geen actie</v>
      </c>
      <c r="BG18" s="149">
        <v>87</v>
      </c>
      <c r="BH18" s="182"/>
      <c r="BI18" s="182"/>
      <c r="BJ18" s="182"/>
      <c r="BK18" s="182"/>
      <c r="BL18" s="182"/>
      <c r="BM18" s="182"/>
      <c r="BN18" s="182"/>
      <c r="BO18" s="182"/>
    </row>
    <row r="19" spans="1:67" ht="18.75" customHeight="1" x14ac:dyDescent="0.3">
      <c r="A19" s="149">
        <v>13</v>
      </c>
      <c r="B19" s="149" t="str">
        <f>IF(A19=BG19,"v","x")</f>
        <v>v</v>
      </c>
      <c r="C19" s="149" t="s">
        <v>237</v>
      </c>
      <c r="D19" s="183"/>
      <c r="E19" s="174" t="s">
        <v>249</v>
      </c>
      <c r="F19" s="153">
        <v>114734</v>
      </c>
      <c r="G19" s="175" t="s">
        <v>247</v>
      </c>
      <c r="H19" s="176">
        <f>SUM(M19+Q19+U19+Y19+AC19+AG19+AK19+AP19+AT19+AX19+BB19)</f>
        <v>4046.2564935064916</v>
      </c>
      <c r="I19" s="177">
        <v>2005</v>
      </c>
      <c r="J19" s="153">
        <v>2021</v>
      </c>
      <c r="K19" s="453">
        <f>J19-I19</f>
        <v>16</v>
      </c>
      <c r="L19" s="178">
        <f>H19-M19</f>
        <v>0</v>
      </c>
      <c r="M19" s="164">
        <v>4046.2564935064916</v>
      </c>
      <c r="N19" s="179">
        <v>1</v>
      </c>
      <c r="O19" s="179"/>
      <c r="P19" s="179"/>
      <c r="Q19" s="168">
        <f>SUM(O19*10+P19)/N19*10</f>
        <v>0</v>
      </c>
      <c r="R19" s="179">
        <v>1</v>
      </c>
      <c r="S19" s="179"/>
      <c r="T19" s="179"/>
      <c r="U19" s="168">
        <f>SUM(S19*10+T19)/R19*10</f>
        <v>0</v>
      </c>
      <c r="V19" s="179">
        <v>1</v>
      </c>
      <c r="W19" s="179"/>
      <c r="X19" s="179"/>
      <c r="Y19" s="168">
        <f>SUM(W19*10+X19)/V19*10</f>
        <v>0</v>
      </c>
      <c r="Z19" s="179">
        <v>1</v>
      </c>
      <c r="AA19" s="179"/>
      <c r="AB19" s="179"/>
      <c r="AC19" s="168">
        <f>SUM(AA19*10+AB19)/Z19*10</f>
        <v>0</v>
      </c>
      <c r="AD19" s="179">
        <v>1</v>
      </c>
      <c r="AE19" s="179"/>
      <c r="AF19" s="179"/>
      <c r="AG19" s="168">
        <f>SUM(AE19*10+AF19)/AD19*10</f>
        <v>0</v>
      </c>
      <c r="AH19" s="179">
        <v>1</v>
      </c>
      <c r="AI19" s="179"/>
      <c r="AJ19" s="179"/>
      <c r="AK19" s="168">
        <f>SUM(AI19*10+AJ19)/AH19*10</f>
        <v>0</v>
      </c>
      <c r="AL19" s="179">
        <v>1</v>
      </c>
      <c r="AM19" s="179">
        <v>1</v>
      </c>
      <c r="AN19" s="179"/>
      <c r="AO19" s="179"/>
      <c r="AP19" s="168">
        <f>SUM(AN19*10+AO19/AM19)/AL19*10</f>
        <v>0</v>
      </c>
      <c r="AQ19" s="179">
        <v>1</v>
      </c>
      <c r="AR19" s="179"/>
      <c r="AS19" s="179"/>
      <c r="AT19" s="168">
        <f>SUM(AR19*10+AS19)/AQ19*10</f>
        <v>0</v>
      </c>
      <c r="AU19" s="179">
        <v>1</v>
      </c>
      <c r="AV19" s="179"/>
      <c r="AW19" s="179"/>
      <c r="AX19" s="180">
        <f>SUM(AV19*10+AW19)/AU19*10</f>
        <v>0</v>
      </c>
      <c r="AY19" s="179">
        <v>1</v>
      </c>
      <c r="AZ19" s="179"/>
      <c r="BA19" s="179"/>
      <c r="BB19" s="168">
        <f>SUM(AZ19*10+BA19)/AY19*10</f>
        <v>0</v>
      </c>
      <c r="BC19" s="153">
        <f>IF(H19&lt;250,0,IF(H19&lt;500,250,IF(H19&lt;750,"500",IF(H19&lt;1000,750,IF(H19&lt;1500,1000,IF(H19&lt;2000,1500,IF(H19&lt;2500,2000,IF(H19&lt;3000,2500,3000))))))))</f>
        <v>3000</v>
      </c>
      <c r="BD19" s="181">
        <v>3000</v>
      </c>
      <c r="BE19" s="153">
        <f>BC19-BD19</f>
        <v>0</v>
      </c>
      <c r="BF19" s="153" t="str">
        <f>IF(BE19=0,"geen actie",CONCATENATE("diploma uitschrijven: ",BC19," punten"))</f>
        <v>geen actie</v>
      </c>
      <c r="BG19" s="149">
        <v>13</v>
      </c>
      <c r="BH19" s="182"/>
      <c r="BI19" s="182"/>
      <c r="BJ19" s="182"/>
      <c r="BK19" s="182"/>
      <c r="BO19" s="182"/>
    </row>
    <row r="20" spans="1:67" ht="18" customHeight="1" x14ac:dyDescent="0.3">
      <c r="A20" s="149">
        <v>88</v>
      </c>
      <c r="B20" s="149" t="str">
        <f>IF(A20=BG20,"v","x")</f>
        <v>v</v>
      </c>
      <c r="C20" s="149"/>
      <c r="D20" s="199"/>
      <c r="E20" s="174" t="s">
        <v>725</v>
      </c>
      <c r="F20" s="190">
        <v>118193</v>
      </c>
      <c r="G20" s="186" t="s">
        <v>723</v>
      </c>
      <c r="H20" s="176">
        <f>SUM(M20+Q20+U20+Y20+AC20+AG20+AK20+AP20+AT20+AX20+BB20)</f>
        <v>0</v>
      </c>
      <c r="I20" s="153">
        <v>2007</v>
      </c>
      <c r="J20" s="153">
        <v>2021</v>
      </c>
      <c r="K20" s="453">
        <f>J20-I20</f>
        <v>14</v>
      </c>
      <c r="L20" s="178">
        <f>H20-M20</f>
        <v>0</v>
      </c>
      <c r="M20" s="164"/>
      <c r="N20" s="179">
        <v>1</v>
      </c>
      <c r="O20" s="179"/>
      <c r="P20" s="179"/>
      <c r="Q20" s="168">
        <f>SUM(O20*10+P20)/N20*10</f>
        <v>0</v>
      </c>
      <c r="R20" s="179">
        <v>1</v>
      </c>
      <c r="S20" s="179"/>
      <c r="T20" s="179"/>
      <c r="U20" s="168">
        <f>SUM(S20*10+T20)/R20*10</f>
        <v>0</v>
      </c>
      <c r="V20" s="179">
        <v>1</v>
      </c>
      <c r="W20" s="179"/>
      <c r="X20" s="179"/>
      <c r="Y20" s="168">
        <f>SUM(W20*10+X20)/V20*10</f>
        <v>0</v>
      </c>
      <c r="Z20" s="179">
        <v>1</v>
      </c>
      <c r="AA20" s="179"/>
      <c r="AB20" s="179"/>
      <c r="AC20" s="168">
        <f>SUM(AA20*10+AB20)/Z20*10</f>
        <v>0</v>
      </c>
      <c r="AD20" s="179">
        <v>1</v>
      </c>
      <c r="AE20" s="179"/>
      <c r="AF20" s="179"/>
      <c r="AG20" s="168">
        <f>SUM(AE20*10+AF20)/AD20*10</f>
        <v>0</v>
      </c>
      <c r="AH20" s="179">
        <v>1</v>
      </c>
      <c r="AI20" s="179"/>
      <c r="AJ20" s="179"/>
      <c r="AK20" s="168">
        <f>SUM(AI20*10+AJ20)/AH20*10</f>
        <v>0</v>
      </c>
      <c r="AL20" s="179">
        <v>1</v>
      </c>
      <c r="AM20" s="179">
        <v>1</v>
      </c>
      <c r="AN20" s="179"/>
      <c r="AO20" s="179"/>
      <c r="AP20" s="168">
        <f>SUM(AN20*10+AO20/AM20)/AL20*10</f>
        <v>0</v>
      </c>
      <c r="AQ20" s="179">
        <v>1</v>
      </c>
      <c r="AR20" s="179"/>
      <c r="AS20" s="179"/>
      <c r="AT20" s="168">
        <f>SUM(AR20*10+AS20)/AQ20*10</f>
        <v>0</v>
      </c>
      <c r="AU20" s="179">
        <v>1</v>
      </c>
      <c r="AV20" s="179"/>
      <c r="AW20" s="179"/>
      <c r="AX20" s="180">
        <f>SUM(AV20*10+AW20)/AU20*10</f>
        <v>0</v>
      </c>
      <c r="AY20" s="179">
        <v>1</v>
      </c>
      <c r="AZ20" s="179"/>
      <c r="BA20" s="179"/>
      <c r="BB20" s="168">
        <f>SUM(AZ20*10+BA20)/AY20*10</f>
        <v>0</v>
      </c>
      <c r="BC20" s="153">
        <f>IF(H20&lt;250,0,IF(H20&lt;500,250,IF(H20&lt;750,"500",IF(H20&lt;1000,750,IF(H20&lt;1500,1000,IF(H20&lt;2000,1500,IF(H20&lt;2500,2000,IF(H20&lt;3000,2500,3000))))))))</f>
        <v>0</v>
      </c>
      <c r="BD20" s="181">
        <v>0</v>
      </c>
      <c r="BE20" s="153">
        <f>BC20-BD20</f>
        <v>0</v>
      </c>
      <c r="BF20" s="153" t="str">
        <f>IF(BE20=0,"geen actie",CONCATENATE("diploma uitschrijven: ",BC20," punten"))</f>
        <v>geen actie</v>
      </c>
      <c r="BG20" s="149">
        <v>88</v>
      </c>
      <c r="BH20" s="182"/>
      <c r="BI20" s="182"/>
      <c r="BJ20" s="182"/>
      <c r="BK20" s="182"/>
      <c r="BO20" s="182"/>
    </row>
    <row r="21" spans="1:67" ht="18.75" customHeight="1" x14ac:dyDescent="0.3">
      <c r="A21" s="149">
        <v>85</v>
      </c>
      <c r="B21" s="149" t="str">
        <f>IF(A21=BG21,"v","x")</f>
        <v>v</v>
      </c>
      <c r="C21" s="149"/>
      <c r="D21" s="517"/>
      <c r="E21" s="462" t="s">
        <v>712</v>
      </c>
      <c r="F21" s="153"/>
      <c r="G21" s="175" t="s">
        <v>241</v>
      </c>
      <c r="H21" s="176">
        <f>SUM(M21+Q21+U21+Y21+AC21+AG21+AK21+AP21+AT21+AX21+BB21)</f>
        <v>220.33333333333334</v>
      </c>
      <c r="I21" s="186">
        <v>2008</v>
      </c>
      <c r="J21" s="153">
        <v>2021</v>
      </c>
      <c r="K21" s="453">
        <f>J21-I21</f>
        <v>13</v>
      </c>
      <c r="L21" s="178">
        <f>H21-M21</f>
        <v>220.33333333333334</v>
      </c>
      <c r="M21" s="164"/>
      <c r="N21" s="179">
        <v>1</v>
      </c>
      <c r="O21" s="179"/>
      <c r="P21" s="179"/>
      <c r="Q21" s="168">
        <f>SUM(O21*10+P21)/N21*10</f>
        <v>0</v>
      </c>
      <c r="R21" s="179">
        <v>1</v>
      </c>
      <c r="S21" s="179"/>
      <c r="T21" s="179"/>
      <c r="U21" s="168">
        <f>SUM(S21*10+T21)/R21*10</f>
        <v>0</v>
      </c>
      <c r="V21" s="179">
        <v>1</v>
      </c>
      <c r="W21" s="179"/>
      <c r="X21" s="179"/>
      <c r="Y21" s="168">
        <f>SUM(W21*10+X21)/V21*10</f>
        <v>0</v>
      </c>
      <c r="Z21" s="179">
        <v>1</v>
      </c>
      <c r="AA21" s="179"/>
      <c r="AB21" s="179"/>
      <c r="AC21" s="168">
        <f>SUM(AA21*10+AB21)/Z21*10</f>
        <v>0</v>
      </c>
      <c r="AD21" s="179">
        <v>1</v>
      </c>
      <c r="AE21" s="179"/>
      <c r="AF21" s="179"/>
      <c r="AG21" s="168">
        <f>SUM(AE21*10+AF21)/AD21*10</f>
        <v>0</v>
      </c>
      <c r="AH21" s="179">
        <v>1</v>
      </c>
      <c r="AI21" s="179"/>
      <c r="AJ21" s="179"/>
      <c r="AK21" s="168">
        <f>SUM(AI21*10+AJ21)/AH21*10</f>
        <v>0</v>
      </c>
      <c r="AL21" s="179">
        <v>1</v>
      </c>
      <c r="AM21" s="179">
        <v>1</v>
      </c>
      <c r="AN21" s="179"/>
      <c r="AO21" s="179"/>
      <c r="AP21" s="168">
        <f>SUM(AN21*10+AO21/AM21)/AL21*10</f>
        <v>0</v>
      </c>
      <c r="AQ21" s="179">
        <v>10</v>
      </c>
      <c r="AR21" s="179">
        <v>9</v>
      </c>
      <c r="AS21" s="179">
        <v>47</v>
      </c>
      <c r="AT21" s="168">
        <f>SUM(AR21*10+AS21)/AQ21*10</f>
        <v>137</v>
      </c>
      <c r="AU21" s="179">
        <v>15</v>
      </c>
      <c r="AV21" s="179">
        <v>7</v>
      </c>
      <c r="AW21" s="179">
        <v>55</v>
      </c>
      <c r="AX21" s="180">
        <f>SUM(AV21*10+AW21)/AU21*10</f>
        <v>83.333333333333343</v>
      </c>
      <c r="AY21" s="179">
        <v>1</v>
      </c>
      <c r="AZ21" s="179"/>
      <c r="BA21" s="179"/>
      <c r="BB21" s="168">
        <f>SUM(AZ21*10+BA21)/AY21*10</f>
        <v>0</v>
      </c>
      <c r="BC21" s="153">
        <f>IF(H21&lt;250,0,IF(H21&lt;500,250,IF(H21&lt;750,"500",IF(H21&lt;1000,750,IF(H21&lt;1500,1000,IF(H21&lt;2000,1500,IF(H21&lt;2500,2000,IF(H21&lt;3000,2500,3000))))))))</f>
        <v>0</v>
      </c>
      <c r="BD21" s="181">
        <v>0</v>
      </c>
      <c r="BE21" s="153">
        <f>BC21-BD21</f>
        <v>0</v>
      </c>
      <c r="BF21" s="153" t="str">
        <f>IF(BE21=0,"geen actie",CONCATENATE("diploma uitschrijven: ",BC21," punten"))</f>
        <v>geen actie</v>
      </c>
      <c r="BG21" s="149">
        <v>85</v>
      </c>
      <c r="BH21" s="182"/>
      <c r="BI21" s="182"/>
      <c r="BJ21" s="182"/>
      <c r="BK21" s="182"/>
      <c r="BO21" s="182"/>
    </row>
    <row r="22" spans="1:67" ht="18.75" customHeight="1" x14ac:dyDescent="0.3">
      <c r="A22" s="149">
        <v>14</v>
      </c>
      <c r="B22" s="149" t="str">
        <f>IF(A22=BG22,"v","x")</f>
        <v>v</v>
      </c>
      <c r="C22" s="149"/>
      <c r="D22" s="483"/>
      <c r="E22" s="155" t="s">
        <v>286</v>
      </c>
      <c r="F22" s="155"/>
      <c r="G22" s="177" t="s">
        <v>241</v>
      </c>
      <c r="H22" s="176">
        <f>SUM(M22+Q22+U22+Y22+AC22+AG22+AK22+AP22+AT22+AX22+BB22)</f>
        <v>427.28571428571428</v>
      </c>
      <c r="I22" s="153">
        <v>2008</v>
      </c>
      <c r="J22" s="153">
        <v>2021</v>
      </c>
      <c r="K22" s="453">
        <f>J22-I22</f>
        <v>13</v>
      </c>
      <c r="L22" s="178">
        <f>H22-M22</f>
        <v>0</v>
      </c>
      <c r="M22" s="164">
        <v>427.28571428571428</v>
      </c>
      <c r="N22" s="179">
        <v>1</v>
      </c>
      <c r="O22" s="179"/>
      <c r="P22" s="179"/>
      <c r="Q22" s="168">
        <f>SUM(O22*10+P22)/N22*10</f>
        <v>0</v>
      </c>
      <c r="R22" s="179">
        <v>1</v>
      </c>
      <c r="S22" s="179"/>
      <c r="T22" s="179"/>
      <c r="U22" s="168">
        <f>SUM(S22*10+T22)/R22*10</f>
        <v>0</v>
      </c>
      <c r="V22" s="179">
        <v>1</v>
      </c>
      <c r="W22" s="179"/>
      <c r="X22" s="179"/>
      <c r="Y22" s="168">
        <f>SUM(W22*10+X22)/V22*10</f>
        <v>0</v>
      </c>
      <c r="Z22" s="179">
        <v>1</v>
      </c>
      <c r="AA22" s="179"/>
      <c r="AB22" s="179"/>
      <c r="AC22" s="168">
        <f>SUM(AA22*10+AB22)/Z22*10</f>
        <v>0</v>
      </c>
      <c r="AD22" s="179">
        <v>1</v>
      </c>
      <c r="AE22" s="179"/>
      <c r="AF22" s="179"/>
      <c r="AG22" s="168">
        <f>SUM(AE22*10+AF22)/AD22*10</f>
        <v>0</v>
      </c>
      <c r="AH22" s="179">
        <v>1</v>
      </c>
      <c r="AI22" s="179"/>
      <c r="AJ22" s="179"/>
      <c r="AK22" s="168">
        <f>SUM(AI22*10+AJ22)/AH22*10</f>
        <v>0</v>
      </c>
      <c r="AL22" s="179">
        <v>1</v>
      </c>
      <c r="AM22" s="179">
        <v>1</v>
      </c>
      <c r="AN22" s="179"/>
      <c r="AO22" s="179"/>
      <c r="AP22" s="168">
        <f>SUM(AN22*10+AO22/AM22)/AL22*10</f>
        <v>0</v>
      </c>
      <c r="AQ22" s="179">
        <v>1</v>
      </c>
      <c r="AR22" s="179"/>
      <c r="AS22" s="179"/>
      <c r="AT22" s="168">
        <f>SUM(AR22*10+AS22)/AQ22*10</f>
        <v>0</v>
      </c>
      <c r="AU22" s="179">
        <v>1</v>
      </c>
      <c r="AV22" s="179"/>
      <c r="AW22" s="179"/>
      <c r="AX22" s="180">
        <f>SUM(AV22*10+AW22)/AU22*10</f>
        <v>0</v>
      </c>
      <c r="AY22" s="179">
        <v>1</v>
      </c>
      <c r="AZ22" s="179"/>
      <c r="BA22" s="179"/>
      <c r="BB22" s="168">
        <f>SUM(AZ22*10+BA22)/AY22*10</f>
        <v>0</v>
      </c>
      <c r="BC22" s="153">
        <f>IF(H22&lt;250,0,IF(H22&lt;500,250,IF(H22&lt;750,"500",IF(H22&lt;1000,750,IF(H22&lt;1500,1000,IF(H22&lt;2000,1500,IF(H22&lt;2500,2000,IF(H22&lt;3000,2500,3000))))))))</f>
        <v>250</v>
      </c>
      <c r="BD22" s="181">
        <v>250</v>
      </c>
      <c r="BE22" s="153">
        <f>BC22-BD22</f>
        <v>0</v>
      </c>
      <c r="BF22" s="153" t="str">
        <f>IF(BE22=0,"geen actie",CONCATENATE("diploma uitschrijven: ",BC22," punten"))</f>
        <v>geen actie</v>
      </c>
      <c r="BG22" s="149">
        <v>14</v>
      </c>
      <c r="BH22" s="182"/>
      <c r="BI22" s="182"/>
      <c r="BJ22" s="182"/>
      <c r="BK22" s="182"/>
      <c r="BO22" s="182"/>
    </row>
    <row r="23" spans="1:67" ht="18" customHeight="1" x14ac:dyDescent="0.3">
      <c r="A23" s="149">
        <v>79</v>
      </c>
      <c r="B23" s="149" t="str">
        <f>IF(A23=BG23,"v","x")</f>
        <v>v</v>
      </c>
      <c r="C23" s="149" t="s">
        <v>237</v>
      </c>
      <c r="D23" s="153"/>
      <c r="E23" s="174" t="s">
        <v>691</v>
      </c>
      <c r="F23" s="190">
        <v>117538</v>
      </c>
      <c r="G23" s="186" t="s">
        <v>692</v>
      </c>
      <c r="H23" s="176">
        <f>SUM(M23+Q23+U23+Y23+AC23+AG23+AK23+AP23+AT23+AX23+BB23)</f>
        <v>216.25</v>
      </c>
      <c r="I23" s="153">
        <v>2009</v>
      </c>
      <c r="J23" s="153">
        <v>2021</v>
      </c>
      <c r="K23" s="453">
        <f>J23-I23</f>
        <v>12</v>
      </c>
      <c r="L23" s="178">
        <f>H23-M23</f>
        <v>216.25</v>
      </c>
      <c r="M23" s="164"/>
      <c r="N23" s="179">
        <v>1</v>
      </c>
      <c r="O23" s="179"/>
      <c r="P23" s="179"/>
      <c r="Q23" s="168">
        <f>SUM(O23*10+P23)/N23*10</f>
        <v>0</v>
      </c>
      <c r="R23" s="179">
        <v>1</v>
      </c>
      <c r="S23" s="179"/>
      <c r="T23" s="179"/>
      <c r="U23" s="168">
        <f>SUM(S23*10+T23)/R23*10</f>
        <v>0</v>
      </c>
      <c r="V23" s="179">
        <v>1</v>
      </c>
      <c r="W23" s="179"/>
      <c r="X23" s="179"/>
      <c r="Y23" s="168">
        <f>SUM(W23*10+X23)/V23*10</f>
        <v>0</v>
      </c>
      <c r="Z23" s="179">
        <v>1</v>
      </c>
      <c r="AA23" s="179"/>
      <c r="AB23" s="179"/>
      <c r="AC23" s="168">
        <f>SUM(AA23*10+AB23)/Z23*10</f>
        <v>0</v>
      </c>
      <c r="AD23" s="179">
        <v>1</v>
      </c>
      <c r="AE23" s="179"/>
      <c r="AF23" s="179"/>
      <c r="AG23" s="168">
        <f>SUM(AE23*10+AF23)/AD23*10</f>
        <v>0</v>
      </c>
      <c r="AH23" s="179">
        <v>1</v>
      </c>
      <c r="AI23" s="179"/>
      <c r="AJ23" s="179"/>
      <c r="AK23" s="168">
        <f>SUM(AI23*10+AJ23)/AH23*10</f>
        <v>0</v>
      </c>
      <c r="AL23" s="179">
        <v>8</v>
      </c>
      <c r="AM23" s="179">
        <v>1</v>
      </c>
      <c r="AN23" s="179">
        <v>4</v>
      </c>
      <c r="AO23" s="179">
        <v>25</v>
      </c>
      <c r="AP23" s="168">
        <f>SUM(AN23*10+AO23/AM23)/AL23*10</f>
        <v>81.25</v>
      </c>
      <c r="AQ23" s="179">
        <v>1</v>
      </c>
      <c r="AR23" s="179"/>
      <c r="AS23" s="179"/>
      <c r="AT23" s="168">
        <f>SUM(AR23*10+AS23)/AQ23*10</f>
        <v>0</v>
      </c>
      <c r="AU23" s="179">
        <v>1</v>
      </c>
      <c r="AV23" s="179"/>
      <c r="AW23" s="179"/>
      <c r="AX23" s="180">
        <f>SUM(AV23*10+AW23)/AU23*10</f>
        <v>0</v>
      </c>
      <c r="AY23" s="179">
        <v>8</v>
      </c>
      <c r="AZ23" s="179">
        <v>7</v>
      </c>
      <c r="BA23" s="179">
        <v>38</v>
      </c>
      <c r="BB23" s="168">
        <f>SUM(AZ23*10+BA23)/AY23*10</f>
        <v>135</v>
      </c>
      <c r="BC23" s="153">
        <f>IF(H23&lt;250,0,IF(H23&lt;500,250,IF(H23&lt;750,"500",IF(H23&lt;1000,750,IF(H23&lt;1500,1000,IF(H23&lt;2000,1500,IF(H23&lt;2500,2000,IF(H23&lt;3000,2500,3000))))))))</f>
        <v>0</v>
      </c>
      <c r="BD23" s="181">
        <v>0</v>
      </c>
      <c r="BE23" s="153">
        <f>BC23-BD23</f>
        <v>0</v>
      </c>
      <c r="BF23" s="153" t="str">
        <f>IF(BE23=0,"geen actie",CONCATENATE("diploma uitschrijven: ",BC23," punten"))</f>
        <v>geen actie</v>
      </c>
      <c r="BG23" s="149">
        <v>79</v>
      </c>
      <c r="BH23" s="182"/>
      <c r="BI23" s="182"/>
      <c r="BJ23" s="182"/>
      <c r="BK23" s="182"/>
      <c r="BO23" s="182"/>
    </row>
    <row r="24" spans="1:67" ht="18.75" customHeight="1" x14ac:dyDescent="0.3">
      <c r="A24" s="149">
        <v>15</v>
      </c>
      <c r="B24" s="149" t="str">
        <f>IF(A24=BG24,"v","x")</f>
        <v>v</v>
      </c>
      <c r="C24" s="149"/>
      <c r="D24" s="481"/>
      <c r="E24" s="155" t="s">
        <v>287</v>
      </c>
      <c r="F24" s="155">
        <v>118238</v>
      </c>
      <c r="G24" s="177" t="s">
        <v>326</v>
      </c>
      <c r="H24" s="176">
        <f>SUM(M24+Q24+U24+Y24+AC24+AG24+AK24+AP24+AT24+AX24+BB24)</f>
        <v>142.5</v>
      </c>
      <c r="I24" s="153">
        <v>2009</v>
      </c>
      <c r="J24" s="153">
        <v>2021</v>
      </c>
      <c r="K24" s="453">
        <f>J24-I24</f>
        <v>12</v>
      </c>
      <c r="L24" s="178">
        <f>H24-M24</f>
        <v>90</v>
      </c>
      <c r="M24" s="164">
        <v>52.5</v>
      </c>
      <c r="N24" s="179">
        <v>1</v>
      </c>
      <c r="O24" s="179"/>
      <c r="P24" s="179"/>
      <c r="Q24" s="168">
        <f>SUM(O24*10+P24)/N24*10</f>
        <v>0</v>
      </c>
      <c r="R24" s="179">
        <v>1</v>
      </c>
      <c r="S24" s="179"/>
      <c r="T24" s="179"/>
      <c r="U24" s="168">
        <f>SUM(S24*10+T24)/R24*10</f>
        <v>0</v>
      </c>
      <c r="V24" s="179">
        <v>1</v>
      </c>
      <c r="W24" s="179"/>
      <c r="X24" s="179"/>
      <c r="Y24" s="168">
        <f>SUM(W24*10+X24)/V24*10</f>
        <v>0</v>
      </c>
      <c r="Z24" s="179">
        <v>1</v>
      </c>
      <c r="AA24" s="179"/>
      <c r="AB24" s="179"/>
      <c r="AC24" s="168">
        <f>SUM(AA24*10+AB24)/Z24*10</f>
        <v>0</v>
      </c>
      <c r="AD24" s="179">
        <v>1</v>
      </c>
      <c r="AE24" s="179"/>
      <c r="AF24" s="179"/>
      <c r="AG24" s="168">
        <f>SUM(AE24*10+AF24)/AD24*10</f>
        <v>0</v>
      </c>
      <c r="AH24" s="179">
        <v>1</v>
      </c>
      <c r="AI24" s="179"/>
      <c r="AJ24" s="179"/>
      <c r="AK24" s="168">
        <f>SUM(AI24*10+AJ24)/AH24*10</f>
        <v>0</v>
      </c>
      <c r="AL24" s="179">
        <v>1</v>
      </c>
      <c r="AM24" s="179">
        <v>1</v>
      </c>
      <c r="AN24" s="179"/>
      <c r="AO24" s="179"/>
      <c r="AP24" s="168">
        <f>SUM(AN24*10+AO24/AM24)/AL24*10</f>
        <v>0</v>
      </c>
      <c r="AQ24" s="179">
        <v>10</v>
      </c>
      <c r="AR24" s="179">
        <v>5</v>
      </c>
      <c r="AS24" s="179">
        <v>40</v>
      </c>
      <c r="AT24" s="168">
        <f>SUM(AR24*10+AS24)/AQ24*10</f>
        <v>90</v>
      </c>
      <c r="AU24" s="179">
        <v>1</v>
      </c>
      <c r="AV24" s="179"/>
      <c r="AW24" s="179"/>
      <c r="AX24" s="180">
        <f>SUM(AV24*10+AW24)/AU24*10</f>
        <v>0</v>
      </c>
      <c r="AY24" s="179">
        <v>1</v>
      </c>
      <c r="AZ24" s="179"/>
      <c r="BA24" s="179"/>
      <c r="BB24" s="168">
        <f>SUM(AZ24*10+BA24)/AY24*10</f>
        <v>0</v>
      </c>
      <c r="BC24" s="153">
        <f>IF(H24&lt;250,0,IF(H24&lt;500,250,IF(H24&lt;750,"500",IF(H24&lt;1000,750,IF(H24&lt;1500,1000,IF(H24&lt;2000,1500,IF(H24&lt;2500,2000,IF(H24&lt;3000,2500,3000))))))))</f>
        <v>0</v>
      </c>
      <c r="BD24" s="181">
        <v>0</v>
      </c>
      <c r="BE24" s="153">
        <f>BC24-BD24</f>
        <v>0</v>
      </c>
      <c r="BF24" s="153" t="str">
        <f>IF(BE24=0,"geen actie",CONCATENATE("diploma uitschrijven: ",BC24," punten"))</f>
        <v>geen actie</v>
      </c>
      <c r="BG24" s="149">
        <v>15</v>
      </c>
      <c r="BH24" s="182"/>
      <c r="BI24" s="182"/>
      <c r="BJ24" s="182"/>
      <c r="BK24" s="182"/>
      <c r="BO24" s="182"/>
    </row>
    <row r="25" spans="1:67" ht="18.75" customHeight="1" x14ac:dyDescent="0.3">
      <c r="A25" s="149">
        <v>16</v>
      </c>
      <c r="B25" s="149" t="str">
        <f>IF(A25=BG25,"v","x")</f>
        <v>v</v>
      </c>
      <c r="C25" s="149"/>
      <c r="D25" s="183"/>
      <c r="E25" s="155" t="s">
        <v>250</v>
      </c>
      <c r="F25" s="149">
        <v>116732</v>
      </c>
      <c r="G25" s="175" t="s">
        <v>326</v>
      </c>
      <c r="H25" s="176">
        <f>SUM(M25+Q25+U25+Y25+AC25+AG25+AK25+AP25+AT25+AX25+BB25)</f>
        <v>445.03787878787898</v>
      </c>
      <c r="I25" s="186">
        <v>2007</v>
      </c>
      <c r="J25" s="153">
        <v>2021</v>
      </c>
      <c r="K25" s="453">
        <f>J25-I25</f>
        <v>14</v>
      </c>
      <c r="L25" s="178">
        <f>H25-M25</f>
        <v>0</v>
      </c>
      <c r="M25" s="164">
        <v>445.03787878787898</v>
      </c>
      <c r="N25" s="179">
        <v>1</v>
      </c>
      <c r="O25" s="179"/>
      <c r="P25" s="179"/>
      <c r="Q25" s="168">
        <f>SUM(O25*10+P25)/N25*10</f>
        <v>0</v>
      </c>
      <c r="R25" s="179">
        <v>1</v>
      </c>
      <c r="S25" s="179"/>
      <c r="T25" s="179"/>
      <c r="U25" s="168">
        <f>SUM(S25*10+T25)/R25*10</f>
        <v>0</v>
      </c>
      <c r="V25" s="179">
        <v>1</v>
      </c>
      <c r="W25" s="179"/>
      <c r="X25" s="179"/>
      <c r="Y25" s="168">
        <f>SUM(W25*10+X25)/V25*10</f>
        <v>0</v>
      </c>
      <c r="Z25" s="179">
        <v>1</v>
      </c>
      <c r="AA25" s="179"/>
      <c r="AB25" s="179"/>
      <c r="AC25" s="168">
        <f>SUM(AA25*10+AB25)/Z25*10</f>
        <v>0</v>
      </c>
      <c r="AD25" s="179">
        <v>1</v>
      </c>
      <c r="AE25" s="179"/>
      <c r="AF25" s="179"/>
      <c r="AG25" s="168">
        <f>SUM(AE25*10+AF25)/AD25*10</f>
        <v>0</v>
      </c>
      <c r="AH25" s="179">
        <v>1</v>
      </c>
      <c r="AI25" s="179"/>
      <c r="AJ25" s="179"/>
      <c r="AK25" s="168">
        <f>SUM(AI25*10+AJ25)/AH25*10</f>
        <v>0</v>
      </c>
      <c r="AL25" s="179">
        <v>1</v>
      </c>
      <c r="AM25" s="179">
        <v>1</v>
      </c>
      <c r="AN25" s="179"/>
      <c r="AO25" s="179"/>
      <c r="AP25" s="168">
        <f>SUM(AN25*10+AO25/AM25)/AL25*10</f>
        <v>0</v>
      </c>
      <c r="AQ25" s="179">
        <v>1</v>
      </c>
      <c r="AR25" s="179"/>
      <c r="AS25" s="179"/>
      <c r="AT25" s="168">
        <f>SUM(AR25*10+AS25)/AQ25*10</f>
        <v>0</v>
      </c>
      <c r="AU25" s="179">
        <v>1</v>
      </c>
      <c r="AV25" s="179"/>
      <c r="AW25" s="179"/>
      <c r="AX25" s="180">
        <f>SUM(AV25*10+AW25)/AU25*10</f>
        <v>0</v>
      </c>
      <c r="AY25" s="179">
        <v>1</v>
      </c>
      <c r="AZ25" s="179"/>
      <c r="BA25" s="179"/>
      <c r="BB25" s="168">
        <f>SUM(AZ25*10+BA25)/AY25*10</f>
        <v>0</v>
      </c>
      <c r="BC25" s="153">
        <f>IF(H25&lt;250,0,IF(H25&lt;500,250,IF(H25&lt;750,"500",IF(H25&lt;1000,750,IF(H25&lt;1500,1000,IF(H25&lt;2000,1500,IF(H25&lt;2500,2000,IF(H25&lt;3000,2500,3000))))))))</f>
        <v>250</v>
      </c>
      <c r="BD25" s="181">
        <v>250</v>
      </c>
      <c r="BE25" s="153">
        <f>BC25-BD25</f>
        <v>0</v>
      </c>
      <c r="BF25" s="153" t="str">
        <f>IF(BE25=0,"geen actie",CONCATENATE("diploma uitschrijven: ",BC25," punten"))</f>
        <v>geen actie</v>
      </c>
      <c r="BG25" s="149">
        <v>16</v>
      </c>
      <c r="BH25" s="182"/>
      <c r="BI25" s="182"/>
      <c r="BJ25" s="182"/>
      <c r="BK25" s="182"/>
      <c r="BO25" s="182"/>
    </row>
    <row r="26" spans="1:67" ht="18" customHeight="1" x14ac:dyDescent="0.3">
      <c r="A26" s="149">
        <v>17</v>
      </c>
      <c r="B26" s="149" t="str">
        <f>IF(A26=BG26,"v","x")</f>
        <v>v</v>
      </c>
      <c r="C26" s="149" t="s">
        <v>237</v>
      </c>
      <c r="D26" s="183"/>
      <c r="E26" s="174" t="s">
        <v>251</v>
      </c>
      <c r="F26" s="190"/>
      <c r="G26" s="185"/>
      <c r="H26" s="176">
        <f>SUM(M26+Q26+U26+Y26+AC26+AG26+AK26+AP26+AT26+AX26+BB26)</f>
        <v>1682</v>
      </c>
      <c r="I26" s="186">
        <v>2010</v>
      </c>
      <c r="J26" s="153">
        <v>2021</v>
      </c>
      <c r="K26" s="453">
        <f>J26-I26</f>
        <v>11</v>
      </c>
      <c r="L26" s="178">
        <f>H26-M26</f>
        <v>0</v>
      </c>
      <c r="M26" s="164">
        <v>1682</v>
      </c>
      <c r="N26" s="179">
        <v>1</v>
      </c>
      <c r="O26" s="179"/>
      <c r="P26" s="179"/>
      <c r="Q26" s="168">
        <f>SUM(O26*10+P26)/N26*10</f>
        <v>0</v>
      </c>
      <c r="R26" s="179">
        <v>1</v>
      </c>
      <c r="S26" s="179"/>
      <c r="T26" s="179"/>
      <c r="U26" s="168">
        <f>SUM(S26*10+T26)/R26*10</f>
        <v>0</v>
      </c>
      <c r="V26" s="179">
        <v>1</v>
      </c>
      <c r="W26" s="179"/>
      <c r="X26" s="179"/>
      <c r="Y26" s="168">
        <f>SUM(W26*10+X26)/V26*10</f>
        <v>0</v>
      </c>
      <c r="Z26" s="179">
        <v>1</v>
      </c>
      <c r="AA26" s="179"/>
      <c r="AB26" s="179"/>
      <c r="AC26" s="168">
        <f>SUM(AA26*10+AB26)/Z26*10</f>
        <v>0</v>
      </c>
      <c r="AD26" s="179">
        <v>1</v>
      </c>
      <c r="AE26" s="179"/>
      <c r="AF26" s="179"/>
      <c r="AG26" s="168">
        <f>SUM(AE26*10+AF26)/AD26*10</f>
        <v>0</v>
      </c>
      <c r="AH26" s="179">
        <v>1</v>
      </c>
      <c r="AI26" s="179"/>
      <c r="AJ26" s="179"/>
      <c r="AK26" s="168">
        <f>SUM(AI26*10+AJ26)/AH26*10</f>
        <v>0</v>
      </c>
      <c r="AL26" s="179">
        <v>1</v>
      </c>
      <c r="AM26" s="179">
        <v>1</v>
      </c>
      <c r="AN26" s="179"/>
      <c r="AO26" s="179"/>
      <c r="AP26" s="168">
        <f>SUM(AN26*10+AO26/AM26)/AL26*10</f>
        <v>0</v>
      </c>
      <c r="AQ26" s="179">
        <v>1</v>
      </c>
      <c r="AR26" s="179"/>
      <c r="AS26" s="179"/>
      <c r="AT26" s="168">
        <f>SUM(AR26*10+AS26)/AQ26*10</f>
        <v>0</v>
      </c>
      <c r="AU26" s="179">
        <v>1</v>
      </c>
      <c r="AV26" s="179"/>
      <c r="AW26" s="179"/>
      <c r="AX26" s="180">
        <f>SUM(AV26*10+AW26)/AU26*10</f>
        <v>0</v>
      </c>
      <c r="AY26" s="179">
        <v>1</v>
      </c>
      <c r="AZ26" s="179"/>
      <c r="BA26" s="179"/>
      <c r="BB26" s="168">
        <f>SUM(AZ26*10+BA26)/AY26*10</f>
        <v>0</v>
      </c>
      <c r="BC26" s="153">
        <f>IF(H26&lt;250,0,IF(H26&lt;500,250,IF(H26&lt;750,"500",IF(H26&lt;1000,750,IF(H26&lt;1500,1000,IF(H26&lt;2000,1500,IF(H26&lt;2500,2000,IF(H26&lt;3000,2500,3000))))))))</f>
        <v>1500</v>
      </c>
      <c r="BD26" s="181">
        <v>1500</v>
      </c>
      <c r="BE26" s="153">
        <f>BC26-BD26</f>
        <v>0</v>
      </c>
      <c r="BF26" s="153" t="str">
        <f>IF(BE26=0,"geen actie",CONCATENATE("diploma uitschrijven: ",BC26," punten"))</f>
        <v>geen actie</v>
      </c>
      <c r="BG26" s="149">
        <v>17</v>
      </c>
      <c r="BH26" s="182"/>
      <c r="BI26" s="182"/>
      <c r="BJ26" s="182"/>
      <c r="BK26" s="182"/>
      <c r="BO26" s="182"/>
    </row>
    <row r="27" spans="1:67" ht="18" customHeight="1" x14ac:dyDescent="0.3">
      <c r="A27" s="149">
        <v>18</v>
      </c>
      <c r="B27" s="149" t="str">
        <f>IF(A27=BG27,"v","x")</f>
        <v>v</v>
      </c>
      <c r="C27" s="149" t="s">
        <v>237</v>
      </c>
      <c r="D27" s="481"/>
      <c r="E27" s="174" t="s">
        <v>288</v>
      </c>
      <c r="F27" s="190">
        <v>118512</v>
      </c>
      <c r="G27" s="186" t="s">
        <v>241</v>
      </c>
      <c r="H27" s="176">
        <f>SUM(M27+Q27+U27+Y27+AC27+AG27+AK27+AP27+AT27+AX27+BB27)</f>
        <v>371.66666666666663</v>
      </c>
      <c r="I27" s="153">
        <v>2009</v>
      </c>
      <c r="J27" s="153">
        <v>2021</v>
      </c>
      <c r="K27" s="453">
        <f>J27-I27</f>
        <v>12</v>
      </c>
      <c r="L27" s="178">
        <f>H27-M27</f>
        <v>121.66666666666663</v>
      </c>
      <c r="M27" s="164">
        <v>250</v>
      </c>
      <c r="N27" s="179">
        <v>1</v>
      </c>
      <c r="O27" s="179"/>
      <c r="P27" s="179"/>
      <c r="Q27" s="168">
        <f>SUM(O27*10+P27)/N27*10</f>
        <v>0</v>
      </c>
      <c r="R27" s="179">
        <v>12</v>
      </c>
      <c r="S27" s="179">
        <v>0</v>
      </c>
      <c r="T27" s="179">
        <v>18</v>
      </c>
      <c r="U27" s="168">
        <f>SUM(S27*10+T27)/R27*10</f>
        <v>15</v>
      </c>
      <c r="V27" s="179">
        <v>1</v>
      </c>
      <c r="W27" s="179"/>
      <c r="X27" s="179"/>
      <c r="Y27" s="168">
        <f>SUM(W27*10+X27)/V27*10</f>
        <v>0</v>
      </c>
      <c r="Z27" s="179">
        <v>6</v>
      </c>
      <c r="AA27" s="179">
        <v>2</v>
      </c>
      <c r="AB27" s="179">
        <v>18</v>
      </c>
      <c r="AC27" s="168">
        <f>SUM(AA27*10+AB27)/Z27*10</f>
        <v>63.333333333333329</v>
      </c>
      <c r="AD27" s="179">
        <v>1</v>
      </c>
      <c r="AE27" s="179"/>
      <c r="AF27" s="179"/>
      <c r="AG27" s="168">
        <f>SUM(AE27*10+AF27)/AD27*10</f>
        <v>0</v>
      </c>
      <c r="AH27" s="179">
        <v>1</v>
      </c>
      <c r="AI27" s="179"/>
      <c r="AJ27" s="179"/>
      <c r="AK27" s="168">
        <f>SUM(AI27*10+AJ27)/AH27*10</f>
        <v>0</v>
      </c>
      <c r="AL27" s="179">
        <v>1</v>
      </c>
      <c r="AM27" s="179">
        <v>1</v>
      </c>
      <c r="AN27" s="179"/>
      <c r="AO27" s="179"/>
      <c r="AP27" s="168">
        <f>SUM(AN27*10+AO27/AM27)/AL27*10</f>
        <v>0</v>
      </c>
      <c r="AQ27" s="179">
        <v>1</v>
      </c>
      <c r="AR27" s="179"/>
      <c r="AS27" s="179"/>
      <c r="AT27" s="168">
        <f>SUM(AR27*10+AS27)/AQ27*10</f>
        <v>0</v>
      </c>
      <c r="AU27" s="179">
        <v>6</v>
      </c>
      <c r="AV27" s="179">
        <v>1</v>
      </c>
      <c r="AW27" s="179">
        <v>16</v>
      </c>
      <c r="AX27" s="180">
        <f>SUM(AV27*10+AW27)/AU27*10</f>
        <v>43.333333333333329</v>
      </c>
      <c r="AY27" s="179">
        <v>1</v>
      </c>
      <c r="AZ27" s="179"/>
      <c r="BA27" s="179"/>
      <c r="BB27" s="168">
        <f>SUM(AZ27*10+BA27)/AY27*10</f>
        <v>0</v>
      </c>
      <c r="BC27" s="153">
        <f>IF(H27&lt;250,0,IF(H27&lt;500,250,IF(H27&lt;750,"500",IF(H27&lt;1000,750,IF(H27&lt;1500,1000,IF(H27&lt;2000,1500,IF(H27&lt;2500,2000,IF(H27&lt;3000,2500,3000))))))))</f>
        <v>250</v>
      </c>
      <c r="BD27" s="181">
        <v>250</v>
      </c>
      <c r="BE27" s="153">
        <f>BC27-BD27</f>
        <v>0</v>
      </c>
      <c r="BF27" s="153" t="str">
        <f>IF(BE27=0,"geen actie",CONCATENATE("diploma uitschrijven: ",BC27," punten"))</f>
        <v>geen actie</v>
      </c>
      <c r="BG27" s="149">
        <v>18</v>
      </c>
      <c r="BH27" s="182"/>
      <c r="BI27" s="182"/>
      <c r="BJ27" s="182"/>
      <c r="BK27" s="182"/>
      <c r="BO27" s="182"/>
    </row>
    <row r="28" spans="1:67" ht="20.25" customHeight="1" x14ac:dyDescent="0.3">
      <c r="A28" s="149">
        <v>19</v>
      </c>
      <c r="B28" s="149" t="str">
        <f>IF(A28=BG28,"v","x")</f>
        <v>v</v>
      </c>
      <c r="C28" s="149" t="s">
        <v>237</v>
      </c>
      <c r="D28" s="481"/>
      <c r="E28" s="174" t="s">
        <v>289</v>
      </c>
      <c r="F28" s="149">
        <v>117553</v>
      </c>
      <c r="G28" s="177" t="s">
        <v>242</v>
      </c>
      <c r="H28" s="176">
        <f>SUM(M28+Q28+U28+Y28+AC28+AG28+AK28+AP28+AT28+AX28+BB28)</f>
        <v>1463.1190476190477</v>
      </c>
      <c r="I28" s="149">
        <v>2009</v>
      </c>
      <c r="J28" s="153">
        <v>2021</v>
      </c>
      <c r="K28" s="453">
        <f>J28-I28</f>
        <v>12</v>
      </c>
      <c r="L28" s="178">
        <f>H28-M28</f>
        <v>295.11904761904771</v>
      </c>
      <c r="M28" s="164">
        <v>1168</v>
      </c>
      <c r="N28" s="179">
        <v>1</v>
      </c>
      <c r="O28" s="179"/>
      <c r="P28" s="179"/>
      <c r="Q28" s="168">
        <f>SUM(O28*10+P28)/N28*10</f>
        <v>0</v>
      </c>
      <c r="R28" s="179">
        <v>12</v>
      </c>
      <c r="S28" s="179">
        <v>6</v>
      </c>
      <c r="T28" s="179">
        <v>41</v>
      </c>
      <c r="U28" s="168">
        <f>SUM(S28*10+T28)/R28*10</f>
        <v>84.166666666666657</v>
      </c>
      <c r="V28" s="179">
        <v>9</v>
      </c>
      <c r="W28" s="179">
        <v>4</v>
      </c>
      <c r="X28" s="179">
        <v>29</v>
      </c>
      <c r="Y28" s="168">
        <f>SUM(W28*10+X28)/V28*10</f>
        <v>76.666666666666671</v>
      </c>
      <c r="Z28" s="179">
        <v>6</v>
      </c>
      <c r="AA28" s="179">
        <v>2</v>
      </c>
      <c r="AB28" s="179">
        <v>16</v>
      </c>
      <c r="AC28" s="168">
        <f>SUM(AA28*10+AB28)/Z28*10</f>
        <v>60</v>
      </c>
      <c r="AD28" s="179">
        <v>1</v>
      </c>
      <c r="AE28" s="179"/>
      <c r="AF28" s="179"/>
      <c r="AG28" s="168">
        <f>SUM(AE28*10+AF28)/AD28*10</f>
        <v>0</v>
      </c>
      <c r="AH28" s="179">
        <v>1</v>
      </c>
      <c r="AI28" s="179"/>
      <c r="AJ28" s="179"/>
      <c r="AK28" s="168">
        <f>SUM(AI28*10+AJ28)/AH28*10</f>
        <v>0</v>
      </c>
      <c r="AL28" s="179">
        <v>1</v>
      </c>
      <c r="AM28" s="179">
        <v>1</v>
      </c>
      <c r="AN28" s="179"/>
      <c r="AO28" s="179"/>
      <c r="AP28" s="168">
        <f>SUM(AN28*10+AO28/AM28)/AL28*10</f>
        <v>0</v>
      </c>
      <c r="AQ28" s="179">
        <v>7</v>
      </c>
      <c r="AR28" s="179">
        <v>3</v>
      </c>
      <c r="AS28" s="179">
        <v>22</v>
      </c>
      <c r="AT28" s="168">
        <f>SUM(AR28*10+AS28)/AQ28*10</f>
        <v>74.285714285714292</v>
      </c>
      <c r="AU28" s="179">
        <v>1</v>
      </c>
      <c r="AV28" s="179"/>
      <c r="AW28" s="179"/>
      <c r="AX28" s="180">
        <f>SUM(AV28*10+AW28)/AU28*10</f>
        <v>0</v>
      </c>
      <c r="AY28" s="179">
        <v>1</v>
      </c>
      <c r="AZ28" s="179"/>
      <c r="BA28" s="179"/>
      <c r="BB28" s="168">
        <f>SUM(AZ28*10+BA28)/AY28*10</f>
        <v>0</v>
      </c>
      <c r="BC28" s="153">
        <f>IF(H28&lt;250,0,IF(H28&lt;500,250,IF(H28&lt;750,"500",IF(H28&lt;1000,750,IF(H28&lt;1500,1000,IF(H28&lt;2000,1500,IF(H28&lt;2500,2000,IF(H28&lt;3000,2500,3000))))))))</f>
        <v>1000</v>
      </c>
      <c r="BD28" s="181">
        <v>1000</v>
      </c>
      <c r="BE28" s="153">
        <f>BC28-BD28</f>
        <v>0</v>
      </c>
      <c r="BF28" s="153" t="str">
        <f>IF(BE28=0,"geen actie",CONCATENATE("diploma uitschrijven: ",BC28," punten"))</f>
        <v>geen actie</v>
      </c>
      <c r="BG28" s="149">
        <v>19</v>
      </c>
      <c r="BH28" s="182"/>
      <c r="BI28" s="182"/>
      <c r="BJ28" s="182"/>
      <c r="BK28" s="182"/>
      <c r="BO28" s="182"/>
    </row>
    <row r="29" spans="1:67" ht="18.75" customHeight="1" x14ac:dyDescent="0.3">
      <c r="A29" s="149">
        <v>2</v>
      </c>
      <c r="B29" s="149" t="str">
        <f>IF(A29=BG29,"v","x")</f>
        <v>v</v>
      </c>
      <c r="C29" s="149"/>
      <c r="D29" s="153"/>
      <c r="E29" s="174" t="s">
        <v>622</v>
      </c>
      <c r="F29" s="193">
        <v>119258</v>
      </c>
      <c r="G29" s="177" t="s">
        <v>552</v>
      </c>
      <c r="H29" s="176">
        <f>SUM(M29+Q29+U29+Y29+AC29+AG29+AK29+AP29+AT29+AX29+BB29)</f>
        <v>259.45238095238096</v>
      </c>
      <c r="I29" s="153">
        <v>2008</v>
      </c>
      <c r="J29" s="153">
        <v>2021</v>
      </c>
      <c r="K29" s="453">
        <f>J29-I29</f>
        <v>13</v>
      </c>
      <c r="L29" s="178">
        <f>H29-M29</f>
        <v>259.45238095238096</v>
      </c>
      <c r="M29" s="164">
        <v>0</v>
      </c>
      <c r="N29" s="179">
        <v>7</v>
      </c>
      <c r="O29" s="179">
        <v>2</v>
      </c>
      <c r="P29" s="179">
        <v>24</v>
      </c>
      <c r="Q29" s="168">
        <f>SUM(O29*10+P29)/N29*10</f>
        <v>62.857142857142854</v>
      </c>
      <c r="R29" s="179">
        <v>1</v>
      </c>
      <c r="S29" s="179"/>
      <c r="T29" s="179"/>
      <c r="U29" s="168">
        <f>SUM(S29*10+T29)/R29*10</f>
        <v>0</v>
      </c>
      <c r="V29" s="179">
        <v>7</v>
      </c>
      <c r="W29" s="179">
        <v>1</v>
      </c>
      <c r="X29" s="179">
        <v>12</v>
      </c>
      <c r="Y29" s="168">
        <f>SUM(W29*10+X29)/V29*10</f>
        <v>31.428571428571427</v>
      </c>
      <c r="Z29" s="179">
        <v>6</v>
      </c>
      <c r="AA29" s="179">
        <v>1</v>
      </c>
      <c r="AB29" s="179">
        <v>17</v>
      </c>
      <c r="AC29" s="168">
        <f>SUM(AA29*10+AB29)/Z29*10</f>
        <v>45</v>
      </c>
      <c r="AD29" s="179">
        <v>1</v>
      </c>
      <c r="AE29" s="179"/>
      <c r="AF29" s="179"/>
      <c r="AG29" s="168">
        <f>SUM(AE29*10+AF29)/AD29*10</f>
        <v>0</v>
      </c>
      <c r="AH29" s="179">
        <v>12</v>
      </c>
      <c r="AI29" s="179">
        <v>2</v>
      </c>
      <c r="AJ29" s="179">
        <v>33</v>
      </c>
      <c r="AK29" s="168">
        <f>SUM(AI29*10+AJ29)/AH29*10</f>
        <v>44.166666666666671</v>
      </c>
      <c r="AL29" s="179">
        <v>1</v>
      </c>
      <c r="AM29" s="179">
        <v>1</v>
      </c>
      <c r="AN29" s="179"/>
      <c r="AO29" s="179"/>
      <c r="AP29" s="168">
        <f>SUM(AN29*10+AO29/AM29)/AL29*10</f>
        <v>0</v>
      </c>
      <c r="AQ29" s="179">
        <v>1</v>
      </c>
      <c r="AR29" s="179"/>
      <c r="AS29" s="179"/>
      <c r="AT29" s="168">
        <f>SUM(AR29*10+AS29)/AQ29*10</f>
        <v>0</v>
      </c>
      <c r="AU29" s="179">
        <v>15</v>
      </c>
      <c r="AV29" s="179">
        <v>6</v>
      </c>
      <c r="AW29" s="179">
        <v>54</v>
      </c>
      <c r="AX29" s="180">
        <f>SUM(AV29*10+AW29)/AU29*10</f>
        <v>76</v>
      </c>
      <c r="AY29" s="179">
        <v>1</v>
      </c>
      <c r="AZ29" s="179"/>
      <c r="BA29" s="179"/>
      <c r="BB29" s="168">
        <f>SUM(AZ29*10+BA29)/AY29*10</f>
        <v>0</v>
      </c>
      <c r="BC29" s="153">
        <f>IF(H29&lt;250,0,IF(H29&lt;500,250,IF(H29&lt;750,"500",IF(H29&lt;1000,750,IF(H29&lt;1500,1000,IF(H29&lt;2000,1500,IF(H29&lt;2500,2000,IF(H29&lt;3000,2500,3000))))))))</f>
        <v>250</v>
      </c>
      <c r="BD29" s="181">
        <v>250</v>
      </c>
      <c r="BE29" s="153">
        <f>BC29-BD29</f>
        <v>0</v>
      </c>
      <c r="BF29" s="153" t="str">
        <f>IF(BE29=0,"geen actie",CONCATENATE("diploma uitschrijven: ",BC29," punten"))</f>
        <v>geen actie</v>
      </c>
      <c r="BG29" s="149">
        <v>2</v>
      </c>
      <c r="BH29" s="182"/>
      <c r="BI29" s="182"/>
      <c r="BJ29" s="182"/>
      <c r="BK29" s="182"/>
      <c r="BO29" s="182"/>
    </row>
    <row r="30" spans="1:67" ht="18" customHeight="1" x14ac:dyDescent="0.3">
      <c r="A30" s="149">
        <v>20</v>
      </c>
      <c r="B30" s="149" t="str">
        <f>IF(A30=BG30,"v","x")</f>
        <v>v</v>
      </c>
      <c r="C30" s="149" t="s">
        <v>237</v>
      </c>
      <c r="D30" s="153"/>
      <c r="E30" s="174" t="s">
        <v>252</v>
      </c>
      <c r="F30" s="149">
        <v>119258</v>
      </c>
      <c r="G30" s="185" t="s">
        <v>247</v>
      </c>
      <c r="H30" s="176">
        <f>SUM(M30+Q30+U30+Y30+AC30+AG30+AK30+AP30+AT30+AX30+BB30)</f>
        <v>713.52380952380952</v>
      </c>
      <c r="I30" s="177">
        <v>2006</v>
      </c>
      <c r="J30" s="153">
        <v>2021</v>
      </c>
      <c r="K30" s="453">
        <f>J30-I30</f>
        <v>15</v>
      </c>
      <c r="L30" s="178">
        <f>H30-M30</f>
        <v>302.06349206349205</v>
      </c>
      <c r="M30" s="164">
        <v>411.46031746031747</v>
      </c>
      <c r="N30" s="179">
        <v>1</v>
      </c>
      <c r="O30" s="179"/>
      <c r="P30" s="179"/>
      <c r="Q30" s="168">
        <f>SUM(O30*10+P30)/N30*10</f>
        <v>0</v>
      </c>
      <c r="R30" s="179">
        <v>1</v>
      </c>
      <c r="S30" s="179"/>
      <c r="T30" s="179"/>
      <c r="U30" s="168">
        <f>SUM(S30*10+T30)/R30*10</f>
        <v>0</v>
      </c>
      <c r="V30" s="179">
        <v>12</v>
      </c>
      <c r="W30" s="179">
        <v>1</v>
      </c>
      <c r="X30" s="179">
        <v>20</v>
      </c>
      <c r="Y30" s="168">
        <f>SUM(W30*10+X30)/V30*10</f>
        <v>25</v>
      </c>
      <c r="Z30" s="179">
        <v>1</v>
      </c>
      <c r="AA30" s="179"/>
      <c r="AB30" s="179"/>
      <c r="AC30" s="168">
        <f>SUM(AA30*10+AB30)/Z30*10</f>
        <v>0</v>
      </c>
      <c r="AD30" s="179">
        <v>1</v>
      </c>
      <c r="AE30" s="179"/>
      <c r="AF30" s="179"/>
      <c r="AG30" s="168">
        <f>SUM(AE30*10+AF30)/AD30*10</f>
        <v>0</v>
      </c>
      <c r="AH30" s="179">
        <v>9</v>
      </c>
      <c r="AI30" s="179">
        <v>2</v>
      </c>
      <c r="AJ30" s="179">
        <v>26</v>
      </c>
      <c r="AK30" s="168">
        <f>SUM(AI30*10+AJ30)/AH30*10</f>
        <v>51.111111111111107</v>
      </c>
      <c r="AL30" s="179">
        <v>1</v>
      </c>
      <c r="AM30" s="179">
        <v>1</v>
      </c>
      <c r="AN30" s="179"/>
      <c r="AO30" s="179"/>
      <c r="AP30" s="168">
        <f>SUM(AN30*10+AO30/AM30)/AL30*10</f>
        <v>0</v>
      </c>
      <c r="AQ30" s="179">
        <v>7</v>
      </c>
      <c r="AR30" s="179">
        <v>5</v>
      </c>
      <c r="AS30" s="179">
        <v>30</v>
      </c>
      <c r="AT30" s="168">
        <f>SUM(AR30*10+AS30)/AQ30*10</f>
        <v>114.28571428571429</v>
      </c>
      <c r="AU30" s="179">
        <v>6</v>
      </c>
      <c r="AV30" s="179">
        <v>5</v>
      </c>
      <c r="AW30" s="179">
        <v>17</v>
      </c>
      <c r="AX30" s="180">
        <f>SUM(AV30*10+AW30)/AU30*10</f>
        <v>111.66666666666666</v>
      </c>
      <c r="AY30" s="179">
        <v>1</v>
      </c>
      <c r="AZ30" s="179"/>
      <c r="BA30" s="179"/>
      <c r="BB30" s="168">
        <f>SUM(AZ30*10+BA30)/AY30*10</f>
        <v>0</v>
      </c>
      <c r="BC30" s="153" t="str">
        <f>IF(H30&lt;250,0,IF(H30&lt;500,250,IF(H30&lt;750,"500",IF(H30&lt;1000,750,IF(H30&lt;1500,1000,IF(H30&lt;2000,1500,IF(H30&lt;2500,2000,IF(H30&lt;3000,2500,3000))))))))</f>
        <v>500</v>
      </c>
      <c r="BD30" s="181">
        <v>500</v>
      </c>
      <c r="BE30" s="153">
        <f>BC30-BD30</f>
        <v>0</v>
      </c>
      <c r="BF30" s="153" t="str">
        <f>IF(BE30=0,"geen actie",CONCATENATE("diploma uitschrijven: ",BC30," punten"))</f>
        <v>geen actie</v>
      </c>
      <c r="BG30" s="149">
        <v>20</v>
      </c>
      <c r="BH30" s="182"/>
      <c r="BI30" s="182"/>
      <c r="BJ30" s="182"/>
      <c r="BK30" s="182"/>
      <c r="BO30" s="182"/>
    </row>
    <row r="31" spans="1:67" ht="20.25" customHeight="1" x14ac:dyDescent="0.3">
      <c r="A31" s="149">
        <v>21</v>
      </c>
      <c r="B31" s="149" t="str">
        <f>IF(A31=BG31,"v","x")</f>
        <v>v</v>
      </c>
      <c r="C31" s="149" t="s">
        <v>237</v>
      </c>
      <c r="D31" s="183"/>
      <c r="E31" s="174" t="s">
        <v>557</v>
      </c>
      <c r="F31" s="153">
        <v>118728</v>
      </c>
      <c r="G31" s="175" t="s">
        <v>284</v>
      </c>
      <c r="H31" s="176">
        <f>SUM(M31+Q31+U31+Y31+AC31+AG31+AK31+AP31+AT31+AX31+BB31)</f>
        <v>111.42857142857142</v>
      </c>
      <c r="I31" s="177">
        <v>2007</v>
      </c>
      <c r="J31" s="153">
        <v>2021</v>
      </c>
      <c r="K31" s="453">
        <f>J31-I31</f>
        <v>14</v>
      </c>
      <c r="L31" s="178">
        <f>H31-M31</f>
        <v>0</v>
      </c>
      <c r="M31" s="164">
        <v>111.42857142857142</v>
      </c>
      <c r="N31" s="179">
        <v>1</v>
      </c>
      <c r="O31" s="179"/>
      <c r="P31" s="179"/>
      <c r="Q31" s="168">
        <f>SUM(O31*10+P31)/N31*10</f>
        <v>0</v>
      </c>
      <c r="R31" s="179">
        <v>1</v>
      </c>
      <c r="S31" s="179"/>
      <c r="T31" s="179"/>
      <c r="U31" s="168">
        <f>SUM(S31*10+T31)/R31*10</f>
        <v>0</v>
      </c>
      <c r="V31" s="179">
        <v>1</v>
      </c>
      <c r="W31" s="179"/>
      <c r="X31" s="179"/>
      <c r="Y31" s="168">
        <f>SUM(W31*10+X31)/V31*10</f>
        <v>0</v>
      </c>
      <c r="Z31" s="179">
        <v>1</v>
      </c>
      <c r="AA31" s="179"/>
      <c r="AB31" s="179"/>
      <c r="AC31" s="168">
        <f>SUM(AA31*10+AB31)/Z31*10</f>
        <v>0</v>
      </c>
      <c r="AD31" s="179">
        <v>1</v>
      </c>
      <c r="AE31" s="179"/>
      <c r="AF31" s="179"/>
      <c r="AG31" s="168">
        <f>SUM(AE31*10+AF31)/AD31*10</f>
        <v>0</v>
      </c>
      <c r="AH31" s="179">
        <v>1</v>
      </c>
      <c r="AI31" s="179"/>
      <c r="AJ31" s="179"/>
      <c r="AK31" s="168">
        <f>SUM(AI31*10+AJ31)/AH31*10</f>
        <v>0</v>
      </c>
      <c r="AL31" s="179">
        <v>1</v>
      </c>
      <c r="AM31" s="179">
        <v>1</v>
      </c>
      <c r="AN31" s="179"/>
      <c r="AO31" s="179"/>
      <c r="AP31" s="168">
        <f>SUM(AN31*10+AO31/AM31)/AL31*10</f>
        <v>0</v>
      </c>
      <c r="AQ31" s="179">
        <v>1</v>
      </c>
      <c r="AR31" s="179"/>
      <c r="AS31" s="179"/>
      <c r="AT31" s="168">
        <f>SUM(AR31*10+AS31)/AQ31*10</f>
        <v>0</v>
      </c>
      <c r="AU31" s="179">
        <v>1</v>
      </c>
      <c r="AV31" s="179"/>
      <c r="AW31" s="179"/>
      <c r="AX31" s="180">
        <f>SUM(AV31*10+AW31)/AU31*10</f>
        <v>0</v>
      </c>
      <c r="AY31" s="179">
        <v>1</v>
      </c>
      <c r="AZ31" s="179"/>
      <c r="BA31" s="179"/>
      <c r="BB31" s="168">
        <f>SUM(AZ31*10+BA31)/AY31*10</f>
        <v>0</v>
      </c>
      <c r="BC31" s="153">
        <f>IF(H31&lt;250,0,IF(H31&lt;500,250,IF(H31&lt;750,"500",IF(H31&lt;1000,750,IF(H31&lt;1500,1000,IF(H31&lt;2000,1500,IF(H31&lt;2500,2000,IF(H31&lt;3000,2500,3000))))))))</f>
        <v>0</v>
      </c>
      <c r="BD31" s="181">
        <v>0</v>
      </c>
      <c r="BE31" s="153">
        <f>BC31-BD31</f>
        <v>0</v>
      </c>
      <c r="BF31" s="153" t="str">
        <f>IF(BE31=0,"geen actie",CONCATENATE("diploma uitschrijven: ",BC31," punten"))</f>
        <v>geen actie</v>
      </c>
      <c r="BG31" s="149">
        <v>21</v>
      </c>
      <c r="BH31" s="182"/>
      <c r="BI31" s="182"/>
      <c r="BJ31" s="182"/>
      <c r="BK31" s="182"/>
      <c r="BO31" s="182"/>
    </row>
    <row r="32" spans="1:67" ht="20.25" customHeight="1" x14ac:dyDescent="0.3">
      <c r="A32" s="149">
        <v>22</v>
      </c>
      <c r="B32" s="149" t="str">
        <f>IF(A32=BG32,"v","x")</f>
        <v>v</v>
      </c>
      <c r="C32" s="149" t="s">
        <v>237</v>
      </c>
      <c r="D32" s="183"/>
      <c r="E32" s="174" t="s">
        <v>291</v>
      </c>
      <c r="F32" s="193" t="s">
        <v>292</v>
      </c>
      <c r="G32" s="177" t="s">
        <v>284</v>
      </c>
      <c r="H32" s="176">
        <f>SUM(M32+Q32+U32+Y32+AC32+AG32+AK32+AP32+AT32+AX32+BB32)</f>
        <v>1201.9761904761901</v>
      </c>
      <c r="I32" s="153">
        <v>2008</v>
      </c>
      <c r="J32" s="153">
        <v>2021</v>
      </c>
      <c r="K32" s="453">
        <f>J32-I32</f>
        <v>13</v>
      </c>
      <c r="L32" s="178">
        <f>H32-M32</f>
        <v>0</v>
      </c>
      <c r="M32" s="164">
        <v>1201.9761904761901</v>
      </c>
      <c r="N32" s="179">
        <v>1</v>
      </c>
      <c r="O32" s="179"/>
      <c r="P32" s="179"/>
      <c r="Q32" s="168">
        <f>SUM(O32*10+P32)/N32*10</f>
        <v>0</v>
      </c>
      <c r="R32" s="179">
        <v>1</v>
      </c>
      <c r="S32" s="179"/>
      <c r="T32" s="179"/>
      <c r="U32" s="168">
        <f>SUM(S32*10+T32)/R32*10</f>
        <v>0</v>
      </c>
      <c r="V32" s="179">
        <v>1</v>
      </c>
      <c r="W32" s="179"/>
      <c r="X32" s="179"/>
      <c r="Y32" s="168">
        <f>SUM(W32*10+X32)/V32*10</f>
        <v>0</v>
      </c>
      <c r="Z32" s="179">
        <v>1</v>
      </c>
      <c r="AA32" s="179"/>
      <c r="AB32" s="179"/>
      <c r="AC32" s="168">
        <f>SUM(AA32*10+AB32)/Z32*10</f>
        <v>0</v>
      </c>
      <c r="AD32" s="179">
        <v>1</v>
      </c>
      <c r="AE32" s="179"/>
      <c r="AF32" s="179"/>
      <c r="AG32" s="168">
        <f>SUM(AE32*10+AF32)/AD32*10</f>
        <v>0</v>
      </c>
      <c r="AH32" s="179">
        <v>1</v>
      </c>
      <c r="AI32" s="179"/>
      <c r="AJ32" s="179"/>
      <c r="AK32" s="168">
        <f>SUM(AI32*10+AJ32)/AH32*10</f>
        <v>0</v>
      </c>
      <c r="AL32" s="179">
        <v>1</v>
      </c>
      <c r="AM32" s="179">
        <v>1</v>
      </c>
      <c r="AN32" s="179"/>
      <c r="AO32" s="179"/>
      <c r="AP32" s="168">
        <f>SUM(AN32*10+AO32/AM32)/AL32*10</f>
        <v>0</v>
      </c>
      <c r="AQ32" s="179">
        <v>1</v>
      </c>
      <c r="AR32" s="179"/>
      <c r="AS32" s="179"/>
      <c r="AT32" s="168">
        <f>SUM(AR32*10+AS32)/AQ32*10</f>
        <v>0</v>
      </c>
      <c r="AU32" s="179">
        <v>1</v>
      </c>
      <c r="AV32" s="179"/>
      <c r="AW32" s="179"/>
      <c r="AX32" s="180">
        <f>SUM(AV32*10+AW32)/AU32*10</f>
        <v>0</v>
      </c>
      <c r="AY32" s="179">
        <v>1</v>
      </c>
      <c r="AZ32" s="179"/>
      <c r="BA32" s="179"/>
      <c r="BB32" s="168">
        <f>SUM(AZ32*10+BA32)/AY32*10</f>
        <v>0</v>
      </c>
      <c r="BC32" s="153">
        <f>IF(H32&lt;250,0,IF(H32&lt;500,250,IF(H32&lt;750,"500",IF(H32&lt;1000,750,IF(H32&lt;1500,1000,IF(H32&lt;2000,1500,IF(H32&lt;2500,2000,IF(H32&lt;3000,2500,3000))))))))</f>
        <v>1000</v>
      </c>
      <c r="BD32" s="181">
        <v>1000</v>
      </c>
      <c r="BE32" s="153">
        <f>BC32-BD32</f>
        <v>0</v>
      </c>
      <c r="BF32" s="153" t="str">
        <f>IF(BE32=0,"geen actie",CONCATENATE("diploma uitschrijven: ",BC32," punten"))</f>
        <v>geen actie</v>
      </c>
      <c r="BG32" s="149">
        <v>22</v>
      </c>
      <c r="BH32" s="182"/>
      <c r="BI32" s="182"/>
      <c r="BJ32" s="182"/>
      <c r="BK32" s="182"/>
      <c r="BO32" s="182"/>
    </row>
    <row r="33" spans="1:67" ht="18" customHeight="1" x14ac:dyDescent="0.3">
      <c r="A33" s="149">
        <v>23</v>
      </c>
      <c r="B33" s="149" t="str">
        <f>IF(A33=BG33,"v","x")</f>
        <v>v</v>
      </c>
      <c r="C33" s="149"/>
      <c r="D33" s="153"/>
      <c r="E33" s="174" t="s">
        <v>293</v>
      </c>
      <c r="F33" s="190">
        <v>117369</v>
      </c>
      <c r="G33" s="186" t="s">
        <v>241</v>
      </c>
      <c r="H33" s="176">
        <f>SUM(M33+Q33+U33+Y33+AC33+AG33+AK33+AP33+AT33+AX33+BB33)</f>
        <v>1301</v>
      </c>
      <c r="I33" s="153">
        <v>2009</v>
      </c>
      <c r="J33" s="153">
        <v>2021</v>
      </c>
      <c r="K33" s="453">
        <f>J33-I33</f>
        <v>12</v>
      </c>
      <c r="L33" s="178">
        <f>H33-M33</f>
        <v>0</v>
      </c>
      <c r="M33" s="164">
        <v>1301</v>
      </c>
      <c r="N33" s="179">
        <v>1</v>
      </c>
      <c r="O33" s="179"/>
      <c r="P33" s="179"/>
      <c r="Q33" s="168">
        <f>SUM(O33*10+P33)/N33*10</f>
        <v>0</v>
      </c>
      <c r="R33" s="179">
        <v>1</v>
      </c>
      <c r="S33" s="179"/>
      <c r="T33" s="179"/>
      <c r="U33" s="168"/>
      <c r="V33" s="179">
        <v>1</v>
      </c>
      <c r="W33" s="179"/>
      <c r="X33" s="179"/>
      <c r="Y33" s="168">
        <f>SUM(W33*10+X33)/V33*10</f>
        <v>0</v>
      </c>
      <c r="Z33" s="179">
        <v>1</v>
      </c>
      <c r="AA33" s="179"/>
      <c r="AB33" s="179"/>
      <c r="AC33" s="168">
        <f>SUM(AA33*10+AB33)/Z33*10</f>
        <v>0</v>
      </c>
      <c r="AD33" s="179">
        <v>1</v>
      </c>
      <c r="AE33" s="179"/>
      <c r="AF33" s="179"/>
      <c r="AG33" s="168">
        <f>SUM(AE33*10+AF33)/AD33*10</f>
        <v>0</v>
      </c>
      <c r="AH33" s="179">
        <v>1</v>
      </c>
      <c r="AI33" s="179"/>
      <c r="AJ33" s="179"/>
      <c r="AK33" s="168"/>
      <c r="AL33" s="179">
        <v>1</v>
      </c>
      <c r="AM33" s="179">
        <v>1</v>
      </c>
      <c r="AN33" s="179"/>
      <c r="AO33" s="179"/>
      <c r="AP33" s="168">
        <f>SUM(AN33*10+AO33/AM33)/AL33*10</f>
        <v>0</v>
      </c>
      <c r="AQ33" s="179">
        <v>1</v>
      </c>
      <c r="AR33" s="179"/>
      <c r="AS33" s="179"/>
      <c r="AT33" s="168">
        <f>SUM(AR33*10+AS33)/AQ33*10</f>
        <v>0</v>
      </c>
      <c r="AU33" s="179">
        <v>1</v>
      </c>
      <c r="AV33" s="179"/>
      <c r="AW33" s="179"/>
      <c r="AX33" s="180">
        <f>SUM(AV33*10+AW33)/AU33*10</f>
        <v>0</v>
      </c>
      <c r="AY33" s="179">
        <v>1</v>
      </c>
      <c r="AZ33" s="179"/>
      <c r="BA33" s="179"/>
      <c r="BB33" s="168">
        <f>SUM(AZ33*10+BA33)/AY33*10</f>
        <v>0</v>
      </c>
      <c r="BC33" s="153">
        <f>IF(H33&lt;250,0,IF(H33&lt;500,250,IF(H33&lt;750,"500",IF(H33&lt;1000,750,IF(H33&lt;1500,1000,IF(H33&lt;2000,1500,IF(H33&lt;2500,2000,IF(H33&lt;3000,2500,3000))))))))</f>
        <v>1000</v>
      </c>
      <c r="BD33" s="181">
        <v>1000</v>
      </c>
      <c r="BE33" s="153">
        <f>BC33-BD33</f>
        <v>0</v>
      </c>
      <c r="BF33" s="153" t="str">
        <f>IF(BE33=0,"geen actie",CONCATENATE("diploma uitschrijven: ",BC33," punten"))</f>
        <v>geen actie</v>
      </c>
      <c r="BG33" s="149">
        <v>23</v>
      </c>
      <c r="BH33" s="182"/>
      <c r="BI33" s="182"/>
      <c r="BJ33" s="182"/>
      <c r="BK33" s="182"/>
      <c r="BO33" s="182"/>
    </row>
    <row r="34" spans="1:67" ht="18" customHeight="1" x14ac:dyDescent="0.3">
      <c r="A34" s="149">
        <v>24</v>
      </c>
      <c r="B34" s="149" t="str">
        <f>IF(A34=BG34,"v","x")</f>
        <v>v</v>
      </c>
      <c r="C34" s="149"/>
      <c r="D34" s="183"/>
      <c r="E34" s="174" t="s">
        <v>253</v>
      </c>
      <c r="F34" s="184"/>
      <c r="G34" s="185" t="s">
        <v>241</v>
      </c>
      <c r="H34" s="176">
        <f>SUM(M34+Q34+U34+Y34+AC34+AG34+AK34+AP34+AT34+AX34+BB34)</f>
        <v>320.49242424242425</v>
      </c>
      <c r="I34" s="186">
        <v>2005</v>
      </c>
      <c r="J34" s="153">
        <v>2021</v>
      </c>
      <c r="K34" s="453">
        <f>J34-I34</f>
        <v>16</v>
      </c>
      <c r="L34" s="178">
        <f>H34-M34</f>
        <v>0</v>
      </c>
      <c r="M34" s="164">
        <v>320.49242424242425</v>
      </c>
      <c r="N34" s="179">
        <v>1</v>
      </c>
      <c r="O34" s="179"/>
      <c r="P34" s="179"/>
      <c r="Q34" s="168">
        <f>SUM(O34*10+P34)/N34*10</f>
        <v>0</v>
      </c>
      <c r="R34" s="179">
        <v>1</v>
      </c>
      <c r="S34" s="179"/>
      <c r="T34" s="179"/>
      <c r="U34" s="168">
        <f>SUM(S34*10+T34)/R34*10</f>
        <v>0</v>
      </c>
      <c r="V34" s="179">
        <v>1</v>
      </c>
      <c r="W34" s="179"/>
      <c r="X34" s="179"/>
      <c r="Y34" s="168">
        <f>SUM(W34*10+X34)/V34*10</f>
        <v>0</v>
      </c>
      <c r="Z34" s="179">
        <v>1</v>
      </c>
      <c r="AA34" s="179"/>
      <c r="AB34" s="179"/>
      <c r="AC34" s="168">
        <f>SUM(AA34*10+AB34)/Z34*10</f>
        <v>0</v>
      </c>
      <c r="AD34" s="179">
        <v>1</v>
      </c>
      <c r="AE34" s="179"/>
      <c r="AF34" s="179"/>
      <c r="AG34" s="168">
        <f>SUM(AE34*10+AF34)/AD34*10</f>
        <v>0</v>
      </c>
      <c r="AH34" s="179">
        <v>1</v>
      </c>
      <c r="AI34" s="179"/>
      <c r="AJ34" s="179"/>
      <c r="AK34" s="168">
        <f>SUM(AI34*10+AJ34)/AH34*10</f>
        <v>0</v>
      </c>
      <c r="AL34" s="179">
        <v>1</v>
      </c>
      <c r="AM34" s="179">
        <v>1</v>
      </c>
      <c r="AN34" s="179"/>
      <c r="AO34" s="179"/>
      <c r="AP34" s="168">
        <f>SUM(AN34*10+AO34/AM34)/AL34*10</f>
        <v>0</v>
      </c>
      <c r="AQ34" s="179">
        <v>1</v>
      </c>
      <c r="AR34" s="179"/>
      <c r="AS34" s="179"/>
      <c r="AT34" s="168">
        <f>SUM(AR34*10+AS34)/AQ34*10</f>
        <v>0</v>
      </c>
      <c r="AU34" s="179">
        <v>1</v>
      </c>
      <c r="AV34" s="179"/>
      <c r="AW34" s="179"/>
      <c r="AX34" s="180">
        <f>SUM(AV34*10+AW34)/AU34*10</f>
        <v>0</v>
      </c>
      <c r="AY34" s="179">
        <v>1</v>
      </c>
      <c r="AZ34" s="179"/>
      <c r="BA34" s="179"/>
      <c r="BB34" s="168">
        <f>SUM(AZ34*10+BA34)/AY34*10</f>
        <v>0</v>
      </c>
      <c r="BC34" s="153">
        <f>IF(H34&lt;250,0,IF(H34&lt;500,250,IF(H34&lt;750,"500",IF(H34&lt;1000,750,IF(H34&lt;1500,1000,IF(H34&lt;2000,1500,IF(H34&lt;2500,2000,IF(H34&lt;3000,2500,3000))))))))</f>
        <v>250</v>
      </c>
      <c r="BD34" s="181">
        <v>250</v>
      </c>
      <c r="BE34" s="153">
        <f>BC34-BD34</f>
        <v>0</v>
      </c>
      <c r="BF34" s="153" t="str">
        <f>IF(BE34=0,"geen actie",CONCATENATE("diploma uitschrijven: ",BC34," punten"))</f>
        <v>geen actie</v>
      </c>
      <c r="BG34" s="149">
        <v>24</v>
      </c>
      <c r="BH34" s="182"/>
      <c r="BI34" s="182"/>
      <c r="BJ34" s="182"/>
      <c r="BK34" s="182"/>
      <c r="BO34" s="182"/>
    </row>
    <row r="35" spans="1:67" ht="18.75" customHeight="1" x14ac:dyDescent="0.3">
      <c r="A35" s="149">
        <v>25</v>
      </c>
      <c r="B35" s="149" t="str">
        <f>IF(A35=BG35,"v","x")</f>
        <v>v</v>
      </c>
      <c r="C35" s="149" t="s">
        <v>237</v>
      </c>
      <c r="D35" s="183"/>
      <c r="E35" s="174" t="s">
        <v>254</v>
      </c>
      <c r="F35" s="184"/>
      <c r="G35" s="185" t="s">
        <v>326</v>
      </c>
      <c r="H35" s="176">
        <f>SUM(M35+Q35+U35+Y35+AC35+AG35+AK35+AP35+AT35+AX35+BB35)</f>
        <v>108.92857142857143</v>
      </c>
      <c r="I35" s="186">
        <v>2006</v>
      </c>
      <c r="J35" s="153">
        <v>2021</v>
      </c>
      <c r="K35" s="453">
        <f>J35-I35</f>
        <v>15</v>
      </c>
      <c r="L35" s="178">
        <f>H35-M35</f>
        <v>0</v>
      </c>
      <c r="M35" s="164">
        <v>108.92857142857143</v>
      </c>
      <c r="N35" s="179">
        <v>1</v>
      </c>
      <c r="O35" s="179"/>
      <c r="P35" s="179"/>
      <c r="Q35" s="168">
        <f>SUM(O35*10+P35)/N35*10</f>
        <v>0</v>
      </c>
      <c r="R35" s="179">
        <v>1</v>
      </c>
      <c r="S35" s="179"/>
      <c r="T35" s="179"/>
      <c r="U35" s="168">
        <f>SUM(S35*10+T35)/R35*10</f>
        <v>0</v>
      </c>
      <c r="V35" s="179">
        <v>1</v>
      </c>
      <c r="W35" s="179"/>
      <c r="X35" s="179"/>
      <c r="Y35" s="168">
        <f>SUM(W35*10+X35)/V35*10</f>
        <v>0</v>
      </c>
      <c r="Z35" s="179">
        <v>1</v>
      </c>
      <c r="AA35" s="179"/>
      <c r="AB35" s="179"/>
      <c r="AC35" s="168">
        <f>SUM(AA35*10+AB35)/Z35*10</f>
        <v>0</v>
      </c>
      <c r="AD35" s="179">
        <v>1</v>
      </c>
      <c r="AE35" s="179"/>
      <c r="AF35" s="179"/>
      <c r="AG35" s="168">
        <f>SUM(AE35*10+AF35)/AD35*10</f>
        <v>0</v>
      </c>
      <c r="AH35" s="179">
        <v>1</v>
      </c>
      <c r="AI35" s="179"/>
      <c r="AJ35" s="179"/>
      <c r="AK35" s="168">
        <f>SUM(AI35*10+AJ35)/AH35*10</f>
        <v>0</v>
      </c>
      <c r="AL35" s="179">
        <v>1</v>
      </c>
      <c r="AM35" s="179">
        <v>1</v>
      </c>
      <c r="AN35" s="179"/>
      <c r="AO35" s="179"/>
      <c r="AP35" s="168">
        <f>SUM(AN35*10+AO35/AM35)/AL35*10</f>
        <v>0</v>
      </c>
      <c r="AQ35" s="179">
        <v>1</v>
      </c>
      <c r="AR35" s="179"/>
      <c r="AS35" s="179"/>
      <c r="AT35" s="168">
        <f>SUM(AR35*10+AS35)/AQ35*10</f>
        <v>0</v>
      </c>
      <c r="AU35" s="179">
        <v>1</v>
      </c>
      <c r="AV35" s="179"/>
      <c r="AW35" s="179"/>
      <c r="AX35" s="180">
        <f>SUM(AV35*10+AW35)/AU35*10</f>
        <v>0</v>
      </c>
      <c r="AY35" s="179">
        <v>1</v>
      </c>
      <c r="AZ35" s="179"/>
      <c r="BA35" s="179"/>
      <c r="BB35" s="168">
        <f>SUM(AZ35*10+BA35)/AY35*10</f>
        <v>0</v>
      </c>
      <c r="BC35" s="153">
        <f>IF(H35&lt;250,0,IF(H35&lt;500,250,IF(H35&lt;750,"500",IF(H35&lt;1000,750,IF(H35&lt;1500,1000,IF(H35&lt;2000,1500,IF(H35&lt;2500,2000,IF(H35&lt;3000,2500,3000))))))))</f>
        <v>0</v>
      </c>
      <c r="BD35" s="181">
        <v>0</v>
      </c>
      <c r="BE35" s="153">
        <f>BC35-BD35</f>
        <v>0</v>
      </c>
      <c r="BF35" s="153" t="str">
        <f>IF(BE35=0,"geen actie",CONCATENATE("diploma uitschrijven: ",BC35," punten"))</f>
        <v>geen actie</v>
      </c>
      <c r="BG35" s="149">
        <v>25</v>
      </c>
      <c r="BH35" s="182"/>
      <c r="BI35" s="182"/>
      <c r="BJ35" s="182"/>
      <c r="BK35" s="182"/>
      <c r="BO35" s="182"/>
    </row>
    <row r="36" spans="1:67" ht="18" customHeight="1" x14ac:dyDescent="0.3">
      <c r="A36" s="149">
        <v>26</v>
      </c>
      <c r="B36" s="149" t="str">
        <f>IF(A36=BG36,"v","x")</f>
        <v>v</v>
      </c>
      <c r="C36" s="149" t="s">
        <v>237</v>
      </c>
      <c r="D36" s="153"/>
      <c r="E36" s="174" t="s">
        <v>255</v>
      </c>
      <c r="F36" s="193" t="s">
        <v>646</v>
      </c>
      <c r="G36" s="175" t="s">
        <v>256</v>
      </c>
      <c r="H36" s="176">
        <f>SUM(M36+Q36+U36+Y36+AC36+AG36+AK36+AP36+AT36+AX36+BB36)</f>
        <v>2279.119769119769</v>
      </c>
      <c r="I36" s="177">
        <v>2007</v>
      </c>
      <c r="J36" s="153">
        <v>2021</v>
      </c>
      <c r="K36" s="453">
        <f>J36-I36</f>
        <v>14</v>
      </c>
      <c r="L36" s="178">
        <f>H36-M36</f>
        <v>682.45238095238074</v>
      </c>
      <c r="M36" s="164">
        <v>1596.6673881673883</v>
      </c>
      <c r="N36" s="179">
        <v>8</v>
      </c>
      <c r="O36" s="179">
        <v>3</v>
      </c>
      <c r="P36" s="179">
        <v>30</v>
      </c>
      <c r="Q36" s="168">
        <f>SUM(O36*10+P36)/N36*10</f>
        <v>75</v>
      </c>
      <c r="R36" s="179">
        <v>9</v>
      </c>
      <c r="S36" s="179">
        <v>5</v>
      </c>
      <c r="T36" s="179">
        <v>33</v>
      </c>
      <c r="U36" s="168">
        <f>SUM(S36*10+T36)/R36*10</f>
        <v>92.222222222222214</v>
      </c>
      <c r="V36" s="179">
        <v>10</v>
      </c>
      <c r="W36" s="179">
        <v>7</v>
      </c>
      <c r="X36" s="179">
        <v>44</v>
      </c>
      <c r="Y36" s="168">
        <f>SUM(W36*10+X36)/V36*10</f>
        <v>114</v>
      </c>
      <c r="Z36" s="179">
        <v>7</v>
      </c>
      <c r="AA36" s="179">
        <v>3</v>
      </c>
      <c r="AB36" s="179">
        <v>22</v>
      </c>
      <c r="AC36" s="168">
        <f>SUM(AA36*10+AB36)/Z36*10</f>
        <v>74.285714285714292</v>
      </c>
      <c r="AD36" s="179">
        <v>1</v>
      </c>
      <c r="AE36" s="179"/>
      <c r="AF36" s="179"/>
      <c r="AG36" s="168">
        <f>SUM(AE36*10+AF36)/AD36*10</f>
        <v>0</v>
      </c>
      <c r="AH36" s="179">
        <v>9</v>
      </c>
      <c r="AI36" s="179">
        <v>5</v>
      </c>
      <c r="AJ36" s="179">
        <v>35</v>
      </c>
      <c r="AK36" s="168">
        <f>SUM(AI36*10+AJ36)/AH36*10</f>
        <v>94.444444444444443</v>
      </c>
      <c r="AL36" s="179">
        <v>1</v>
      </c>
      <c r="AM36" s="179">
        <v>1</v>
      </c>
      <c r="AN36" s="179"/>
      <c r="AO36" s="179"/>
      <c r="AP36" s="168">
        <f>SUM(AN36*10+AO36/AM36)/AL36*10</f>
        <v>0</v>
      </c>
      <c r="AQ36" s="179">
        <v>8</v>
      </c>
      <c r="AR36" s="179">
        <v>7</v>
      </c>
      <c r="AS36" s="179">
        <v>39</v>
      </c>
      <c r="AT36" s="168">
        <f>SUM(AR36*10+AS36)/AQ36*10</f>
        <v>136.25</v>
      </c>
      <c r="AU36" s="179">
        <v>6</v>
      </c>
      <c r="AV36" s="179">
        <v>1</v>
      </c>
      <c r="AW36" s="179">
        <v>20</v>
      </c>
      <c r="AX36" s="180">
        <f>SUM(AV36*10+AW36)/AU36*10</f>
        <v>50</v>
      </c>
      <c r="AY36" s="179">
        <v>8</v>
      </c>
      <c r="AZ36" s="179">
        <v>1</v>
      </c>
      <c r="BA36" s="179">
        <v>27</v>
      </c>
      <c r="BB36" s="168">
        <f>SUM(AZ36*10+BA36)/AY36*10</f>
        <v>46.25</v>
      </c>
      <c r="BC36" s="153">
        <f>IF(H36&lt;250,0,IF(H36&lt;500,250,IF(H36&lt;750,"500",IF(H36&lt;1000,750,IF(H36&lt;1500,1000,IF(H36&lt;2000,1500,IF(H36&lt;2500,2000,IF(H36&lt;3000,2500,3000))))))))</f>
        <v>2000</v>
      </c>
      <c r="BD36" s="181">
        <v>2000</v>
      </c>
      <c r="BE36" s="153">
        <f>BC36-BD36</f>
        <v>0</v>
      </c>
      <c r="BF36" s="153" t="str">
        <f>IF(BE36=0,"geen actie",CONCATENATE("diploma uitschrijven: ",BC36," punten"))</f>
        <v>geen actie</v>
      </c>
      <c r="BG36" s="149">
        <v>26</v>
      </c>
      <c r="BH36" s="182"/>
      <c r="BI36" s="182"/>
      <c r="BJ36" s="182"/>
      <c r="BK36" s="182"/>
      <c r="BO36" s="182"/>
    </row>
    <row r="37" spans="1:67" x14ac:dyDescent="0.3">
      <c r="A37" s="149">
        <v>100</v>
      </c>
      <c r="B37" s="149" t="str">
        <f>IF(A37=BG37,"v","x")</f>
        <v>v</v>
      </c>
      <c r="C37" s="149"/>
      <c r="D37" s="183"/>
      <c r="E37" s="174" t="s">
        <v>753</v>
      </c>
      <c r="F37" s="193">
        <v>118001</v>
      </c>
      <c r="G37" s="177" t="s">
        <v>301</v>
      </c>
      <c r="H37" s="176">
        <f>SUM(M37+Q37+U37+Y37+AC37+AG37+AK37+AP37+AT37+AX37+BB37)</f>
        <v>0</v>
      </c>
      <c r="I37" s="153">
        <v>2006</v>
      </c>
      <c r="J37" s="153">
        <v>2021</v>
      </c>
      <c r="K37" s="453">
        <f>J37-I37</f>
        <v>15</v>
      </c>
      <c r="L37" s="178">
        <f>H37-M37</f>
        <v>0</v>
      </c>
      <c r="M37" s="164"/>
      <c r="N37" s="179">
        <v>1</v>
      </c>
      <c r="O37" s="179"/>
      <c r="P37" s="179"/>
      <c r="Q37" s="168">
        <f>SUM(O37*10+P37)/N37*10</f>
        <v>0</v>
      </c>
      <c r="R37" s="179">
        <v>1</v>
      </c>
      <c r="S37" s="179"/>
      <c r="T37" s="179"/>
      <c r="U37" s="168">
        <f>SUM(S37*10+T37)/R37*10</f>
        <v>0</v>
      </c>
      <c r="V37" s="179">
        <v>1</v>
      </c>
      <c r="W37" s="179"/>
      <c r="X37" s="179"/>
      <c r="Y37" s="168">
        <f>SUM(W37*10+X37)/V37*10</f>
        <v>0</v>
      </c>
      <c r="Z37" s="179">
        <v>1</v>
      </c>
      <c r="AA37" s="179"/>
      <c r="AB37" s="179"/>
      <c r="AC37" s="168">
        <f>SUM(AA37*10+AB37)/Z37*10</f>
        <v>0</v>
      </c>
      <c r="AD37" s="179">
        <v>1</v>
      </c>
      <c r="AE37" s="179"/>
      <c r="AF37" s="179"/>
      <c r="AG37" s="168">
        <f>SUM(AE37*10+AF37)/AD37*10</f>
        <v>0</v>
      </c>
      <c r="AH37" s="179">
        <v>1</v>
      </c>
      <c r="AI37" s="179"/>
      <c r="AJ37" s="179"/>
      <c r="AK37" s="168">
        <f>SUM(AI37*10+AJ37)/AH37*10</f>
        <v>0</v>
      </c>
      <c r="AL37" s="179">
        <v>1</v>
      </c>
      <c r="AM37" s="179">
        <v>1</v>
      </c>
      <c r="AN37" s="179"/>
      <c r="AO37" s="179"/>
      <c r="AP37" s="168">
        <f>SUM(AN37*10+AO37/AM37)/AL37*10</f>
        <v>0</v>
      </c>
      <c r="AQ37" s="179">
        <v>1</v>
      </c>
      <c r="AR37" s="179"/>
      <c r="AS37" s="179"/>
      <c r="AT37" s="168">
        <f>SUM(AR37*10+AS37)/AQ37*10</f>
        <v>0</v>
      </c>
      <c r="AU37" s="179">
        <v>1</v>
      </c>
      <c r="AV37" s="179"/>
      <c r="AW37" s="179"/>
      <c r="AX37" s="180">
        <f>SUM(AV37*10+AW37)/AU37*10</f>
        <v>0</v>
      </c>
      <c r="AY37" s="179">
        <v>1</v>
      </c>
      <c r="AZ37" s="179"/>
      <c r="BA37" s="179"/>
      <c r="BB37" s="168">
        <f>SUM(AZ37*10+BA37)/AY37*10</f>
        <v>0</v>
      </c>
      <c r="BC37" s="153">
        <f>IF(H37&lt;250,0,IF(H37&lt;500,250,IF(H37&lt;750,"500",IF(H37&lt;1000,750,IF(H37&lt;1500,1000,IF(H37&lt;2000,1500,IF(H37&lt;2500,2000,IF(H37&lt;3000,2500,3000))))))))</f>
        <v>0</v>
      </c>
      <c r="BD37" s="181">
        <v>0</v>
      </c>
      <c r="BE37" s="153">
        <f>BC37-BD37</f>
        <v>0</v>
      </c>
      <c r="BF37" s="153" t="str">
        <f>IF(BE37=0,"geen actie",CONCATENATE("diploma uitschrijven: ",BC37," punten"))</f>
        <v>geen actie</v>
      </c>
      <c r="BG37" s="149">
        <v>100</v>
      </c>
      <c r="BH37" s="182"/>
      <c r="BI37" s="182"/>
      <c r="BJ37" s="182"/>
      <c r="BK37" s="182"/>
      <c r="BO37" s="182"/>
    </row>
    <row r="38" spans="1:67" ht="17.399999999999999" customHeight="1" x14ac:dyDescent="0.3">
      <c r="A38" s="149">
        <v>27</v>
      </c>
      <c r="B38" s="149" t="str">
        <f>IF(A38=BG38,"v","x")</f>
        <v>v</v>
      </c>
      <c r="C38" s="149"/>
      <c r="D38" s="183"/>
      <c r="E38" s="174" t="s">
        <v>541</v>
      </c>
      <c r="F38" s="190"/>
      <c r="G38" s="186" t="s">
        <v>306</v>
      </c>
      <c r="H38" s="176">
        <f>SUM(M38+Q38+U38+Y38+AC38+AG38+AK38+AP38+AT38+AX38+BB38)</f>
        <v>113.63636363636363</v>
      </c>
      <c r="I38" s="153">
        <v>2008</v>
      </c>
      <c r="J38" s="153">
        <v>2021</v>
      </c>
      <c r="K38" s="453">
        <f>J38-I38</f>
        <v>13</v>
      </c>
      <c r="L38" s="178">
        <f>H38-M38</f>
        <v>0</v>
      </c>
      <c r="M38" s="164">
        <v>113.63636363636363</v>
      </c>
      <c r="N38" s="179">
        <v>1</v>
      </c>
      <c r="O38" s="179"/>
      <c r="P38" s="179"/>
      <c r="Q38" s="168">
        <f>SUM(O38*10+P38)/N38*10</f>
        <v>0</v>
      </c>
      <c r="R38" s="179">
        <v>1</v>
      </c>
      <c r="S38" s="179"/>
      <c r="T38" s="179"/>
      <c r="U38" s="168">
        <f>SUM(S38*10+T38)/R38*10</f>
        <v>0</v>
      </c>
      <c r="V38" s="179">
        <v>1</v>
      </c>
      <c r="W38" s="179"/>
      <c r="X38" s="179"/>
      <c r="Y38" s="168">
        <f>SUM(W38*10+X38)/V38*10</f>
        <v>0</v>
      </c>
      <c r="Z38" s="179">
        <v>1</v>
      </c>
      <c r="AA38" s="179"/>
      <c r="AB38" s="179"/>
      <c r="AC38" s="168">
        <f>SUM(AA38*10+AB38)/Z38*10</f>
        <v>0</v>
      </c>
      <c r="AD38" s="179">
        <v>1</v>
      </c>
      <c r="AE38" s="179"/>
      <c r="AF38" s="179"/>
      <c r="AG38" s="168">
        <f>SUM(AE38*10+AF38)/AD38*10</f>
        <v>0</v>
      </c>
      <c r="AH38" s="179">
        <v>1</v>
      </c>
      <c r="AI38" s="179"/>
      <c r="AJ38" s="179"/>
      <c r="AK38" s="168">
        <f>SUM(AI38*10+AJ38)/AH38*10</f>
        <v>0</v>
      </c>
      <c r="AL38" s="179">
        <v>1</v>
      </c>
      <c r="AM38" s="179">
        <v>1</v>
      </c>
      <c r="AN38" s="179"/>
      <c r="AO38" s="179"/>
      <c r="AP38" s="168">
        <f>SUM(AN38*10+AO38/AM38)/AL38*10</f>
        <v>0</v>
      </c>
      <c r="AQ38" s="179">
        <v>1</v>
      </c>
      <c r="AR38" s="179"/>
      <c r="AS38" s="179"/>
      <c r="AT38" s="168">
        <f>SUM(AR38*10+AS38)/AQ38*10</f>
        <v>0</v>
      </c>
      <c r="AU38" s="179">
        <v>1</v>
      </c>
      <c r="AV38" s="179"/>
      <c r="AW38" s="179"/>
      <c r="AX38" s="180">
        <f>SUM(AV38*10+AW38)/AU38*10</f>
        <v>0</v>
      </c>
      <c r="AY38" s="179">
        <v>1</v>
      </c>
      <c r="AZ38" s="179"/>
      <c r="BA38" s="179"/>
      <c r="BB38" s="168">
        <f>SUM(AZ38*10+BA38)/AY38*10</f>
        <v>0</v>
      </c>
      <c r="BC38" s="153">
        <f>IF(H38&lt;250,0,IF(H38&lt;500,250,IF(H38&lt;750,"500",IF(H38&lt;1000,750,IF(H38&lt;1500,1000,IF(H38&lt;2000,1500,IF(H38&lt;2500,2000,IF(H38&lt;3000,2500,3000))))))))</f>
        <v>0</v>
      </c>
      <c r="BD38" s="181">
        <v>0</v>
      </c>
      <c r="BE38" s="153">
        <f>BC38-BD38</f>
        <v>0</v>
      </c>
      <c r="BF38" s="153" t="str">
        <f>IF(BE38=0,"geen actie",CONCATENATE("diploma uitschrijven: ",BC38," punten"))</f>
        <v>geen actie</v>
      </c>
      <c r="BG38" s="149">
        <v>27</v>
      </c>
      <c r="BH38" s="182"/>
      <c r="BI38" s="182"/>
      <c r="BJ38" s="182"/>
      <c r="BK38" s="182"/>
      <c r="BO38" s="182"/>
    </row>
    <row r="39" spans="1:67" ht="18" customHeight="1" x14ac:dyDescent="0.3">
      <c r="A39" s="149">
        <v>78</v>
      </c>
      <c r="B39" s="149" t="str">
        <f>IF(A39=BG39,"v","x")</f>
        <v>v</v>
      </c>
      <c r="C39" s="149" t="s">
        <v>237</v>
      </c>
      <c r="D39" s="463"/>
      <c r="E39" s="174" t="s">
        <v>690</v>
      </c>
      <c r="F39" s="153">
        <v>119388</v>
      </c>
      <c r="G39" s="175" t="s">
        <v>239</v>
      </c>
      <c r="H39" s="176">
        <f>SUM(M39+Q39+U39+Y39+AC39+AG39+AK39+AP39+AT39+AX39+BB39)</f>
        <v>122</v>
      </c>
      <c r="I39" s="177">
        <v>2009</v>
      </c>
      <c r="J39" s="153">
        <v>2021</v>
      </c>
      <c r="K39" s="453">
        <f>J39-I39</f>
        <v>12</v>
      </c>
      <c r="L39" s="178">
        <f>H39-M39</f>
        <v>122</v>
      </c>
      <c r="M39" s="164"/>
      <c r="N39" s="179">
        <v>1</v>
      </c>
      <c r="O39" s="179"/>
      <c r="P39" s="179"/>
      <c r="Q39" s="168">
        <f>SUM(O39*10+P39)/N39*10</f>
        <v>0</v>
      </c>
      <c r="R39" s="179">
        <v>1</v>
      </c>
      <c r="S39" s="179"/>
      <c r="T39" s="179"/>
      <c r="U39" s="168">
        <f>SUM(S39*10+T39)/R39*10</f>
        <v>0</v>
      </c>
      <c r="V39" s="179">
        <v>1</v>
      </c>
      <c r="W39" s="179"/>
      <c r="X39" s="179"/>
      <c r="Y39" s="168">
        <f>SUM(W39*10+X39)/V39*10</f>
        <v>0</v>
      </c>
      <c r="Z39" s="179">
        <v>1</v>
      </c>
      <c r="AA39" s="179"/>
      <c r="AB39" s="179"/>
      <c r="AC39" s="168">
        <f>SUM(AA39*10+AB39)/Z39*10</f>
        <v>0</v>
      </c>
      <c r="AD39" s="179">
        <v>1</v>
      </c>
      <c r="AE39" s="179"/>
      <c r="AF39" s="179"/>
      <c r="AG39" s="168">
        <f>SUM(AE39*10+AF39)/AD39*10</f>
        <v>0</v>
      </c>
      <c r="AH39" s="179">
        <v>1</v>
      </c>
      <c r="AI39" s="179"/>
      <c r="AJ39" s="179"/>
      <c r="AK39" s="168">
        <f>SUM(AI39*10+AJ39)/AH39*10</f>
        <v>0</v>
      </c>
      <c r="AL39" s="179">
        <v>1</v>
      </c>
      <c r="AM39" s="179">
        <v>1</v>
      </c>
      <c r="AN39" s="179"/>
      <c r="AO39" s="179"/>
      <c r="AP39" s="168">
        <f>SUM(AN39*10+AO39/AM39)/AL39*10</f>
        <v>0</v>
      </c>
      <c r="AQ39" s="179">
        <v>1</v>
      </c>
      <c r="AR39" s="179"/>
      <c r="AS39" s="179"/>
      <c r="AT39" s="168">
        <f>SUM(AR39*10+AS39)/AQ39*10</f>
        <v>0</v>
      </c>
      <c r="AU39" s="179">
        <v>5</v>
      </c>
      <c r="AV39" s="179">
        <v>4</v>
      </c>
      <c r="AW39" s="179">
        <v>21</v>
      </c>
      <c r="AX39" s="180">
        <f>SUM(AV39*10+AW39)/AU39*10</f>
        <v>122</v>
      </c>
      <c r="AY39" s="179">
        <v>1</v>
      </c>
      <c r="AZ39" s="179"/>
      <c r="BA39" s="179"/>
      <c r="BB39" s="168">
        <f>SUM(AZ39*10+BA39)/AY39*10</f>
        <v>0</v>
      </c>
      <c r="BC39" s="153">
        <f>IF(H39&lt;250,0,IF(H39&lt;500,250,IF(H39&lt;750,"500",IF(H39&lt;1000,750,IF(H39&lt;1500,1000,IF(H39&lt;2000,1500,IF(H39&lt;2500,2000,IF(H39&lt;3000,2500,3000))))))))</f>
        <v>0</v>
      </c>
      <c r="BD39" s="181">
        <v>0</v>
      </c>
      <c r="BE39" s="153">
        <f>BC39-BD39</f>
        <v>0</v>
      </c>
      <c r="BF39" s="153" t="str">
        <f>IF(BE39=0,"geen actie",CONCATENATE("diploma uitschrijven: ",BC39," punten"))</f>
        <v>geen actie</v>
      </c>
      <c r="BG39" s="149">
        <v>78</v>
      </c>
      <c r="BH39" s="182"/>
      <c r="BI39" s="182"/>
      <c r="BJ39" s="182"/>
      <c r="BK39" s="182"/>
      <c r="BO39" s="182"/>
    </row>
    <row r="40" spans="1:67" ht="18" customHeight="1" x14ac:dyDescent="0.3">
      <c r="A40" s="149">
        <v>89</v>
      </c>
      <c r="B40" s="149" t="str">
        <f>IF(A40=BG40,"v","x")</f>
        <v>v</v>
      </c>
      <c r="C40" s="149" t="s">
        <v>237</v>
      </c>
      <c r="D40" s="483"/>
      <c r="E40" s="174" t="s">
        <v>726</v>
      </c>
      <c r="F40" s="190">
        <v>116644</v>
      </c>
      <c r="G40" s="186" t="s">
        <v>723</v>
      </c>
      <c r="H40" s="176">
        <f>SUM(M40+Q40+U40+Y40+AC40+AG40+AK40+AP40+AT40+AX40+BB40)</f>
        <v>124</v>
      </c>
      <c r="I40" s="153">
        <v>2009</v>
      </c>
      <c r="J40" s="153">
        <v>2021</v>
      </c>
      <c r="K40" s="453">
        <f>J40-I40</f>
        <v>12</v>
      </c>
      <c r="L40" s="178">
        <f>H40-M40</f>
        <v>124</v>
      </c>
      <c r="M40" s="164"/>
      <c r="N40" s="179">
        <v>1</v>
      </c>
      <c r="O40" s="179"/>
      <c r="P40" s="179"/>
      <c r="Q40" s="168">
        <f>SUM(O40*10+P40)/N40*10</f>
        <v>0</v>
      </c>
      <c r="R40" s="179">
        <v>1</v>
      </c>
      <c r="S40" s="179"/>
      <c r="T40" s="179"/>
      <c r="U40" s="168">
        <f>SUM(S40*10+T40)/R40*10</f>
        <v>0</v>
      </c>
      <c r="V40" s="179">
        <v>1</v>
      </c>
      <c r="W40" s="179"/>
      <c r="X40" s="179"/>
      <c r="Y40" s="168">
        <f>SUM(W40*10+X40)/V40*10</f>
        <v>0</v>
      </c>
      <c r="Z40" s="179">
        <v>1</v>
      </c>
      <c r="AA40" s="179"/>
      <c r="AB40" s="179"/>
      <c r="AC40" s="168">
        <f>SUM(AA40*10+AB40)/Z40*10</f>
        <v>0</v>
      </c>
      <c r="AD40" s="179">
        <v>1</v>
      </c>
      <c r="AE40" s="179"/>
      <c r="AF40" s="179"/>
      <c r="AG40" s="168">
        <f>SUM(AE40*10+AF40)/AD40*10</f>
        <v>0</v>
      </c>
      <c r="AH40" s="179">
        <v>1</v>
      </c>
      <c r="AI40" s="179"/>
      <c r="AJ40" s="179"/>
      <c r="AK40" s="168">
        <f>SUM(AI40*10+AJ40)/AH40*10</f>
        <v>0</v>
      </c>
      <c r="AL40" s="179">
        <v>1</v>
      </c>
      <c r="AM40" s="179">
        <v>1</v>
      </c>
      <c r="AN40" s="179"/>
      <c r="AO40" s="179"/>
      <c r="AP40" s="168">
        <f>SUM(AN40*10+AO40/AM40)/AL40*10</f>
        <v>0</v>
      </c>
      <c r="AQ40" s="179">
        <v>1</v>
      </c>
      <c r="AR40" s="179"/>
      <c r="AS40" s="179"/>
      <c r="AT40" s="168">
        <f>SUM(AR40*10+AS40)/AQ40*10</f>
        <v>0</v>
      </c>
      <c r="AU40" s="179">
        <v>5</v>
      </c>
      <c r="AV40" s="179">
        <v>4</v>
      </c>
      <c r="AW40" s="179">
        <v>22</v>
      </c>
      <c r="AX40" s="180">
        <f>SUM(AV40*10+AW40)/AU40*10</f>
        <v>124</v>
      </c>
      <c r="AY40" s="179">
        <v>1</v>
      </c>
      <c r="AZ40" s="179"/>
      <c r="BA40" s="179"/>
      <c r="BB40" s="168">
        <f>SUM(AZ40*10+BA40)/AY40*10</f>
        <v>0</v>
      </c>
      <c r="BC40" s="153">
        <f>IF(H40&lt;250,0,IF(H40&lt;500,250,IF(H40&lt;750,"500",IF(H40&lt;1000,750,IF(H40&lt;1500,1000,IF(H40&lt;2000,1500,IF(H40&lt;2500,2000,IF(H40&lt;3000,2500,3000))))))))</f>
        <v>0</v>
      </c>
      <c r="BD40" s="181">
        <v>0</v>
      </c>
      <c r="BE40" s="153">
        <f>BC40-BD40</f>
        <v>0</v>
      </c>
      <c r="BF40" s="153" t="str">
        <f>IF(BE40=0,"geen actie",CONCATENATE("diploma uitschrijven: ",BC40," punten"))</f>
        <v>geen actie</v>
      </c>
      <c r="BG40" s="149">
        <v>89</v>
      </c>
      <c r="BH40" s="182"/>
      <c r="BI40" s="182"/>
      <c r="BJ40" s="182"/>
      <c r="BK40" s="182"/>
      <c r="BO40" s="182"/>
    </row>
    <row r="41" spans="1:67" ht="18" customHeight="1" x14ac:dyDescent="0.3">
      <c r="A41" s="149">
        <v>28</v>
      </c>
      <c r="B41" s="149" t="str">
        <f>IF(A41=BG41,"v","x")</f>
        <v>v</v>
      </c>
      <c r="C41" s="149" t="s">
        <v>237</v>
      </c>
      <c r="D41" s="153"/>
      <c r="E41" s="174" t="s">
        <v>296</v>
      </c>
      <c r="F41" s="193" t="s">
        <v>297</v>
      </c>
      <c r="G41" s="177" t="s">
        <v>245</v>
      </c>
      <c r="H41" s="176">
        <f>SUM(M41+Q41+U41+Y41+AC41+AG41+AK41+AP41+AT41+AX41+BB41)</f>
        <v>1708.43253968254</v>
      </c>
      <c r="I41" s="153">
        <v>2008</v>
      </c>
      <c r="J41" s="153">
        <v>2021</v>
      </c>
      <c r="K41" s="453">
        <f>J41-I41</f>
        <v>13</v>
      </c>
      <c r="L41" s="178">
        <f>H41-M41</f>
        <v>609.34523809523807</v>
      </c>
      <c r="M41" s="164">
        <v>1099.0873015873019</v>
      </c>
      <c r="N41" s="179">
        <v>7</v>
      </c>
      <c r="O41" s="179">
        <v>4</v>
      </c>
      <c r="P41" s="179">
        <v>24</v>
      </c>
      <c r="Q41" s="168">
        <f>SUM(O41*10+P41)/N41*10</f>
        <v>91.428571428571416</v>
      </c>
      <c r="R41" s="179">
        <v>9</v>
      </c>
      <c r="S41" s="179">
        <v>5</v>
      </c>
      <c r="T41" s="179">
        <v>37</v>
      </c>
      <c r="U41" s="168">
        <f>SUM(S41*10+T41)/R41*10</f>
        <v>96.666666666666657</v>
      </c>
      <c r="V41" s="179">
        <v>9</v>
      </c>
      <c r="W41" s="179">
        <v>9</v>
      </c>
      <c r="X41" s="179">
        <v>45</v>
      </c>
      <c r="Y41" s="168">
        <f>SUM(W41*10+X41)/V41*10</f>
        <v>150</v>
      </c>
      <c r="Z41" s="179">
        <v>7</v>
      </c>
      <c r="AA41" s="179">
        <v>7</v>
      </c>
      <c r="AB41" s="179">
        <v>35</v>
      </c>
      <c r="AC41" s="168">
        <f>SUM(AA41*10+AB41)/Z41*10</f>
        <v>150</v>
      </c>
      <c r="AD41" s="179">
        <v>1</v>
      </c>
      <c r="AE41" s="179"/>
      <c r="AF41" s="179"/>
      <c r="AG41" s="168">
        <f>SUM(AE41*10+AF41)/AD41*10</f>
        <v>0</v>
      </c>
      <c r="AH41" s="179">
        <v>8</v>
      </c>
      <c r="AI41" s="179">
        <v>6</v>
      </c>
      <c r="AJ41" s="179">
        <v>37</v>
      </c>
      <c r="AK41" s="168">
        <f>SUM(AI41*10+AJ41)/AH41*10</f>
        <v>121.25</v>
      </c>
      <c r="AL41" s="179">
        <v>1</v>
      </c>
      <c r="AM41" s="179">
        <v>1</v>
      </c>
      <c r="AN41" s="179"/>
      <c r="AO41" s="179"/>
      <c r="AP41" s="168">
        <f>SUM(AN41*10+AO41/AM41)/AL41*10</f>
        <v>0</v>
      </c>
      <c r="AQ41" s="179">
        <v>1</v>
      </c>
      <c r="AR41" s="179"/>
      <c r="AS41" s="179"/>
      <c r="AT41" s="168">
        <f>SUM(AR41*10+AS41)/AQ41*10</f>
        <v>0</v>
      </c>
      <c r="AU41" s="179">
        <v>1</v>
      </c>
      <c r="AV41" s="179"/>
      <c r="AW41" s="179"/>
      <c r="AX41" s="180">
        <f>SUM(AV41*10+AW41)/AU41*10</f>
        <v>0</v>
      </c>
      <c r="AY41" s="179">
        <v>1</v>
      </c>
      <c r="AZ41" s="179"/>
      <c r="BA41" s="179"/>
      <c r="BB41" s="168">
        <f>SUM(AZ41*10+BA41)/AY41*10</f>
        <v>0</v>
      </c>
      <c r="BC41" s="153">
        <f>IF(H41&lt;250,0,IF(H41&lt;500,250,IF(H41&lt;750,"500",IF(H41&lt;1000,750,IF(H41&lt;1500,1000,IF(H41&lt;2000,1500,IF(H41&lt;2500,2000,IF(H41&lt;3000,2500,3000))))))))</f>
        <v>1500</v>
      </c>
      <c r="BD41" s="181">
        <v>1500</v>
      </c>
      <c r="BE41" s="153">
        <f>BC41-BD41</f>
        <v>0</v>
      </c>
      <c r="BF41" s="153" t="str">
        <f>IF(BE41=0,"geen actie",CONCATENATE("diploma uitschrijven: ",BC41," punten"))</f>
        <v>geen actie</v>
      </c>
      <c r="BG41" s="149">
        <v>28</v>
      </c>
      <c r="BH41" s="182"/>
      <c r="BI41" s="182"/>
      <c r="BJ41" s="182"/>
      <c r="BK41" s="182"/>
      <c r="BO41" s="182"/>
    </row>
    <row r="42" spans="1:67" ht="18" customHeight="1" x14ac:dyDescent="0.3">
      <c r="A42" s="149">
        <v>29</v>
      </c>
      <c r="B42" s="149" t="str">
        <f>IF(A42=BG42,"v","x")</f>
        <v>v</v>
      </c>
      <c r="C42" s="149" t="s">
        <v>237</v>
      </c>
      <c r="D42" s="149"/>
      <c r="E42" s="174" t="s">
        <v>298</v>
      </c>
      <c r="F42" s="190">
        <v>118246</v>
      </c>
      <c r="G42" s="186" t="s">
        <v>247</v>
      </c>
      <c r="H42" s="176">
        <f>SUM(M42+Q42+U42+Y42+AC42+AG42+AK42+AP42+AT42+AX42+BB42)</f>
        <v>1015.9722222222222</v>
      </c>
      <c r="I42" s="195">
        <v>2008</v>
      </c>
      <c r="J42" s="153">
        <v>2021</v>
      </c>
      <c r="K42" s="453">
        <f>J42-I42</f>
        <v>13</v>
      </c>
      <c r="L42" s="178">
        <f>H42-M42</f>
        <v>740.41666666666663</v>
      </c>
      <c r="M42" s="164">
        <v>275.55555555555554</v>
      </c>
      <c r="N42" s="179">
        <v>8</v>
      </c>
      <c r="O42" s="179">
        <v>8</v>
      </c>
      <c r="P42" s="179">
        <v>40</v>
      </c>
      <c r="Q42" s="168">
        <f>SUM(O42*10+P42)/N42*10</f>
        <v>150</v>
      </c>
      <c r="R42" s="179">
        <v>1</v>
      </c>
      <c r="S42" s="179"/>
      <c r="T42" s="179"/>
      <c r="U42" s="168">
        <f>SUM(S42*10+T42)/R42*10</f>
        <v>0</v>
      </c>
      <c r="V42" s="179">
        <v>7</v>
      </c>
      <c r="W42" s="179">
        <v>6</v>
      </c>
      <c r="X42" s="179">
        <v>31</v>
      </c>
      <c r="Y42" s="168">
        <f>SUM(W42*10+X42)/V42*10</f>
        <v>130</v>
      </c>
      <c r="Z42" s="179">
        <v>6</v>
      </c>
      <c r="AA42" s="179">
        <v>5</v>
      </c>
      <c r="AB42" s="179">
        <v>29</v>
      </c>
      <c r="AC42" s="168">
        <f>SUM(AA42*10+AB42)/Z42*10</f>
        <v>131.66666666666666</v>
      </c>
      <c r="AD42" s="179">
        <v>1</v>
      </c>
      <c r="AE42" s="179"/>
      <c r="AF42" s="179"/>
      <c r="AG42" s="168">
        <f>SUM(AE42*10+AF42)/AD42*10</f>
        <v>0</v>
      </c>
      <c r="AH42" s="179">
        <v>1</v>
      </c>
      <c r="AI42" s="179"/>
      <c r="AJ42" s="179"/>
      <c r="AK42" s="168">
        <f>SUM(AI42*10+AJ42)/AH42*10</f>
        <v>0</v>
      </c>
      <c r="AL42" s="179">
        <v>8</v>
      </c>
      <c r="AM42" s="179">
        <v>1</v>
      </c>
      <c r="AN42" s="179">
        <v>6</v>
      </c>
      <c r="AO42" s="179">
        <v>36</v>
      </c>
      <c r="AP42" s="168">
        <f>SUM(AN42*10+AO42/AM42)/AL42*10</f>
        <v>120</v>
      </c>
      <c r="AQ42" s="179">
        <v>1</v>
      </c>
      <c r="AR42" s="179"/>
      <c r="AS42" s="179"/>
      <c r="AT42" s="168">
        <f>SUM(AR42*10+AS42)/AQ42*10</f>
        <v>0</v>
      </c>
      <c r="AU42" s="179">
        <v>15</v>
      </c>
      <c r="AV42" s="179">
        <v>15</v>
      </c>
      <c r="AW42" s="179">
        <v>75</v>
      </c>
      <c r="AX42" s="180">
        <f>SUM(AV42*10+AW42)/AU42*10</f>
        <v>150</v>
      </c>
      <c r="AY42" s="179">
        <v>8</v>
      </c>
      <c r="AZ42" s="179">
        <v>2</v>
      </c>
      <c r="BA42" s="179">
        <v>27</v>
      </c>
      <c r="BB42" s="168">
        <f>SUM(AZ42*10+BA42)/AY42*10</f>
        <v>58.75</v>
      </c>
      <c r="BC42" s="153">
        <f>IF(H42&lt;250,0,IF(H42&lt;500,250,IF(H42&lt;750,"500",IF(H42&lt;1000,750,IF(H42&lt;1500,1000,IF(H42&lt;2000,1500,IF(H42&lt;2500,2000,IF(H42&lt;3000,2500,3000))))))))</f>
        <v>1000</v>
      </c>
      <c r="BD42" s="181">
        <v>750</v>
      </c>
      <c r="BE42" s="153">
        <f>BC42-BD42</f>
        <v>250</v>
      </c>
      <c r="BF42" s="153" t="str">
        <f>IF(BE42=0,"geen actie",CONCATENATE("diploma uitschrijven: ",BC42," punten"))</f>
        <v>diploma uitschrijven: 1000 punten</v>
      </c>
      <c r="BG42" s="149">
        <v>29</v>
      </c>
      <c r="BH42" s="182"/>
      <c r="BI42" s="182"/>
      <c r="BJ42" s="182"/>
      <c r="BK42" s="182"/>
      <c r="BO42" s="182"/>
    </row>
    <row r="43" spans="1:67" ht="18" customHeight="1" x14ac:dyDescent="0.3">
      <c r="A43" s="149">
        <v>30</v>
      </c>
      <c r="B43" s="149" t="str">
        <f>IF(A43=BG43,"v","x")</f>
        <v>v</v>
      </c>
      <c r="C43" s="149" t="s">
        <v>237</v>
      </c>
      <c r="D43" s="153"/>
      <c r="E43" s="155" t="s">
        <v>257</v>
      </c>
      <c r="F43" s="149">
        <v>117409</v>
      </c>
      <c r="G43" s="175" t="s">
        <v>247</v>
      </c>
      <c r="H43" s="176">
        <f>SUM(M43+Q43+U43+Y43+AC43+AG43+AK43+AP43+AT43+AX43+BB43)</f>
        <v>1560.014346764347</v>
      </c>
      <c r="I43" s="195">
        <v>2007</v>
      </c>
      <c r="J43" s="153">
        <v>2021</v>
      </c>
      <c r="K43" s="453">
        <f>J43-I43</f>
        <v>14</v>
      </c>
      <c r="L43" s="178">
        <f>H43-M43</f>
        <v>666.01434676434701</v>
      </c>
      <c r="M43" s="164">
        <v>894</v>
      </c>
      <c r="N43" s="179">
        <v>7</v>
      </c>
      <c r="O43" s="179">
        <v>4</v>
      </c>
      <c r="P43" s="179">
        <v>26</v>
      </c>
      <c r="Q43" s="168">
        <f>SUM(O43*10+P43)/N43*10</f>
        <v>94.285714285714292</v>
      </c>
      <c r="R43" s="179">
        <v>13</v>
      </c>
      <c r="S43" s="179">
        <v>9</v>
      </c>
      <c r="T43" s="179">
        <v>49</v>
      </c>
      <c r="U43" s="168">
        <f>SUM(S43*10+T43)/R43*10</f>
        <v>106.92307692307692</v>
      </c>
      <c r="V43" s="179">
        <v>10</v>
      </c>
      <c r="W43" s="179">
        <v>4</v>
      </c>
      <c r="X43" s="179">
        <v>38</v>
      </c>
      <c r="Y43" s="168">
        <f>SUM(W43*10+X43)/V43*10</f>
        <v>78</v>
      </c>
      <c r="Z43" s="179">
        <v>1</v>
      </c>
      <c r="AA43" s="179"/>
      <c r="AB43" s="179"/>
      <c r="AC43" s="168">
        <f>SUM(AA43*10+AB43)/Z43*10</f>
        <v>0</v>
      </c>
      <c r="AD43" s="179">
        <v>1</v>
      </c>
      <c r="AE43" s="179"/>
      <c r="AF43" s="179"/>
      <c r="AG43" s="168">
        <f>SUM(AE43*10+AF43)/AD43*10</f>
        <v>0</v>
      </c>
      <c r="AH43" s="179">
        <v>1</v>
      </c>
      <c r="AI43" s="179"/>
      <c r="AJ43" s="179"/>
      <c r="AK43" s="168">
        <f>SUM(AI43*10+AJ43)/AH43*10</f>
        <v>0</v>
      </c>
      <c r="AL43" s="179">
        <v>9</v>
      </c>
      <c r="AM43" s="179">
        <v>1</v>
      </c>
      <c r="AN43" s="179">
        <v>4</v>
      </c>
      <c r="AO43" s="179">
        <v>37</v>
      </c>
      <c r="AP43" s="168">
        <f>SUM(AN43*10+AO43/AM43)/AL43*10</f>
        <v>85.555555555555557</v>
      </c>
      <c r="AQ43" s="179">
        <v>8</v>
      </c>
      <c r="AR43" s="179">
        <v>6</v>
      </c>
      <c r="AS43" s="179">
        <v>36</v>
      </c>
      <c r="AT43" s="168">
        <f>SUM(AR43*10+AS43)/AQ43*10</f>
        <v>120</v>
      </c>
      <c r="AU43" s="179">
        <v>6</v>
      </c>
      <c r="AV43" s="179">
        <v>3</v>
      </c>
      <c r="AW43" s="179">
        <v>24</v>
      </c>
      <c r="AX43" s="180">
        <f>SUM(AV43*10+AW43)/AU43*10</f>
        <v>90</v>
      </c>
      <c r="AY43" s="179">
        <v>8</v>
      </c>
      <c r="AZ43" s="179">
        <v>4</v>
      </c>
      <c r="BA43" s="179">
        <v>33</v>
      </c>
      <c r="BB43" s="168">
        <f>SUM(AZ43*10+BA43)/AY43*10</f>
        <v>91.25</v>
      </c>
      <c r="BC43" s="153">
        <f>IF(H43&lt;250,0,IF(H43&lt;500,250,IF(H43&lt;750,"500",IF(H43&lt;1000,750,IF(H43&lt;1500,1000,IF(H43&lt;2000,1500,IF(H43&lt;2500,2000,IF(H43&lt;3000,2500,3000))))))))</f>
        <v>1500</v>
      </c>
      <c r="BD43" s="181">
        <v>1000</v>
      </c>
      <c r="BE43" s="153">
        <f>BC43-BD43</f>
        <v>500</v>
      </c>
      <c r="BF43" s="153" t="str">
        <f>IF(BE43=0,"geen actie",CONCATENATE("diploma uitschrijven: ",BC43," punten"))</f>
        <v>diploma uitschrijven: 1500 punten</v>
      </c>
      <c r="BG43" s="149">
        <v>30</v>
      </c>
      <c r="BH43" s="182"/>
      <c r="BI43" s="182"/>
      <c r="BJ43" s="182"/>
      <c r="BK43" s="182"/>
      <c r="BO43" s="182"/>
    </row>
    <row r="44" spans="1:67" ht="18" customHeight="1" x14ac:dyDescent="0.3">
      <c r="A44" s="149">
        <v>31</v>
      </c>
      <c r="B44" s="149" t="str">
        <f>IF(A44=BG44,"v","x")</f>
        <v>v</v>
      </c>
      <c r="C44" s="149" t="s">
        <v>237</v>
      </c>
      <c r="D44" s="183"/>
      <c r="E44" s="174" t="s">
        <v>258</v>
      </c>
      <c r="F44" s="149">
        <v>116437</v>
      </c>
      <c r="G44" s="175" t="s">
        <v>241</v>
      </c>
      <c r="H44" s="176">
        <f>SUM(M44+Q44+U44+Y44+AC44+AG44+AK44+AP44+AT44+AX44+BB44)</f>
        <v>1598.6875901875896</v>
      </c>
      <c r="I44" s="195">
        <v>2005</v>
      </c>
      <c r="J44" s="153">
        <v>2021</v>
      </c>
      <c r="K44" s="453">
        <f>J44-I44</f>
        <v>16</v>
      </c>
      <c r="L44" s="178">
        <f>H44-M44</f>
        <v>0</v>
      </c>
      <c r="M44" s="164">
        <v>1598.6875901875896</v>
      </c>
      <c r="N44" s="179">
        <v>1</v>
      </c>
      <c r="O44" s="179"/>
      <c r="P44" s="179"/>
      <c r="Q44" s="168">
        <f>SUM(O44*10+P44)/N44*10</f>
        <v>0</v>
      </c>
      <c r="R44" s="179">
        <v>1</v>
      </c>
      <c r="S44" s="179"/>
      <c r="T44" s="179"/>
      <c r="U44" s="168">
        <f>SUM(S44*10+T44)/R44*10</f>
        <v>0</v>
      </c>
      <c r="V44" s="179">
        <v>1</v>
      </c>
      <c r="W44" s="179"/>
      <c r="X44" s="179"/>
      <c r="Y44" s="168">
        <f>SUM(W44*10+X44)/V44*10</f>
        <v>0</v>
      </c>
      <c r="Z44" s="179">
        <v>1</v>
      </c>
      <c r="AA44" s="179"/>
      <c r="AB44" s="179"/>
      <c r="AC44" s="168">
        <f>SUM(AA44*10+AB44)/Z44*10</f>
        <v>0</v>
      </c>
      <c r="AD44" s="179">
        <v>1</v>
      </c>
      <c r="AE44" s="179"/>
      <c r="AF44" s="179"/>
      <c r="AG44" s="168">
        <f>SUM(AE44*10+AF44)/AD44*10</f>
        <v>0</v>
      </c>
      <c r="AH44" s="179">
        <v>1</v>
      </c>
      <c r="AI44" s="179"/>
      <c r="AJ44" s="179"/>
      <c r="AK44" s="168">
        <f>SUM(AI44*10+AJ44)/AH44*10</f>
        <v>0</v>
      </c>
      <c r="AL44" s="179">
        <v>1</v>
      </c>
      <c r="AM44" s="179">
        <v>1</v>
      </c>
      <c r="AN44" s="179"/>
      <c r="AO44" s="179"/>
      <c r="AP44" s="168">
        <f>SUM(AN44*10+AO44/AM44)/AL44*10</f>
        <v>0</v>
      </c>
      <c r="AQ44" s="179">
        <v>1</v>
      </c>
      <c r="AR44" s="179"/>
      <c r="AS44" s="179"/>
      <c r="AT44" s="168">
        <f>SUM(AR44*10+AS44)/AQ44*10</f>
        <v>0</v>
      </c>
      <c r="AU44" s="179">
        <v>1</v>
      </c>
      <c r="AV44" s="179"/>
      <c r="AW44" s="179"/>
      <c r="AX44" s="180">
        <f>SUM(AV44*10+AW44)/AU44*10</f>
        <v>0</v>
      </c>
      <c r="AY44" s="179">
        <v>1</v>
      </c>
      <c r="AZ44" s="179"/>
      <c r="BA44" s="179"/>
      <c r="BB44" s="168">
        <f>SUM(AZ44*10+BA44)/AY44*10</f>
        <v>0</v>
      </c>
      <c r="BC44" s="153">
        <f>IF(H44&lt;250,0,IF(H44&lt;500,250,IF(H44&lt;750,"500",IF(H44&lt;1000,750,IF(H44&lt;1500,1000,IF(H44&lt;2000,1500,IF(H44&lt;2500,2000,IF(H44&lt;3000,2500,3000))))))))</f>
        <v>1500</v>
      </c>
      <c r="BD44" s="181">
        <v>1500</v>
      </c>
      <c r="BE44" s="153">
        <f>BC44-BD44</f>
        <v>0</v>
      </c>
      <c r="BF44" s="153" t="str">
        <f>IF(BE44=0,"geen actie",CONCATENATE("diploma uitschrijven: ",BC44," punten"))</f>
        <v>geen actie</v>
      </c>
      <c r="BG44" s="149">
        <v>31</v>
      </c>
      <c r="BH44" s="182"/>
      <c r="BI44" s="182"/>
      <c r="BJ44" s="182"/>
      <c r="BK44" s="182"/>
      <c r="BO44" s="182"/>
    </row>
    <row r="45" spans="1:67" ht="18" customHeight="1" x14ac:dyDescent="0.3">
      <c r="A45" s="149">
        <v>32</v>
      </c>
      <c r="B45" s="149" t="str">
        <f>IF(A45=BG45,"v","x")</f>
        <v>v</v>
      </c>
      <c r="C45" s="149" t="s">
        <v>237</v>
      </c>
      <c r="D45" s="216"/>
      <c r="E45" s="174" t="s">
        <v>300</v>
      </c>
      <c r="F45" s="193"/>
      <c r="G45" s="149" t="s">
        <v>301</v>
      </c>
      <c r="H45" s="176">
        <f>SUM(M45+Q45+U45+Y45+AC45+AG45+AK45+AP45+AT45+AX45+BB45)</f>
        <v>43.333333333333329</v>
      </c>
      <c r="I45" s="197">
        <v>2008</v>
      </c>
      <c r="J45" s="153">
        <v>2021</v>
      </c>
      <c r="K45" s="453">
        <f>J45-I45</f>
        <v>13</v>
      </c>
      <c r="L45" s="178">
        <f>H45-M45</f>
        <v>0</v>
      </c>
      <c r="M45" s="164">
        <v>43.333333333333329</v>
      </c>
      <c r="N45" s="179">
        <v>1</v>
      </c>
      <c r="O45" s="179"/>
      <c r="P45" s="179"/>
      <c r="Q45" s="168">
        <f>SUM(O45*10+P45)/N45*10</f>
        <v>0</v>
      </c>
      <c r="R45" s="179">
        <v>1</v>
      </c>
      <c r="S45" s="179"/>
      <c r="T45" s="179"/>
      <c r="U45" s="168">
        <f>SUM(S45*10+T45)/R45*10</f>
        <v>0</v>
      </c>
      <c r="V45" s="179">
        <v>1</v>
      </c>
      <c r="W45" s="179"/>
      <c r="X45" s="179"/>
      <c r="Y45" s="168">
        <f>SUM(W45*10+X45)/V45*10</f>
        <v>0</v>
      </c>
      <c r="Z45" s="179">
        <v>1</v>
      </c>
      <c r="AA45" s="179"/>
      <c r="AB45" s="179"/>
      <c r="AC45" s="168">
        <f>SUM(AA45*10+AB45)/Z45*10</f>
        <v>0</v>
      </c>
      <c r="AD45" s="179">
        <v>1</v>
      </c>
      <c r="AE45" s="179"/>
      <c r="AF45" s="179"/>
      <c r="AG45" s="168">
        <f>SUM(AE45*10+AF45)/AD45*10</f>
        <v>0</v>
      </c>
      <c r="AH45" s="179">
        <v>1</v>
      </c>
      <c r="AI45" s="179"/>
      <c r="AJ45" s="179"/>
      <c r="AK45" s="168">
        <f>SUM(AI45*10+AJ45)/AH45*10</f>
        <v>0</v>
      </c>
      <c r="AL45" s="179">
        <v>1</v>
      </c>
      <c r="AM45" s="179">
        <v>1</v>
      </c>
      <c r="AN45" s="179"/>
      <c r="AO45" s="179"/>
      <c r="AP45" s="168">
        <f>SUM(AN45*10+AO45/AM45)/AL45*10</f>
        <v>0</v>
      </c>
      <c r="AQ45" s="179">
        <v>1</v>
      </c>
      <c r="AR45" s="179"/>
      <c r="AS45" s="179"/>
      <c r="AT45" s="168">
        <f>SUM(AR45*10+AS45)/AQ45*10</f>
        <v>0</v>
      </c>
      <c r="AU45" s="179">
        <v>1</v>
      </c>
      <c r="AV45" s="179"/>
      <c r="AW45" s="179"/>
      <c r="AX45" s="180">
        <f>SUM(AV45*10+AW45)/AU45*10</f>
        <v>0</v>
      </c>
      <c r="AY45" s="179">
        <v>1</v>
      </c>
      <c r="AZ45" s="179"/>
      <c r="BA45" s="179"/>
      <c r="BB45" s="168">
        <f>SUM(AZ45*10+BA45)/AY45*10</f>
        <v>0</v>
      </c>
      <c r="BC45" s="153">
        <f>IF(H45&lt;250,0,IF(H45&lt;500,250,IF(H45&lt;750,"500",IF(H45&lt;1000,750,IF(H45&lt;1500,1000,IF(H45&lt;2000,1500,IF(H45&lt;2500,2000,IF(H45&lt;3000,2500,3000))))))))</f>
        <v>0</v>
      </c>
      <c r="BD45" s="181">
        <v>0</v>
      </c>
      <c r="BE45" s="153">
        <f>BC45-BD45</f>
        <v>0</v>
      </c>
      <c r="BF45" s="153" t="str">
        <f>IF(BE45=0,"geen actie",CONCATENATE("diploma uitschrijven: ",BC45," punten"))</f>
        <v>geen actie</v>
      </c>
      <c r="BG45" s="149">
        <v>32</v>
      </c>
      <c r="BH45" s="182"/>
      <c r="BI45" s="182"/>
      <c r="BJ45" s="182"/>
      <c r="BK45" s="182"/>
      <c r="BO45" s="182"/>
    </row>
    <row r="46" spans="1:67" ht="18" customHeight="1" x14ac:dyDescent="0.3">
      <c r="A46" s="149">
        <v>84</v>
      </c>
      <c r="B46" s="149" t="str">
        <f>IF(A46=BG46,"v","x")</f>
        <v>v</v>
      </c>
      <c r="C46" s="149"/>
      <c r="D46" s="481"/>
      <c r="E46" s="174" t="s">
        <v>710</v>
      </c>
      <c r="F46" s="190"/>
      <c r="G46" s="186" t="s">
        <v>284</v>
      </c>
      <c r="H46" s="176">
        <f>SUM(M46+Q46+U46+Y46+AC46+AG46+AK46+AP46+AT46+AX46+BB46)</f>
        <v>217.33333333333337</v>
      </c>
      <c r="I46" s="446">
        <v>2007</v>
      </c>
      <c r="J46" s="153">
        <v>2021</v>
      </c>
      <c r="K46" s="453">
        <f>J46-I46</f>
        <v>14</v>
      </c>
      <c r="L46" s="178">
        <f>H46-M46</f>
        <v>217.33333333333337</v>
      </c>
      <c r="M46" s="164"/>
      <c r="N46" s="179">
        <v>1</v>
      </c>
      <c r="O46" s="179"/>
      <c r="P46" s="179"/>
      <c r="Q46" s="168">
        <f>SUM(O46*10+P46)/N46*10</f>
        <v>0</v>
      </c>
      <c r="R46" s="179">
        <v>1</v>
      </c>
      <c r="S46" s="179"/>
      <c r="T46" s="179"/>
      <c r="U46" s="168">
        <f>SUM(S46*10+T46)/R46*10</f>
        <v>0</v>
      </c>
      <c r="V46" s="179">
        <v>1</v>
      </c>
      <c r="W46" s="179"/>
      <c r="X46" s="179"/>
      <c r="Y46" s="168">
        <f>SUM(W46*10+X46)/V46*10</f>
        <v>0</v>
      </c>
      <c r="Z46" s="179">
        <v>1</v>
      </c>
      <c r="AA46" s="179"/>
      <c r="AB46" s="179"/>
      <c r="AC46" s="168">
        <f>SUM(AA46*10+AB46)/Z46*10</f>
        <v>0</v>
      </c>
      <c r="AD46" s="179">
        <v>1</v>
      </c>
      <c r="AE46" s="179"/>
      <c r="AF46" s="179"/>
      <c r="AG46" s="168">
        <f>SUM(AE46*10+AF46)/AD46*10</f>
        <v>0</v>
      </c>
      <c r="AH46" s="179">
        <v>1</v>
      </c>
      <c r="AI46" s="179"/>
      <c r="AJ46" s="179"/>
      <c r="AK46" s="168">
        <f>SUM(AI46*10+AJ46)/AH46*10</f>
        <v>0</v>
      </c>
      <c r="AL46" s="179">
        <v>1</v>
      </c>
      <c r="AM46" s="179">
        <v>1</v>
      </c>
      <c r="AN46" s="179"/>
      <c r="AO46" s="179"/>
      <c r="AP46" s="168">
        <f>SUM(AN46*10+AO46/AM46)/AL46*10</f>
        <v>0</v>
      </c>
      <c r="AQ46" s="179">
        <v>10</v>
      </c>
      <c r="AR46" s="179">
        <v>9</v>
      </c>
      <c r="AS46" s="179">
        <v>39</v>
      </c>
      <c r="AT46" s="168">
        <f>SUM(AR46*10+AS46)/AQ46*10</f>
        <v>129</v>
      </c>
      <c r="AU46" s="179">
        <v>15</v>
      </c>
      <c r="AV46" s="179">
        <v>3</v>
      </c>
      <c r="AW46" s="179">
        <v>40</v>
      </c>
      <c r="AX46" s="180">
        <f>SUM(AV46*10+AW46)/AU46*10</f>
        <v>46.666666666666671</v>
      </c>
      <c r="AY46" s="179">
        <v>12</v>
      </c>
      <c r="AZ46" s="179">
        <v>2</v>
      </c>
      <c r="BA46" s="179">
        <v>30</v>
      </c>
      <c r="BB46" s="168">
        <f>SUM(AZ46*10+BA46)/AY46*10</f>
        <v>41.666666666666671</v>
      </c>
      <c r="BC46" s="153">
        <f>IF(H46&lt;250,0,IF(H46&lt;500,250,IF(H46&lt;750,"500",IF(H46&lt;1000,750,IF(H46&lt;1500,1000,IF(H46&lt;2000,1500,IF(H46&lt;2500,2000,IF(H46&lt;3000,2500,3000))))))))</f>
        <v>0</v>
      </c>
      <c r="BD46" s="181">
        <v>0</v>
      </c>
      <c r="BE46" s="153">
        <f>BC46-BD46</f>
        <v>0</v>
      </c>
      <c r="BF46" s="153" t="str">
        <f>IF(BE46=0,"geen actie",CONCATENATE("diploma uitschrijven: ",BC46," punten"))</f>
        <v>geen actie</v>
      </c>
      <c r="BG46" s="149">
        <v>84</v>
      </c>
      <c r="BH46" s="182"/>
      <c r="BI46" s="182"/>
      <c r="BJ46" s="182"/>
      <c r="BK46" s="182"/>
      <c r="BO46" s="182"/>
    </row>
    <row r="47" spans="1:67" ht="18" customHeight="1" x14ac:dyDescent="0.3">
      <c r="A47" s="149">
        <v>33</v>
      </c>
      <c r="B47" s="149" t="str">
        <f>IF(A47=BG47,"v","x")</f>
        <v>v</v>
      </c>
      <c r="C47" s="149"/>
      <c r="D47" s="187"/>
      <c r="E47" s="174" t="s">
        <v>259</v>
      </c>
      <c r="F47" s="193"/>
      <c r="G47" s="175" t="s">
        <v>241</v>
      </c>
      <c r="H47" s="176">
        <f>SUM(M47+Q47+U47+Y47+AC47+AG47+AK47+AP47+AT47+AX47+BB47)</f>
        <v>684.51984126984155</v>
      </c>
      <c r="I47" s="195">
        <v>2007</v>
      </c>
      <c r="J47" s="153">
        <v>2021</v>
      </c>
      <c r="K47" s="453">
        <f>J47-I47</f>
        <v>14</v>
      </c>
      <c r="L47" s="178">
        <f>H47-M47</f>
        <v>0</v>
      </c>
      <c r="M47" s="164">
        <v>684.51984126984155</v>
      </c>
      <c r="N47" s="179">
        <v>1</v>
      </c>
      <c r="O47" s="179"/>
      <c r="P47" s="179"/>
      <c r="Q47" s="168">
        <f>SUM(O47*10+P47)/N47*10</f>
        <v>0</v>
      </c>
      <c r="R47" s="179">
        <v>1</v>
      </c>
      <c r="S47" s="179"/>
      <c r="T47" s="179"/>
      <c r="U47" s="168">
        <f>SUM(S47*10+T47)/R47*10</f>
        <v>0</v>
      </c>
      <c r="V47" s="179">
        <v>1</v>
      </c>
      <c r="W47" s="179"/>
      <c r="X47" s="179"/>
      <c r="Y47" s="168">
        <f>SUM(W47*10+X47)/V47*10</f>
        <v>0</v>
      </c>
      <c r="Z47" s="179">
        <v>1</v>
      </c>
      <c r="AA47" s="179"/>
      <c r="AB47" s="179"/>
      <c r="AC47" s="168">
        <f>SUM(AA47*10+AB47)/Z47*10</f>
        <v>0</v>
      </c>
      <c r="AD47" s="179">
        <v>1</v>
      </c>
      <c r="AE47" s="179"/>
      <c r="AF47" s="179"/>
      <c r="AG47" s="168">
        <f>SUM(AE47*10+AF47)/AD47*10</f>
        <v>0</v>
      </c>
      <c r="AH47" s="179">
        <v>1</v>
      </c>
      <c r="AI47" s="179"/>
      <c r="AJ47" s="179"/>
      <c r="AK47" s="168">
        <f>SUM(AI47*10+AJ47)/AH47*10</f>
        <v>0</v>
      </c>
      <c r="AL47" s="179">
        <v>1</v>
      </c>
      <c r="AM47" s="179">
        <v>1</v>
      </c>
      <c r="AN47" s="179"/>
      <c r="AO47" s="179"/>
      <c r="AP47" s="168">
        <f>SUM(AN47*10+AO47/AM47)/AL47*10</f>
        <v>0</v>
      </c>
      <c r="AQ47" s="179">
        <v>1</v>
      </c>
      <c r="AR47" s="179"/>
      <c r="AS47" s="179"/>
      <c r="AT47" s="168">
        <f>SUM(AR47*10+AS47)/AQ47*10</f>
        <v>0</v>
      </c>
      <c r="AU47" s="179">
        <v>1</v>
      </c>
      <c r="AV47" s="179"/>
      <c r="AW47" s="179"/>
      <c r="AX47" s="180">
        <f>SUM(AV47*10+AW47)/AU47*10</f>
        <v>0</v>
      </c>
      <c r="AY47" s="179">
        <v>1</v>
      </c>
      <c r="AZ47" s="179"/>
      <c r="BA47" s="179"/>
      <c r="BB47" s="168">
        <f>SUM(AZ47*10+BA47)/AY47*10</f>
        <v>0</v>
      </c>
      <c r="BC47" s="153" t="str">
        <f>IF(H47&lt;250,0,IF(H47&lt;500,250,IF(H47&lt;750,"500",IF(H47&lt;1000,750,IF(H47&lt;1500,1000,IF(H47&lt;2000,1500,IF(H47&lt;2500,2000,IF(H47&lt;3000,2500,3000))))))))</f>
        <v>500</v>
      </c>
      <c r="BD47" s="181">
        <v>500</v>
      </c>
      <c r="BE47" s="153">
        <f>BC47-BD47</f>
        <v>0</v>
      </c>
      <c r="BF47" s="153" t="str">
        <f>IF(BE47=0,"geen actie",CONCATENATE("diploma uitschrijven: ",BC47," punten"))</f>
        <v>geen actie</v>
      </c>
      <c r="BG47" s="149">
        <v>33</v>
      </c>
      <c r="BH47" s="182"/>
      <c r="BI47" s="182"/>
      <c r="BJ47" s="182"/>
      <c r="BK47" s="182"/>
      <c r="BO47" s="182"/>
    </row>
    <row r="48" spans="1:67" ht="18" customHeight="1" x14ac:dyDescent="0.3">
      <c r="A48" s="149">
        <v>34</v>
      </c>
      <c r="B48" s="149" t="str">
        <f>IF(A48=BG48,"v","x")</f>
        <v>v</v>
      </c>
      <c r="C48" s="149" t="s">
        <v>237</v>
      </c>
      <c r="D48" s="183"/>
      <c r="E48" s="174" t="s">
        <v>302</v>
      </c>
      <c r="F48" s="190">
        <v>117374</v>
      </c>
      <c r="G48" s="186" t="s">
        <v>284</v>
      </c>
      <c r="H48" s="176">
        <f>SUM(M48+Q48+U48+Y48+AC48+AG48+AK48+AP48+AT48+AX48+BB48)</f>
        <v>445.59523809523807</v>
      </c>
      <c r="I48" s="197">
        <v>2008</v>
      </c>
      <c r="J48" s="153">
        <v>2021</v>
      </c>
      <c r="K48" s="453">
        <f>J48-I48</f>
        <v>13</v>
      </c>
      <c r="L48" s="178">
        <f>H48-M48</f>
        <v>0</v>
      </c>
      <c r="M48" s="164">
        <v>445.59523809523807</v>
      </c>
      <c r="N48" s="179">
        <v>1</v>
      </c>
      <c r="O48" s="179"/>
      <c r="P48" s="179"/>
      <c r="Q48" s="168">
        <f>SUM(O48*10+P48)/N48*10</f>
        <v>0</v>
      </c>
      <c r="R48" s="179">
        <v>1</v>
      </c>
      <c r="S48" s="179"/>
      <c r="T48" s="179"/>
      <c r="U48" s="168">
        <f>SUM(S48*10+T48)/R48*10</f>
        <v>0</v>
      </c>
      <c r="V48" s="179">
        <v>1</v>
      </c>
      <c r="W48" s="179"/>
      <c r="X48" s="179"/>
      <c r="Y48" s="168">
        <f>SUM(W48*10+X48)/V48*10</f>
        <v>0</v>
      </c>
      <c r="Z48" s="179">
        <v>1</v>
      </c>
      <c r="AA48" s="179"/>
      <c r="AB48" s="179"/>
      <c r="AC48" s="168">
        <f>SUM(AA48*10+AB48)/Z48*10</f>
        <v>0</v>
      </c>
      <c r="AD48" s="179">
        <v>1</v>
      </c>
      <c r="AE48" s="179"/>
      <c r="AF48" s="179"/>
      <c r="AG48" s="168">
        <f>SUM(AE48*10+AF48)/AD48*10</f>
        <v>0</v>
      </c>
      <c r="AH48" s="179">
        <v>1</v>
      </c>
      <c r="AI48" s="179"/>
      <c r="AJ48" s="179"/>
      <c r="AK48" s="168">
        <f>SUM(AI48*10+AJ48)/AH48*10</f>
        <v>0</v>
      </c>
      <c r="AL48" s="179">
        <v>1</v>
      </c>
      <c r="AM48" s="179">
        <v>1</v>
      </c>
      <c r="AN48" s="179"/>
      <c r="AO48" s="179"/>
      <c r="AP48" s="168">
        <f>SUM(AN48*10+AO48/AM48)/AL48*10</f>
        <v>0</v>
      </c>
      <c r="AQ48" s="179">
        <v>1</v>
      </c>
      <c r="AR48" s="179"/>
      <c r="AS48" s="179"/>
      <c r="AT48" s="168">
        <f>SUM(AR48*10+AS48)/AQ48*10</f>
        <v>0</v>
      </c>
      <c r="AU48" s="179">
        <v>1</v>
      </c>
      <c r="AV48" s="179"/>
      <c r="AW48" s="179"/>
      <c r="AX48" s="180">
        <f>SUM(AV48*10+AW48)/AU48*10</f>
        <v>0</v>
      </c>
      <c r="AY48" s="179">
        <v>1</v>
      </c>
      <c r="AZ48" s="179"/>
      <c r="BA48" s="179"/>
      <c r="BB48" s="168">
        <f>SUM(AZ48*10+BA48)/AY48*10</f>
        <v>0</v>
      </c>
      <c r="BC48" s="153">
        <f>IF(H48&lt;250,0,IF(H48&lt;500,250,IF(H48&lt;750,"500",IF(H48&lt;1000,750,IF(H48&lt;1500,1000,IF(H48&lt;2000,1500,IF(H48&lt;2500,2000,IF(H48&lt;3000,2500,3000))))))))</f>
        <v>250</v>
      </c>
      <c r="BD48" s="181">
        <v>250</v>
      </c>
      <c r="BE48" s="153">
        <f>BC48-BD48</f>
        <v>0</v>
      </c>
      <c r="BF48" s="153" t="str">
        <f>IF(BE48=0,"geen actie",CONCATENATE("diploma uitschrijven: ",BC48," punten"))</f>
        <v>geen actie</v>
      </c>
      <c r="BG48" s="149">
        <v>34</v>
      </c>
      <c r="BH48" s="182"/>
      <c r="BI48" s="182"/>
      <c r="BJ48" s="182"/>
      <c r="BK48" s="182"/>
      <c r="BO48" s="182"/>
    </row>
    <row r="49" spans="1:67" ht="18" customHeight="1" x14ac:dyDescent="0.3">
      <c r="A49" s="149">
        <v>35</v>
      </c>
      <c r="B49" s="149" t="str">
        <f>IF(A49=BG49,"v","x")</f>
        <v>v</v>
      </c>
      <c r="C49" s="149" t="s">
        <v>237</v>
      </c>
      <c r="D49" s="149"/>
      <c r="E49" s="174" t="s">
        <v>303</v>
      </c>
      <c r="F49" s="190">
        <v>118092</v>
      </c>
      <c r="G49" s="186" t="s">
        <v>238</v>
      </c>
      <c r="H49" s="176">
        <f>SUM(M49+Q49+U49+Y49+AC49+AG49+AK49+AP49+AT49+AX49+BB49)</f>
        <v>271.74603174603175</v>
      </c>
      <c r="I49" s="197">
        <v>2008</v>
      </c>
      <c r="J49" s="153">
        <v>2021</v>
      </c>
      <c r="K49" s="453">
        <f>J49-I49</f>
        <v>13</v>
      </c>
      <c r="L49" s="178">
        <f>H49-M49</f>
        <v>149.84126984126982</v>
      </c>
      <c r="M49" s="164">
        <v>121.90476190476191</v>
      </c>
      <c r="N49" s="179">
        <v>7</v>
      </c>
      <c r="O49" s="179">
        <v>3</v>
      </c>
      <c r="P49" s="179">
        <v>22</v>
      </c>
      <c r="Q49" s="168">
        <f>SUM(O49*10+P49)/N49*10</f>
        <v>74.285714285714292</v>
      </c>
      <c r="R49" s="179">
        <v>1</v>
      </c>
      <c r="S49" s="179"/>
      <c r="T49" s="179"/>
      <c r="U49" s="168">
        <f>SUM(S49*10+T49)/R49*10</f>
        <v>0</v>
      </c>
      <c r="V49" s="179">
        <v>9</v>
      </c>
      <c r="W49" s="179">
        <v>2</v>
      </c>
      <c r="X49" s="179">
        <v>12</v>
      </c>
      <c r="Y49" s="168">
        <f>SUM(W49*10+X49)/V49*10</f>
        <v>35.555555555555557</v>
      </c>
      <c r="Z49" s="179">
        <v>6</v>
      </c>
      <c r="AA49" s="179">
        <v>0</v>
      </c>
      <c r="AB49" s="179">
        <v>8</v>
      </c>
      <c r="AC49" s="168">
        <f>SUM(AA49*10+AB49)/Z49*10</f>
        <v>13.333333333333332</v>
      </c>
      <c r="AD49" s="179">
        <v>1</v>
      </c>
      <c r="AE49" s="179"/>
      <c r="AF49" s="179"/>
      <c r="AG49" s="168">
        <f>SUM(AE49*10+AF49)/AD49*10</f>
        <v>0</v>
      </c>
      <c r="AH49" s="179">
        <v>12</v>
      </c>
      <c r="AI49" s="179">
        <v>1</v>
      </c>
      <c r="AJ49" s="179">
        <v>22</v>
      </c>
      <c r="AK49" s="168">
        <f>SUM(AI49*10+AJ49)/AH49*10</f>
        <v>26.666666666666664</v>
      </c>
      <c r="AL49" s="179">
        <v>1</v>
      </c>
      <c r="AM49" s="179">
        <v>1</v>
      </c>
      <c r="AN49" s="179"/>
      <c r="AO49" s="179"/>
      <c r="AP49" s="168">
        <f>SUM(AN49*10+AO49/AM49)/AL49*10</f>
        <v>0</v>
      </c>
      <c r="AQ49" s="179">
        <v>1</v>
      </c>
      <c r="AR49" s="179"/>
      <c r="AS49" s="179"/>
      <c r="AT49" s="168">
        <f>SUM(AR49*10+AS49)/AQ49*10</f>
        <v>0</v>
      </c>
      <c r="AU49" s="179">
        <v>1</v>
      </c>
      <c r="AV49" s="179"/>
      <c r="AW49" s="179"/>
      <c r="AX49" s="180">
        <f>SUM(AV49*10+AW49)/AU49*10</f>
        <v>0</v>
      </c>
      <c r="AY49" s="179">
        <v>1</v>
      </c>
      <c r="AZ49" s="179"/>
      <c r="BA49" s="179"/>
      <c r="BB49" s="168">
        <f>SUM(AZ49*10+BA49)/AY49*10</f>
        <v>0</v>
      </c>
      <c r="BC49" s="153">
        <f>IF(H49&lt;250,0,IF(H49&lt;500,250,IF(H49&lt;750,"500",IF(H49&lt;1000,750,IF(H49&lt;1500,1000,IF(H49&lt;2000,1500,IF(H49&lt;2500,2000,IF(H49&lt;3000,2500,3000))))))))</f>
        <v>250</v>
      </c>
      <c r="BD49" s="181">
        <v>250</v>
      </c>
      <c r="BE49" s="153">
        <f>BC49-BD49</f>
        <v>0</v>
      </c>
      <c r="BF49" s="153" t="str">
        <f>IF(BE49=0,"geen actie",CONCATENATE("diploma uitschrijven: ",BC49," punten"))</f>
        <v>geen actie</v>
      </c>
      <c r="BG49" s="149">
        <v>35</v>
      </c>
      <c r="BH49" s="182"/>
      <c r="BI49" s="182"/>
      <c r="BJ49" s="182"/>
      <c r="BK49" s="182"/>
      <c r="BO49" s="182"/>
    </row>
    <row r="50" spans="1:67" ht="18" customHeight="1" x14ac:dyDescent="0.3">
      <c r="A50" s="149">
        <v>36</v>
      </c>
      <c r="B50" s="149" t="str">
        <f>IF(A50=BG50,"v","x")</f>
        <v>v</v>
      </c>
      <c r="C50" s="149" t="s">
        <v>237</v>
      </c>
      <c r="D50" s="183"/>
      <c r="E50" s="174" t="s">
        <v>260</v>
      </c>
      <c r="F50" s="184">
        <v>115488</v>
      </c>
      <c r="G50" s="185" t="s">
        <v>247</v>
      </c>
      <c r="H50" s="176">
        <f>SUM(M50+Q50+U50+Y50+AC50+AG50+AK50+AP50+AT50+AX50+BB50)</f>
        <v>2650.0082972582954</v>
      </c>
      <c r="I50" s="195">
        <v>2005</v>
      </c>
      <c r="J50" s="153">
        <v>2021</v>
      </c>
      <c r="K50" s="453">
        <f>J50-I50</f>
        <v>16</v>
      </c>
      <c r="L50" s="178">
        <f>H50-M50</f>
        <v>0</v>
      </c>
      <c r="M50" s="164">
        <v>2650.0082972582954</v>
      </c>
      <c r="N50" s="179">
        <v>1</v>
      </c>
      <c r="O50" s="179"/>
      <c r="P50" s="179"/>
      <c r="Q50" s="168">
        <f>SUM(O50*10+P50)/N50*10</f>
        <v>0</v>
      </c>
      <c r="R50" s="179">
        <v>1</v>
      </c>
      <c r="S50" s="179"/>
      <c r="T50" s="179"/>
      <c r="U50" s="168">
        <f>SUM(S50*10+T50)/R50*10</f>
        <v>0</v>
      </c>
      <c r="V50" s="179">
        <v>1</v>
      </c>
      <c r="W50" s="179"/>
      <c r="X50" s="179"/>
      <c r="Y50" s="168">
        <f>SUM(W50*10+X50)/V50*10</f>
        <v>0</v>
      </c>
      <c r="Z50" s="179">
        <v>1</v>
      </c>
      <c r="AA50" s="179"/>
      <c r="AB50" s="179"/>
      <c r="AC50" s="168">
        <f>SUM(AA50*10+AB50)/Z50*10</f>
        <v>0</v>
      </c>
      <c r="AD50" s="179">
        <v>1</v>
      </c>
      <c r="AE50" s="179"/>
      <c r="AF50" s="179"/>
      <c r="AG50" s="168">
        <f>SUM(AE50*10+AF50)/AD50*10</f>
        <v>0</v>
      </c>
      <c r="AH50" s="179">
        <v>1</v>
      </c>
      <c r="AI50" s="179"/>
      <c r="AJ50" s="179"/>
      <c r="AK50" s="168">
        <f>SUM(AI50*10+AJ50)/AH50*10</f>
        <v>0</v>
      </c>
      <c r="AL50" s="179">
        <v>1</v>
      </c>
      <c r="AM50" s="179">
        <v>1</v>
      </c>
      <c r="AN50" s="179"/>
      <c r="AO50" s="179"/>
      <c r="AP50" s="168">
        <f>SUM(AN50*10+AO50/AM50)/AL50*10</f>
        <v>0</v>
      </c>
      <c r="AQ50" s="179">
        <v>1</v>
      </c>
      <c r="AR50" s="179"/>
      <c r="AS50" s="179"/>
      <c r="AT50" s="168">
        <f>SUM(AR50*10+AS50)/AQ50*10</f>
        <v>0</v>
      </c>
      <c r="AU50" s="179">
        <v>1</v>
      </c>
      <c r="AV50" s="179"/>
      <c r="AW50" s="179"/>
      <c r="AX50" s="180">
        <f>SUM(AV50*10+AW50)/AU50*10</f>
        <v>0</v>
      </c>
      <c r="AY50" s="179">
        <v>1</v>
      </c>
      <c r="AZ50" s="179"/>
      <c r="BA50" s="179"/>
      <c r="BB50" s="168">
        <f>SUM(AZ50*10+BA50)/AY50*10</f>
        <v>0</v>
      </c>
      <c r="BC50" s="153">
        <f>IF(H50&lt;250,0,IF(H50&lt;500,250,IF(H50&lt;750,"500",IF(H50&lt;1000,750,IF(H50&lt;1500,1000,IF(H50&lt;2000,1500,IF(H50&lt;2500,2000,IF(H50&lt;3000,2500,3000))))))))</f>
        <v>2500</v>
      </c>
      <c r="BD50" s="181">
        <v>2500</v>
      </c>
      <c r="BE50" s="153">
        <f>BC50-BD50</f>
        <v>0</v>
      </c>
      <c r="BF50" s="153" t="str">
        <f>IF(BE50=0,"geen actie",CONCATENATE("diploma uitschrijven: ",BC50," punten"))</f>
        <v>geen actie</v>
      </c>
      <c r="BG50" s="149">
        <v>36</v>
      </c>
      <c r="BH50" s="182"/>
      <c r="BI50" s="182"/>
      <c r="BJ50" s="182"/>
      <c r="BK50" s="182"/>
      <c r="BO50" s="182"/>
    </row>
    <row r="51" spans="1:67" ht="20.25" customHeight="1" x14ac:dyDescent="0.3">
      <c r="A51" s="149">
        <v>37</v>
      </c>
      <c r="B51" s="149" t="str">
        <f>IF(A51=BG51,"v","x")</f>
        <v>v</v>
      </c>
      <c r="C51" s="149"/>
      <c r="D51" s="187"/>
      <c r="E51" s="155" t="s">
        <v>261</v>
      </c>
      <c r="F51" s="184">
        <v>117460</v>
      </c>
      <c r="G51" s="185" t="s">
        <v>247</v>
      </c>
      <c r="H51" s="176">
        <f>SUM(M51+Q51+U51+Y51+AC51+AG51+AK51+AP51+AT51+AX51+BB51)</f>
        <v>212.91666666666666</v>
      </c>
      <c r="I51" s="195">
        <v>2004</v>
      </c>
      <c r="J51" s="153">
        <v>2021</v>
      </c>
      <c r="K51" s="453">
        <f>J51-I51</f>
        <v>17</v>
      </c>
      <c r="L51" s="178">
        <f>H51-M51</f>
        <v>0</v>
      </c>
      <c r="M51" s="164">
        <v>212.91666666666666</v>
      </c>
      <c r="N51" s="179">
        <v>1</v>
      </c>
      <c r="O51" s="179"/>
      <c r="P51" s="179"/>
      <c r="Q51" s="168">
        <f>SUM(O51*10+P51)/N51*10</f>
        <v>0</v>
      </c>
      <c r="R51" s="179">
        <v>1</v>
      </c>
      <c r="S51" s="179"/>
      <c r="T51" s="179"/>
      <c r="U51" s="168">
        <f>SUM(S51*10+T51)/R51*10</f>
        <v>0</v>
      </c>
      <c r="V51" s="179">
        <v>1</v>
      </c>
      <c r="W51" s="179"/>
      <c r="X51" s="179"/>
      <c r="Y51" s="168">
        <f>SUM(W51*10+X51)/V51*10</f>
        <v>0</v>
      </c>
      <c r="Z51" s="179">
        <v>1</v>
      </c>
      <c r="AA51" s="179"/>
      <c r="AB51" s="179"/>
      <c r="AC51" s="168">
        <f>SUM(AA51*10+AB51)/Z51*10</f>
        <v>0</v>
      </c>
      <c r="AD51" s="179">
        <v>1</v>
      </c>
      <c r="AE51" s="179"/>
      <c r="AF51" s="179"/>
      <c r="AG51" s="168">
        <f>SUM(AE51*10+AF51)/AD51*10</f>
        <v>0</v>
      </c>
      <c r="AH51" s="179">
        <v>1</v>
      </c>
      <c r="AI51" s="179"/>
      <c r="AJ51" s="179"/>
      <c r="AK51" s="168">
        <f>SUM(AI51*10+AJ51)/AH51*10</f>
        <v>0</v>
      </c>
      <c r="AL51" s="179">
        <v>1</v>
      </c>
      <c r="AM51" s="179">
        <v>1</v>
      </c>
      <c r="AN51" s="179"/>
      <c r="AO51" s="179"/>
      <c r="AP51" s="168">
        <f>SUM(AN51*10+AO51/AM51)/AL51*10</f>
        <v>0</v>
      </c>
      <c r="AQ51" s="179">
        <v>1</v>
      </c>
      <c r="AR51" s="179"/>
      <c r="AS51" s="179"/>
      <c r="AT51" s="168">
        <f>SUM(AR51*10+AS51)/AQ51*10</f>
        <v>0</v>
      </c>
      <c r="AU51" s="179">
        <v>1</v>
      </c>
      <c r="AV51" s="179"/>
      <c r="AW51" s="179"/>
      <c r="AX51" s="180">
        <f>SUM(AV51*10+AW51)/AU51*10</f>
        <v>0</v>
      </c>
      <c r="AY51" s="179">
        <v>1</v>
      </c>
      <c r="AZ51" s="179"/>
      <c r="BA51" s="179"/>
      <c r="BB51" s="168">
        <f>SUM(AZ51*10+BA51)/AY51*10</f>
        <v>0</v>
      </c>
      <c r="BC51" s="153">
        <f>IF(H51&lt;250,0,IF(H51&lt;500,250,IF(H51&lt;750,"500",IF(H51&lt;1000,750,IF(H51&lt;1500,1000,IF(H51&lt;2000,1500,IF(H51&lt;2500,2000,IF(H51&lt;3000,2500,3000))))))))</f>
        <v>0</v>
      </c>
      <c r="BD51" s="181">
        <v>0</v>
      </c>
      <c r="BE51" s="153">
        <f>BC51-BD51</f>
        <v>0</v>
      </c>
      <c r="BF51" s="153" t="str">
        <f>IF(BE51=0,"geen actie",CONCATENATE("diploma uitschrijven: ",BC51," punten"))</f>
        <v>geen actie</v>
      </c>
      <c r="BG51" s="149">
        <v>37</v>
      </c>
      <c r="BH51" s="182"/>
      <c r="BI51" s="182"/>
      <c r="BJ51" s="182"/>
      <c r="BK51" s="182"/>
      <c r="BO51" s="182"/>
    </row>
    <row r="52" spans="1:67" ht="18" customHeight="1" x14ac:dyDescent="0.3">
      <c r="A52" s="149">
        <v>38</v>
      </c>
      <c r="B52" s="149" t="str">
        <f>IF(A52=BG52,"v","x")</f>
        <v>v</v>
      </c>
      <c r="C52" s="149" t="s">
        <v>237</v>
      </c>
      <c r="D52" s="153"/>
      <c r="E52" s="174" t="s">
        <v>262</v>
      </c>
      <c r="F52" s="184">
        <v>117558</v>
      </c>
      <c r="G52" s="185" t="s">
        <v>242</v>
      </c>
      <c r="H52" s="176">
        <f>SUM(M52+Q52+U52+Y52+AC52+AG52+AK52+AP52+AT52+AX52+BB52)</f>
        <v>2379.9675324675304</v>
      </c>
      <c r="I52" s="186">
        <v>2006</v>
      </c>
      <c r="J52" s="153">
        <v>2021</v>
      </c>
      <c r="K52" s="453">
        <f>J52-I52</f>
        <v>15</v>
      </c>
      <c r="L52" s="178">
        <f>H52-M52</f>
        <v>189.83333333333348</v>
      </c>
      <c r="M52" s="164">
        <v>2190.1341991341969</v>
      </c>
      <c r="N52" s="179">
        <v>1</v>
      </c>
      <c r="O52" s="179"/>
      <c r="P52" s="179"/>
      <c r="Q52" s="168">
        <f>SUM(O52*10+P52)/N52*10</f>
        <v>0</v>
      </c>
      <c r="R52" s="179">
        <v>1</v>
      </c>
      <c r="S52" s="179"/>
      <c r="T52" s="179"/>
      <c r="U52" s="168">
        <f>SUM(S52*10+T52)/R52*10</f>
        <v>0</v>
      </c>
      <c r="V52" s="179">
        <v>12</v>
      </c>
      <c r="W52" s="179">
        <v>5</v>
      </c>
      <c r="X52" s="179">
        <v>41</v>
      </c>
      <c r="Y52" s="168">
        <f>SUM(W52*10+X52)/V52*10</f>
        <v>75.833333333333329</v>
      </c>
      <c r="Z52" s="179">
        <v>1</v>
      </c>
      <c r="AA52" s="179"/>
      <c r="AB52" s="179"/>
      <c r="AC52" s="168">
        <f>SUM(AA52*10+AB52)/Z52*10</f>
        <v>0</v>
      </c>
      <c r="AD52" s="179">
        <v>1</v>
      </c>
      <c r="AE52" s="179"/>
      <c r="AF52" s="179"/>
      <c r="AG52" s="168">
        <f>SUM(AE52*10+AF52)/AD52*10</f>
        <v>0</v>
      </c>
      <c r="AH52" s="179">
        <v>1</v>
      </c>
      <c r="AI52" s="179"/>
      <c r="AJ52" s="179"/>
      <c r="AK52" s="168">
        <f>SUM(AI52*10+AJ52)/AH52*10</f>
        <v>0</v>
      </c>
      <c r="AL52" s="179">
        <v>10</v>
      </c>
      <c r="AM52" s="179">
        <v>1</v>
      </c>
      <c r="AN52" s="179">
        <v>7</v>
      </c>
      <c r="AO52" s="179">
        <v>44</v>
      </c>
      <c r="AP52" s="168">
        <f>SUM(AN52*10+AO52/AM52)/AL52*10</f>
        <v>114</v>
      </c>
      <c r="AQ52" s="179">
        <v>1</v>
      </c>
      <c r="AR52" s="179"/>
      <c r="AS52" s="179"/>
      <c r="AT52" s="168">
        <f>SUM(AR52*10+AS52)/AQ52*10</f>
        <v>0</v>
      </c>
      <c r="AU52" s="179">
        <v>1</v>
      </c>
      <c r="AV52" s="179"/>
      <c r="AW52" s="179"/>
      <c r="AX52" s="180">
        <f>SUM(AV52*10+AW52)/AU52*10</f>
        <v>0</v>
      </c>
      <c r="AY52" s="179">
        <v>1</v>
      </c>
      <c r="AZ52" s="179"/>
      <c r="BA52" s="179"/>
      <c r="BB52" s="168">
        <f>SUM(AZ52*10+BA52)/AY52*10</f>
        <v>0</v>
      </c>
      <c r="BC52" s="153">
        <f>IF(H52&lt;250,0,IF(H52&lt;500,250,IF(H52&lt;750,"500",IF(H52&lt;1000,750,IF(H52&lt;1500,1000,IF(H52&lt;2000,1500,IF(H52&lt;2500,2000,IF(H52&lt;3000,2500,3000))))))))</f>
        <v>2000</v>
      </c>
      <c r="BD52" s="181">
        <v>2000</v>
      </c>
      <c r="BE52" s="153">
        <f>BC52-BD52</f>
        <v>0</v>
      </c>
      <c r="BF52" s="153" t="str">
        <f>IF(BE52=0,"geen actie",CONCATENATE("diploma uitschrijven: ",BC52," punten"))</f>
        <v>geen actie</v>
      </c>
      <c r="BG52" s="149">
        <v>38</v>
      </c>
      <c r="BH52" s="182"/>
      <c r="BI52" s="182"/>
      <c r="BJ52" s="182"/>
      <c r="BK52" s="182"/>
      <c r="BO52" s="182"/>
    </row>
    <row r="53" spans="1:67" ht="18" customHeight="1" x14ac:dyDescent="0.3">
      <c r="A53" s="149">
        <v>81</v>
      </c>
      <c r="B53" s="149" t="str">
        <f>IF(A53=BG53,"v","x")</f>
        <v>v</v>
      </c>
      <c r="C53" s="149" t="s">
        <v>237</v>
      </c>
      <c r="D53" s="481"/>
      <c r="E53" s="155" t="s">
        <v>708</v>
      </c>
      <c r="F53" s="149"/>
      <c r="G53" s="175" t="s">
        <v>242</v>
      </c>
      <c r="H53" s="176">
        <f>SUM(M53+Q53+U53+Y53+AC53+AG53+AK53+AP53+AT53+AX53+BB53)</f>
        <v>40</v>
      </c>
      <c r="I53" s="195">
        <v>2009</v>
      </c>
      <c r="J53" s="153">
        <v>2021</v>
      </c>
      <c r="K53" s="453">
        <f>J53-I53</f>
        <v>12</v>
      </c>
      <c r="L53" s="178">
        <f>H53-M53</f>
        <v>40</v>
      </c>
      <c r="M53" s="194"/>
      <c r="N53" s="179">
        <v>1</v>
      </c>
      <c r="O53" s="179"/>
      <c r="P53" s="179"/>
      <c r="Q53" s="168">
        <f>SUM(O53*10+P53)/N53*10</f>
        <v>0</v>
      </c>
      <c r="R53" s="179">
        <v>1</v>
      </c>
      <c r="S53" s="179"/>
      <c r="T53" s="179"/>
      <c r="U53" s="168">
        <f>SUM(S53*10+T53)/R53*10</f>
        <v>0</v>
      </c>
      <c r="V53" s="179">
        <v>1</v>
      </c>
      <c r="W53" s="179"/>
      <c r="X53" s="179"/>
      <c r="Y53" s="168">
        <f>SUM(W53*10+X53)/V53*10</f>
        <v>0</v>
      </c>
      <c r="Z53" s="179">
        <v>1</v>
      </c>
      <c r="AA53" s="179"/>
      <c r="AB53" s="179"/>
      <c r="AC53" s="168">
        <f>SUM(AA53*10+AB53)/Z53*10</f>
        <v>0</v>
      </c>
      <c r="AD53" s="179">
        <v>1</v>
      </c>
      <c r="AE53" s="179"/>
      <c r="AF53" s="179"/>
      <c r="AG53" s="168">
        <f>SUM(AE53*10+AF53)/AD53*10</f>
        <v>0</v>
      </c>
      <c r="AH53" s="179">
        <v>1</v>
      </c>
      <c r="AI53" s="179"/>
      <c r="AJ53" s="179"/>
      <c r="AK53" s="168">
        <f>SUM(AI53*10+AJ53)/AH53*10</f>
        <v>0</v>
      </c>
      <c r="AL53" s="179">
        <v>1</v>
      </c>
      <c r="AM53" s="179">
        <v>1</v>
      </c>
      <c r="AN53" s="179"/>
      <c r="AO53" s="179"/>
      <c r="AP53" s="168">
        <f>SUM(AN53*10+AO53/AM53)/AL53*10</f>
        <v>0</v>
      </c>
      <c r="AQ53" s="179">
        <v>5</v>
      </c>
      <c r="AR53" s="179">
        <v>1</v>
      </c>
      <c r="AS53" s="179">
        <v>10</v>
      </c>
      <c r="AT53" s="168">
        <f>SUM(AR53*10+AS53)/AQ53*10</f>
        <v>40</v>
      </c>
      <c r="AU53" s="179">
        <v>1</v>
      </c>
      <c r="AV53" s="179"/>
      <c r="AW53" s="179"/>
      <c r="AX53" s="180">
        <f>SUM(AV53*10+AW53)/AU53*10</f>
        <v>0</v>
      </c>
      <c r="AY53" s="179">
        <v>1</v>
      </c>
      <c r="AZ53" s="179"/>
      <c r="BA53" s="179"/>
      <c r="BB53" s="168">
        <f>SUM(AZ53*10+BA53)/AY53*10</f>
        <v>0</v>
      </c>
      <c r="BC53" s="153">
        <f>IF(H53&lt;250,0,IF(H53&lt;500,250,IF(H53&lt;750,"500",IF(H53&lt;1000,750,IF(H53&lt;1500,1000,IF(H53&lt;2000,1500,IF(H53&lt;2500,2000,IF(H53&lt;3000,2500,3000))))))))</f>
        <v>0</v>
      </c>
      <c r="BD53" s="181">
        <v>0</v>
      </c>
      <c r="BE53" s="153">
        <f>BC53-BD53</f>
        <v>0</v>
      </c>
      <c r="BF53" s="153" t="str">
        <f>IF(BE53=0,"geen actie",CONCATENATE("diploma uitschrijven: ",BC53," punten"))</f>
        <v>geen actie</v>
      </c>
      <c r="BG53" s="149">
        <v>81</v>
      </c>
      <c r="BI53" s="182"/>
      <c r="BJ53" s="182"/>
      <c r="BK53" s="182"/>
      <c r="BO53" s="182"/>
    </row>
    <row r="54" spans="1:67" ht="18" customHeight="1" x14ac:dyDescent="0.3">
      <c r="A54" s="149">
        <v>39</v>
      </c>
      <c r="B54" s="149" t="str">
        <f>IF(A54=BG54,"v","x")</f>
        <v>v</v>
      </c>
      <c r="C54" s="149"/>
      <c r="D54" s="153"/>
      <c r="E54" s="174" t="s">
        <v>551</v>
      </c>
      <c r="F54" s="153">
        <v>118759</v>
      </c>
      <c r="G54" s="175" t="s">
        <v>552</v>
      </c>
      <c r="H54" s="176">
        <f>SUM(M54+Q54+U54+Y54+AC54+AG54+AK54+AP54+AT54+AX54+BB54)</f>
        <v>425.84523809523813</v>
      </c>
      <c r="I54" s="177">
        <v>2008</v>
      </c>
      <c r="J54" s="153">
        <v>2021</v>
      </c>
      <c r="K54" s="453">
        <f>J54-I54</f>
        <v>13</v>
      </c>
      <c r="L54" s="178">
        <f>H54-M54</f>
        <v>390.13095238095241</v>
      </c>
      <c r="M54" s="164">
        <v>35.714285714285715</v>
      </c>
      <c r="N54" s="179">
        <v>1</v>
      </c>
      <c r="O54" s="179"/>
      <c r="P54" s="179"/>
      <c r="Q54" s="168">
        <f>SUM(O54*10+P54)/N54*10</f>
        <v>0</v>
      </c>
      <c r="R54" s="179">
        <v>1</v>
      </c>
      <c r="S54" s="179"/>
      <c r="T54" s="179"/>
      <c r="U54" s="168">
        <f>SUM(S54*10+T54)/R54*10</f>
        <v>0</v>
      </c>
      <c r="V54" s="179">
        <v>7</v>
      </c>
      <c r="W54" s="179">
        <v>1</v>
      </c>
      <c r="X54" s="179">
        <v>15</v>
      </c>
      <c r="Y54" s="168">
        <f>SUM(W54*10+X54)/V54*10</f>
        <v>35.714285714285715</v>
      </c>
      <c r="Z54" s="179">
        <v>1</v>
      </c>
      <c r="AA54" s="179"/>
      <c r="AB54" s="179"/>
      <c r="AC54" s="168">
        <f>SUM(AA54*10+AB54)/Z54*10</f>
        <v>0</v>
      </c>
      <c r="AD54" s="179">
        <v>1</v>
      </c>
      <c r="AE54" s="179"/>
      <c r="AF54" s="179"/>
      <c r="AG54" s="168">
        <f>SUM(AE54*10+AF54)/AD54*10</f>
        <v>0</v>
      </c>
      <c r="AH54" s="179">
        <v>12</v>
      </c>
      <c r="AI54" s="179">
        <v>4</v>
      </c>
      <c r="AJ54" s="179">
        <v>33</v>
      </c>
      <c r="AK54" s="168">
        <f>SUM(AI54*10+AJ54)/AH54*10</f>
        <v>60.833333333333329</v>
      </c>
      <c r="AL54" s="179">
        <v>8</v>
      </c>
      <c r="AM54" s="179">
        <v>1</v>
      </c>
      <c r="AN54" s="179">
        <v>1</v>
      </c>
      <c r="AO54" s="179">
        <v>21</v>
      </c>
      <c r="AP54" s="168">
        <f>SUM(AN54*10+AO54/AM54)/AL54*10</f>
        <v>38.75</v>
      </c>
      <c r="AQ54" s="179">
        <v>10</v>
      </c>
      <c r="AR54" s="179">
        <v>4</v>
      </c>
      <c r="AS54" s="179">
        <v>37</v>
      </c>
      <c r="AT54" s="168">
        <f>SUM(AR54*10+AS54)/AQ54*10</f>
        <v>77</v>
      </c>
      <c r="AU54" s="179">
        <v>15</v>
      </c>
      <c r="AV54" s="179">
        <v>11</v>
      </c>
      <c r="AW54" s="179">
        <v>68</v>
      </c>
      <c r="AX54" s="180">
        <f>SUM(AV54*10+AW54)/AU54*10</f>
        <v>118.66666666666667</v>
      </c>
      <c r="AY54" s="179">
        <v>12</v>
      </c>
      <c r="AZ54" s="179">
        <v>3</v>
      </c>
      <c r="BA54" s="179">
        <v>41</v>
      </c>
      <c r="BB54" s="168">
        <f>SUM(AZ54*10+BA54)/AY54*10</f>
        <v>59.166666666666671</v>
      </c>
      <c r="BC54" s="153">
        <f>IF(H54&lt;250,0,IF(H54&lt;500,250,IF(H54&lt;750,"500",IF(H54&lt;1000,750,IF(H54&lt;1500,1000,IF(H54&lt;2000,1500,IF(H54&lt;2500,2000,IF(H54&lt;3000,2500,3000))))))))</f>
        <v>250</v>
      </c>
      <c r="BD54" s="181">
        <v>250</v>
      </c>
      <c r="BE54" s="153">
        <f>BC54-BD54</f>
        <v>0</v>
      </c>
      <c r="BF54" s="153" t="str">
        <f>IF(BE54=0,"geen actie",CONCATENATE("diploma uitschrijven: ",BC54," punten"))</f>
        <v>geen actie</v>
      </c>
      <c r="BG54" s="149">
        <v>39</v>
      </c>
      <c r="BH54" s="182"/>
      <c r="BI54" s="182"/>
      <c r="BJ54" s="182"/>
      <c r="BK54" s="182"/>
      <c r="BO54" s="182"/>
    </row>
    <row r="55" spans="1:67" ht="20.25" customHeight="1" x14ac:dyDescent="0.3">
      <c r="A55" s="149">
        <v>82</v>
      </c>
      <c r="B55" s="149" t="str">
        <f>IF(A55=BG55,"v","x")</f>
        <v>v</v>
      </c>
      <c r="C55" s="149" t="s">
        <v>237</v>
      </c>
      <c r="D55" s="516"/>
      <c r="E55" s="174" t="s">
        <v>709</v>
      </c>
      <c r="F55" s="153"/>
      <c r="G55" s="175" t="s">
        <v>242</v>
      </c>
      <c r="H55" s="176">
        <f>SUM(M55+Q55+U55+Y55+AC55+AG55+AK55+AP55+AT55+AX55+BB55)</f>
        <v>95.833333333333329</v>
      </c>
      <c r="I55" s="186">
        <v>2009</v>
      </c>
      <c r="J55" s="153">
        <v>2021</v>
      </c>
      <c r="K55" s="453">
        <f>J55-I55</f>
        <v>12</v>
      </c>
      <c r="L55" s="178">
        <f>H55-M55</f>
        <v>95.833333333333329</v>
      </c>
      <c r="M55" s="164"/>
      <c r="N55" s="179">
        <v>1</v>
      </c>
      <c r="O55" s="179"/>
      <c r="P55" s="179"/>
      <c r="Q55" s="168">
        <f>SUM(O55*10+P55)/N55*10</f>
        <v>0</v>
      </c>
      <c r="R55" s="179">
        <v>1</v>
      </c>
      <c r="S55" s="179"/>
      <c r="T55" s="179"/>
      <c r="U55" s="168">
        <f>SUM(S55*10+T55)/R55*10</f>
        <v>0</v>
      </c>
      <c r="V55" s="179">
        <v>1</v>
      </c>
      <c r="W55" s="179"/>
      <c r="X55" s="179"/>
      <c r="Y55" s="168">
        <f>SUM(W55*10+X55)/V55*10</f>
        <v>0</v>
      </c>
      <c r="Z55" s="179">
        <v>1</v>
      </c>
      <c r="AA55" s="179"/>
      <c r="AB55" s="179"/>
      <c r="AC55" s="168">
        <f>SUM(AA55*10+AB55)/Z55*10</f>
        <v>0</v>
      </c>
      <c r="AD55" s="179">
        <v>1</v>
      </c>
      <c r="AE55" s="179"/>
      <c r="AF55" s="179"/>
      <c r="AG55" s="168">
        <f>SUM(AE55*10+AF55)/AD55*10</f>
        <v>0</v>
      </c>
      <c r="AH55" s="179">
        <v>1</v>
      </c>
      <c r="AI55" s="179"/>
      <c r="AJ55" s="179"/>
      <c r="AK55" s="168">
        <f>SUM(AI55*10+AJ55)/AH55*10</f>
        <v>0</v>
      </c>
      <c r="AL55" s="179">
        <v>1</v>
      </c>
      <c r="AM55" s="179">
        <v>1</v>
      </c>
      <c r="AN55" s="179"/>
      <c r="AO55" s="179"/>
      <c r="AP55" s="168">
        <f>SUM(AN55*10+AO55/AM55)/AL55*10</f>
        <v>0</v>
      </c>
      <c r="AQ55" s="179">
        <v>8</v>
      </c>
      <c r="AR55" s="179">
        <v>4</v>
      </c>
      <c r="AS55" s="179">
        <v>26</v>
      </c>
      <c r="AT55" s="168">
        <f>SUM(AR55*10+AS55)/AQ55*10</f>
        <v>82.5</v>
      </c>
      <c r="AU55" s="179">
        <v>6</v>
      </c>
      <c r="AV55" s="179">
        <v>0</v>
      </c>
      <c r="AW55" s="179">
        <v>8</v>
      </c>
      <c r="AX55" s="180">
        <f>SUM(AV55*10+AW55)/AU55*10</f>
        <v>13.333333333333332</v>
      </c>
      <c r="AY55" s="179">
        <v>1</v>
      </c>
      <c r="AZ55" s="179"/>
      <c r="BA55" s="179"/>
      <c r="BB55" s="168">
        <f>SUM(AZ55*10+BA55)/AY55*10</f>
        <v>0</v>
      </c>
      <c r="BC55" s="153">
        <f>IF(H55&lt;250,0,IF(H55&lt;500,250,IF(H55&lt;750,"500",IF(H55&lt;1000,750,IF(H55&lt;1500,1000,IF(H55&lt;2000,1500,IF(H55&lt;2500,2000,IF(H55&lt;3000,2500,3000))))))))</f>
        <v>0</v>
      </c>
      <c r="BD55" s="181">
        <v>0</v>
      </c>
      <c r="BE55" s="153">
        <f>BC55-BD55</f>
        <v>0</v>
      </c>
      <c r="BF55" s="153" t="str">
        <f>IF(BE55=0,"geen actie",CONCATENATE("diploma uitschrijven: ",BC55," punten"))</f>
        <v>geen actie</v>
      </c>
      <c r="BG55" s="149">
        <v>82</v>
      </c>
      <c r="BH55" s="182"/>
      <c r="BI55" s="182"/>
      <c r="BJ55" s="182"/>
      <c r="BK55" s="182"/>
      <c r="BO55" s="182"/>
    </row>
    <row r="56" spans="1:67" ht="18" customHeight="1" x14ac:dyDescent="0.3">
      <c r="A56" s="149">
        <v>40</v>
      </c>
      <c r="B56" s="149" t="str">
        <f>IF(A56=BG56,"v","x")</f>
        <v>v</v>
      </c>
      <c r="C56" s="149" t="s">
        <v>237</v>
      </c>
      <c r="D56" s="183"/>
      <c r="E56" s="174" t="s">
        <v>263</v>
      </c>
      <c r="F56" s="184">
        <v>115826</v>
      </c>
      <c r="G56" s="185" t="s">
        <v>241</v>
      </c>
      <c r="H56" s="176">
        <f>SUM(M56+Q56+U56+Y56+AC56+AG56+AK56+AP56+AT56+AX56+BB56)</f>
        <v>2938.332144979207</v>
      </c>
      <c r="I56" s="186">
        <v>2004</v>
      </c>
      <c r="J56" s="153">
        <v>2021</v>
      </c>
      <c r="K56" s="453">
        <f>J56-I56</f>
        <v>17</v>
      </c>
      <c r="L56" s="178">
        <f>H56-M56</f>
        <v>0</v>
      </c>
      <c r="M56" s="164">
        <v>2938.332144979207</v>
      </c>
      <c r="N56" s="179">
        <v>1</v>
      </c>
      <c r="O56" s="179"/>
      <c r="P56" s="179"/>
      <c r="Q56" s="168">
        <f>SUM(O56*10+P56)/N56*10</f>
        <v>0</v>
      </c>
      <c r="R56" s="179">
        <v>1</v>
      </c>
      <c r="S56" s="179"/>
      <c r="T56" s="179"/>
      <c r="U56" s="168">
        <f>SUM(S56*10+T56)/R56*10</f>
        <v>0</v>
      </c>
      <c r="V56" s="179">
        <v>1</v>
      </c>
      <c r="W56" s="179"/>
      <c r="X56" s="179"/>
      <c r="Y56" s="168">
        <f>SUM(W56*10+X56)/V56*10</f>
        <v>0</v>
      </c>
      <c r="Z56" s="179">
        <v>1</v>
      </c>
      <c r="AA56" s="179"/>
      <c r="AB56" s="179"/>
      <c r="AC56" s="168">
        <f>SUM(AA56*10+AB56)/Z56*10</f>
        <v>0</v>
      </c>
      <c r="AD56" s="179">
        <v>1</v>
      </c>
      <c r="AE56" s="179"/>
      <c r="AF56" s="179"/>
      <c r="AG56" s="168">
        <f>SUM(AE56*10+AF56)/AD56*10</f>
        <v>0</v>
      </c>
      <c r="AH56" s="179">
        <v>1</v>
      </c>
      <c r="AI56" s="179"/>
      <c r="AJ56" s="179"/>
      <c r="AK56" s="168">
        <f>SUM(AI56*10+AJ56)/AH56*10</f>
        <v>0</v>
      </c>
      <c r="AL56" s="179">
        <v>1</v>
      </c>
      <c r="AM56" s="179">
        <v>1</v>
      </c>
      <c r="AN56" s="179"/>
      <c r="AO56" s="179"/>
      <c r="AP56" s="168">
        <f>SUM(AN56*10+AO56/AM56)/AL56*10</f>
        <v>0</v>
      </c>
      <c r="AQ56" s="179">
        <v>1</v>
      </c>
      <c r="AR56" s="179"/>
      <c r="AS56" s="179"/>
      <c r="AT56" s="168">
        <f>SUM(AR56*10+AS56)/AQ56*10</f>
        <v>0</v>
      </c>
      <c r="AU56" s="179">
        <v>1</v>
      </c>
      <c r="AV56" s="179"/>
      <c r="AW56" s="179"/>
      <c r="AX56" s="180">
        <f>SUM(AV56*10+AW56)/AU56*10</f>
        <v>0</v>
      </c>
      <c r="AY56" s="179">
        <v>1</v>
      </c>
      <c r="AZ56" s="179"/>
      <c r="BA56" s="179"/>
      <c r="BB56" s="168">
        <f>SUM(AZ56*10+BA56)/AY56*10</f>
        <v>0</v>
      </c>
      <c r="BC56" s="153">
        <f>IF(H56&lt;250,0,IF(H56&lt;500,250,IF(H56&lt;750,"500",IF(H56&lt;1000,750,IF(H56&lt;1500,1000,IF(H56&lt;2000,1500,IF(H56&lt;2500,2000,IF(H56&lt;3000,2500,3000))))))))</f>
        <v>2500</v>
      </c>
      <c r="BD56" s="181">
        <v>2500</v>
      </c>
      <c r="BE56" s="153">
        <f>BC56-BD56</f>
        <v>0</v>
      </c>
      <c r="BF56" s="153" t="str">
        <f>IF(BE56=0,"geen actie",CONCATENATE("diploma uitschrijven: ",BC56," punten"))</f>
        <v>geen actie</v>
      </c>
      <c r="BG56" s="149">
        <v>40</v>
      </c>
      <c r="BH56" s="182"/>
      <c r="BI56" s="182"/>
      <c r="BJ56" s="182"/>
      <c r="BK56" s="182"/>
      <c r="BO56" s="182"/>
    </row>
    <row r="57" spans="1:67" ht="18" customHeight="1" x14ac:dyDescent="0.3">
      <c r="A57" s="149">
        <v>41</v>
      </c>
      <c r="B57" s="149" t="str">
        <f>IF(A57=BG57,"v","x")</f>
        <v>v</v>
      </c>
      <c r="C57" s="149" t="s">
        <v>237</v>
      </c>
      <c r="D57" s="478"/>
      <c r="E57" s="174" t="s">
        <v>264</v>
      </c>
      <c r="F57" s="190">
        <v>116760</v>
      </c>
      <c r="G57" s="185" t="s">
        <v>241</v>
      </c>
      <c r="H57" s="176">
        <f>SUM(M57+Q57+U57+Y57+AC57+AG57+AK57+AP57+AT57+AX57+BB57)</f>
        <v>1793.2539682539684</v>
      </c>
      <c r="I57" s="186">
        <v>2007</v>
      </c>
      <c r="J57" s="153">
        <v>2021</v>
      </c>
      <c r="K57" s="453">
        <f>J57-I57</f>
        <v>14</v>
      </c>
      <c r="L57" s="178">
        <f>H57-M57</f>
        <v>220.55555555555566</v>
      </c>
      <c r="M57" s="164">
        <v>1572.6984126984128</v>
      </c>
      <c r="N57" s="179">
        <v>1</v>
      </c>
      <c r="O57" s="179"/>
      <c r="P57" s="179"/>
      <c r="Q57" s="168">
        <f>SUM(O57*10+P57)/N57*10</f>
        <v>0</v>
      </c>
      <c r="R57" s="179">
        <v>9</v>
      </c>
      <c r="S57" s="179">
        <v>1</v>
      </c>
      <c r="T57" s="179">
        <v>22</v>
      </c>
      <c r="U57" s="168">
        <f>SUM(S57*10+T57)/R57*10</f>
        <v>35.555555555555557</v>
      </c>
      <c r="V57" s="179">
        <v>1</v>
      </c>
      <c r="W57" s="179"/>
      <c r="X57" s="179"/>
      <c r="Y57" s="168">
        <f>SUM(W57*10+X57)/V57*10</f>
        <v>0</v>
      </c>
      <c r="Z57" s="179">
        <v>8</v>
      </c>
      <c r="AA57" s="179">
        <v>4</v>
      </c>
      <c r="AB57" s="179">
        <v>24</v>
      </c>
      <c r="AC57" s="168">
        <f>SUM(AA57*10+AB57)/Z57*10</f>
        <v>80</v>
      </c>
      <c r="AD57" s="179">
        <v>1</v>
      </c>
      <c r="AE57" s="179"/>
      <c r="AF57" s="179"/>
      <c r="AG57" s="168">
        <f>SUM(AE57*10+AF57)/AD57*10</f>
        <v>0</v>
      </c>
      <c r="AH57" s="179">
        <v>8</v>
      </c>
      <c r="AI57" s="179">
        <v>1</v>
      </c>
      <c r="AJ57" s="179">
        <v>22</v>
      </c>
      <c r="AK57" s="168">
        <f>SUM(AI57*10+AJ57)/AH57*10</f>
        <v>40</v>
      </c>
      <c r="AL57" s="179">
        <v>1</v>
      </c>
      <c r="AM57" s="179">
        <v>1</v>
      </c>
      <c r="AN57" s="179"/>
      <c r="AO57" s="179"/>
      <c r="AP57" s="168">
        <f>SUM(AN57*10+AO57/AM57)/AL57*10</f>
        <v>0</v>
      </c>
      <c r="AQ57" s="179">
        <v>1</v>
      </c>
      <c r="AR57" s="179"/>
      <c r="AS57" s="179"/>
      <c r="AT57" s="168">
        <f>SUM(AR57*10+AS57)/AQ57*10</f>
        <v>0</v>
      </c>
      <c r="AU57" s="179">
        <v>6</v>
      </c>
      <c r="AV57" s="179">
        <v>2</v>
      </c>
      <c r="AW57" s="179">
        <v>19</v>
      </c>
      <c r="AX57" s="180">
        <f>SUM(AV57*10+AW57)/AU57*10</f>
        <v>65</v>
      </c>
      <c r="AY57" s="179">
        <v>1</v>
      </c>
      <c r="AZ57" s="179"/>
      <c r="BA57" s="179"/>
      <c r="BB57" s="168">
        <f>SUM(AZ57*10+BA57)/AY57*10</f>
        <v>0</v>
      </c>
      <c r="BC57" s="153">
        <f>IF(H57&lt;250,0,IF(H57&lt;500,250,IF(H57&lt;750,"500",IF(H57&lt;1000,750,IF(H57&lt;1500,1000,IF(H57&lt;2000,1500,IF(H57&lt;2500,2000,IF(H57&lt;3000,2500,3000))))))))</f>
        <v>1500</v>
      </c>
      <c r="BD57" s="181">
        <v>1500</v>
      </c>
      <c r="BE57" s="153">
        <f>BC57-BD57</f>
        <v>0</v>
      </c>
      <c r="BF57" s="153" t="str">
        <f>IF(BE57=0,"geen actie",CONCATENATE("diploma uitschrijven: ",BC57," punten"))</f>
        <v>geen actie</v>
      </c>
      <c r="BG57" s="149">
        <v>41</v>
      </c>
      <c r="BH57" s="182"/>
      <c r="BI57" s="182"/>
      <c r="BJ57" s="182"/>
      <c r="BK57" s="182"/>
      <c r="BO57" s="182"/>
    </row>
    <row r="58" spans="1:67" ht="20.25" customHeight="1" x14ac:dyDescent="0.3">
      <c r="A58" s="149">
        <v>60</v>
      </c>
      <c r="B58" s="149" t="str">
        <f>IF(A58=BG58,"v","x")</f>
        <v>v</v>
      </c>
      <c r="C58" s="149" t="s">
        <v>237</v>
      </c>
      <c r="D58" s="153"/>
      <c r="E58" s="174" t="s">
        <v>649</v>
      </c>
      <c r="F58" s="193" t="s">
        <v>651</v>
      </c>
      <c r="G58" s="177" t="s">
        <v>650</v>
      </c>
      <c r="H58" s="176">
        <f>SUM(M58+Q58+U58+Y58+AC58+AG58+AK58+AP58+AT58+AX58+BB58)</f>
        <v>75</v>
      </c>
      <c r="I58" s="153">
        <v>2002</v>
      </c>
      <c r="J58" s="153">
        <v>2021</v>
      </c>
      <c r="K58" s="453">
        <f>J58-I58</f>
        <v>19</v>
      </c>
      <c r="L58" s="178">
        <f>H58-M58</f>
        <v>75</v>
      </c>
      <c r="M58" s="164">
        <v>0</v>
      </c>
      <c r="N58" s="179">
        <v>1</v>
      </c>
      <c r="O58" s="179"/>
      <c r="P58" s="179"/>
      <c r="Q58" s="168">
        <f>SUM(O58*10+P58)/N58*10</f>
        <v>0</v>
      </c>
      <c r="R58" s="179">
        <v>1</v>
      </c>
      <c r="S58" s="179"/>
      <c r="T58" s="179"/>
      <c r="U58" s="168">
        <f>SUM(S58*10+T58)/R58*10</f>
        <v>0</v>
      </c>
      <c r="V58" s="179">
        <v>1</v>
      </c>
      <c r="W58" s="179"/>
      <c r="X58" s="179"/>
      <c r="Y58" s="168">
        <f>SUM(W58*10+X58)/V58*10</f>
        <v>0</v>
      </c>
      <c r="Z58" s="179">
        <v>8</v>
      </c>
      <c r="AA58" s="179">
        <v>4</v>
      </c>
      <c r="AB58" s="179">
        <v>20</v>
      </c>
      <c r="AC58" s="168">
        <f>SUM(AA58*10+AB58)/Z58*10</f>
        <v>75</v>
      </c>
      <c r="AD58" s="179">
        <v>1</v>
      </c>
      <c r="AE58" s="179"/>
      <c r="AF58" s="179"/>
      <c r="AG58" s="168">
        <f>SUM(AE58*10+AF58)/AD58*10</f>
        <v>0</v>
      </c>
      <c r="AH58" s="179">
        <v>1</v>
      </c>
      <c r="AI58" s="179"/>
      <c r="AJ58" s="179"/>
      <c r="AK58" s="168">
        <f>SUM(AI58*10+AJ58)/AH58*10</f>
        <v>0</v>
      </c>
      <c r="AL58" s="179">
        <v>1</v>
      </c>
      <c r="AM58" s="179">
        <v>1</v>
      </c>
      <c r="AN58" s="179"/>
      <c r="AO58" s="179"/>
      <c r="AP58" s="168">
        <f>SUM(AN58*10+AO58/AM58)/AL58*10</f>
        <v>0</v>
      </c>
      <c r="AQ58" s="179">
        <v>1</v>
      </c>
      <c r="AR58" s="179"/>
      <c r="AS58" s="179"/>
      <c r="AT58" s="168">
        <f>SUM(AR58*10+AS58)/AQ58*10</f>
        <v>0</v>
      </c>
      <c r="AU58" s="179">
        <v>1</v>
      </c>
      <c r="AV58" s="179"/>
      <c r="AW58" s="179"/>
      <c r="AX58" s="180">
        <f>SUM(AV58*10+AW58)/AU58*10</f>
        <v>0</v>
      </c>
      <c r="AY58" s="179">
        <v>1</v>
      </c>
      <c r="AZ58" s="179"/>
      <c r="BA58" s="179"/>
      <c r="BB58" s="168">
        <f>SUM(AZ58*10+BA58)/AY58*10</f>
        <v>0</v>
      </c>
      <c r="BC58" s="153">
        <f>IF(H58&lt;250,0,IF(H58&lt;500,250,IF(H58&lt;750,"500",IF(H58&lt;1000,750,IF(H58&lt;1500,1000,IF(H58&lt;2000,1500,IF(H58&lt;2500,2000,IF(H58&lt;3000,2500,3000))))))))</f>
        <v>0</v>
      </c>
      <c r="BD58" s="181">
        <v>0</v>
      </c>
      <c r="BE58" s="153">
        <f>BC58-BD58</f>
        <v>0</v>
      </c>
      <c r="BF58" s="153" t="str">
        <f>IF(BE58=0,"geen actie",CONCATENATE("diploma uitschrijven: ",BC58," punten"))</f>
        <v>geen actie</v>
      </c>
      <c r="BG58" s="149">
        <v>60</v>
      </c>
      <c r="BH58" s="182"/>
      <c r="BI58" s="182"/>
      <c r="BJ58" s="182"/>
      <c r="BK58" s="182"/>
      <c r="BO58" s="182"/>
    </row>
    <row r="59" spans="1:67" ht="18" customHeight="1" x14ac:dyDescent="0.3">
      <c r="A59" s="149">
        <v>91</v>
      </c>
      <c r="B59" s="149" t="str">
        <f>IF(A59=BG59,"v","x")</f>
        <v>v</v>
      </c>
      <c r="C59" s="149"/>
      <c r="D59" s="183"/>
      <c r="E59" s="174" t="s">
        <v>728</v>
      </c>
      <c r="F59" s="184">
        <v>120154</v>
      </c>
      <c r="G59" s="185" t="s">
        <v>723</v>
      </c>
      <c r="H59" s="176">
        <f>SUM(M59+Q59+U59+Y59+AC59+AG59+AK59+AP59+AT59+AX59+BB59)</f>
        <v>0</v>
      </c>
      <c r="I59" s="186">
        <v>2012</v>
      </c>
      <c r="J59" s="153">
        <v>2021</v>
      </c>
      <c r="K59" s="453">
        <f>J59-I59</f>
        <v>9</v>
      </c>
      <c r="L59" s="178">
        <f>H59-M59</f>
        <v>0</v>
      </c>
      <c r="M59" s="164"/>
      <c r="N59" s="179">
        <v>1</v>
      </c>
      <c r="O59" s="179"/>
      <c r="P59" s="179"/>
      <c r="Q59" s="168">
        <f>SUM(O59*10+P59)/N59*10</f>
        <v>0</v>
      </c>
      <c r="R59" s="179">
        <v>1</v>
      </c>
      <c r="S59" s="179"/>
      <c r="T59" s="179"/>
      <c r="U59" s="168">
        <f>SUM(S59*10+T59)/R59*10</f>
        <v>0</v>
      </c>
      <c r="V59" s="179">
        <v>1</v>
      </c>
      <c r="W59" s="179"/>
      <c r="X59" s="179"/>
      <c r="Y59" s="168">
        <f>SUM(W59*10+X59)/V59*10</f>
        <v>0</v>
      </c>
      <c r="Z59" s="179">
        <v>1</v>
      </c>
      <c r="AA59" s="179"/>
      <c r="AB59" s="179"/>
      <c r="AC59" s="168">
        <f>SUM(AA59*10+AB59)/Z59*10</f>
        <v>0</v>
      </c>
      <c r="AD59" s="179">
        <v>1</v>
      </c>
      <c r="AE59" s="179"/>
      <c r="AF59" s="179"/>
      <c r="AG59" s="168">
        <f>SUM(AE59*10+AF59)/AD59*10</f>
        <v>0</v>
      </c>
      <c r="AH59" s="179">
        <v>1</v>
      </c>
      <c r="AI59" s="179"/>
      <c r="AJ59" s="179"/>
      <c r="AK59" s="168">
        <f>SUM(AI59*10+AJ59)/AH59*10</f>
        <v>0</v>
      </c>
      <c r="AL59" s="179">
        <v>1</v>
      </c>
      <c r="AM59" s="179">
        <v>1</v>
      </c>
      <c r="AN59" s="179"/>
      <c r="AO59" s="179"/>
      <c r="AP59" s="168">
        <f>SUM(AN59*10+AO59/AM59)/AL59*10</f>
        <v>0</v>
      </c>
      <c r="AQ59" s="179">
        <v>1</v>
      </c>
      <c r="AR59" s="179"/>
      <c r="AS59" s="179"/>
      <c r="AT59" s="168">
        <f>SUM(AR59*10+AS59)/AQ59*10</f>
        <v>0</v>
      </c>
      <c r="AU59" s="179">
        <v>1</v>
      </c>
      <c r="AV59" s="179"/>
      <c r="AW59" s="179"/>
      <c r="AX59" s="180">
        <f>SUM(AV59*10+AW59)/AU59*10</f>
        <v>0</v>
      </c>
      <c r="AY59" s="179">
        <v>1</v>
      </c>
      <c r="AZ59" s="179"/>
      <c r="BA59" s="179"/>
      <c r="BB59" s="168">
        <f>SUM(AZ59*10+BA59)/AY59*10</f>
        <v>0</v>
      </c>
      <c r="BC59" s="153">
        <f>IF(H59&lt;250,0,IF(H59&lt;500,250,IF(H59&lt;750,"500",IF(H59&lt;1000,750,IF(H59&lt;1500,1000,IF(H59&lt;2000,1500,IF(H59&lt;2500,2000,IF(H59&lt;3000,2500,3000))))))))</f>
        <v>0</v>
      </c>
      <c r="BD59" s="181">
        <v>0</v>
      </c>
      <c r="BE59" s="153">
        <f>BC59-BD59</f>
        <v>0</v>
      </c>
      <c r="BF59" s="153" t="str">
        <f>IF(BE59=0,"geen actie",CONCATENATE("diploma uitschrijven: ",BC59," punten"))</f>
        <v>geen actie</v>
      </c>
      <c r="BG59" s="149">
        <v>91</v>
      </c>
      <c r="BH59" s="182"/>
      <c r="BI59" s="182"/>
      <c r="BJ59" s="182"/>
      <c r="BK59" s="182"/>
      <c r="BO59" s="182"/>
    </row>
    <row r="60" spans="1:67" ht="20.25" customHeight="1" x14ac:dyDescent="0.3">
      <c r="A60" s="149">
        <v>42</v>
      </c>
      <c r="B60" s="149" t="str">
        <f>IF(A60=BG60,"v","x")</f>
        <v>v</v>
      </c>
      <c r="C60" s="149" t="s">
        <v>237</v>
      </c>
      <c r="D60" s="153"/>
      <c r="E60" s="174" t="s">
        <v>540</v>
      </c>
      <c r="F60" s="190">
        <v>118200</v>
      </c>
      <c r="G60" s="186" t="s">
        <v>239</v>
      </c>
      <c r="H60" s="176">
        <f>SUM(M60+Q60+U60+Y60+AC60+AG60+AK60+AP60+AT60+AX60+BB60)</f>
        <v>803.80952380952385</v>
      </c>
      <c r="I60" s="153">
        <v>2009</v>
      </c>
      <c r="J60" s="153">
        <v>2021</v>
      </c>
      <c r="K60" s="453">
        <f>J60-I60</f>
        <v>12</v>
      </c>
      <c r="L60" s="178">
        <f>H60-M60</f>
        <v>639.52380952380963</v>
      </c>
      <c r="M60" s="164">
        <v>164.28571428571428</v>
      </c>
      <c r="N60" s="179">
        <v>8</v>
      </c>
      <c r="O60" s="179">
        <v>4</v>
      </c>
      <c r="P60" s="179">
        <v>26</v>
      </c>
      <c r="Q60" s="168">
        <f>SUM(O60*10+P60)/N60*10</f>
        <v>82.5</v>
      </c>
      <c r="R60" s="179">
        <v>1</v>
      </c>
      <c r="S60" s="179"/>
      <c r="T60" s="179"/>
      <c r="U60" s="168">
        <f>SUM(S60*10+T60)/R60*10</f>
        <v>0</v>
      </c>
      <c r="V60" s="179">
        <v>7</v>
      </c>
      <c r="W60" s="179">
        <v>5</v>
      </c>
      <c r="X60" s="179">
        <v>29</v>
      </c>
      <c r="Y60" s="168">
        <f>SUM(W60*10+X60)/V60*10</f>
        <v>112.85714285714286</v>
      </c>
      <c r="Z60" s="179">
        <v>6</v>
      </c>
      <c r="AA60" s="179">
        <v>5</v>
      </c>
      <c r="AB60" s="179">
        <v>29</v>
      </c>
      <c r="AC60" s="168">
        <f>SUM(AA60*10+AB60)/Z60*10</f>
        <v>131.66666666666666</v>
      </c>
      <c r="AD60" s="179">
        <v>1</v>
      </c>
      <c r="AE60" s="179"/>
      <c r="AF60" s="179"/>
      <c r="AG60" s="168">
        <f>SUM(AE60*10+AF60)/AD60*10</f>
        <v>0</v>
      </c>
      <c r="AH60" s="179">
        <v>12</v>
      </c>
      <c r="AI60" s="179">
        <v>9</v>
      </c>
      <c r="AJ60" s="179">
        <v>49</v>
      </c>
      <c r="AK60" s="168">
        <f>SUM(AI60*10+AJ60)/AH60*10</f>
        <v>115.83333333333334</v>
      </c>
      <c r="AL60" s="179">
        <v>9</v>
      </c>
      <c r="AM60" s="179">
        <v>1</v>
      </c>
      <c r="AN60" s="179">
        <v>5</v>
      </c>
      <c r="AO60" s="179">
        <v>34</v>
      </c>
      <c r="AP60" s="168">
        <f>SUM(AN60*10+AO60/AM60)/AL60*10</f>
        <v>93.333333333333343</v>
      </c>
      <c r="AQ60" s="179">
        <v>1</v>
      </c>
      <c r="AR60" s="179"/>
      <c r="AS60" s="179"/>
      <c r="AT60" s="168">
        <f>SUM(AR60*10+AS60)/AQ60*10</f>
        <v>0</v>
      </c>
      <c r="AU60" s="179">
        <v>6</v>
      </c>
      <c r="AV60" s="179">
        <v>4</v>
      </c>
      <c r="AW60" s="179">
        <v>22</v>
      </c>
      <c r="AX60" s="180">
        <f>SUM(AV60*10+AW60)/AU60*10</f>
        <v>103.33333333333334</v>
      </c>
      <c r="AY60" s="179">
        <v>1</v>
      </c>
      <c r="AZ60" s="179"/>
      <c r="BA60" s="179"/>
      <c r="BB60" s="168">
        <f>SUM(AZ60*10+BA60)/AY60*10</f>
        <v>0</v>
      </c>
      <c r="BC60" s="153">
        <f>IF(H60&lt;250,0,IF(H60&lt;500,250,IF(H60&lt;750,"500",IF(H60&lt;1000,750,IF(H60&lt;1500,1000,IF(H60&lt;2000,1500,IF(H60&lt;2500,2000,IF(H60&lt;3000,2500,3000))))))))</f>
        <v>750</v>
      </c>
      <c r="BD60" s="181">
        <v>750</v>
      </c>
      <c r="BE60" s="153">
        <f>BC60-BD60</f>
        <v>0</v>
      </c>
      <c r="BF60" s="153" t="str">
        <f>IF(BE60=0,"geen actie",CONCATENATE("diploma uitschrijven: ",BC60," punten"))</f>
        <v>geen actie</v>
      </c>
      <c r="BG60" s="149">
        <v>42</v>
      </c>
      <c r="BH60" s="182"/>
      <c r="BI60" s="182"/>
      <c r="BJ60" s="182"/>
      <c r="BK60" s="182"/>
      <c r="BO60" s="182"/>
    </row>
    <row r="61" spans="1:67" ht="18" customHeight="1" x14ac:dyDescent="0.3">
      <c r="A61" s="149">
        <v>93</v>
      </c>
      <c r="B61" s="149" t="str">
        <f>IF(A61=BG61,"v","x")</f>
        <v>v</v>
      </c>
      <c r="C61" s="149"/>
      <c r="D61" s="476"/>
      <c r="E61" s="174" t="s">
        <v>751</v>
      </c>
      <c r="F61" s="190"/>
      <c r="G61" s="186" t="s">
        <v>301</v>
      </c>
      <c r="H61" s="176">
        <f>SUM(M61+Q61+U61+Y61+AC61+AG61+AK61+AP61+AT61+AX61+BB61)</f>
        <v>130.83333333333334</v>
      </c>
      <c r="I61" s="153">
        <v>2007</v>
      </c>
      <c r="J61" s="153">
        <v>2021</v>
      </c>
      <c r="K61" s="453">
        <f>J61-I61</f>
        <v>14</v>
      </c>
      <c r="L61" s="178">
        <f>H61-M61</f>
        <v>130.83333333333334</v>
      </c>
      <c r="M61" s="164"/>
      <c r="N61" s="179">
        <v>1</v>
      </c>
      <c r="O61" s="179"/>
      <c r="P61" s="179"/>
      <c r="Q61" s="168">
        <f>SUM(O61*10+P61)/N61*10</f>
        <v>0</v>
      </c>
      <c r="R61" s="179">
        <v>1</v>
      </c>
      <c r="S61" s="179"/>
      <c r="T61" s="179"/>
      <c r="U61" s="168">
        <f>SUM(S61*10+T61)/R61*10</f>
        <v>0</v>
      </c>
      <c r="V61" s="179">
        <v>1</v>
      </c>
      <c r="W61" s="179"/>
      <c r="X61" s="179"/>
      <c r="Y61" s="168">
        <f>SUM(W61*10+X61)/V61*10</f>
        <v>0</v>
      </c>
      <c r="Z61" s="179">
        <v>1</v>
      </c>
      <c r="AA61" s="179"/>
      <c r="AB61" s="179"/>
      <c r="AC61" s="168">
        <f>SUM(AA61*10+AB61)/Z61*10</f>
        <v>0</v>
      </c>
      <c r="AD61" s="179">
        <v>1</v>
      </c>
      <c r="AE61" s="179"/>
      <c r="AF61" s="179"/>
      <c r="AG61" s="168">
        <f>SUM(AE61*10+AF61)/AD61*10</f>
        <v>0</v>
      </c>
      <c r="AH61" s="179">
        <v>1</v>
      </c>
      <c r="AI61" s="179"/>
      <c r="AJ61" s="179"/>
      <c r="AK61" s="168">
        <f>SUM(AI61*10+AJ61)/AH61*10</f>
        <v>0</v>
      </c>
      <c r="AL61" s="179">
        <v>1</v>
      </c>
      <c r="AM61" s="179">
        <v>1</v>
      </c>
      <c r="AN61" s="179"/>
      <c r="AO61" s="179"/>
      <c r="AP61" s="168">
        <f>SUM(AN61*10+AO61/AM61)/AL61*10</f>
        <v>0</v>
      </c>
      <c r="AQ61" s="179">
        <v>1</v>
      </c>
      <c r="AR61" s="179"/>
      <c r="AS61" s="179"/>
      <c r="AT61" s="168">
        <f>SUM(AR61*10+AS61)/AQ61*10</f>
        <v>0</v>
      </c>
      <c r="AU61" s="179">
        <v>1</v>
      </c>
      <c r="AV61" s="179"/>
      <c r="AW61" s="179"/>
      <c r="AX61" s="180">
        <f>SUM(AV61*10+AW61)/AU61*10</f>
        <v>0</v>
      </c>
      <c r="AY61" s="179">
        <v>12</v>
      </c>
      <c r="AZ61" s="179">
        <v>10</v>
      </c>
      <c r="BA61" s="179">
        <v>57</v>
      </c>
      <c r="BB61" s="168">
        <f>SUM(AZ61*10+BA61)/AY61*10</f>
        <v>130.83333333333334</v>
      </c>
      <c r="BC61" s="153">
        <f>IF(H61&lt;250,0,IF(H61&lt;500,250,IF(H61&lt;750,"500",IF(H61&lt;1000,750,IF(H61&lt;1500,1000,IF(H61&lt;2000,1500,IF(H61&lt;2500,2000,IF(H61&lt;3000,2500,3000))))))))</f>
        <v>0</v>
      </c>
      <c r="BD61" s="181">
        <v>0</v>
      </c>
      <c r="BE61" s="153">
        <f>BC61-BD61</f>
        <v>0</v>
      </c>
      <c r="BF61" s="153" t="str">
        <f>IF(BE61=0,"geen actie",CONCATENATE("diploma uitschrijven: ",BC61," punten"))</f>
        <v>geen actie</v>
      </c>
      <c r="BG61" s="149">
        <v>93</v>
      </c>
      <c r="BH61" s="182"/>
      <c r="BI61" s="182"/>
      <c r="BJ61" s="182"/>
      <c r="BK61" s="182"/>
      <c r="BL61" s="182"/>
      <c r="BM61" s="182"/>
      <c r="BN61" s="182"/>
      <c r="BO61" s="182"/>
    </row>
    <row r="62" spans="1:67" ht="20.25" customHeight="1" x14ac:dyDescent="0.3">
      <c r="A62" s="149">
        <v>43</v>
      </c>
      <c r="B62" s="149" t="str">
        <f>IF(A62=BG62,"v","x")</f>
        <v>v</v>
      </c>
      <c r="C62" s="149" t="s">
        <v>237</v>
      </c>
      <c r="D62" s="481"/>
      <c r="E62" s="174" t="s">
        <v>304</v>
      </c>
      <c r="F62" s="190">
        <v>118285</v>
      </c>
      <c r="G62" s="186" t="s">
        <v>242</v>
      </c>
      <c r="H62" s="176">
        <f>SUM(M62+Q62+U62+Y62+AC62+AG62+AK62+AP62+AT62+AX62+BB62)</f>
        <v>404.04761904761904</v>
      </c>
      <c r="I62" s="153">
        <v>2009</v>
      </c>
      <c r="J62" s="153">
        <v>2021</v>
      </c>
      <c r="K62" s="453">
        <f>J62-I62</f>
        <v>12</v>
      </c>
      <c r="L62" s="178">
        <f>H62-M62</f>
        <v>169.04761904761904</v>
      </c>
      <c r="M62" s="164">
        <v>235</v>
      </c>
      <c r="N62" s="179">
        <v>1</v>
      </c>
      <c r="O62" s="179"/>
      <c r="P62" s="179"/>
      <c r="Q62" s="168">
        <f>SUM(O62*10+P62)/N62*10</f>
        <v>0</v>
      </c>
      <c r="R62" s="179">
        <v>1</v>
      </c>
      <c r="S62" s="179"/>
      <c r="T62" s="179"/>
      <c r="U62" s="168">
        <f>SUM(S62*10+T62)/R62*10</f>
        <v>0</v>
      </c>
      <c r="V62" s="179">
        <v>7</v>
      </c>
      <c r="W62" s="179">
        <v>4</v>
      </c>
      <c r="X62" s="179">
        <v>20</v>
      </c>
      <c r="Y62" s="168">
        <f>SUM(W62*10+X62)/V62*10</f>
        <v>85.714285714285708</v>
      </c>
      <c r="Z62" s="179">
        <v>6</v>
      </c>
      <c r="AA62" s="179">
        <v>3</v>
      </c>
      <c r="AB62" s="179">
        <v>20</v>
      </c>
      <c r="AC62" s="168">
        <f>SUM(AA62*10+AB62)/Z62*10</f>
        <v>83.333333333333343</v>
      </c>
      <c r="AD62" s="179">
        <v>1</v>
      </c>
      <c r="AE62" s="179"/>
      <c r="AF62" s="179"/>
      <c r="AG62" s="168">
        <f>SUM(AE62*10+AF62)/AD62*10</f>
        <v>0</v>
      </c>
      <c r="AH62" s="179">
        <v>1</v>
      </c>
      <c r="AI62" s="179"/>
      <c r="AJ62" s="179"/>
      <c r="AK62" s="168">
        <f>SUM(AI62*10+AJ62)/AH62*10</f>
        <v>0</v>
      </c>
      <c r="AL62" s="179">
        <v>1</v>
      </c>
      <c r="AM62" s="179">
        <v>1</v>
      </c>
      <c r="AN62" s="179"/>
      <c r="AO62" s="179"/>
      <c r="AP62" s="168">
        <f>SUM(AN62*10+AO62/AM62)/AL62*10</f>
        <v>0</v>
      </c>
      <c r="AQ62" s="179">
        <v>1</v>
      </c>
      <c r="AR62" s="179"/>
      <c r="AS62" s="179"/>
      <c r="AT62" s="168">
        <f>SUM(AR62*10+AS62)/AQ62*10</f>
        <v>0</v>
      </c>
      <c r="AU62" s="179">
        <v>1</v>
      </c>
      <c r="AV62" s="179"/>
      <c r="AW62" s="179"/>
      <c r="AX62" s="180">
        <f>SUM(AV62*10+AW62)/AU62*10</f>
        <v>0</v>
      </c>
      <c r="AY62" s="179">
        <v>1</v>
      </c>
      <c r="AZ62" s="179"/>
      <c r="BA62" s="179"/>
      <c r="BB62" s="168">
        <f>SUM(AZ62*10+BA62)/AY62*10</f>
        <v>0</v>
      </c>
      <c r="BC62" s="153">
        <f>IF(H62&lt;250,0,IF(H62&lt;500,250,IF(H62&lt;750,"500",IF(H62&lt;1000,750,IF(H62&lt;1500,1000,IF(H62&lt;2000,1500,IF(H62&lt;2500,2000,IF(H62&lt;3000,2500,3000))))))))</f>
        <v>250</v>
      </c>
      <c r="BD62" s="181">
        <v>250</v>
      </c>
      <c r="BE62" s="153">
        <f>BC62-BD62</f>
        <v>0</v>
      </c>
      <c r="BF62" s="153" t="str">
        <f>IF(BE62=0,"geen actie",CONCATENATE("diploma uitschrijven: ",BC62," punten"))</f>
        <v>geen actie</v>
      </c>
      <c r="BG62" s="149">
        <v>43</v>
      </c>
      <c r="BH62" s="182"/>
      <c r="BI62" s="182"/>
      <c r="BJ62" s="182"/>
      <c r="BK62" s="182"/>
      <c r="BL62" s="182"/>
      <c r="BM62" s="182"/>
      <c r="BN62" s="182"/>
      <c r="BO62" s="182"/>
    </row>
    <row r="63" spans="1:67" ht="18" customHeight="1" x14ac:dyDescent="0.3">
      <c r="A63" s="149">
        <v>44</v>
      </c>
      <c r="B63" s="149" t="str">
        <f>IF(A63=BG63,"v","x")</f>
        <v>v</v>
      </c>
      <c r="C63" s="149"/>
      <c r="D63" s="199"/>
      <c r="E63" s="198" t="s">
        <v>305</v>
      </c>
      <c r="F63" s="190"/>
      <c r="G63" s="186" t="s">
        <v>238</v>
      </c>
      <c r="H63" s="176">
        <f>SUM(M63+Q63+U63+Y63+AC63+AG63+AK63+AP63+AT63+AX63+BB63)</f>
        <v>103.75</v>
      </c>
      <c r="I63" s="153">
        <v>2008</v>
      </c>
      <c r="J63" s="153">
        <v>2021</v>
      </c>
      <c r="K63" s="453">
        <f>J63-I63</f>
        <v>13</v>
      </c>
      <c r="L63" s="178">
        <f>H63-M63</f>
        <v>0</v>
      </c>
      <c r="M63" s="164">
        <v>103.75</v>
      </c>
      <c r="N63" s="179">
        <v>1</v>
      </c>
      <c r="O63" s="179"/>
      <c r="P63" s="179"/>
      <c r="Q63" s="168">
        <f>SUM(O63*10+P63)/N63*10</f>
        <v>0</v>
      </c>
      <c r="R63" s="179">
        <v>1</v>
      </c>
      <c r="S63" s="179"/>
      <c r="T63" s="179"/>
      <c r="U63" s="168">
        <f>SUM(S63*10+T63)/R63*10</f>
        <v>0</v>
      </c>
      <c r="V63" s="179">
        <v>1</v>
      </c>
      <c r="W63" s="179"/>
      <c r="X63" s="179"/>
      <c r="Y63" s="168">
        <f>SUM(W63*10+X63)/V63*10</f>
        <v>0</v>
      </c>
      <c r="Z63" s="179">
        <v>1</v>
      </c>
      <c r="AA63" s="179"/>
      <c r="AB63" s="179"/>
      <c r="AC63" s="168">
        <f>SUM(AA63*10+AB63)/Z63*10</f>
        <v>0</v>
      </c>
      <c r="AD63" s="179">
        <v>1</v>
      </c>
      <c r="AE63" s="179"/>
      <c r="AF63" s="179"/>
      <c r="AG63" s="168">
        <f>SUM(AE63*10+AF63)/AD63*10</f>
        <v>0</v>
      </c>
      <c r="AH63" s="179">
        <v>1</v>
      </c>
      <c r="AI63" s="179"/>
      <c r="AJ63" s="179"/>
      <c r="AK63" s="168">
        <f>SUM(AI63*10+AJ63)/AH63*10</f>
        <v>0</v>
      </c>
      <c r="AL63" s="179">
        <v>1</v>
      </c>
      <c r="AM63" s="179">
        <v>1</v>
      </c>
      <c r="AN63" s="179"/>
      <c r="AO63" s="179"/>
      <c r="AP63" s="168">
        <f>SUM(AN63*10+AO63/AM63)/AL63*10</f>
        <v>0</v>
      </c>
      <c r="AQ63" s="179">
        <v>1</v>
      </c>
      <c r="AR63" s="179"/>
      <c r="AS63" s="179"/>
      <c r="AT63" s="168">
        <f>SUM(AR63*10+AS63)/AQ63*10</f>
        <v>0</v>
      </c>
      <c r="AU63" s="179">
        <v>1</v>
      </c>
      <c r="AV63" s="179"/>
      <c r="AW63" s="179"/>
      <c r="AX63" s="180">
        <f>SUM(AV63*10+AW63)/AU63*10</f>
        <v>0</v>
      </c>
      <c r="AY63" s="179">
        <v>1</v>
      </c>
      <c r="AZ63" s="179"/>
      <c r="BA63" s="179"/>
      <c r="BB63" s="168">
        <f>SUM(AZ63*10+BA63)/AY63*10</f>
        <v>0</v>
      </c>
      <c r="BC63" s="153">
        <f>IF(H63&lt;250,0,IF(H63&lt;500,250,IF(H63&lt;750,"500",IF(H63&lt;1000,750,IF(H63&lt;1500,1000,IF(H63&lt;2000,1500,IF(H63&lt;2500,2000,IF(H63&lt;3000,2500,3000))))))))</f>
        <v>0</v>
      </c>
      <c r="BD63" s="181">
        <v>0</v>
      </c>
      <c r="BE63" s="153">
        <f>BC63-BD63</f>
        <v>0</v>
      </c>
      <c r="BF63" s="153" t="str">
        <f>IF(BE63=0,"geen actie",CONCATENATE("diploma uitschrijven: ",BC63," punten"))</f>
        <v>geen actie</v>
      </c>
      <c r="BG63" s="149">
        <v>44</v>
      </c>
      <c r="BH63" s="182"/>
      <c r="BI63" s="182"/>
      <c r="BJ63" s="182"/>
      <c r="BK63" s="182"/>
      <c r="BL63" s="182"/>
      <c r="BM63" s="182"/>
      <c r="BN63" s="182"/>
      <c r="BO63" s="182"/>
    </row>
    <row r="64" spans="1:67" ht="20.25" customHeight="1" x14ac:dyDescent="0.3">
      <c r="A64" s="149">
        <v>45</v>
      </c>
      <c r="B64" s="149" t="str">
        <f>IF(A64=BG64,"v","x")</f>
        <v>v</v>
      </c>
      <c r="C64" s="149" t="s">
        <v>237</v>
      </c>
      <c r="D64" s="183"/>
      <c r="E64" s="155" t="s">
        <v>307</v>
      </c>
      <c r="F64" s="155"/>
      <c r="G64" s="177" t="s">
        <v>238</v>
      </c>
      <c r="H64" s="176">
        <f>SUM(M64+Q64+U64+Y64+AC64+AG64+AK64+AP64+AT64+AX64+BB64)</f>
        <v>85</v>
      </c>
      <c r="I64" s="153">
        <v>2008</v>
      </c>
      <c r="J64" s="153">
        <v>2021</v>
      </c>
      <c r="K64" s="453">
        <f>J64-I64</f>
        <v>13</v>
      </c>
      <c r="L64" s="178">
        <f>H64-M64</f>
        <v>0</v>
      </c>
      <c r="M64" s="164">
        <v>85</v>
      </c>
      <c r="N64" s="179">
        <v>1</v>
      </c>
      <c r="O64" s="179"/>
      <c r="P64" s="179"/>
      <c r="Q64" s="168">
        <f>SUM(O64*10+P64)/N64*10</f>
        <v>0</v>
      </c>
      <c r="R64" s="179">
        <v>1</v>
      </c>
      <c r="S64" s="179"/>
      <c r="T64" s="179"/>
      <c r="U64" s="168">
        <f>SUM(S64*10+T64)/R64*10</f>
        <v>0</v>
      </c>
      <c r="V64" s="179">
        <v>1</v>
      </c>
      <c r="W64" s="179"/>
      <c r="X64" s="179"/>
      <c r="Y64" s="168">
        <f>SUM(W64*10+X64)/V64*10</f>
        <v>0</v>
      </c>
      <c r="Z64" s="179">
        <v>1</v>
      </c>
      <c r="AA64" s="179"/>
      <c r="AB64" s="179"/>
      <c r="AC64" s="168">
        <f>SUM(AA64*10+AB64)/Z64*10</f>
        <v>0</v>
      </c>
      <c r="AD64" s="179">
        <v>1</v>
      </c>
      <c r="AE64" s="179"/>
      <c r="AF64" s="179"/>
      <c r="AG64" s="168">
        <f>SUM(AE64*10+AF64)/AD64*10</f>
        <v>0</v>
      </c>
      <c r="AH64" s="179">
        <v>1</v>
      </c>
      <c r="AI64" s="179"/>
      <c r="AJ64" s="179"/>
      <c r="AK64" s="168">
        <f>SUM(AI64*10+AJ64)/AH64*10</f>
        <v>0</v>
      </c>
      <c r="AL64" s="179">
        <v>1</v>
      </c>
      <c r="AM64" s="179">
        <v>1</v>
      </c>
      <c r="AN64" s="179"/>
      <c r="AO64" s="179"/>
      <c r="AP64" s="168">
        <f>SUM(AN64*10+AO64/AM64)/AL64*10</f>
        <v>0</v>
      </c>
      <c r="AQ64" s="179">
        <v>1</v>
      </c>
      <c r="AR64" s="179"/>
      <c r="AS64" s="179"/>
      <c r="AT64" s="168">
        <f>SUM(AR64*10+AS64)/AQ64*10</f>
        <v>0</v>
      </c>
      <c r="AU64" s="179">
        <v>1</v>
      </c>
      <c r="AV64" s="179"/>
      <c r="AW64" s="179"/>
      <c r="AX64" s="180">
        <f>SUM(AV64*10+AW64)/AU64*10</f>
        <v>0</v>
      </c>
      <c r="AY64" s="179">
        <v>1</v>
      </c>
      <c r="AZ64" s="179"/>
      <c r="BA64" s="179"/>
      <c r="BB64" s="168">
        <f>SUM(AZ64*10+BA64)/AY64*10</f>
        <v>0</v>
      </c>
      <c r="BC64" s="153">
        <f>IF(H64&lt;250,0,IF(H64&lt;500,250,IF(H64&lt;750,"500",IF(H64&lt;1000,750,IF(H64&lt;1500,1000,IF(H64&lt;2000,1500,IF(H64&lt;2500,2000,IF(H64&lt;3000,2500,3000))))))))</f>
        <v>0</v>
      </c>
      <c r="BD64" s="181">
        <v>0</v>
      </c>
      <c r="BE64" s="153">
        <f>BC64-BD64</f>
        <v>0</v>
      </c>
      <c r="BF64" s="153" t="str">
        <f>IF(BE64=0,"geen actie",CONCATENATE("diploma uitschrijven: ",BC64," punten"))</f>
        <v>geen actie</v>
      </c>
      <c r="BG64" s="149">
        <v>45</v>
      </c>
      <c r="BH64" s="182"/>
      <c r="BI64" s="182"/>
      <c r="BJ64" s="182"/>
      <c r="BK64" s="182"/>
      <c r="BL64" s="182"/>
      <c r="BM64" s="182"/>
      <c r="BN64" s="182"/>
      <c r="BO64" s="182"/>
    </row>
    <row r="65" spans="1:67" ht="18" customHeight="1" x14ac:dyDescent="0.3">
      <c r="A65" s="149">
        <v>46</v>
      </c>
      <c r="B65" s="149" t="str">
        <f>IF(A65=BG65,"v","x")</f>
        <v>v</v>
      </c>
      <c r="C65" s="149" t="s">
        <v>237</v>
      </c>
      <c r="D65" s="183"/>
      <c r="E65" s="174" t="s">
        <v>308</v>
      </c>
      <c r="F65" s="149">
        <v>117865</v>
      </c>
      <c r="G65" s="177" t="s">
        <v>284</v>
      </c>
      <c r="H65" s="176">
        <f>SUM(M65+Q65+U65+Y65+AC65+AG65+AK65+AP65+AT65+AX65+BB65)</f>
        <v>1342</v>
      </c>
      <c r="I65" s="153">
        <v>2008</v>
      </c>
      <c r="J65" s="153">
        <v>2021</v>
      </c>
      <c r="K65" s="453">
        <f>J65-I65</f>
        <v>13</v>
      </c>
      <c r="L65" s="178">
        <f>H65-M65</f>
        <v>0</v>
      </c>
      <c r="M65" s="164">
        <v>1342</v>
      </c>
      <c r="N65" s="179">
        <v>1</v>
      </c>
      <c r="O65" s="179"/>
      <c r="P65" s="179"/>
      <c r="Q65" s="168">
        <f>SUM(O65*10+P65)/N65*10</f>
        <v>0</v>
      </c>
      <c r="R65" s="179">
        <v>1</v>
      </c>
      <c r="S65" s="179"/>
      <c r="T65" s="179"/>
      <c r="U65" s="168">
        <f>SUM(S65*10+T65)/R65*10</f>
        <v>0</v>
      </c>
      <c r="V65" s="179">
        <v>1</v>
      </c>
      <c r="W65" s="179"/>
      <c r="X65" s="179"/>
      <c r="Y65" s="168">
        <f>SUM(W65*10+X65)/V65*10</f>
        <v>0</v>
      </c>
      <c r="Z65" s="179">
        <v>1</v>
      </c>
      <c r="AA65" s="179"/>
      <c r="AB65" s="179"/>
      <c r="AC65" s="168">
        <f>SUM(AA65*10+AB65)/Z65*10</f>
        <v>0</v>
      </c>
      <c r="AD65" s="179">
        <v>1</v>
      </c>
      <c r="AE65" s="179"/>
      <c r="AF65" s="179"/>
      <c r="AG65" s="168">
        <f>SUM(AE65*10+AF65)/AD65*10</f>
        <v>0</v>
      </c>
      <c r="AH65" s="179">
        <v>1</v>
      </c>
      <c r="AI65" s="179"/>
      <c r="AJ65" s="179"/>
      <c r="AK65" s="168">
        <f>SUM(AI65*10+AJ65)/AH65*10</f>
        <v>0</v>
      </c>
      <c r="AL65" s="179">
        <v>1</v>
      </c>
      <c r="AM65" s="179">
        <v>1</v>
      </c>
      <c r="AN65" s="179"/>
      <c r="AO65" s="179"/>
      <c r="AP65" s="168">
        <f>SUM(AN65*10+AO65/AM65)/AL65*10</f>
        <v>0</v>
      </c>
      <c r="AQ65" s="179">
        <v>1</v>
      </c>
      <c r="AR65" s="179"/>
      <c r="AS65" s="179"/>
      <c r="AT65" s="168">
        <f>SUM(AR65*10+AS65)/AQ65*10</f>
        <v>0</v>
      </c>
      <c r="AU65" s="179">
        <v>1</v>
      </c>
      <c r="AV65" s="179"/>
      <c r="AW65" s="179"/>
      <c r="AX65" s="180">
        <f>SUM(AV65*10+AW65)/AU65*10</f>
        <v>0</v>
      </c>
      <c r="AY65" s="179">
        <v>1</v>
      </c>
      <c r="AZ65" s="179"/>
      <c r="BA65" s="179"/>
      <c r="BB65" s="168">
        <f>SUM(AZ65*10+BA65)/AY65*10</f>
        <v>0</v>
      </c>
      <c r="BC65" s="153">
        <f>IF(H65&lt;250,0,IF(H65&lt;500,250,IF(H65&lt;750,"500",IF(H65&lt;1000,750,IF(H65&lt;1500,1000,IF(H65&lt;2000,1500,IF(H65&lt;2500,2000,IF(H65&lt;3000,2500,3000))))))))</f>
        <v>1000</v>
      </c>
      <c r="BD65" s="181">
        <v>1000</v>
      </c>
      <c r="BE65" s="153">
        <f>BC65-BD65</f>
        <v>0</v>
      </c>
      <c r="BF65" s="153" t="str">
        <f>IF(BE65=0,"geen actie",CONCATENATE("diploma uitschrijven: ",BC65," punten"))</f>
        <v>geen actie</v>
      </c>
      <c r="BG65" s="149">
        <v>46</v>
      </c>
      <c r="BH65" s="182"/>
      <c r="BI65" s="182"/>
      <c r="BJ65" s="182"/>
      <c r="BK65" s="182"/>
      <c r="BL65" s="182"/>
      <c r="BM65" s="182"/>
      <c r="BN65" s="182"/>
      <c r="BO65" s="182"/>
    </row>
    <row r="66" spans="1:67" ht="18" customHeight="1" x14ac:dyDescent="0.3">
      <c r="A66" s="149">
        <v>47</v>
      </c>
      <c r="B66" s="149" t="str">
        <f>IF(A66=BG66,"v","x")</f>
        <v>v</v>
      </c>
      <c r="C66" s="149" t="s">
        <v>237</v>
      </c>
      <c r="D66" s="183"/>
      <c r="E66" s="174" t="s">
        <v>266</v>
      </c>
      <c r="F66" s="184">
        <v>115880</v>
      </c>
      <c r="G66" s="185" t="s">
        <v>238</v>
      </c>
      <c r="H66" s="176">
        <f>SUM(M66+Q66+U66+Y66+AC66+AG66+AK66+AP66+AT66+AX66+BB66)</f>
        <v>2450.18434343434</v>
      </c>
      <c r="I66" s="186">
        <v>2004</v>
      </c>
      <c r="J66" s="153">
        <v>2021</v>
      </c>
      <c r="K66" s="453">
        <f>J66-I66</f>
        <v>17</v>
      </c>
      <c r="L66" s="178">
        <f>H66-M66</f>
        <v>0</v>
      </c>
      <c r="M66" s="164">
        <v>2450.18434343434</v>
      </c>
      <c r="N66" s="179">
        <v>1</v>
      </c>
      <c r="O66" s="179"/>
      <c r="P66" s="179"/>
      <c r="Q66" s="168">
        <f>SUM(O66*10+P66)/N66*10</f>
        <v>0</v>
      </c>
      <c r="R66" s="179">
        <v>1</v>
      </c>
      <c r="S66" s="179"/>
      <c r="T66" s="179"/>
      <c r="U66" s="168">
        <f>SUM(S66*10+T66)/R66*10</f>
        <v>0</v>
      </c>
      <c r="V66" s="179">
        <v>1</v>
      </c>
      <c r="W66" s="179"/>
      <c r="X66" s="179"/>
      <c r="Y66" s="168">
        <f>SUM(W66*10+X66)/V66*10</f>
        <v>0</v>
      </c>
      <c r="Z66" s="179">
        <v>1</v>
      </c>
      <c r="AA66" s="179"/>
      <c r="AB66" s="179"/>
      <c r="AC66" s="168">
        <f>SUM(AA66*10+AB66)/Z66*10</f>
        <v>0</v>
      </c>
      <c r="AD66" s="179">
        <v>1</v>
      </c>
      <c r="AE66" s="179"/>
      <c r="AF66" s="179"/>
      <c r="AG66" s="168">
        <f>SUM(AE66*10+AF66)/AD66*10</f>
        <v>0</v>
      </c>
      <c r="AH66" s="179">
        <v>1</v>
      </c>
      <c r="AI66" s="179"/>
      <c r="AJ66" s="179"/>
      <c r="AK66" s="168">
        <f>SUM(AI66*10+AJ66)/AH66*10</f>
        <v>0</v>
      </c>
      <c r="AL66" s="179">
        <v>1</v>
      </c>
      <c r="AM66" s="179">
        <v>1</v>
      </c>
      <c r="AN66" s="179"/>
      <c r="AO66" s="179"/>
      <c r="AP66" s="168">
        <f>SUM(AN66*10+AO66/AM66)/AL66*10</f>
        <v>0</v>
      </c>
      <c r="AQ66" s="179">
        <v>1</v>
      </c>
      <c r="AR66" s="179"/>
      <c r="AS66" s="179"/>
      <c r="AT66" s="168">
        <f>SUM(AR66*10+AS66)/AQ66*10</f>
        <v>0</v>
      </c>
      <c r="AU66" s="179">
        <v>1</v>
      </c>
      <c r="AV66" s="179"/>
      <c r="AW66" s="179"/>
      <c r="AX66" s="180">
        <f>SUM(AV66*10+AW66)/AU66*10</f>
        <v>0</v>
      </c>
      <c r="AY66" s="179">
        <v>1</v>
      </c>
      <c r="AZ66" s="179"/>
      <c r="BA66" s="179"/>
      <c r="BB66" s="168">
        <f>SUM(AZ66*10+BA66)/AY66*10</f>
        <v>0</v>
      </c>
      <c r="BC66" s="153">
        <f>IF(H66&lt;250,0,IF(H66&lt;500,250,IF(H66&lt;750,"500",IF(H66&lt;1000,750,IF(H66&lt;1500,1000,IF(H66&lt;2000,1500,IF(H66&lt;2500,2000,IF(H66&lt;3000,2500,3000))))))))</f>
        <v>2000</v>
      </c>
      <c r="BD66" s="181">
        <v>2000</v>
      </c>
      <c r="BE66" s="153">
        <f>BC66-BD66</f>
        <v>0</v>
      </c>
      <c r="BF66" s="153" t="str">
        <f>IF(BE66=0,"geen actie",CONCATENATE("diploma uitschrijven: ",BC66," punten"))</f>
        <v>geen actie</v>
      </c>
      <c r="BG66" s="149">
        <v>47</v>
      </c>
      <c r="BH66" s="182"/>
      <c r="BI66" s="182"/>
      <c r="BJ66" s="182"/>
      <c r="BK66" s="182"/>
      <c r="BL66" s="182"/>
      <c r="BM66" s="182"/>
      <c r="BN66" s="182"/>
      <c r="BO66" s="182"/>
    </row>
    <row r="67" spans="1:67" ht="20.25" customHeight="1" x14ac:dyDescent="0.3">
      <c r="A67" s="149">
        <v>48</v>
      </c>
      <c r="B67" s="149" t="str">
        <f>IF(A67=BG67,"v","x")</f>
        <v>v</v>
      </c>
      <c r="C67" s="149"/>
      <c r="D67" s="199"/>
      <c r="E67" s="174" t="s">
        <v>309</v>
      </c>
      <c r="F67" s="193"/>
      <c r="G67" s="177" t="s">
        <v>241</v>
      </c>
      <c r="H67" s="176">
        <f>SUM(M67+Q67+U67+Y67+AC67+AG67+AK67+AP67+AT67+AX67+BB67)</f>
        <v>447</v>
      </c>
      <c r="I67" s="149">
        <v>2009</v>
      </c>
      <c r="J67" s="153">
        <v>2021</v>
      </c>
      <c r="K67" s="453">
        <f>J67-I67</f>
        <v>12</v>
      </c>
      <c r="L67" s="178">
        <f>H67-M67</f>
        <v>0</v>
      </c>
      <c r="M67" s="164">
        <v>447</v>
      </c>
      <c r="N67" s="179">
        <v>1</v>
      </c>
      <c r="O67" s="179"/>
      <c r="P67" s="179"/>
      <c r="Q67" s="168"/>
      <c r="R67" s="179">
        <v>1</v>
      </c>
      <c r="S67" s="179"/>
      <c r="T67" s="179"/>
      <c r="U67" s="168"/>
      <c r="V67" s="179">
        <v>1</v>
      </c>
      <c r="W67" s="179"/>
      <c r="X67" s="179"/>
      <c r="Y67" s="168">
        <f>SUM(W67*10+X67)/V67*10</f>
        <v>0</v>
      </c>
      <c r="Z67" s="179">
        <v>1</v>
      </c>
      <c r="AA67" s="179"/>
      <c r="AB67" s="179"/>
      <c r="AC67" s="168"/>
      <c r="AD67" s="179">
        <v>1</v>
      </c>
      <c r="AE67" s="179"/>
      <c r="AF67" s="179"/>
      <c r="AG67" s="168">
        <f>SUM(AE67*10+AF67)/AD67*10</f>
        <v>0</v>
      </c>
      <c r="AH67" s="179">
        <v>1</v>
      </c>
      <c r="AI67" s="179"/>
      <c r="AJ67" s="179"/>
      <c r="AK67" s="168"/>
      <c r="AL67" s="179">
        <v>1</v>
      </c>
      <c r="AM67" s="179">
        <v>1</v>
      </c>
      <c r="AN67" s="179"/>
      <c r="AO67" s="179"/>
      <c r="AP67" s="168">
        <f>SUM(AN67*10+AO67/AM67)/AL67*10</f>
        <v>0</v>
      </c>
      <c r="AQ67" s="179">
        <v>1</v>
      </c>
      <c r="AR67" s="179"/>
      <c r="AS67" s="179"/>
      <c r="AT67" s="168"/>
      <c r="AU67" s="179">
        <v>1</v>
      </c>
      <c r="AV67" s="179"/>
      <c r="AW67" s="179"/>
      <c r="AX67" s="180">
        <f>SUM(AV67*10+AW67)/AU67*10</f>
        <v>0</v>
      </c>
      <c r="AY67" s="179">
        <v>1</v>
      </c>
      <c r="AZ67" s="179"/>
      <c r="BA67" s="179"/>
      <c r="BB67" s="168">
        <f>SUM(AZ67*10+BA67)/AY67*10</f>
        <v>0</v>
      </c>
      <c r="BC67" s="153">
        <f>IF(H67&lt;250,0,IF(H67&lt;500,250,IF(H67&lt;750,"500",IF(H67&lt;1000,750,IF(H67&lt;1500,1000,IF(H67&lt;2000,1500,IF(H67&lt;2500,2000,IF(H67&lt;3000,2500,3000))))))))</f>
        <v>250</v>
      </c>
      <c r="BD67" s="181">
        <v>250</v>
      </c>
      <c r="BE67" s="153">
        <f>BC67-BD67</f>
        <v>0</v>
      </c>
      <c r="BF67" s="153" t="str">
        <f>IF(BE67=0,"geen actie",CONCATENATE("diploma uitschrijven: ",BC67," punten"))</f>
        <v>geen actie</v>
      </c>
      <c r="BG67" s="149">
        <v>48</v>
      </c>
      <c r="BH67" s="182"/>
      <c r="BI67" s="182"/>
      <c r="BJ67" s="182"/>
      <c r="BK67" s="182"/>
      <c r="BL67" s="182"/>
      <c r="BM67" s="182"/>
      <c r="BN67" s="182"/>
      <c r="BO67" s="182"/>
    </row>
    <row r="68" spans="1:67" ht="18" customHeight="1" x14ac:dyDescent="0.3">
      <c r="A68" s="149">
        <v>80</v>
      </c>
      <c r="B68" s="149" t="str">
        <f>IF(A68=BG68,"v","x")</f>
        <v>v</v>
      </c>
      <c r="C68" s="149"/>
      <c r="D68" s="505"/>
      <c r="E68" s="174" t="s">
        <v>693</v>
      </c>
      <c r="F68" s="184">
        <v>118243</v>
      </c>
      <c r="G68" s="185" t="s">
        <v>692</v>
      </c>
      <c r="H68" s="176">
        <f>SUM(M68+Q68+U68+Y68+AC68+AG68+AK68+AP68+AT68+AX68+BB68)</f>
        <v>62</v>
      </c>
      <c r="I68" s="186">
        <v>2006</v>
      </c>
      <c r="J68" s="153">
        <v>2021</v>
      </c>
      <c r="K68" s="453">
        <f>J68-I68</f>
        <v>15</v>
      </c>
      <c r="L68" s="178">
        <f>H68-M68</f>
        <v>62</v>
      </c>
      <c r="M68" s="164"/>
      <c r="N68" s="179">
        <v>1</v>
      </c>
      <c r="O68" s="179"/>
      <c r="P68" s="179"/>
      <c r="Q68" s="168">
        <f>SUM(O68*10+P68)/N68*10</f>
        <v>0</v>
      </c>
      <c r="R68" s="179">
        <v>1</v>
      </c>
      <c r="S68" s="179"/>
      <c r="T68" s="179"/>
      <c r="U68" s="168">
        <f>SUM(S68*10+T68)/R68*10</f>
        <v>0</v>
      </c>
      <c r="V68" s="179">
        <v>1</v>
      </c>
      <c r="W68" s="179"/>
      <c r="X68" s="179"/>
      <c r="Y68" s="168">
        <f>SUM(W68*10+X68)/V68*10</f>
        <v>0</v>
      </c>
      <c r="Z68" s="179">
        <v>1</v>
      </c>
      <c r="AA68" s="179"/>
      <c r="AB68" s="179"/>
      <c r="AC68" s="168">
        <f>SUM(AA68*10+AB68)/Z68*10</f>
        <v>0</v>
      </c>
      <c r="AD68" s="179">
        <v>1</v>
      </c>
      <c r="AE68" s="179"/>
      <c r="AF68" s="179"/>
      <c r="AG68" s="168">
        <f>SUM(AE68*10+AF68)/AD68*10</f>
        <v>0</v>
      </c>
      <c r="AH68" s="179">
        <v>1</v>
      </c>
      <c r="AI68" s="179"/>
      <c r="AJ68" s="179"/>
      <c r="AK68" s="168">
        <f>SUM(AI68*10+AJ68)/AH68*10</f>
        <v>0</v>
      </c>
      <c r="AL68" s="179">
        <v>10</v>
      </c>
      <c r="AM68" s="179">
        <v>1</v>
      </c>
      <c r="AN68" s="179">
        <v>3</v>
      </c>
      <c r="AO68" s="179">
        <v>32</v>
      </c>
      <c r="AP68" s="168">
        <f>SUM(AN68*10+AO68/AM68)/AL68*10</f>
        <v>62</v>
      </c>
      <c r="AQ68" s="179">
        <v>1</v>
      </c>
      <c r="AR68" s="179"/>
      <c r="AS68" s="179"/>
      <c r="AT68" s="168">
        <f>SUM(AR68*10+AS68)/AQ68*10</f>
        <v>0</v>
      </c>
      <c r="AU68" s="179">
        <v>1</v>
      </c>
      <c r="AV68" s="179"/>
      <c r="AW68" s="179"/>
      <c r="AX68" s="180">
        <f>SUM(AV68*10+AW68)/AU68*10</f>
        <v>0</v>
      </c>
      <c r="AY68" s="179">
        <v>1</v>
      </c>
      <c r="AZ68" s="179"/>
      <c r="BA68" s="179"/>
      <c r="BB68" s="168">
        <f>SUM(AZ68*10+BA68)/AY68*10</f>
        <v>0</v>
      </c>
      <c r="BC68" s="153">
        <f>IF(H68&lt;250,0,IF(H68&lt;500,250,IF(H68&lt;750,"500",IF(H68&lt;1000,750,IF(H68&lt;1500,1000,IF(H68&lt;2000,1500,IF(H68&lt;2500,2000,IF(H68&lt;3000,2500,3000))))))))</f>
        <v>0</v>
      </c>
      <c r="BD68" s="181">
        <v>0</v>
      </c>
      <c r="BE68" s="153">
        <f>BC68-BD68</f>
        <v>0</v>
      </c>
      <c r="BF68" s="153" t="str">
        <f>IF(BE68=0,"geen actie",CONCATENATE("diploma uitschrijven: ",BC68," punten"))</f>
        <v>geen actie</v>
      </c>
      <c r="BG68" s="149">
        <v>80</v>
      </c>
      <c r="BH68" s="182"/>
      <c r="BI68" s="182"/>
      <c r="BJ68" s="182"/>
      <c r="BK68" s="182"/>
      <c r="BL68" s="182"/>
      <c r="BM68" s="182"/>
      <c r="BN68" s="182"/>
      <c r="BO68" s="182"/>
    </row>
    <row r="69" spans="1:67" ht="18" customHeight="1" x14ac:dyDescent="0.3">
      <c r="A69" s="149">
        <v>49</v>
      </c>
      <c r="B69" s="149" t="str">
        <f>IF(A69=BG69,"v","x")</f>
        <v>v</v>
      </c>
      <c r="C69" s="149" t="s">
        <v>237</v>
      </c>
      <c r="D69" s="482"/>
      <c r="E69" s="469" t="s">
        <v>310</v>
      </c>
      <c r="F69" s="190">
        <v>117850</v>
      </c>
      <c r="G69" s="186" t="s">
        <v>284</v>
      </c>
      <c r="H69" s="176">
        <f>SUM(M69+Q69+U69+Y69+AC69+AG69+AK69+AP69+AT69+AX69+BB69)</f>
        <v>234.40476190476193</v>
      </c>
      <c r="I69" s="153">
        <v>2008</v>
      </c>
      <c r="J69" s="153">
        <v>2021</v>
      </c>
      <c r="K69" s="453">
        <f>J69-I69</f>
        <v>13</v>
      </c>
      <c r="L69" s="178">
        <f>H69-M69</f>
        <v>75.833333333333343</v>
      </c>
      <c r="M69" s="164">
        <v>158.57142857142858</v>
      </c>
      <c r="N69" s="179">
        <v>8</v>
      </c>
      <c r="O69" s="179">
        <v>0</v>
      </c>
      <c r="P69" s="179">
        <v>10</v>
      </c>
      <c r="Q69" s="168">
        <f>SUM(O69*10+P69)/N69*10</f>
        <v>12.5</v>
      </c>
      <c r="R69" s="179">
        <v>1</v>
      </c>
      <c r="S69" s="179"/>
      <c r="T69" s="179"/>
      <c r="U69" s="168">
        <f>SUM(S69*10+T69)/R69*10</f>
        <v>0</v>
      </c>
      <c r="V69" s="179">
        <v>1</v>
      </c>
      <c r="W69" s="179"/>
      <c r="X69" s="179"/>
      <c r="Y69" s="168">
        <f>SUM(W69*10+X69)/V69*10</f>
        <v>0</v>
      </c>
      <c r="Z69" s="179">
        <v>1</v>
      </c>
      <c r="AA69" s="179"/>
      <c r="AB69" s="179"/>
      <c r="AC69" s="168">
        <f>SUM(AA69*10+AB69)/Z69*10</f>
        <v>0</v>
      </c>
      <c r="AD69" s="179">
        <v>1</v>
      </c>
      <c r="AE69" s="179"/>
      <c r="AF69" s="179"/>
      <c r="AG69" s="168">
        <f>SUM(AE69*10+AF69)/AD69*10</f>
        <v>0</v>
      </c>
      <c r="AH69" s="179">
        <v>1</v>
      </c>
      <c r="AI69" s="179"/>
      <c r="AJ69" s="179"/>
      <c r="AK69" s="168">
        <f>SUM(AI69*10+AJ69)/AH69*10</f>
        <v>0</v>
      </c>
      <c r="AL69" s="179">
        <v>1</v>
      </c>
      <c r="AM69" s="179">
        <v>1</v>
      </c>
      <c r="AN69" s="179"/>
      <c r="AO69" s="179"/>
      <c r="AP69" s="168">
        <f>SUM(AN69*10+AO69/AM69)/AL69*10</f>
        <v>0</v>
      </c>
      <c r="AQ69" s="179">
        <v>6</v>
      </c>
      <c r="AR69" s="179">
        <v>2</v>
      </c>
      <c r="AS69" s="179">
        <v>18</v>
      </c>
      <c r="AT69" s="168">
        <f>SUM(AR69*10+AS69)/AQ69*10</f>
        <v>63.333333333333329</v>
      </c>
      <c r="AU69" s="179">
        <v>1</v>
      </c>
      <c r="AV69" s="179"/>
      <c r="AW69" s="179"/>
      <c r="AX69" s="180">
        <f>SUM(AV69*10+AW69)/AU69*10</f>
        <v>0</v>
      </c>
      <c r="AY69" s="179">
        <v>1</v>
      </c>
      <c r="AZ69" s="179"/>
      <c r="BA69" s="179"/>
      <c r="BB69" s="168">
        <f>SUM(AZ69*10+BA69)/AY69*10</f>
        <v>0</v>
      </c>
      <c r="BC69" s="153">
        <f>IF(H69&lt;250,0,IF(H69&lt;500,250,IF(H69&lt;750,"500",IF(H69&lt;1000,750,IF(H69&lt;1500,1000,IF(H69&lt;2000,1500,IF(H69&lt;2500,2000,IF(H69&lt;3000,2500,3000))))))))</f>
        <v>0</v>
      </c>
      <c r="BD69" s="181">
        <v>0</v>
      </c>
      <c r="BE69" s="153">
        <f>BC69-BD69</f>
        <v>0</v>
      </c>
      <c r="BF69" s="153" t="str">
        <f>IF(BE69=0,"geen actie",CONCATENATE("diploma uitschrijven: ",BC69," punten"))</f>
        <v>geen actie</v>
      </c>
      <c r="BG69" s="149">
        <v>49</v>
      </c>
      <c r="BH69" s="182"/>
      <c r="BI69" s="182"/>
      <c r="BJ69" s="182"/>
      <c r="BK69" s="182"/>
      <c r="BL69" s="182"/>
      <c r="BM69" s="182"/>
      <c r="BN69" s="182"/>
      <c r="BO69" s="182"/>
    </row>
    <row r="70" spans="1:67" ht="20.25" customHeight="1" x14ac:dyDescent="0.3">
      <c r="A70" s="149">
        <v>50</v>
      </c>
      <c r="B70" s="149" t="str">
        <f>IF(A70=BG70,"v","x")</f>
        <v>v</v>
      </c>
      <c r="C70" s="149" t="s">
        <v>237</v>
      </c>
      <c r="D70" s="153"/>
      <c r="E70" s="174" t="s">
        <v>267</v>
      </c>
      <c r="F70" s="190">
        <v>116616</v>
      </c>
      <c r="G70" s="185" t="s">
        <v>326</v>
      </c>
      <c r="H70" s="176">
        <f>SUM(M70+Q70+U70+Y70+AC70+AG70+AK70+AP70+AT70+AX70+BB70)</f>
        <v>2379.6944444444443</v>
      </c>
      <c r="I70" s="186">
        <v>2007</v>
      </c>
      <c r="J70" s="153">
        <v>2021</v>
      </c>
      <c r="K70" s="453">
        <f>J70-I70</f>
        <v>14</v>
      </c>
      <c r="L70" s="178">
        <f>H70-M70</f>
        <v>385.49206349206338</v>
      </c>
      <c r="M70" s="164">
        <v>1994.202380952381</v>
      </c>
      <c r="N70" s="179">
        <v>7</v>
      </c>
      <c r="O70" s="179">
        <v>3</v>
      </c>
      <c r="P70" s="179">
        <v>24</v>
      </c>
      <c r="Q70" s="168">
        <f>SUM(O70*10+P70)/N70*10</f>
        <v>77.142857142857139</v>
      </c>
      <c r="R70" s="179">
        <v>9</v>
      </c>
      <c r="S70" s="179">
        <v>1</v>
      </c>
      <c r="T70" s="179">
        <v>12</v>
      </c>
      <c r="U70" s="168">
        <f>SUM(S70*10+T70)/R70*10</f>
        <v>24.444444444444446</v>
      </c>
      <c r="V70" s="179">
        <v>1</v>
      </c>
      <c r="W70" s="179"/>
      <c r="X70" s="179"/>
      <c r="Y70" s="168">
        <f>SUM(W70*10+X70)/V70*10</f>
        <v>0</v>
      </c>
      <c r="Z70" s="179">
        <v>7</v>
      </c>
      <c r="AA70" s="179">
        <v>1</v>
      </c>
      <c r="AB70" s="179">
        <v>17</v>
      </c>
      <c r="AC70" s="168">
        <f>SUM(AA70*10+AB70)/Z70*10</f>
        <v>38.571428571428569</v>
      </c>
      <c r="AD70" s="179">
        <v>1</v>
      </c>
      <c r="AE70" s="179"/>
      <c r="AF70" s="179"/>
      <c r="AG70" s="168">
        <f>SUM(AE70*10+AF70)/AD70*10</f>
        <v>0</v>
      </c>
      <c r="AH70" s="179">
        <v>12</v>
      </c>
      <c r="AI70" s="179">
        <v>7</v>
      </c>
      <c r="AJ70" s="179">
        <v>42</v>
      </c>
      <c r="AK70" s="168">
        <f>SUM(AI70*10+AJ70)/AH70*10</f>
        <v>93.333333333333343</v>
      </c>
      <c r="AL70" s="179">
        <v>10</v>
      </c>
      <c r="AM70" s="179">
        <v>1</v>
      </c>
      <c r="AN70" s="179">
        <v>1</v>
      </c>
      <c r="AO70" s="179">
        <v>22</v>
      </c>
      <c r="AP70" s="168">
        <f>SUM(AN70*10+AO70/AM70)/AL70*10</f>
        <v>32</v>
      </c>
      <c r="AQ70" s="179">
        <v>6</v>
      </c>
      <c r="AR70" s="179">
        <v>1</v>
      </c>
      <c r="AS70" s="179">
        <v>20</v>
      </c>
      <c r="AT70" s="168">
        <f>SUM(AR70*10+AS70)/AQ70*10</f>
        <v>50</v>
      </c>
      <c r="AU70" s="179">
        <v>6</v>
      </c>
      <c r="AV70" s="179">
        <v>2</v>
      </c>
      <c r="AW70" s="179">
        <v>22</v>
      </c>
      <c r="AX70" s="180">
        <f>SUM(AV70*10+AW70)/AU70*10</f>
        <v>70</v>
      </c>
      <c r="AY70" s="179">
        <v>1</v>
      </c>
      <c r="AZ70" s="179"/>
      <c r="BA70" s="179"/>
      <c r="BB70" s="168">
        <f>SUM(AZ70*10+BA70)/AY70*10</f>
        <v>0</v>
      </c>
      <c r="BC70" s="153">
        <f>IF(H70&lt;250,0,IF(H70&lt;500,250,IF(H70&lt;750,"500",IF(H70&lt;1000,750,IF(H70&lt;1500,1000,IF(H70&lt;2000,1500,IF(H70&lt;2500,2000,IF(H70&lt;3000,2500,3000))))))))</f>
        <v>2000</v>
      </c>
      <c r="BD70" s="181">
        <v>2000</v>
      </c>
      <c r="BE70" s="153">
        <f>BC70-BD70</f>
        <v>0</v>
      </c>
      <c r="BF70" s="153" t="str">
        <f>IF(BE70=0,"geen actie",CONCATENATE("diploma uitschrijven: ",BC70," punten"))</f>
        <v>geen actie</v>
      </c>
      <c r="BG70" s="149">
        <v>50</v>
      </c>
      <c r="BH70" s="182"/>
      <c r="BI70" s="182"/>
      <c r="BJ70" s="182"/>
      <c r="BK70" s="182"/>
      <c r="BL70" s="182"/>
      <c r="BM70" s="182"/>
      <c r="BN70" s="182"/>
      <c r="BO70" s="182"/>
    </row>
    <row r="71" spans="1:67" ht="20.25" customHeight="1" x14ac:dyDescent="0.3">
      <c r="A71" s="149">
        <v>51</v>
      </c>
      <c r="B71" s="149" t="str">
        <f>IF(A71=BG71,"v","x")</f>
        <v>v</v>
      </c>
      <c r="C71" s="149" t="s">
        <v>237</v>
      </c>
      <c r="D71" s="153"/>
      <c r="E71" s="174" t="s">
        <v>268</v>
      </c>
      <c r="F71" s="153">
        <v>114255</v>
      </c>
      <c r="G71" s="175" t="s">
        <v>326</v>
      </c>
      <c r="H71" s="176">
        <f>SUM(M71+Q71+U71+Y71+AC71+AG71+AK71+AP71+AT71+AX71+BB71)</f>
        <v>3332.6706349206338</v>
      </c>
      <c r="I71" s="177">
        <v>2003</v>
      </c>
      <c r="J71" s="153">
        <v>2021</v>
      </c>
      <c r="K71" s="453">
        <f>J71-I71</f>
        <v>18</v>
      </c>
      <c r="L71" s="178">
        <f>H71-M71</f>
        <v>90</v>
      </c>
      <c r="M71" s="164">
        <v>3242.6706349206338</v>
      </c>
      <c r="N71" s="179">
        <v>8</v>
      </c>
      <c r="O71" s="179">
        <v>4</v>
      </c>
      <c r="P71" s="179">
        <v>32</v>
      </c>
      <c r="Q71" s="168">
        <f>SUM(O71*10+P71)/N71*10</f>
        <v>90</v>
      </c>
      <c r="R71" s="179">
        <v>1</v>
      </c>
      <c r="S71" s="179"/>
      <c r="T71" s="179"/>
      <c r="U71" s="168">
        <f>SUM(S71*10+T71)/R71*10</f>
        <v>0</v>
      </c>
      <c r="V71" s="179">
        <v>1</v>
      </c>
      <c r="W71" s="179"/>
      <c r="X71" s="179"/>
      <c r="Y71" s="168">
        <f>SUM(W71*10+X71)/V71*10</f>
        <v>0</v>
      </c>
      <c r="Z71" s="179">
        <v>1</v>
      </c>
      <c r="AA71" s="179"/>
      <c r="AB71" s="179"/>
      <c r="AC71" s="168">
        <f>SUM(AA71*10+AB71)/Z71*10</f>
        <v>0</v>
      </c>
      <c r="AD71" s="179">
        <v>1</v>
      </c>
      <c r="AE71" s="179"/>
      <c r="AF71" s="179"/>
      <c r="AG71" s="168">
        <f>SUM(AE71*10+AF71)/AD71*10</f>
        <v>0</v>
      </c>
      <c r="AH71" s="179">
        <v>1</v>
      </c>
      <c r="AI71" s="179"/>
      <c r="AJ71" s="179"/>
      <c r="AK71" s="168">
        <f>SUM(AI71*10+AJ71)/AH71*10</f>
        <v>0</v>
      </c>
      <c r="AL71" s="179">
        <v>1</v>
      </c>
      <c r="AM71" s="179">
        <v>1</v>
      </c>
      <c r="AN71" s="179"/>
      <c r="AO71" s="179"/>
      <c r="AP71" s="168">
        <f>SUM(AN71*10+AO71/AM71)/AL71*10</f>
        <v>0</v>
      </c>
      <c r="AQ71" s="179">
        <v>1</v>
      </c>
      <c r="AR71" s="179"/>
      <c r="AS71" s="179"/>
      <c r="AT71" s="168">
        <f>SUM(AR71*10+AS71)/AQ71*10</f>
        <v>0</v>
      </c>
      <c r="AU71" s="179">
        <v>1</v>
      </c>
      <c r="AV71" s="179"/>
      <c r="AW71" s="179"/>
      <c r="AX71" s="180">
        <f>SUM(AV71*10+AW71)/AU71*10</f>
        <v>0</v>
      </c>
      <c r="AY71" s="179">
        <v>1</v>
      </c>
      <c r="AZ71" s="179"/>
      <c r="BA71" s="179"/>
      <c r="BB71" s="168">
        <f>SUM(AZ71*10+BA71)/AY71*10</f>
        <v>0</v>
      </c>
      <c r="BC71" s="153">
        <f>IF(H71&lt;250,0,IF(H71&lt;500,250,IF(H71&lt;750,"500",IF(H71&lt;1000,750,IF(H71&lt;1500,1000,IF(H71&lt;2000,1500,IF(H71&lt;2500,2000,IF(H71&lt;3000,2500,3000))))))))</f>
        <v>3000</v>
      </c>
      <c r="BD71" s="181">
        <v>3000</v>
      </c>
      <c r="BE71" s="153">
        <f>BC71-BD71</f>
        <v>0</v>
      </c>
      <c r="BF71" s="153" t="str">
        <f>IF(BE71=0,"geen actie",CONCATENATE("diploma uitschrijven: ",BC71," punten"))</f>
        <v>geen actie</v>
      </c>
      <c r="BG71" s="149">
        <v>51</v>
      </c>
      <c r="BH71" s="182"/>
      <c r="BI71" s="182"/>
      <c r="BJ71" s="182"/>
      <c r="BK71" s="182"/>
      <c r="BL71" s="182"/>
      <c r="BM71" s="182"/>
      <c r="BN71" s="182"/>
      <c r="BO71" s="182"/>
    </row>
    <row r="72" spans="1:67" x14ac:dyDescent="0.3">
      <c r="A72" s="149">
        <v>97</v>
      </c>
      <c r="B72" s="149" t="str">
        <f>IF(A72=BG72,"v","x")</f>
        <v>v</v>
      </c>
      <c r="C72" s="149" t="s">
        <v>237</v>
      </c>
      <c r="D72" s="187"/>
      <c r="E72" s="174" t="s">
        <v>752</v>
      </c>
      <c r="F72" s="153"/>
      <c r="G72" s="175" t="s">
        <v>301</v>
      </c>
      <c r="H72" s="176">
        <f>SUM(M72+Q72+U72+Y72+AC72+AG72+AK72+AP72+AT72+AX72+BB72)</f>
        <v>80.833333333333343</v>
      </c>
      <c r="I72" s="186">
        <v>2006</v>
      </c>
      <c r="J72" s="153">
        <v>2021</v>
      </c>
      <c r="K72" s="453">
        <f>J72-I72</f>
        <v>15</v>
      </c>
      <c r="L72" s="178">
        <f>H72-M72</f>
        <v>80.833333333333343</v>
      </c>
      <c r="M72" s="164"/>
      <c r="N72" s="179">
        <v>1</v>
      </c>
      <c r="O72" s="179"/>
      <c r="P72" s="179"/>
      <c r="Q72" s="168">
        <f>SUM(O72*10+P72)/N72*10</f>
        <v>0</v>
      </c>
      <c r="R72" s="179">
        <v>1</v>
      </c>
      <c r="S72" s="179"/>
      <c r="T72" s="179"/>
      <c r="U72" s="168">
        <f>SUM(S72*10+T72)/R72*10</f>
        <v>0</v>
      </c>
      <c r="V72" s="179">
        <v>1</v>
      </c>
      <c r="W72" s="179"/>
      <c r="X72" s="179"/>
      <c r="Y72" s="168">
        <f>SUM(W72*10+X72)/V72*10</f>
        <v>0</v>
      </c>
      <c r="Z72" s="179">
        <v>1</v>
      </c>
      <c r="AA72" s="179"/>
      <c r="AB72" s="179"/>
      <c r="AC72" s="168">
        <f>SUM(AA72*10+AB72)/Z72*10</f>
        <v>0</v>
      </c>
      <c r="AD72" s="179">
        <v>1</v>
      </c>
      <c r="AE72" s="179"/>
      <c r="AF72" s="179"/>
      <c r="AG72" s="168">
        <f>SUM(AE72*10+AF72)/AD72*10</f>
        <v>0</v>
      </c>
      <c r="AH72" s="179">
        <v>1</v>
      </c>
      <c r="AI72" s="179"/>
      <c r="AJ72" s="179"/>
      <c r="AK72" s="168">
        <f>SUM(AI72*10+AJ72)/AH72*10</f>
        <v>0</v>
      </c>
      <c r="AL72" s="179">
        <v>1</v>
      </c>
      <c r="AM72" s="179">
        <v>1</v>
      </c>
      <c r="AN72" s="179"/>
      <c r="AO72" s="179"/>
      <c r="AP72" s="168">
        <f>SUM(AN72*10+AO72/AM72)/AL72*10</f>
        <v>0</v>
      </c>
      <c r="AQ72" s="179">
        <v>1</v>
      </c>
      <c r="AR72" s="179"/>
      <c r="AS72" s="179"/>
      <c r="AT72" s="168">
        <f>SUM(AR72*10+AS72)/AQ72*10</f>
        <v>0</v>
      </c>
      <c r="AU72" s="179">
        <v>1</v>
      </c>
      <c r="AV72" s="179"/>
      <c r="AW72" s="179"/>
      <c r="AX72" s="180">
        <f>SUM(AV72*10+AW72)/AU72*10</f>
        <v>0</v>
      </c>
      <c r="AY72" s="179">
        <v>12</v>
      </c>
      <c r="AZ72" s="179">
        <v>5</v>
      </c>
      <c r="BA72" s="179">
        <v>47</v>
      </c>
      <c r="BB72" s="168">
        <f>SUM(AZ72*10+BA72)/AY72*10</f>
        <v>80.833333333333343</v>
      </c>
      <c r="BC72" s="153">
        <f>IF(H72&lt;250,0,IF(H72&lt;500,250,IF(H72&lt;750,"500",IF(H72&lt;1000,750,IF(H72&lt;1500,1000,IF(H72&lt;2000,1500,IF(H72&lt;2500,2000,IF(H72&lt;3000,2500,3000))))))))</f>
        <v>0</v>
      </c>
      <c r="BD72" s="181">
        <v>0</v>
      </c>
      <c r="BE72" s="153">
        <f>BC72-BD72</f>
        <v>0</v>
      </c>
      <c r="BF72" s="153" t="str">
        <f>IF(BE72=0,"geen actie",CONCATENATE("diploma uitschrijven: ",BC72," punten"))</f>
        <v>geen actie</v>
      </c>
      <c r="BG72" s="149">
        <v>97</v>
      </c>
      <c r="BH72" s="182"/>
      <c r="BI72" s="182"/>
      <c r="BJ72" s="182"/>
      <c r="BK72" s="182"/>
      <c r="BL72" s="182"/>
      <c r="BM72" s="182"/>
      <c r="BN72" s="182"/>
      <c r="BO72" s="182"/>
    </row>
    <row r="73" spans="1:67" ht="18" customHeight="1" x14ac:dyDescent="0.3">
      <c r="A73" s="149">
        <v>52</v>
      </c>
      <c r="B73" s="149" t="str">
        <f>IF(A73=BG73,"v","x")</f>
        <v>v</v>
      </c>
      <c r="C73" s="149"/>
      <c r="D73" s="183"/>
      <c r="E73" s="174" t="s">
        <v>538</v>
      </c>
      <c r="F73" s="184"/>
      <c r="G73" s="185" t="s">
        <v>241</v>
      </c>
      <c r="H73" s="176">
        <f>SUM(M73+Q73+U73+Y73+AC73+AG73+AK73+AP73+AT73+AX73+BB73)</f>
        <v>135.71428571428572</v>
      </c>
      <c r="I73" s="186">
        <v>2007</v>
      </c>
      <c r="J73" s="153">
        <v>2021</v>
      </c>
      <c r="K73" s="453">
        <f>J73-I73</f>
        <v>14</v>
      </c>
      <c r="L73" s="178">
        <f>H73-M73</f>
        <v>0</v>
      </c>
      <c r="M73" s="164">
        <v>135.71428571428572</v>
      </c>
      <c r="N73" s="179">
        <v>1</v>
      </c>
      <c r="O73" s="179"/>
      <c r="P73" s="179"/>
      <c r="Q73" s="168">
        <f>SUM(O73*10+P73)/N73*10</f>
        <v>0</v>
      </c>
      <c r="R73" s="179">
        <v>1</v>
      </c>
      <c r="S73" s="179"/>
      <c r="T73" s="179"/>
      <c r="U73" s="168">
        <f>SUM(S73*10+T73)/R73*10</f>
        <v>0</v>
      </c>
      <c r="V73" s="179">
        <v>1</v>
      </c>
      <c r="W73" s="179"/>
      <c r="X73" s="179"/>
      <c r="Y73" s="168">
        <f>SUM(W73*10+X73)/V73*10</f>
        <v>0</v>
      </c>
      <c r="Z73" s="179">
        <v>1</v>
      </c>
      <c r="AA73" s="179"/>
      <c r="AB73" s="179"/>
      <c r="AC73" s="168">
        <f>SUM(AA73*10+AB73)/Z73*10</f>
        <v>0</v>
      </c>
      <c r="AD73" s="179">
        <v>1</v>
      </c>
      <c r="AE73" s="179"/>
      <c r="AF73" s="179"/>
      <c r="AG73" s="168">
        <f>SUM(AE73*10+AF73)/AD73*10</f>
        <v>0</v>
      </c>
      <c r="AH73" s="179">
        <v>1</v>
      </c>
      <c r="AI73" s="179"/>
      <c r="AJ73" s="179"/>
      <c r="AK73" s="168">
        <f>SUM(AI73*10+AJ73)/AH73*10</f>
        <v>0</v>
      </c>
      <c r="AL73" s="179">
        <v>1</v>
      </c>
      <c r="AM73" s="179">
        <v>1</v>
      </c>
      <c r="AN73" s="179"/>
      <c r="AO73" s="179"/>
      <c r="AP73" s="168">
        <f>SUM(AN73*10+AO73/AM73)/AL73*10</f>
        <v>0</v>
      </c>
      <c r="AQ73" s="179">
        <v>1</v>
      </c>
      <c r="AR73" s="179"/>
      <c r="AS73" s="179"/>
      <c r="AT73" s="168">
        <f>SUM(AR73*10+AS73)/AQ73*10</f>
        <v>0</v>
      </c>
      <c r="AU73" s="179">
        <v>1</v>
      </c>
      <c r="AV73" s="179"/>
      <c r="AW73" s="179"/>
      <c r="AX73" s="180">
        <f>SUM(AV73*10+AW73)/AU73*10</f>
        <v>0</v>
      </c>
      <c r="AY73" s="179">
        <v>1</v>
      </c>
      <c r="AZ73" s="179"/>
      <c r="BA73" s="179"/>
      <c r="BB73" s="168">
        <f>SUM(AZ73*10+BA73)/AY73*10</f>
        <v>0</v>
      </c>
      <c r="BC73" s="153">
        <f>IF(H73&lt;250,0,IF(H73&lt;500,250,IF(H73&lt;750,"500",IF(H73&lt;1000,750,IF(H73&lt;1500,1000,IF(H73&lt;2000,1500,IF(H73&lt;2500,2000,IF(H73&lt;3000,2500,3000))))))))</f>
        <v>0</v>
      </c>
      <c r="BD73" s="181">
        <v>0</v>
      </c>
      <c r="BE73" s="153">
        <f>BC73-BD73</f>
        <v>0</v>
      </c>
      <c r="BF73" s="153" t="str">
        <f>IF(BE73=0,"geen actie",CONCATENATE("diploma uitschrijven: ",BC73," punten"))</f>
        <v>geen actie</v>
      </c>
      <c r="BG73" s="149">
        <v>52</v>
      </c>
      <c r="BH73" s="182"/>
      <c r="BI73" s="182"/>
      <c r="BJ73" s="182"/>
      <c r="BK73" s="182"/>
      <c r="BL73" s="182"/>
      <c r="BM73" s="182"/>
      <c r="BN73" s="182"/>
      <c r="BO73" s="182"/>
    </row>
    <row r="74" spans="1:67" ht="20.25" customHeight="1" x14ac:dyDescent="0.3">
      <c r="A74" s="149">
        <v>53</v>
      </c>
      <c r="B74" s="149" t="str">
        <f>IF(A74=BG74,"v","x")</f>
        <v>v</v>
      </c>
      <c r="C74" s="149" t="s">
        <v>237</v>
      </c>
      <c r="D74" s="183"/>
      <c r="E74" s="174" t="s">
        <v>269</v>
      </c>
      <c r="F74" s="153">
        <v>118613</v>
      </c>
      <c r="G74" s="175" t="s">
        <v>245</v>
      </c>
      <c r="H74" s="176">
        <f>SUM(M74+Q74+U74+Y74+AC74+AG74+AK74+AP74+AT74+AX74+BB74)</f>
        <v>332.52380952380952</v>
      </c>
      <c r="I74" s="186">
        <v>2005</v>
      </c>
      <c r="J74" s="153">
        <v>2021</v>
      </c>
      <c r="K74" s="453">
        <f>J74-I74</f>
        <v>16</v>
      </c>
      <c r="L74" s="178">
        <f>H74-M74</f>
        <v>0</v>
      </c>
      <c r="M74" s="164">
        <v>332.52380952380952</v>
      </c>
      <c r="N74" s="179">
        <v>1</v>
      </c>
      <c r="O74" s="179"/>
      <c r="P74" s="179"/>
      <c r="Q74" s="168">
        <f>SUM(O74*10+P74)/N74*10</f>
        <v>0</v>
      </c>
      <c r="R74" s="179">
        <v>1</v>
      </c>
      <c r="S74" s="179"/>
      <c r="T74" s="179"/>
      <c r="U74" s="168">
        <f>SUM(S74*10+T74)/R74*10</f>
        <v>0</v>
      </c>
      <c r="V74" s="179">
        <v>1</v>
      </c>
      <c r="W74" s="179"/>
      <c r="X74" s="179"/>
      <c r="Y74" s="168">
        <f>SUM(W74*10+X74)/V74*10</f>
        <v>0</v>
      </c>
      <c r="Z74" s="179">
        <v>1</v>
      </c>
      <c r="AA74" s="179"/>
      <c r="AB74" s="179"/>
      <c r="AC74" s="168">
        <f>SUM(AA74*10+AB74)/Z74*10</f>
        <v>0</v>
      </c>
      <c r="AD74" s="179">
        <v>1</v>
      </c>
      <c r="AE74" s="179"/>
      <c r="AF74" s="179"/>
      <c r="AG74" s="168">
        <f>SUM(AE74*10+AF74)/AD74*10</f>
        <v>0</v>
      </c>
      <c r="AH74" s="179">
        <v>1</v>
      </c>
      <c r="AI74" s="179"/>
      <c r="AJ74" s="179"/>
      <c r="AK74" s="168">
        <f>SUM(AI74*10+AJ74)/AH74*10</f>
        <v>0</v>
      </c>
      <c r="AL74" s="179">
        <v>1</v>
      </c>
      <c r="AM74" s="179">
        <v>1</v>
      </c>
      <c r="AN74" s="179"/>
      <c r="AO74" s="179"/>
      <c r="AP74" s="168">
        <f>SUM(AN74*10+AO74/AM74)/AL74*10</f>
        <v>0</v>
      </c>
      <c r="AQ74" s="179">
        <v>1</v>
      </c>
      <c r="AR74" s="179"/>
      <c r="AS74" s="179"/>
      <c r="AT74" s="168">
        <f>SUM(AR74*10+AS74)/AQ74*10</f>
        <v>0</v>
      </c>
      <c r="AU74" s="179">
        <v>1</v>
      </c>
      <c r="AV74" s="179"/>
      <c r="AW74" s="179"/>
      <c r="AX74" s="180">
        <f>SUM(AV74*10+AW74)/AU74*10</f>
        <v>0</v>
      </c>
      <c r="AY74" s="179">
        <v>1</v>
      </c>
      <c r="AZ74" s="179"/>
      <c r="BA74" s="179"/>
      <c r="BB74" s="168">
        <f>SUM(AZ74*10+BA74)/AY74*10</f>
        <v>0</v>
      </c>
      <c r="BC74" s="153">
        <f>IF(H74&lt;250,0,IF(H74&lt;500,250,IF(H74&lt;750,"500",IF(H74&lt;1000,750,IF(H74&lt;1500,1000,IF(H74&lt;2000,1500,IF(H74&lt;2500,2000,IF(H74&lt;3000,2500,3000))))))))</f>
        <v>250</v>
      </c>
      <c r="BD74" s="181">
        <v>250</v>
      </c>
      <c r="BE74" s="153">
        <f>BC74-BD74</f>
        <v>0</v>
      </c>
      <c r="BF74" s="153" t="str">
        <f>IF(BE74=0,"geen actie",CONCATENATE("diploma uitschrijven: ",BC74," punten"))</f>
        <v>geen actie</v>
      </c>
      <c r="BG74" s="149">
        <v>53</v>
      </c>
      <c r="BH74" s="182"/>
      <c r="BI74" s="182"/>
      <c r="BJ74" s="182"/>
      <c r="BK74" s="182"/>
      <c r="BL74" s="182"/>
      <c r="BM74" s="182"/>
      <c r="BN74" s="182"/>
      <c r="BO74" s="182"/>
    </row>
    <row r="75" spans="1:67" ht="18" customHeight="1" x14ac:dyDescent="0.3">
      <c r="A75" s="149">
        <v>54</v>
      </c>
      <c r="B75" s="149" t="str">
        <f>IF(A75=BG75,"v","x")</f>
        <v>v</v>
      </c>
      <c r="C75" s="149" t="s">
        <v>237</v>
      </c>
      <c r="D75" s="183"/>
      <c r="E75" s="174" t="s">
        <v>271</v>
      </c>
      <c r="F75" s="190">
        <v>117134</v>
      </c>
      <c r="G75" s="186" t="s">
        <v>272</v>
      </c>
      <c r="H75" s="176">
        <f>SUM(M75+Q75+U75+Y75+AC75+AG75+AK75+AP75+AT75+AX75+BB75)</f>
        <v>1430.0952380952381</v>
      </c>
      <c r="I75" s="153">
        <v>2008</v>
      </c>
      <c r="J75" s="153">
        <v>2021</v>
      </c>
      <c r="K75" s="453">
        <f>J75-I75</f>
        <v>13</v>
      </c>
      <c r="L75" s="178">
        <f>H75-M75</f>
        <v>0</v>
      </c>
      <c r="M75" s="164">
        <v>1430.0952380952381</v>
      </c>
      <c r="N75" s="179">
        <v>1</v>
      </c>
      <c r="O75" s="179"/>
      <c r="P75" s="179"/>
      <c r="Q75" s="168">
        <f>SUM(O75*10+P75)/N75*10</f>
        <v>0</v>
      </c>
      <c r="R75" s="179">
        <v>1</v>
      </c>
      <c r="S75" s="179"/>
      <c r="T75" s="179"/>
      <c r="U75" s="168">
        <f>SUM(S75*10+T75)/R75*10</f>
        <v>0</v>
      </c>
      <c r="V75" s="179">
        <v>1</v>
      </c>
      <c r="W75" s="179"/>
      <c r="X75" s="179"/>
      <c r="Y75" s="168">
        <f>SUM(W75*10+X75)/V75*10</f>
        <v>0</v>
      </c>
      <c r="Z75" s="179">
        <v>1</v>
      </c>
      <c r="AA75" s="179"/>
      <c r="AB75" s="179"/>
      <c r="AC75" s="168">
        <f>SUM(AA75*10+AB75)/Z75*10</f>
        <v>0</v>
      </c>
      <c r="AD75" s="179">
        <v>1</v>
      </c>
      <c r="AE75" s="179"/>
      <c r="AF75" s="179"/>
      <c r="AG75" s="168">
        <f>SUM(AE75*10+AF75)/AD75*10</f>
        <v>0</v>
      </c>
      <c r="AH75" s="179">
        <v>1</v>
      </c>
      <c r="AI75" s="179"/>
      <c r="AJ75" s="179"/>
      <c r="AK75" s="168">
        <f>SUM(AI75*10+AJ75)/AH75*10</f>
        <v>0</v>
      </c>
      <c r="AL75" s="179">
        <v>1</v>
      </c>
      <c r="AM75" s="179">
        <v>1</v>
      </c>
      <c r="AN75" s="179"/>
      <c r="AO75" s="179"/>
      <c r="AP75" s="168">
        <f>SUM(AN75*10+AO75/AM75)/AL75*10</f>
        <v>0</v>
      </c>
      <c r="AQ75" s="179">
        <v>1</v>
      </c>
      <c r="AR75" s="179"/>
      <c r="AS75" s="179"/>
      <c r="AT75" s="180">
        <f>SUM(AR75*10+AS75)/AQ75*10</f>
        <v>0</v>
      </c>
      <c r="AU75" s="179">
        <v>1</v>
      </c>
      <c r="AV75" s="179"/>
      <c r="AW75" s="179"/>
      <c r="AX75" s="168">
        <f>SUM(AV75*10+AW75)/AU75*10</f>
        <v>0</v>
      </c>
      <c r="AY75" s="179">
        <v>1</v>
      </c>
      <c r="AZ75" s="179"/>
      <c r="BA75" s="179"/>
      <c r="BB75" s="168">
        <f>SUM(AZ75*10+BA75)/AY75*10</f>
        <v>0</v>
      </c>
      <c r="BC75" s="153">
        <f>IF(H75&lt;250,0,IF(H75&lt;500,250,IF(H75&lt;750,"500",IF(H75&lt;1000,750,IF(H75&lt;1500,1000,IF(H75&lt;2000,1500,IF(H75&lt;2500,2000,IF(H75&lt;3000,2500,3000))))))))</f>
        <v>1000</v>
      </c>
      <c r="BD75" s="181">
        <v>1000</v>
      </c>
      <c r="BE75" s="153">
        <f>BC75-BD75</f>
        <v>0</v>
      </c>
      <c r="BF75" s="153" t="str">
        <f>IF(BE75=0,"geen actie",CONCATENATE("diploma uitschrijven: ",BC75," punten"))</f>
        <v>geen actie</v>
      </c>
      <c r="BG75" s="149">
        <v>54</v>
      </c>
      <c r="BH75" s="182"/>
      <c r="BI75" s="182"/>
      <c r="BJ75" s="182"/>
      <c r="BK75" s="182"/>
      <c r="BL75" s="182"/>
      <c r="BM75" s="182"/>
      <c r="BN75" s="182"/>
      <c r="BO75" s="182"/>
    </row>
    <row r="76" spans="1:67" ht="20.25" customHeight="1" x14ac:dyDescent="0.3">
      <c r="A76" s="149">
        <v>83</v>
      </c>
      <c r="B76" s="149" t="str">
        <f>IF(A76=BG76,"v","x")</f>
        <v>v</v>
      </c>
      <c r="C76" s="149"/>
      <c r="D76" s="483"/>
      <c r="E76" s="174" t="s">
        <v>741</v>
      </c>
      <c r="F76" s="193"/>
      <c r="G76" s="177" t="s">
        <v>284</v>
      </c>
      <c r="H76" s="176">
        <f>SUM(M76+Q76+U76+Y76+AC76+AG76+AK76+AP76+AT76+AX76+BB76)</f>
        <v>60.666666666666664</v>
      </c>
      <c r="I76" s="153">
        <v>2008</v>
      </c>
      <c r="J76" s="153">
        <v>2021</v>
      </c>
      <c r="K76" s="453">
        <f>J76-I76</f>
        <v>13</v>
      </c>
      <c r="L76" s="178">
        <f>H76-M76</f>
        <v>60.666666666666664</v>
      </c>
      <c r="M76" s="164"/>
      <c r="N76" s="179">
        <v>1</v>
      </c>
      <c r="O76" s="179"/>
      <c r="P76" s="179"/>
      <c r="Q76" s="168">
        <f>SUM(O76*10+P76)/N76*10</f>
        <v>0</v>
      </c>
      <c r="R76" s="179">
        <v>1</v>
      </c>
      <c r="S76" s="179"/>
      <c r="T76" s="179"/>
      <c r="U76" s="168">
        <f>SUM(S76*10+T76)/R76*10</f>
        <v>0</v>
      </c>
      <c r="V76" s="179">
        <v>1</v>
      </c>
      <c r="W76" s="179"/>
      <c r="X76" s="179"/>
      <c r="Y76" s="168">
        <f>SUM(W76*10+X76)/V76*10</f>
        <v>0</v>
      </c>
      <c r="Z76" s="179">
        <v>1</v>
      </c>
      <c r="AA76" s="179"/>
      <c r="AB76" s="179"/>
      <c r="AC76" s="168">
        <f>SUM(AA76*10+AB76)/Z76*10</f>
        <v>0</v>
      </c>
      <c r="AD76" s="179">
        <v>1</v>
      </c>
      <c r="AE76" s="179"/>
      <c r="AF76" s="179"/>
      <c r="AG76" s="168">
        <f>SUM(AE76*10+AF76)/AD76*10</f>
        <v>0</v>
      </c>
      <c r="AH76" s="179">
        <v>1</v>
      </c>
      <c r="AI76" s="179"/>
      <c r="AJ76" s="179"/>
      <c r="AK76" s="168">
        <f>SUM(AI76*10+AJ76)/AH76*10</f>
        <v>0</v>
      </c>
      <c r="AL76" s="179">
        <v>1</v>
      </c>
      <c r="AM76" s="179">
        <v>1</v>
      </c>
      <c r="AN76" s="179"/>
      <c r="AO76" s="179"/>
      <c r="AP76" s="168">
        <f>SUM(AN76*10+AO76/AM76)/AL76*10</f>
        <v>0</v>
      </c>
      <c r="AQ76" s="179">
        <v>10</v>
      </c>
      <c r="AR76" s="179">
        <v>1</v>
      </c>
      <c r="AS76" s="179">
        <v>10</v>
      </c>
      <c r="AT76" s="180">
        <f>SUM(AR76*10+AS76)/AQ76*10</f>
        <v>20</v>
      </c>
      <c r="AU76" s="179">
        <v>15</v>
      </c>
      <c r="AV76" s="179">
        <v>3</v>
      </c>
      <c r="AW76" s="179">
        <v>31</v>
      </c>
      <c r="AX76" s="168">
        <f>SUM(AV76*10+AW76)/AU76*10</f>
        <v>40.666666666666664</v>
      </c>
      <c r="AY76" s="179">
        <v>1</v>
      </c>
      <c r="AZ76" s="179"/>
      <c r="BA76" s="179"/>
      <c r="BB76" s="168">
        <f>SUM(AZ76*10+BA76)/AY76*10</f>
        <v>0</v>
      </c>
      <c r="BC76" s="153">
        <f>IF(H76&lt;250,0,IF(H76&lt;500,250,IF(H76&lt;750,"500",IF(H76&lt;1000,750,IF(H76&lt;1500,1000,IF(H76&lt;2000,1500,IF(H76&lt;2500,2000,IF(H76&lt;3000,2500,3000))))))))</f>
        <v>0</v>
      </c>
      <c r="BD76" s="181">
        <v>0</v>
      </c>
      <c r="BE76" s="153">
        <f>BC76-BD76</f>
        <v>0</v>
      </c>
      <c r="BF76" s="153" t="str">
        <f>IF(BE76=0,"geen actie",CONCATENATE("diploma uitschrijven: ",BC76," punten"))</f>
        <v>geen actie</v>
      </c>
      <c r="BG76" s="149">
        <v>83</v>
      </c>
      <c r="BH76" s="182"/>
      <c r="BI76" s="182"/>
      <c r="BJ76" s="182"/>
      <c r="BK76" s="182"/>
      <c r="BL76" s="182"/>
      <c r="BM76" s="182"/>
      <c r="BN76" s="182"/>
      <c r="BO76" s="182"/>
    </row>
    <row r="77" spans="1:67" ht="20.25" customHeight="1" x14ac:dyDescent="0.3">
      <c r="A77" s="149">
        <v>55</v>
      </c>
      <c r="B77" s="149" t="str">
        <f>IF(A77=BG77,"v","x")</f>
        <v>v</v>
      </c>
      <c r="C77" s="149"/>
      <c r="D77" s="153"/>
      <c r="E77" s="155" t="s">
        <v>631</v>
      </c>
      <c r="F77" s="155"/>
      <c r="G77" s="177" t="s">
        <v>256</v>
      </c>
      <c r="H77" s="176">
        <f>SUM(M77+Q77+U77+Y77+AC77+AG77+AK77+AP77+AT77+AX77+BB77)</f>
        <v>614</v>
      </c>
      <c r="I77" s="153">
        <v>2009</v>
      </c>
      <c r="J77" s="153">
        <v>2021</v>
      </c>
      <c r="K77" s="453">
        <f>J77-I77</f>
        <v>12</v>
      </c>
      <c r="L77" s="178">
        <f>H77-M77</f>
        <v>0</v>
      </c>
      <c r="M77" s="164">
        <v>614</v>
      </c>
      <c r="N77" s="179">
        <v>1</v>
      </c>
      <c r="O77" s="179"/>
      <c r="P77" s="179"/>
      <c r="Q77" s="168"/>
      <c r="R77" s="179">
        <v>1</v>
      </c>
      <c r="S77" s="179"/>
      <c r="T77" s="179"/>
      <c r="U77" s="168"/>
      <c r="V77" s="179">
        <v>1</v>
      </c>
      <c r="W77" s="179"/>
      <c r="X77" s="179"/>
      <c r="Y77" s="168">
        <f>SUM(W77*10+X77)/V77*10</f>
        <v>0</v>
      </c>
      <c r="Z77" s="179">
        <v>1</v>
      </c>
      <c r="AA77" s="179"/>
      <c r="AB77" s="179"/>
      <c r="AC77" s="168"/>
      <c r="AD77" s="179">
        <v>1</v>
      </c>
      <c r="AE77" s="179"/>
      <c r="AF77" s="179"/>
      <c r="AG77" s="168">
        <f>SUM(AE77*10+AF77)/AD77*10</f>
        <v>0</v>
      </c>
      <c r="AH77" s="179">
        <v>1</v>
      </c>
      <c r="AI77" s="179"/>
      <c r="AJ77" s="179"/>
      <c r="AK77" s="168"/>
      <c r="AL77" s="179">
        <v>1</v>
      </c>
      <c r="AM77" s="179">
        <v>1</v>
      </c>
      <c r="AN77" s="179"/>
      <c r="AO77" s="179"/>
      <c r="AP77" s="168">
        <f>SUM(AN77*10+AO77/AM77)/AL77*10</f>
        <v>0</v>
      </c>
      <c r="AQ77" s="179">
        <v>1</v>
      </c>
      <c r="AR77" s="179"/>
      <c r="AS77" s="179"/>
      <c r="AT77" s="168"/>
      <c r="AU77" s="179">
        <v>1</v>
      </c>
      <c r="AV77" s="179"/>
      <c r="AW77" s="179"/>
      <c r="AX77" s="168">
        <f>SUM(AV77*10+AW77)/AU77*10</f>
        <v>0</v>
      </c>
      <c r="AY77" s="179">
        <v>1</v>
      </c>
      <c r="AZ77" s="179"/>
      <c r="BA77" s="179"/>
      <c r="BB77" s="168">
        <f>SUM(AZ77*10+BA77)/AY77*10</f>
        <v>0</v>
      </c>
      <c r="BC77" s="153" t="str">
        <f>IF(H77&lt;250,0,IF(H77&lt;500,250,IF(H77&lt;750,"500",IF(H77&lt;1000,750,IF(H77&lt;1500,1000,IF(H77&lt;2000,1500,IF(H77&lt;2500,2000,IF(H77&lt;3000,2500,3000))))))))</f>
        <v>500</v>
      </c>
      <c r="BD77" s="181">
        <v>500</v>
      </c>
      <c r="BE77" s="153">
        <f>BC77-BD77</f>
        <v>0</v>
      </c>
      <c r="BF77" s="153" t="str">
        <f>IF(BE77=0,"geen actie",CONCATENATE("diploma uitschrijven: ",BC77," punten"))</f>
        <v>geen actie</v>
      </c>
      <c r="BG77" s="149">
        <v>55</v>
      </c>
      <c r="BH77" s="182"/>
      <c r="BI77" s="182"/>
      <c r="BJ77" s="182"/>
      <c r="BK77" s="182"/>
      <c r="BL77" s="182"/>
      <c r="BM77" s="182"/>
      <c r="BN77" s="182"/>
      <c r="BO77" s="182"/>
    </row>
    <row r="78" spans="1:67" ht="20.25" customHeight="1" x14ac:dyDescent="0.3">
      <c r="A78" s="149">
        <v>56</v>
      </c>
      <c r="B78" s="149" t="str">
        <f>IF(A78=BG78,"v","x")</f>
        <v>v</v>
      </c>
      <c r="C78" s="149" t="s">
        <v>237</v>
      </c>
      <c r="D78" s="153"/>
      <c r="E78" s="174" t="s">
        <v>378</v>
      </c>
      <c r="F78" s="449">
        <v>116634</v>
      </c>
      <c r="G78" s="185" t="s">
        <v>238</v>
      </c>
      <c r="H78" s="176">
        <f>SUM(M78+Q78+U78+Y78+AC78+AG78+AK78+AP78+AT78+AX78+BB78)</f>
        <v>2068.4126984126983</v>
      </c>
      <c r="I78" s="186">
        <v>2006</v>
      </c>
      <c r="J78" s="153">
        <v>2021</v>
      </c>
      <c r="K78" s="453">
        <f>J78-I78</f>
        <v>15</v>
      </c>
      <c r="L78" s="178">
        <f>H78-M78</f>
        <v>763.41269841269832</v>
      </c>
      <c r="M78" s="164">
        <v>1305</v>
      </c>
      <c r="N78" s="179">
        <v>7</v>
      </c>
      <c r="O78" s="179">
        <v>4</v>
      </c>
      <c r="P78" s="179">
        <v>30</v>
      </c>
      <c r="Q78" s="168">
        <f>SUM(O78*10+P78)/N78*10</f>
        <v>100</v>
      </c>
      <c r="R78" s="179">
        <v>9</v>
      </c>
      <c r="S78" s="179">
        <v>7</v>
      </c>
      <c r="T78" s="179">
        <v>40</v>
      </c>
      <c r="U78" s="168">
        <f>SUM(S78*10+T78)/R78*10</f>
        <v>122.22222222222221</v>
      </c>
      <c r="V78" s="179">
        <v>12</v>
      </c>
      <c r="W78" s="179">
        <v>12</v>
      </c>
      <c r="X78" s="179">
        <v>60</v>
      </c>
      <c r="Y78" s="168">
        <f>SUM(W78*10+X78)/V78*10</f>
        <v>150</v>
      </c>
      <c r="Z78" s="179">
        <v>7</v>
      </c>
      <c r="AA78" s="179">
        <v>6</v>
      </c>
      <c r="AB78" s="179">
        <v>33</v>
      </c>
      <c r="AC78" s="168">
        <f>SUM(AA78*10+AB78)/Z78*10</f>
        <v>132.85714285714286</v>
      </c>
      <c r="AD78" s="179">
        <v>1</v>
      </c>
      <c r="AE78" s="179"/>
      <c r="AF78" s="179"/>
      <c r="AG78" s="168">
        <f>SUM(AE78*10+AF78)/AD78*10</f>
        <v>0</v>
      </c>
      <c r="AH78" s="179">
        <v>9</v>
      </c>
      <c r="AI78" s="179">
        <v>7</v>
      </c>
      <c r="AJ78" s="179">
        <v>41</v>
      </c>
      <c r="AK78" s="168">
        <f>SUM(AI78*10+AJ78)/AH78*10</f>
        <v>123.33333333333334</v>
      </c>
      <c r="AL78" s="179">
        <v>10</v>
      </c>
      <c r="AM78" s="179">
        <v>1</v>
      </c>
      <c r="AN78" s="179">
        <v>9</v>
      </c>
      <c r="AO78" s="179">
        <v>45</v>
      </c>
      <c r="AP78" s="168">
        <f>SUM(AN78*10+AO78/AM78)/AL78*10</f>
        <v>135</v>
      </c>
      <c r="AQ78" s="179">
        <v>1</v>
      </c>
      <c r="AR78" s="179"/>
      <c r="AS78" s="179"/>
      <c r="AT78" s="168">
        <f>SUM(AR78*10+AS78)/AQ78*10</f>
        <v>0</v>
      </c>
      <c r="AU78" s="179">
        <v>1</v>
      </c>
      <c r="AV78" s="179"/>
      <c r="AW78" s="179"/>
      <c r="AX78" s="168">
        <f>SUM(AV78*10+AW78)/AU78*10</f>
        <v>0</v>
      </c>
      <c r="AY78" s="179">
        <v>1</v>
      </c>
      <c r="AZ78" s="179"/>
      <c r="BA78" s="179"/>
      <c r="BB78" s="168">
        <f>SUM(AZ78*10+BA78)/AY78*10</f>
        <v>0</v>
      </c>
      <c r="BC78" s="153">
        <f>IF(H78&lt;250,0,IF(H78&lt;500,250,IF(H78&lt;750,"500",IF(H78&lt;1000,750,IF(H78&lt;1500,1000,IF(H78&lt;2000,1500,IF(H78&lt;2500,2000,IF(H78&lt;3000,2500,3000))))))))</f>
        <v>2000</v>
      </c>
      <c r="BD78" s="181">
        <v>2000</v>
      </c>
      <c r="BE78" s="153">
        <f>BC78-BD78</f>
        <v>0</v>
      </c>
      <c r="BF78" s="153" t="str">
        <f>IF(BE78=0,"geen actie",CONCATENATE("diploma uitschrijven: ",BC78," punten"))</f>
        <v>geen actie</v>
      </c>
      <c r="BG78" s="149">
        <v>56</v>
      </c>
      <c r="BH78" s="182"/>
      <c r="BI78" s="182"/>
      <c r="BJ78" s="182"/>
      <c r="BK78" s="182"/>
      <c r="BL78" s="182"/>
      <c r="BM78" s="182"/>
      <c r="BN78" s="182"/>
      <c r="BO78" s="182"/>
    </row>
    <row r="79" spans="1:67" x14ac:dyDescent="0.3">
      <c r="A79" s="149">
        <v>57</v>
      </c>
      <c r="B79" s="149" t="str">
        <f>IF(A79=BG79,"v","x")</f>
        <v>v</v>
      </c>
      <c r="C79" s="149" t="s">
        <v>237</v>
      </c>
      <c r="D79" s="153"/>
      <c r="E79" s="174" t="s">
        <v>273</v>
      </c>
      <c r="F79" s="184">
        <v>114717</v>
      </c>
      <c r="G79" s="185" t="s">
        <v>247</v>
      </c>
      <c r="H79" s="176">
        <f>SUM(M79+Q79+U79+Y79+AC79+AG79+AK79+AP79+AT79+AX79+BB79)</f>
        <v>3641.1551226551228</v>
      </c>
      <c r="I79" s="186">
        <v>2002</v>
      </c>
      <c r="J79" s="153">
        <v>2021</v>
      </c>
      <c r="K79" s="453">
        <f>J79-I79</f>
        <v>19</v>
      </c>
      <c r="L79" s="178">
        <f>H79-M79</f>
        <v>0</v>
      </c>
      <c r="M79" s="164">
        <v>3641.1551226551228</v>
      </c>
      <c r="N79" s="179">
        <v>1</v>
      </c>
      <c r="O79" s="179"/>
      <c r="P79" s="179"/>
      <c r="Q79" s="168">
        <f>SUM(O79*10+P79)/N79*10</f>
        <v>0</v>
      </c>
      <c r="R79" s="179">
        <v>1</v>
      </c>
      <c r="S79" s="179"/>
      <c r="T79" s="179"/>
      <c r="U79" s="168">
        <f>SUM(S79*10+T79)/R79*10</f>
        <v>0</v>
      </c>
      <c r="V79" s="179">
        <v>1</v>
      </c>
      <c r="W79" s="179"/>
      <c r="X79" s="179"/>
      <c r="Y79" s="168">
        <f>SUM(W79*10+X79)/V79*10</f>
        <v>0</v>
      </c>
      <c r="Z79" s="179">
        <v>1</v>
      </c>
      <c r="AA79" s="179"/>
      <c r="AB79" s="179"/>
      <c r="AC79" s="168">
        <f>SUM(AA79*10+AB79)/Z79*10</f>
        <v>0</v>
      </c>
      <c r="AD79" s="179">
        <v>1</v>
      </c>
      <c r="AE79" s="179"/>
      <c r="AF79" s="179"/>
      <c r="AG79" s="168">
        <f>SUM(AE79*10+AF79)/AD79*10</f>
        <v>0</v>
      </c>
      <c r="AH79" s="179">
        <v>1</v>
      </c>
      <c r="AI79" s="179"/>
      <c r="AJ79" s="179"/>
      <c r="AK79" s="168">
        <f>SUM(AI79*10+AJ79)/AH79*10</f>
        <v>0</v>
      </c>
      <c r="AL79" s="179">
        <v>1</v>
      </c>
      <c r="AM79" s="179">
        <v>1</v>
      </c>
      <c r="AN79" s="179"/>
      <c r="AO79" s="179"/>
      <c r="AP79" s="168">
        <f>SUM(AN79*10+AO79/AM79)/AL79*10</f>
        <v>0</v>
      </c>
      <c r="AQ79" s="179">
        <v>1</v>
      </c>
      <c r="AR79" s="179"/>
      <c r="AS79" s="179"/>
      <c r="AT79" s="168">
        <f>SUM(AR79*10+AS79)/AQ79*10</f>
        <v>0</v>
      </c>
      <c r="AU79" s="179">
        <v>1</v>
      </c>
      <c r="AV79" s="179"/>
      <c r="AW79" s="179"/>
      <c r="AX79" s="168">
        <f>SUM(AV79*10+AW79)/AU79*10</f>
        <v>0</v>
      </c>
      <c r="AY79" s="179">
        <v>1</v>
      </c>
      <c r="AZ79" s="179"/>
      <c r="BA79" s="179"/>
      <c r="BB79" s="168">
        <f>SUM(AZ79*10+BA79)/AY79*10</f>
        <v>0</v>
      </c>
      <c r="BC79" s="153">
        <f>IF(H79&lt;250,0,IF(H79&lt;500,250,IF(H79&lt;750,"500",IF(H79&lt;1000,750,IF(H79&lt;1500,1000,IF(H79&lt;2000,1500,IF(H79&lt;2500,2000,IF(H79&lt;3000,2500,3000))))))))</f>
        <v>3000</v>
      </c>
      <c r="BD79" s="181">
        <v>3000</v>
      </c>
      <c r="BE79" s="153">
        <f>BC79-BD79</f>
        <v>0</v>
      </c>
      <c r="BF79" s="153" t="str">
        <f>IF(BE79=0,"geen actie",CONCATENATE("diploma uitschrijven: ",BC79," punten"))</f>
        <v>geen actie</v>
      </c>
      <c r="BG79" s="149">
        <v>57</v>
      </c>
      <c r="BH79" s="182"/>
      <c r="BI79" s="182"/>
      <c r="BJ79" s="182"/>
      <c r="BK79" s="182"/>
      <c r="BL79" s="182"/>
      <c r="BM79" s="182"/>
      <c r="BN79" s="182"/>
      <c r="BO79" s="182"/>
    </row>
    <row r="80" spans="1:67" ht="20.25" customHeight="1" x14ac:dyDescent="0.3">
      <c r="A80" s="149">
        <v>92</v>
      </c>
      <c r="B80" s="149" t="str">
        <f>IF(A80=BG80,"v","x")</f>
        <v>v</v>
      </c>
      <c r="C80" s="149"/>
      <c r="D80" s="183"/>
      <c r="E80" s="198" t="s">
        <v>729</v>
      </c>
      <c r="F80" s="190">
        <v>118829</v>
      </c>
      <c r="G80" s="186" t="s">
        <v>723</v>
      </c>
      <c r="H80" s="176">
        <f>SUM(M80+Q80+U80+Y80+AC80+AG80+AK80+AP80+AT80+AX80+BB80)</f>
        <v>0</v>
      </c>
      <c r="I80" s="153">
        <v>2008</v>
      </c>
      <c r="J80" s="153">
        <v>2021</v>
      </c>
      <c r="K80" s="453">
        <f>J80-I80</f>
        <v>13</v>
      </c>
      <c r="L80" s="178">
        <f>H80-M80</f>
        <v>0</v>
      </c>
      <c r="M80" s="164"/>
      <c r="N80" s="179">
        <v>1</v>
      </c>
      <c r="O80" s="179"/>
      <c r="P80" s="179"/>
      <c r="Q80" s="168">
        <f>SUM(O80*10+P80)/N80*10</f>
        <v>0</v>
      </c>
      <c r="R80" s="179">
        <v>1</v>
      </c>
      <c r="S80" s="179"/>
      <c r="T80" s="179"/>
      <c r="U80" s="168">
        <f>SUM(S80*10+T80)/R80*10</f>
        <v>0</v>
      </c>
      <c r="V80" s="179">
        <v>1</v>
      </c>
      <c r="W80" s="179"/>
      <c r="X80" s="179"/>
      <c r="Y80" s="168">
        <f>SUM(W80*10+X80)/V80*10</f>
        <v>0</v>
      </c>
      <c r="Z80" s="179">
        <v>1</v>
      </c>
      <c r="AA80" s="179"/>
      <c r="AB80" s="179"/>
      <c r="AC80" s="168">
        <f>SUM(AA80*10+AB80)/Z80*10</f>
        <v>0</v>
      </c>
      <c r="AD80" s="179">
        <v>1</v>
      </c>
      <c r="AE80" s="179"/>
      <c r="AF80" s="179"/>
      <c r="AG80" s="168">
        <f>SUM(AE80*10+AF80)/AD80*10</f>
        <v>0</v>
      </c>
      <c r="AH80" s="179">
        <v>1</v>
      </c>
      <c r="AI80" s="179"/>
      <c r="AJ80" s="179"/>
      <c r="AK80" s="168">
        <f>SUM(AI80*10+AJ80)/AH80*10</f>
        <v>0</v>
      </c>
      <c r="AL80" s="179">
        <v>1</v>
      </c>
      <c r="AM80" s="179">
        <v>1</v>
      </c>
      <c r="AN80" s="179"/>
      <c r="AO80" s="179"/>
      <c r="AP80" s="168">
        <f>SUM(AN80*10+AO80/AM80)/AL80*10</f>
        <v>0</v>
      </c>
      <c r="AQ80" s="179">
        <v>1</v>
      </c>
      <c r="AR80" s="179"/>
      <c r="AS80" s="179"/>
      <c r="AT80" s="168">
        <f>SUM(AR80*10+AS80)/AQ80*10</f>
        <v>0</v>
      </c>
      <c r="AU80" s="179">
        <v>1</v>
      </c>
      <c r="AV80" s="179"/>
      <c r="AW80" s="179"/>
      <c r="AX80" s="168">
        <f>SUM(AV80*10+AW80)/AU80*10</f>
        <v>0</v>
      </c>
      <c r="AY80" s="179">
        <v>1</v>
      </c>
      <c r="AZ80" s="179"/>
      <c r="BA80" s="179"/>
      <c r="BB80" s="168">
        <f>SUM(AZ80*10+BA80)/AY80*10</f>
        <v>0</v>
      </c>
      <c r="BC80" s="153">
        <f>IF(H80&lt;250,0,IF(H80&lt;500,250,IF(H80&lt;750,"500",IF(H80&lt;1000,750,IF(H80&lt;1500,1000,IF(H80&lt;2000,1500,IF(H80&lt;2500,2000,IF(H80&lt;3000,2500,3000))))))))</f>
        <v>0</v>
      </c>
      <c r="BD80" s="181">
        <v>0</v>
      </c>
      <c r="BE80" s="153">
        <f>BC80-BD80</f>
        <v>0</v>
      </c>
      <c r="BF80" s="153" t="str">
        <f>IF(BE80=0,"geen actie",CONCATENATE("diploma uitschrijven: ",BC80," punten"))</f>
        <v>geen actie</v>
      </c>
      <c r="BG80" s="149">
        <v>92</v>
      </c>
      <c r="BH80" s="182"/>
      <c r="BI80" s="182"/>
      <c r="BJ80" s="182"/>
      <c r="BK80" s="182"/>
      <c r="BL80" s="182"/>
      <c r="BM80" s="182"/>
      <c r="BN80" s="182"/>
      <c r="BO80" s="182"/>
    </row>
    <row r="81" spans="1:67" ht="18" customHeight="1" x14ac:dyDescent="0.3">
      <c r="A81" s="149">
        <v>113</v>
      </c>
      <c r="B81" s="149" t="str">
        <f>IF(A81=BG81,"v","x")</f>
        <v>v</v>
      </c>
      <c r="C81" s="149"/>
      <c r="D81" s="199"/>
      <c r="E81" s="174"/>
      <c r="F81" s="184"/>
      <c r="G81" s="185"/>
      <c r="H81" s="176">
        <f>SUM(M81+Q81+U81+Y81+AC81+AG81+AK81+AP81+AT81+AX81+BB81)</f>
        <v>0</v>
      </c>
      <c r="I81" s="186"/>
      <c r="J81" s="153">
        <v>2021</v>
      </c>
      <c r="K81" s="453">
        <f>J81-I81</f>
        <v>2021</v>
      </c>
      <c r="L81" s="178">
        <f>H81-M81</f>
        <v>0</v>
      </c>
      <c r="M81" s="164"/>
      <c r="N81" s="179">
        <v>1</v>
      </c>
      <c r="O81" s="179"/>
      <c r="P81" s="179"/>
      <c r="Q81" s="168">
        <f>SUM(O81*10+P81)/N81*10</f>
        <v>0</v>
      </c>
      <c r="R81" s="179">
        <v>1</v>
      </c>
      <c r="S81" s="179"/>
      <c r="T81" s="179"/>
      <c r="U81" s="168">
        <f>SUM(S81*10+T81)/R81*10</f>
        <v>0</v>
      </c>
      <c r="V81" s="179">
        <v>1</v>
      </c>
      <c r="W81" s="179"/>
      <c r="X81" s="179"/>
      <c r="Y81" s="168">
        <f>SUM(W81*10+X81)/V81*10</f>
        <v>0</v>
      </c>
      <c r="Z81" s="179">
        <v>1</v>
      </c>
      <c r="AA81" s="179"/>
      <c r="AB81" s="179"/>
      <c r="AC81" s="168">
        <f>SUM(AA81*10+AB81)/Z81*10</f>
        <v>0</v>
      </c>
      <c r="AD81" s="179">
        <v>1</v>
      </c>
      <c r="AE81" s="179"/>
      <c r="AF81" s="179"/>
      <c r="AG81" s="168">
        <f>SUM(AE81*10+AF81)/AD81*10</f>
        <v>0</v>
      </c>
      <c r="AH81" s="179">
        <v>1</v>
      </c>
      <c r="AI81" s="179"/>
      <c r="AJ81" s="179"/>
      <c r="AK81" s="168">
        <f>SUM(AI81*10+AJ81)/AH81*10</f>
        <v>0</v>
      </c>
      <c r="AL81" s="179">
        <v>1</v>
      </c>
      <c r="AM81" s="179">
        <v>1</v>
      </c>
      <c r="AN81" s="179"/>
      <c r="AO81" s="179"/>
      <c r="AP81" s="168">
        <f>SUM(AN81*10+AO81/AM81)/AL81*10</f>
        <v>0</v>
      </c>
      <c r="AQ81" s="179">
        <v>1</v>
      </c>
      <c r="AR81" s="179"/>
      <c r="AS81" s="179"/>
      <c r="AT81" s="168">
        <f>SUM(AR81*10+AS81)/AQ81*10</f>
        <v>0</v>
      </c>
      <c r="AU81" s="179">
        <v>1</v>
      </c>
      <c r="AV81" s="179"/>
      <c r="AW81" s="179"/>
      <c r="AX81" s="168">
        <f>SUM(AV81*10+AW81)/AU81*10</f>
        <v>0</v>
      </c>
      <c r="AY81" s="179">
        <v>1</v>
      </c>
      <c r="AZ81" s="179"/>
      <c r="BA81" s="179"/>
      <c r="BB81" s="168">
        <f>SUM(AZ81*10+BA81)/AY81*10</f>
        <v>0</v>
      </c>
      <c r="BC81" s="153">
        <f>IF(H81&lt;250,0,IF(H81&lt;500,250,IF(H81&lt;750,"500",IF(H81&lt;1000,750,IF(H81&lt;1500,1000,IF(H81&lt;2000,1500,IF(H81&lt;2500,2000,IF(H81&lt;3000,2500,3000))))))))</f>
        <v>0</v>
      </c>
      <c r="BD81" s="181">
        <v>0</v>
      </c>
      <c r="BE81" s="153">
        <f>BC81-BD81</f>
        <v>0</v>
      </c>
      <c r="BF81" s="153" t="str">
        <f>IF(BE81=0,"geen actie",CONCATENATE("diploma uitschrijven: ",BC81," punten"))</f>
        <v>geen actie</v>
      </c>
      <c r="BG81" s="149">
        <v>113</v>
      </c>
      <c r="BH81" s="182"/>
      <c r="BI81" s="182"/>
      <c r="BJ81" s="182"/>
      <c r="BK81" s="182"/>
      <c r="BL81" s="182"/>
      <c r="BM81" s="182"/>
      <c r="BN81" s="182"/>
      <c r="BO81" s="182"/>
    </row>
    <row r="82" spans="1:67" ht="18" customHeight="1" x14ac:dyDescent="0.3">
      <c r="A82" s="149">
        <v>118</v>
      </c>
      <c r="B82" s="149" t="str">
        <f>IF(A82=BG82,"v","x")</f>
        <v>v</v>
      </c>
      <c r="C82" s="149"/>
      <c r="D82" s="173"/>
      <c r="E82" s="174"/>
      <c r="F82" s="184"/>
      <c r="G82" s="185"/>
      <c r="H82" s="176">
        <f>SUM(M82+Q82+U82+Y82+AC82+AG82+AK82+AP82+AT82+AX82+BB82)</f>
        <v>0</v>
      </c>
      <c r="I82" s="186"/>
      <c r="J82" s="153">
        <v>2021</v>
      </c>
      <c r="K82" s="453">
        <f>J82-I82</f>
        <v>2021</v>
      </c>
      <c r="L82" s="178">
        <f>H82-M82</f>
        <v>0</v>
      </c>
      <c r="M82" s="164"/>
      <c r="N82" s="179">
        <v>1</v>
      </c>
      <c r="O82" s="179"/>
      <c r="P82" s="179"/>
      <c r="Q82" s="168">
        <f>SUM(O82*10+P82)/N82*10</f>
        <v>0</v>
      </c>
      <c r="R82" s="179">
        <v>1</v>
      </c>
      <c r="S82" s="179"/>
      <c r="T82" s="179"/>
      <c r="U82" s="168">
        <f>SUM(S82*10+T82)/R82*10</f>
        <v>0</v>
      </c>
      <c r="V82" s="179">
        <v>1</v>
      </c>
      <c r="W82" s="179"/>
      <c r="X82" s="179"/>
      <c r="Y82" s="168">
        <f>SUM(W82*10+X82)/V82*10</f>
        <v>0</v>
      </c>
      <c r="Z82" s="179">
        <v>1</v>
      </c>
      <c r="AA82" s="179"/>
      <c r="AB82" s="179"/>
      <c r="AC82" s="168">
        <f>SUM(AA82*10+AB82)/Z82*10</f>
        <v>0</v>
      </c>
      <c r="AD82" s="179">
        <v>1</v>
      </c>
      <c r="AE82" s="179"/>
      <c r="AF82" s="179"/>
      <c r="AG82" s="168">
        <f>SUM(AE82*10+AF82)/AD82*10</f>
        <v>0</v>
      </c>
      <c r="AH82" s="179">
        <v>1</v>
      </c>
      <c r="AI82" s="179"/>
      <c r="AJ82" s="179"/>
      <c r="AK82" s="168">
        <f>SUM(AI82*10+AJ82)/AH82*10</f>
        <v>0</v>
      </c>
      <c r="AL82" s="179">
        <v>1</v>
      </c>
      <c r="AM82" s="179">
        <v>1</v>
      </c>
      <c r="AN82" s="179"/>
      <c r="AO82" s="179"/>
      <c r="AP82" s="168">
        <f>SUM(AN82*10+AO82/AM82)/AL82*10</f>
        <v>0</v>
      </c>
      <c r="AQ82" s="179">
        <v>1</v>
      </c>
      <c r="AR82" s="179"/>
      <c r="AS82" s="179"/>
      <c r="AT82" s="168">
        <f>SUM(AR82*10+AS82)/AQ82*10</f>
        <v>0</v>
      </c>
      <c r="AU82" s="179">
        <v>1</v>
      </c>
      <c r="AV82" s="179"/>
      <c r="AW82" s="179"/>
      <c r="AX82" s="168">
        <f>SUM(AV82*10+AW82)/AU82*10</f>
        <v>0</v>
      </c>
      <c r="AY82" s="179">
        <v>1</v>
      </c>
      <c r="AZ82" s="179"/>
      <c r="BA82" s="179"/>
      <c r="BB82" s="168">
        <f>SUM(AZ82*10+BA82)/AY82*10</f>
        <v>0</v>
      </c>
      <c r="BC82" s="153">
        <f>IF(H82&lt;250,0,IF(H82&lt;500,250,IF(H82&lt;750,"500",IF(H82&lt;1000,750,IF(H82&lt;1500,1000,IF(H82&lt;2000,1500,IF(H82&lt;2500,2000,IF(H82&lt;3000,2500,3000))))))))</f>
        <v>0</v>
      </c>
      <c r="BD82" s="181">
        <v>0</v>
      </c>
      <c r="BE82" s="153">
        <f>BC82-BD82</f>
        <v>0</v>
      </c>
      <c r="BF82" s="153" t="str">
        <f>IF(BE82=0,"geen actie",CONCATENATE("diploma uitschrijven: ",BC82," punten"))</f>
        <v>geen actie</v>
      </c>
      <c r="BG82" s="149">
        <v>118</v>
      </c>
      <c r="BH82" s="182"/>
      <c r="BI82" s="182"/>
      <c r="BJ82" s="182"/>
      <c r="BK82" s="182"/>
      <c r="BL82" s="182"/>
      <c r="BM82" s="182"/>
      <c r="BN82" s="182"/>
      <c r="BO82" s="182"/>
    </row>
    <row r="83" spans="1:67" ht="20.25" customHeight="1" x14ac:dyDescent="0.3">
      <c r="A83" s="149">
        <v>122</v>
      </c>
      <c r="B83" s="149" t="str">
        <f>IF(A83=BG83,"v","x")</f>
        <v>v</v>
      </c>
      <c r="C83" s="149"/>
      <c r="D83" s="173"/>
      <c r="E83" s="174"/>
      <c r="F83" s="184"/>
      <c r="G83" s="185"/>
      <c r="H83" s="176">
        <f>SUM(M83+Q83+U83+Y83+AC83+AG83+AK83+AP83+AT83+AX83+BB83)</f>
        <v>0</v>
      </c>
      <c r="I83" s="186"/>
      <c r="J83" s="153">
        <v>2021</v>
      </c>
      <c r="K83" s="453">
        <f>J83-I83</f>
        <v>2021</v>
      </c>
      <c r="L83" s="178">
        <f>H83-M83</f>
        <v>0</v>
      </c>
      <c r="M83" s="164"/>
      <c r="N83" s="179">
        <v>1</v>
      </c>
      <c r="O83" s="179"/>
      <c r="P83" s="179"/>
      <c r="Q83" s="168">
        <f>SUM(O83*10+P83)/N83*10</f>
        <v>0</v>
      </c>
      <c r="R83" s="179">
        <v>1</v>
      </c>
      <c r="S83" s="179"/>
      <c r="T83" s="179"/>
      <c r="U83" s="168">
        <f>SUM(S83*10+T83)/R83*10</f>
        <v>0</v>
      </c>
      <c r="V83" s="179">
        <v>1</v>
      </c>
      <c r="W83" s="179"/>
      <c r="X83" s="179"/>
      <c r="Y83" s="168">
        <f>SUM(W83*10+X83)/V83*10</f>
        <v>0</v>
      </c>
      <c r="Z83" s="179">
        <v>1</v>
      </c>
      <c r="AA83" s="179"/>
      <c r="AB83" s="179"/>
      <c r="AC83" s="168">
        <f>SUM(AA83*10+AB83)/Z83*10</f>
        <v>0</v>
      </c>
      <c r="AD83" s="179">
        <v>1</v>
      </c>
      <c r="AE83" s="179"/>
      <c r="AF83" s="179"/>
      <c r="AG83" s="168">
        <f>SUM(AE83*10+AF83)/AD83*10</f>
        <v>0</v>
      </c>
      <c r="AH83" s="179">
        <v>1</v>
      </c>
      <c r="AI83" s="179"/>
      <c r="AJ83" s="179"/>
      <c r="AK83" s="168">
        <f>SUM(AI83*10+AJ83)/AH83*10</f>
        <v>0</v>
      </c>
      <c r="AL83" s="179">
        <v>1</v>
      </c>
      <c r="AM83" s="179">
        <v>1</v>
      </c>
      <c r="AN83" s="179"/>
      <c r="AO83" s="179"/>
      <c r="AP83" s="168">
        <f>SUM(AN83*10+AO83/AM83)/AL83*10</f>
        <v>0</v>
      </c>
      <c r="AQ83" s="179">
        <v>1</v>
      </c>
      <c r="AR83" s="179"/>
      <c r="AS83" s="179"/>
      <c r="AT83" s="168">
        <f>SUM(AR83*10+AS83)/AQ83*10</f>
        <v>0</v>
      </c>
      <c r="AU83" s="179">
        <v>1</v>
      </c>
      <c r="AV83" s="179"/>
      <c r="AW83" s="179"/>
      <c r="AX83" s="168">
        <f>SUM(AV83*10+AW83)/AU83*10</f>
        <v>0</v>
      </c>
      <c r="AY83" s="179">
        <v>1</v>
      </c>
      <c r="AZ83" s="179"/>
      <c r="BA83" s="179"/>
      <c r="BB83" s="168">
        <f>SUM(AZ83*10+BA83)/AY83*10</f>
        <v>0</v>
      </c>
      <c r="BC83" s="153">
        <f>IF(H83&lt;250,0,IF(H83&lt;500,250,IF(H83&lt;750,"500",IF(H83&lt;1000,750,IF(H83&lt;1500,1000,IF(H83&lt;2000,1500,IF(H83&lt;2500,2000,IF(H83&lt;3000,2500,3000))))))))</f>
        <v>0</v>
      </c>
      <c r="BD83" s="181">
        <v>0</v>
      </c>
      <c r="BE83" s="153">
        <f>BC83-BD83</f>
        <v>0</v>
      </c>
      <c r="BF83" s="153" t="str">
        <f>IF(BE83=0,"geen actie",CONCATENATE("diploma uitschrijven: ",BC83," punten"))</f>
        <v>geen actie</v>
      </c>
      <c r="BG83" s="149">
        <v>122</v>
      </c>
      <c r="BH83" s="182"/>
      <c r="BI83" s="182"/>
      <c r="BJ83" s="182"/>
      <c r="BK83" s="182"/>
      <c r="BL83" s="182"/>
      <c r="BM83" s="182"/>
      <c r="BN83" s="182"/>
      <c r="BO83" s="182"/>
    </row>
    <row r="84" spans="1:67" ht="20.25" customHeight="1" x14ac:dyDescent="0.3">
      <c r="A84" s="149">
        <v>109</v>
      </c>
      <c r="B84" s="149" t="str">
        <f>IF(A84=BG84,"v","x")</f>
        <v>v</v>
      </c>
      <c r="C84" s="149"/>
      <c r="D84" s="199"/>
      <c r="E84" s="174"/>
      <c r="F84" s="153"/>
      <c r="G84" s="175"/>
      <c r="H84" s="176">
        <f>SUM(M84+Q84+U84+Y84+AC84+AG84+AK84+AP84+AT84+AX84+BB84)</f>
        <v>0</v>
      </c>
      <c r="I84" s="186"/>
      <c r="J84" s="153">
        <v>2021</v>
      </c>
      <c r="K84" s="453">
        <f>J84-I84</f>
        <v>2021</v>
      </c>
      <c r="L84" s="178">
        <f>H84-M84</f>
        <v>0</v>
      </c>
      <c r="M84" s="164"/>
      <c r="N84" s="179">
        <v>1</v>
      </c>
      <c r="O84" s="179"/>
      <c r="P84" s="179"/>
      <c r="Q84" s="168">
        <f>SUM(O84*10+P84)/N84*10</f>
        <v>0</v>
      </c>
      <c r="R84" s="179">
        <v>1</v>
      </c>
      <c r="S84" s="179"/>
      <c r="T84" s="179"/>
      <c r="U84" s="168">
        <f>SUM(S84*10+T84)/R84*10</f>
        <v>0</v>
      </c>
      <c r="V84" s="179">
        <v>1</v>
      </c>
      <c r="W84" s="179"/>
      <c r="X84" s="179"/>
      <c r="Y84" s="168">
        <f>SUM(W84*10+X84)/V84*10</f>
        <v>0</v>
      </c>
      <c r="Z84" s="179">
        <v>1</v>
      </c>
      <c r="AA84" s="179"/>
      <c r="AB84" s="179"/>
      <c r="AC84" s="168">
        <f>SUM(AA84*10+AB84)/Z84*10</f>
        <v>0</v>
      </c>
      <c r="AD84" s="179">
        <v>1</v>
      </c>
      <c r="AE84" s="179"/>
      <c r="AF84" s="179"/>
      <c r="AG84" s="168">
        <f>SUM(AE84*10+AF84)/AD84*10</f>
        <v>0</v>
      </c>
      <c r="AH84" s="179">
        <v>1</v>
      </c>
      <c r="AI84" s="179"/>
      <c r="AJ84" s="179"/>
      <c r="AK84" s="168">
        <f>SUM(AI84*10+AJ84)/AH84*10</f>
        <v>0</v>
      </c>
      <c r="AL84" s="179">
        <v>1</v>
      </c>
      <c r="AM84" s="179">
        <v>1</v>
      </c>
      <c r="AN84" s="179"/>
      <c r="AO84" s="179"/>
      <c r="AP84" s="168">
        <f>SUM(AN84*10+AO84/AM84)/AL84*10</f>
        <v>0</v>
      </c>
      <c r="AQ84" s="179">
        <v>1</v>
      </c>
      <c r="AR84" s="179"/>
      <c r="AS84" s="179"/>
      <c r="AT84" s="168">
        <f>SUM(AR84*10+AS84)/AQ84*10</f>
        <v>0</v>
      </c>
      <c r="AU84" s="179">
        <v>1</v>
      </c>
      <c r="AV84" s="179"/>
      <c r="AW84" s="179"/>
      <c r="AX84" s="168">
        <f>SUM(AV84*10+AW84)/AU84*10</f>
        <v>0</v>
      </c>
      <c r="AY84" s="179">
        <v>1</v>
      </c>
      <c r="AZ84" s="179"/>
      <c r="BA84" s="179"/>
      <c r="BB84" s="168">
        <f>SUM(AZ84*10+BA84)/AY84*10</f>
        <v>0</v>
      </c>
      <c r="BC84" s="153">
        <f>IF(H84&lt;250,0,IF(H84&lt;500,250,IF(H84&lt;750,"500",IF(H84&lt;1000,750,IF(H84&lt;1500,1000,IF(H84&lt;2000,1500,IF(H84&lt;2500,2000,IF(H84&lt;3000,2500,3000))))))))</f>
        <v>0</v>
      </c>
      <c r="BD84" s="181">
        <v>0</v>
      </c>
      <c r="BE84" s="153">
        <f>BC84-BD84</f>
        <v>0</v>
      </c>
      <c r="BF84" s="153" t="str">
        <f>IF(BE84=0,"geen actie",CONCATENATE("diploma uitschrijven: ",BC84," punten"))</f>
        <v>geen actie</v>
      </c>
      <c r="BG84" s="149">
        <v>109</v>
      </c>
      <c r="BH84" s="182"/>
      <c r="BI84" s="182"/>
      <c r="BJ84" s="182"/>
      <c r="BK84" s="182"/>
      <c r="BL84" s="182"/>
      <c r="BM84" s="182"/>
      <c r="BN84" s="182"/>
      <c r="BO84" s="182"/>
    </row>
    <row r="85" spans="1:67" ht="20.25" customHeight="1" x14ac:dyDescent="0.3">
      <c r="A85" s="149">
        <v>116</v>
      </c>
      <c r="B85" s="149" t="str">
        <f>IF(A85=BG85,"v","x")</f>
        <v>v</v>
      </c>
      <c r="C85" s="149"/>
      <c r="D85" s="201"/>
      <c r="E85" s="174"/>
      <c r="F85" s="153"/>
      <c r="G85" s="175"/>
      <c r="H85" s="176">
        <f>SUM(M85+Q85+U85+Y85+AC85+AG85+AK85+AP85+AT85+AX85+BB85)</f>
        <v>0</v>
      </c>
      <c r="I85" s="186"/>
      <c r="J85" s="153">
        <v>2021</v>
      </c>
      <c r="K85" s="453">
        <f>J85-I85</f>
        <v>2021</v>
      </c>
      <c r="L85" s="178">
        <f>H85-M85</f>
        <v>0</v>
      </c>
      <c r="M85" s="164"/>
      <c r="N85" s="179">
        <v>1</v>
      </c>
      <c r="O85" s="179"/>
      <c r="P85" s="179"/>
      <c r="Q85" s="168">
        <f>SUM(O85*10+P85)/N85*10</f>
        <v>0</v>
      </c>
      <c r="R85" s="179">
        <v>1</v>
      </c>
      <c r="S85" s="179"/>
      <c r="T85" s="179"/>
      <c r="U85" s="168">
        <f>SUM(S85*10+T85)/R85*10</f>
        <v>0</v>
      </c>
      <c r="V85" s="179">
        <v>1</v>
      </c>
      <c r="W85" s="179"/>
      <c r="X85" s="179"/>
      <c r="Y85" s="168"/>
      <c r="Z85" s="179">
        <v>1</v>
      </c>
      <c r="AA85" s="179"/>
      <c r="AB85" s="179"/>
      <c r="AC85" s="168"/>
      <c r="AD85" s="179">
        <v>1</v>
      </c>
      <c r="AE85" s="179"/>
      <c r="AF85" s="179"/>
      <c r="AG85" s="168"/>
      <c r="AH85" s="179">
        <v>1</v>
      </c>
      <c r="AI85" s="179"/>
      <c r="AJ85" s="179"/>
      <c r="AK85" s="168"/>
      <c r="AL85" s="179">
        <v>1</v>
      </c>
      <c r="AM85" s="179">
        <v>1</v>
      </c>
      <c r="AN85" s="179"/>
      <c r="AO85" s="179"/>
      <c r="AP85" s="168">
        <f>SUM(AN85*10+AO85/AM85)/AL85*10</f>
        <v>0</v>
      </c>
      <c r="AQ85" s="179">
        <v>1</v>
      </c>
      <c r="AR85" s="179"/>
      <c r="AS85" s="179"/>
      <c r="AT85" s="168"/>
      <c r="AU85" s="179">
        <v>1</v>
      </c>
      <c r="AV85" s="179"/>
      <c r="AW85" s="179"/>
      <c r="AX85" s="168">
        <f>SUM(AV85*10+AW85)/AU85*10</f>
        <v>0</v>
      </c>
      <c r="AY85" s="179">
        <v>1</v>
      </c>
      <c r="AZ85" s="179"/>
      <c r="BA85" s="179"/>
      <c r="BB85" s="168">
        <f>SUM(AZ85*10+BA85)/AY85*10</f>
        <v>0</v>
      </c>
      <c r="BC85" s="153">
        <f>IF(H85&lt;250,0,IF(H85&lt;500,250,IF(H85&lt;750,"500",IF(H85&lt;1000,750,IF(H85&lt;1500,1000,IF(H85&lt;2000,1500,IF(H85&lt;2500,2000,IF(H85&lt;3000,2500,3000))))))))</f>
        <v>0</v>
      </c>
      <c r="BD85" s="181">
        <v>0</v>
      </c>
      <c r="BE85" s="153">
        <f>BC85-BD85</f>
        <v>0</v>
      </c>
      <c r="BF85" s="153" t="str">
        <f>IF(BE85=0,"geen actie",CONCATENATE("diploma uitschrijven: ",BC85," punten"))</f>
        <v>geen actie</v>
      </c>
      <c r="BG85" s="149">
        <v>116</v>
      </c>
      <c r="BH85" s="182"/>
      <c r="BI85" s="182"/>
      <c r="BJ85" s="182"/>
      <c r="BK85" s="182"/>
      <c r="BL85" s="182"/>
      <c r="BM85" s="182"/>
      <c r="BN85" s="182"/>
      <c r="BO85" s="182"/>
    </row>
    <row r="86" spans="1:67" ht="20.25" customHeight="1" x14ac:dyDescent="0.3">
      <c r="A86" s="149">
        <v>107</v>
      </c>
      <c r="B86" s="149" t="str">
        <f>IF(A86=BG86,"v","x")</f>
        <v>v</v>
      </c>
      <c r="C86" s="149"/>
      <c r="D86" s="199"/>
      <c r="E86" s="174"/>
      <c r="F86" s="153"/>
      <c r="G86" s="175"/>
      <c r="H86" s="176">
        <f>SUM(M86+Q86+U86+Y86+AC86+AG86+AK86+AP86+AT86+AX86+BB86)</f>
        <v>0</v>
      </c>
      <c r="I86" s="186"/>
      <c r="J86" s="153">
        <v>2021</v>
      </c>
      <c r="K86" s="453">
        <f>J86-I86</f>
        <v>2021</v>
      </c>
      <c r="L86" s="178">
        <f>H86-M86</f>
        <v>0</v>
      </c>
      <c r="M86" s="164"/>
      <c r="N86" s="179">
        <v>1</v>
      </c>
      <c r="O86" s="179"/>
      <c r="P86" s="179"/>
      <c r="Q86" s="168"/>
      <c r="R86" s="179">
        <v>1</v>
      </c>
      <c r="S86" s="179"/>
      <c r="T86" s="179"/>
      <c r="U86" s="168"/>
      <c r="V86" s="179">
        <v>1</v>
      </c>
      <c r="W86" s="179"/>
      <c r="X86" s="179"/>
      <c r="Y86" s="168">
        <f>SUM(W86*10+X86)/V86*10</f>
        <v>0</v>
      </c>
      <c r="Z86" s="179">
        <v>1</v>
      </c>
      <c r="AA86" s="179"/>
      <c r="AB86" s="179"/>
      <c r="AC86" s="168"/>
      <c r="AD86" s="179">
        <v>1</v>
      </c>
      <c r="AE86" s="179"/>
      <c r="AF86" s="179"/>
      <c r="AG86" s="168">
        <f>SUM(AE86*10+AF86)/AD86*10</f>
        <v>0</v>
      </c>
      <c r="AH86" s="179">
        <v>1</v>
      </c>
      <c r="AI86" s="179"/>
      <c r="AJ86" s="179"/>
      <c r="AK86" s="168"/>
      <c r="AL86" s="179">
        <v>1</v>
      </c>
      <c r="AM86" s="179">
        <v>1</v>
      </c>
      <c r="AN86" s="179"/>
      <c r="AO86" s="179"/>
      <c r="AP86" s="168">
        <f>SUM(AN86*10+AO86/AM86)/AL86*10</f>
        <v>0</v>
      </c>
      <c r="AQ86" s="179">
        <v>1</v>
      </c>
      <c r="AR86" s="179"/>
      <c r="AS86" s="179"/>
      <c r="AT86" s="168"/>
      <c r="AU86" s="179">
        <v>1</v>
      </c>
      <c r="AV86" s="179"/>
      <c r="AW86" s="179"/>
      <c r="AX86" s="168">
        <f>SUM(AV86*10+AW86)/AU86*10</f>
        <v>0</v>
      </c>
      <c r="AY86" s="179">
        <v>1</v>
      </c>
      <c r="AZ86" s="179"/>
      <c r="BA86" s="179"/>
      <c r="BB86" s="168">
        <f>SUM(AZ86*10+BA86)/AY86*10</f>
        <v>0</v>
      </c>
      <c r="BC86" s="153">
        <f>IF(H86&lt;250,0,IF(H86&lt;500,250,IF(H86&lt;750,"500",IF(H86&lt;1000,750,IF(H86&lt;1500,1000,IF(H86&lt;2000,1500,IF(H86&lt;2500,2000,IF(H86&lt;3000,2500,3000))))))))</f>
        <v>0</v>
      </c>
      <c r="BD86" s="181">
        <v>0</v>
      </c>
      <c r="BE86" s="153">
        <f>BC86-BD86</f>
        <v>0</v>
      </c>
      <c r="BF86" s="153" t="str">
        <f>IF(BE86=0,"geen actie",CONCATENATE("diploma uitschrijven: ",BC86," punten"))</f>
        <v>geen actie</v>
      </c>
      <c r="BG86" s="149">
        <v>107</v>
      </c>
      <c r="BH86" s="182"/>
      <c r="BI86" s="182"/>
      <c r="BJ86" s="182"/>
      <c r="BK86" s="182"/>
      <c r="BL86" s="182"/>
      <c r="BM86" s="182"/>
      <c r="BN86" s="182"/>
      <c r="BO86" s="182"/>
    </row>
    <row r="87" spans="1:67" x14ac:dyDescent="0.3">
      <c r="A87" s="149">
        <v>94</v>
      </c>
      <c r="B87" s="149" t="str">
        <f>IF(A87=BG87,"v","x")</f>
        <v>v</v>
      </c>
      <c r="C87" s="149"/>
      <c r="D87" s="183"/>
      <c r="E87" s="174"/>
      <c r="F87" s="184"/>
      <c r="G87" s="175"/>
      <c r="H87" s="176">
        <f>SUM(M87+Q87+U87+Y87+AC87+AG87+AK87+AP87+AT87+AX87+BB87)</f>
        <v>0</v>
      </c>
      <c r="I87" s="186"/>
      <c r="J87" s="153">
        <v>2021</v>
      </c>
      <c r="K87" s="453">
        <f>J87-I87</f>
        <v>2021</v>
      </c>
      <c r="L87" s="178">
        <f>H87-M87</f>
        <v>0</v>
      </c>
      <c r="M87" s="164"/>
      <c r="N87" s="179">
        <v>1</v>
      </c>
      <c r="O87" s="179"/>
      <c r="P87" s="179"/>
      <c r="Q87" s="168">
        <f>SUM(O87*10+P87)/N87*10</f>
        <v>0</v>
      </c>
      <c r="R87" s="179">
        <v>1</v>
      </c>
      <c r="S87" s="179"/>
      <c r="T87" s="179"/>
      <c r="U87" s="168">
        <f>SUM(S87*10+T87)/R87*10</f>
        <v>0</v>
      </c>
      <c r="V87" s="179">
        <v>1</v>
      </c>
      <c r="W87" s="179"/>
      <c r="X87" s="179"/>
      <c r="Y87" s="168">
        <f>SUM(W87*10+X87)/V87*10</f>
        <v>0</v>
      </c>
      <c r="Z87" s="179">
        <v>1</v>
      </c>
      <c r="AA87" s="179"/>
      <c r="AB87" s="179"/>
      <c r="AC87" s="168">
        <f>SUM(AA87*10+AB87)/Z87*10</f>
        <v>0</v>
      </c>
      <c r="AD87" s="179">
        <v>1</v>
      </c>
      <c r="AE87" s="179"/>
      <c r="AF87" s="179"/>
      <c r="AG87" s="168">
        <f>SUM(AE87*10+AF87)/AD87*10</f>
        <v>0</v>
      </c>
      <c r="AH87" s="179">
        <v>1</v>
      </c>
      <c r="AI87" s="179"/>
      <c r="AJ87" s="179"/>
      <c r="AK87" s="168">
        <f>SUM(AI87*10+AJ87)/AH87*10</f>
        <v>0</v>
      </c>
      <c r="AL87" s="179">
        <v>1</v>
      </c>
      <c r="AM87" s="179">
        <v>1</v>
      </c>
      <c r="AN87" s="179"/>
      <c r="AO87" s="179"/>
      <c r="AP87" s="168">
        <f>SUM(AN87*10+AO87/AM87)/AL87*10</f>
        <v>0</v>
      </c>
      <c r="AQ87" s="179">
        <v>1</v>
      </c>
      <c r="AR87" s="179"/>
      <c r="AS87" s="179"/>
      <c r="AT87" s="168">
        <f>SUM(AR87*10+AS87)/AQ87*10</f>
        <v>0</v>
      </c>
      <c r="AU87" s="179">
        <v>1</v>
      </c>
      <c r="AV87" s="179"/>
      <c r="AW87" s="179"/>
      <c r="AX87" s="168">
        <f>SUM(AV87*10+AW87)/AU87*10</f>
        <v>0</v>
      </c>
      <c r="AY87" s="179">
        <v>1</v>
      </c>
      <c r="AZ87" s="179"/>
      <c r="BA87" s="179"/>
      <c r="BB87" s="168">
        <f>SUM(AZ87*10+BA87)/AY87*10</f>
        <v>0</v>
      </c>
      <c r="BC87" s="153">
        <f>IF(H87&lt;250,0,IF(H87&lt;500,250,IF(H87&lt;750,"500",IF(H87&lt;1000,750,IF(H87&lt;1500,1000,IF(H87&lt;2000,1500,IF(H87&lt;2500,2000,IF(H87&lt;3000,2500,3000))))))))</f>
        <v>0</v>
      </c>
      <c r="BD87" s="181">
        <v>0</v>
      </c>
      <c r="BE87" s="153">
        <f>BC87-BD87</f>
        <v>0</v>
      </c>
      <c r="BF87" s="153" t="str">
        <f>IF(BE87=0,"geen actie",CONCATENATE("diploma uitschrijven: ",BC87," punten"))</f>
        <v>geen actie</v>
      </c>
      <c r="BG87" s="149">
        <v>94</v>
      </c>
      <c r="BH87" s="182"/>
      <c r="BI87" s="182"/>
      <c r="BJ87" s="182"/>
      <c r="BK87" s="182"/>
      <c r="BL87" s="182"/>
      <c r="BM87" s="182"/>
      <c r="BN87" s="182"/>
      <c r="BO87" s="182"/>
    </row>
    <row r="88" spans="1:67" ht="20.25" customHeight="1" x14ac:dyDescent="0.3">
      <c r="A88" s="149">
        <v>101</v>
      </c>
      <c r="B88" s="149" t="str">
        <f>IF(A88=BG88,"v","x")</f>
        <v>v</v>
      </c>
      <c r="C88" s="149"/>
      <c r="D88" s="183"/>
      <c r="E88" s="174"/>
      <c r="F88" s="184"/>
      <c r="G88" s="185"/>
      <c r="H88" s="176">
        <f>SUM(M88+Q88+U88+Y88+AC88+AG88+AK88+AP88+AT88+AX88+BB88)</f>
        <v>0</v>
      </c>
      <c r="I88" s="186"/>
      <c r="J88" s="153">
        <v>2021</v>
      </c>
      <c r="K88" s="453">
        <f>J88-I88</f>
        <v>2021</v>
      </c>
      <c r="L88" s="178">
        <f>H88-M88</f>
        <v>0</v>
      </c>
      <c r="M88" s="164"/>
      <c r="N88" s="179">
        <v>1</v>
      </c>
      <c r="O88" s="179"/>
      <c r="P88" s="179"/>
      <c r="Q88" s="168">
        <f>SUM(O88*10+P88)/N88*10</f>
        <v>0</v>
      </c>
      <c r="R88" s="179">
        <v>1</v>
      </c>
      <c r="S88" s="179"/>
      <c r="T88" s="179"/>
      <c r="U88" s="168">
        <f>SUM(S88*10+T88)/R88*10</f>
        <v>0</v>
      </c>
      <c r="V88" s="179">
        <v>1</v>
      </c>
      <c r="W88" s="179"/>
      <c r="X88" s="179"/>
      <c r="Y88" s="168">
        <f>SUM(W88*10+X88)/V88*10</f>
        <v>0</v>
      </c>
      <c r="Z88" s="179">
        <v>1</v>
      </c>
      <c r="AA88" s="179"/>
      <c r="AB88" s="179"/>
      <c r="AC88" s="168">
        <f>SUM(AA88*10+AB88)/Z88*10</f>
        <v>0</v>
      </c>
      <c r="AD88" s="179">
        <v>1</v>
      </c>
      <c r="AE88" s="179"/>
      <c r="AF88" s="179"/>
      <c r="AG88" s="168">
        <f>SUM(AE88*10+AF88)/AD88*10</f>
        <v>0</v>
      </c>
      <c r="AH88" s="179">
        <v>1</v>
      </c>
      <c r="AI88" s="179"/>
      <c r="AJ88" s="179"/>
      <c r="AK88" s="168">
        <f>SUM(AI88*10+AJ88)/AH88*10</f>
        <v>0</v>
      </c>
      <c r="AL88" s="179">
        <v>1</v>
      </c>
      <c r="AM88" s="179">
        <v>1</v>
      </c>
      <c r="AN88" s="179"/>
      <c r="AO88" s="179"/>
      <c r="AP88" s="168">
        <f>SUM(AN88*10+AO88/AM88)/AL88*10</f>
        <v>0</v>
      </c>
      <c r="AQ88" s="179">
        <v>1</v>
      </c>
      <c r="AR88" s="179"/>
      <c r="AS88" s="179"/>
      <c r="AT88" s="168">
        <f>SUM(AR88*10+AS88)/AQ88*10</f>
        <v>0</v>
      </c>
      <c r="AU88" s="179">
        <v>1</v>
      </c>
      <c r="AV88" s="179"/>
      <c r="AW88" s="179"/>
      <c r="AX88" s="168">
        <f>SUM(AV88*10+AW88)/AU88*10</f>
        <v>0</v>
      </c>
      <c r="AY88" s="179">
        <v>1</v>
      </c>
      <c r="AZ88" s="179"/>
      <c r="BA88" s="179"/>
      <c r="BB88" s="168">
        <f>SUM(AZ88*10+BA88)/AY88*10</f>
        <v>0</v>
      </c>
      <c r="BC88" s="153">
        <f>IF(H88&lt;250,0,IF(H88&lt;500,250,IF(H88&lt;750,"500",IF(H88&lt;1000,750,IF(H88&lt;1500,1000,IF(H88&lt;2000,1500,IF(H88&lt;2500,2000,IF(H88&lt;3000,2500,3000))))))))</f>
        <v>0</v>
      </c>
      <c r="BD88" s="181">
        <v>0</v>
      </c>
      <c r="BE88" s="153">
        <f>BC88-BD88</f>
        <v>0</v>
      </c>
      <c r="BF88" s="153" t="str">
        <f>IF(BE88=0,"geen actie",CONCATENATE("diploma uitschrijven: ",BC88," punten"))</f>
        <v>geen actie</v>
      </c>
      <c r="BG88" s="149">
        <v>101</v>
      </c>
      <c r="BH88" s="182"/>
      <c r="BI88" s="182"/>
      <c r="BJ88" s="182"/>
      <c r="BK88" s="182"/>
      <c r="BL88" s="182"/>
      <c r="BM88" s="182"/>
      <c r="BN88" s="182"/>
      <c r="BO88" s="182"/>
    </row>
    <row r="89" spans="1:67" x14ac:dyDescent="0.3">
      <c r="A89" s="149">
        <v>110</v>
      </c>
      <c r="B89" s="149" t="str">
        <f>IF(A89=BG89,"v","x")</f>
        <v>v</v>
      </c>
      <c r="C89" s="149"/>
      <c r="D89" s="199"/>
      <c r="E89" s="174"/>
      <c r="F89" s="153"/>
      <c r="G89" s="175"/>
      <c r="H89" s="176">
        <f>SUM(M89+Q89+U89+Y89+AC89+AG89+AK89+AP89+AT89+AX89+BB89)</f>
        <v>0</v>
      </c>
      <c r="I89" s="186"/>
      <c r="J89" s="153">
        <v>2021</v>
      </c>
      <c r="K89" s="453">
        <f>J89-I89</f>
        <v>2021</v>
      </c>
      <c r="L89" s="178">
        <f>H89-M89</f>
        <v>0</v>
      </c>
      <c r="M89" s="164"/>
      <c r="N89" s="179">
        <v>1</v>
      </c>
      <c r="O89" s="179"/>
      <c r="P89" s="179"/>
      <c r="Q89" s="168">
        <f>SUM(O89*10+P89)/N89*10</f>
        <v>0</v>
      </c>
      <c r="R89" s="179">
        <v>1</v>
      </c>
      <c r="S89" s="179"/>
      <c r="T89" s="179"/>
      <c r="U89" s="168">
        <f>SUM(S89*10+T89)/R89*10</f>
        <v>0</v>
      </c>
      <c r="V89" s="179">
        <v>1</v>
      </c>
      <c r="W89" s="179"/>
      <c r="X89" s="179"/>
      <c r="Y89" s="168">
        <f>SUM(W89*10+X89)/V89*10</f>
        <v>0</v>
      </c>
      <c r="Z89" s="179">
        <v>1</v>
      </c>
      <c r="AA89" s="179"/>
      <c r="AB89" s="179"/>
      <c r="AC89" s="168">
        <f>SUM(AA89*10+AB89)/Z89*10</f>
        <v>0</v>
      </c>
      <c r="AD89" s="179">
        <v>1</v>
      </c>
      <c r="AE89" s="179"/>
      <c r="AF89" s="179"/>
      <c r="AG89" s="168">
        <f>SUM(AE89*10+AF89)/AD89*10</f>
        <v>0</v>
      </c>
      <c r="AH89" s="179">
        <v>1</v>
      </c>
      <c r="AI89" s="179"/>
      <c r="AJ89" s="179"/>
      <c r="AK89" s="168">
        <f>SUM(AI89*10+AJ89)/AH89*10</f>
        <v>0</v>
      </c>
      <c r="AL89" s="179">
        <v>1</v>
      </c>
      <c r="AM89" s="179">
        <v>1</v>
      </c>
      <c r="AN89" s="179"/>
      <c r="AO89" s="179"/>
      <c r="AP89" s="168">
        <f>SUM(AN89*10+AO89/AM89)/AL89*10</f>
        <v>0</v>
      </c>
      <c r="AQ89" s="179">
        <v>1</v>
      </c>
      <c r="AR89" s="179"/>
      <c r="AS89" s="179"/>
      <c r="AT89" s="168"/>
      <c r="AU89" s="179">
        <v>1</v>
      </c>
      <c r="AV89" s="179"/>
      <c r="AW89" s="179"/>
      <c r="AX89" s="168">
        <f>SUM(AV89*10+AW89)/AU89*10</f>
        <v>0</v>
      </c>
      <c r="AY89" s="179">
        <v>1</v>
      </c>
      <c r="AZ89" s="179"/>
      <c r="BA89" s="179"/>
      <c r="BB89" s="168">
        <f>SUM(AZ89*10+BA89)/AY89*10</f>
        <v>0</v>
      </c>
      <c r="BC89" s="153">
        <f>IF(H89&lt;250,0,IF(H89&lt;500,250,IF(H89&lt;750,"500",IF(H89&lt;1000,750,IF(H89&lt;1500,1000,IF(H89&lt;2000,1500,IF(H89&lt;2500,2000,IF(H89&lt;3000,2500,3000))))))))</f>
        <v>0</v>
      </c>
      <c r="BD89" s="181">
        <v>0</v>
      </c>
      <c r="BE89" s="153">
        <f>BC89-BD89</f>
        <v>0</v>
      </c>
      <c r="BF89" s="153" t="str">
        <f>IF(BE89=0,"geen actie",CONCATENATE("diploma uitschrijven: ",BC89," punten"))</f>
        <v>geen actie</v>
      </c>
      <c r="BG89" s="149">
        <v>110</v>
      </c>
      <c r="BH89" s="182"/>
      <c r="BI89" s="182"/>
      <c r="BJ89" s="182"/>
      <c r="BK89" s="182"/>
      <c r="BL89" s="182"/>
      <c r="BM89" s="182"/>
      <c r="BN89" s="182"/>
      <c r="BO89" s="182"/>
    </row>
    <row r="90" spans="1:67" ht="20.25" customHeight="1" x14ac:dyDescent="0.3">
      <c r="A90" s="149">
        <v>95</v>
      </c>
      <c r="B90" s="149" t="str">
        <f>IF(A90=BG90,"v","x")</f>
        <v>v</v>
      </c>
      <c r="C90" s="149"/>
      <c r="D90" s="173"/>
      <c r="E90" s="174"/>
      <c r="F90" s="192"/>
      <c r="G90" s="149"/>
      <c r="H90" s="176">
        <f>SUM(M90+Q90+U90+Y90+AC90+AG90+AK90+AP90+AT90+AX90+BB90)</f>
        <v>0</v>
      </c>
      <c r="I90" s="177"/>
      <c r="J90" s="153">
        <v>2021</v>
      </c>
      <c r="K90" s="453">
        <f>J90-I90</f>
        <v>2021</v>
      </c>
      <c r="L90" s="178">
        <f>H90-M90</f>
        <v>0</v>
      </c>
      <c r="M90" s="164"/>
      <c r="N90" s="179">
        <v>1</v>
      </c>
      <c r="O90" s="179"/>
      <c r="P90" s="179"/>
      <c r="Q90" s="168">
        <f>SUM(O90*10+P90)/N90*10</f>
        <v>0</v>
      </c>
      <c r="R90" s="179">
        <v>1</v>
      </c>
      <c r="S90" s="179"/>
      <c r="T90" s="179"/>
      <c r="U90" s="168">
        <f>SUM(S90*10+T90)/R90*10</f>
        <v>0</v>
      </c>
      <c r="V90" s="179">
        <v>1</v>
      </c>
      <c r="W90" s="179"/>
      <c r="X90" s="179"/>
      <c r="Y90" s="168">
        <f>SUM(W90*10+X90)/V90*10</f>
        <v>0</v>
      </c>
      <c r="Z90" s="179">
        <v>1</v>
      </c>
      <c r="AA90" s="179"/>
      <c r="AB90" s="179"/>
      <c r="AC90" s="168">
        <f>SUM(AA90*10+AB90)/Z90*10</f>
        <v>0</v>
      </c>
      <c r="AD90" s="179">
        <v>1</v>
      </c>
      <c r="AE90" s="179"/>
      <c r="AF90" s="179"/>
      <c r="AG90" s="168">
        <f>SUM(AE90*10+AF90)/AD90*10</f>
        <v>0</v>
      </c>
      <c r="AH90" s="179">
        <v>1</v>
      </c>
      <c r="AI90" s="179"/>
      <c r="AJ90" s="179"/>
      <c r="AK90" s="168">
        <f>SUM(AI90*10+AJ90)/AH90*10</f>
        <v>0</v>
      </c>
      <c r="AL90" s="179">
        <v>1</v>
      </c>
      <c r="AM90" s="179">
        <v>1</v>
      </c>
      <c r="AN90" s="179"/>
      <c r="AO90" s="179"/>
      <c r="AP90" s="168">
        <f>SUM(AN90*10+AO90/AM90)/AL90*10</f>
        <v>0</v>
      </c>
      <c r="AQ90" s="179">
        <v>1</v>
      </c>
      <c r="AR90" s="179"/>
      <c r="AS90" s="179"/>
      <c r="AT90" s="180">
        <f>SUM(AR90*10+AS90)/AQ90*10</f>
        <v>0</v>
      </c>
      <c r="AU90" s="179">
        <v>1</v>
      </c>
      <c r="AV90" s="179"/>
      <c r="AW90" s="179"/>
      <c r="AX90" s="168">
        <f>SUM(AV90*10+AW90)/AU90*10</f>
        <v>0</v>
      </c>
      <c r="AY90" s="179">
        <v>1</v>
      </c>
      <c r="AZ90" s="179"/>
      <c r="BA90" s="179"/>
      <c r="BB90" s="168">
        <f>SUM(AZ90*10+BA90)/AY90*10</f>
        <v>0</v>
      </c>
      <c r="BC90" s="153">
        <f>IF(H90&lt;250,0,IF(H90&lt;500,250,IF(H90&lt;750,"500",IF(H90&lt;1000,750,IF(H90&lt;1500,1000,IF(H90&lt;2000,1500,IF(H90&lt;2500,2000,IF(H90&lt;3000,2500,3000))))))))</f>
        <v>0</v>
      </c>
      <c r="BD90" s="181">
        <v>0</v>
      </c>
      <c r="BE90" s="153">
        <f>BC90-BD90</f>
        <v>0</v>
      </c>
      <c r="BF90" s="153" t="str">
        <f>IF(BE90=0,"geen actie",CONCATENATE("diploma uitschrijven: ",BC90," punten"))</f>
        <v>geen actie</v>
      </c>
      <c r="BG90" s="149">
        <v>95</v>
      </c>
      <c r="BH90" s="182"/>
      <c r="BI90" s="182"/>
      <c r="BJ90" s="182"/>
      <c r="BK90" s="182"/>
      <c r="BL90" s="182"/>
      <c r="BM90" s="182"/>
      <c r="BN90" s="182"/>
      <c r="BO90" s="182"/>
    </row>
    <row r="91" spans="1:67" ht="20.25" customHeight="1" x14ac:dyDescent="0.3">
      <c r="A91" s="149">
        <v>98</v>
      </c>
      <c r="B91" s="149" t="str">
        <f>IF(A91=BG91,"v","x")</f>
        <v>v</v>
      </c>
      <c r="C91" s="149"/>
      <c r="D91" s="199"/>
      <c r="E91" s="494"/>
      <c r="F91" s="494"/>
      <c r="G91" s="196"/>
      <c r="H91" s="176">
        <f>SUM(M91+Q91+U91+Y91+AC91+AG91+AK91+AP91+AT91+AX91+BB91)</f>
        <v>0</v>
      </c>
      <c r="I91" s="197"/>
      <c r="J91" s="153">
        <v>2021</v>
      </c>
      <c r="K91" s="453">
        <f>J91-I91</f>
        <v>2021</v>
      </c>
      <c r="L91" s="178">
        <f>H91-M91</f>
        <v>0</v>
      </c>
      <c r="M91" s="164"/>
      <c r="N91" s="179">
        <v>1</v>
      </c>
      <c r="O91" s="179"/>
      <c r="P91" s="179"/>
      <c r="Q91" s="168"/>
      <c r="R91" s="179">
        <v>1</v>
      </c>
      <c r="S91" s="179"/>
      <c r="T91" s="179"/>
      <c r="U91" s="168"/>
      <c r="V91" s="179">
        <v>1</v>
      </c>
      <c r="W91" s="179"/>
      <c r="X91" s="179"/>
      <c r="Y91" s="168">
        <f>SUM(W91*10+X91)/V91*10</f>
        <v>0</v>
      </c>
      <c r="Z91" s="179">
        <v>1</v>
      </c>
      <c r="AA91" s="179"/>
      <c r="AB91" s="179"/>
      <c r="AC91" s="168"/>
      <c r="AD91" s="179">
        <v>1</v>
      </c>
      <c r="AE91" s="179"/>
      <c r="AF91" s="179"/>
      <c r="AG91" s="168">
        <f>SUM(AE91*10+AF91)/AD91*10</f>
        <v>0</v>
      </c>
      <c r="AH91" s="179">
        <v>1</v>
      </c>
      <c r="AI91" s="179"/>
      <c r="AJ91" s="179"/>
      <c r="AK91" s="168"/>
      <c r="AL91" s="179">
        <v>1</v>
      </c>
      <c r="AM91" s="179">
        <v>1</v>
      </c>
      <c r="AN91" s="179"/>
      <c r="AO91" s="179"/>
      <c r="AP91" s="168">
        <f>SUM(AN91*10+AO91/AM91)/AL91*10</f>
        <v>0</v>
      </c>
      <c r="AQ91" s="179">
        <v>1</v>
      </c>
      <c r="AR91" s="179"/>
      <c r="AS91" s="179"/>
      <c r="AT91" s="180"/>
      <c r="AU91" s="179">
        <v>1</v>
      </c>
      <c r="AV91" s="179"/>
      <c r="AW91" s="179"/>
      <c r="AX91" s="168">
        <f>SUM(AV91*10+AW91)/AU91*10</f>
        <v>0</v>
      </c>
      <c r="AY91" s="179">
        <v>1</v>
      </c>
      <c r="AZ91" s="179"/>
      <c r="BA91" s="179"/>
      <c r="BB91" s="168">
        <f>SUM(AZ91*10+BA91)/AY91*10</f>
        <v>0</v>
      </c>
      <c r="BC91" s="153">
        <f>IF(H91&lt;250,0,IF(H91&lt;500,250,IF(H91&lt;750,"500",IF(H91&lt;1000,750,IF(H91&lt;1500,1000,IF(H91&lt;2000,1500,IF(H91&lt;2500,2000,IF(H91&lt;3000,2500,3000))))))))</f>
        <v>0</v>
      </c>
      <c r="BD91" s="181">
        <v>0</v>
      </c>
      <c r="BE91" s="153">
        <f>BC91-BD91</f>
        <v>0</v>
      </c>
      <c r="BF91" s="153" t="str">
        <f>IF(BE91=0,"geen actie",CONCATENATE("diploma uitschrijven: ",BC91," punten"))</f>
        <v>geen actie</v>
      </c>
      <c r="BG91" s="149">
        <v>98</v>
      </c>
      <c r="BH91" s="182"/>
      <c r="BI91" s="182"/>
      <c r="BJ91" s="182"/>
      <c r="BK91" s="182"/>
      <c r="BL91" s="182"/>
      <c r="BM91" s="182"/>
      <c r="BN91" s="182"/>
      <c r="BO91" s="182"/>
    </row>
    <row r="92" spans="1:67" x14ac:dyDescent="0.3">
      <c r="A92" s="149">
        <v>108</v>
      </c>
      <c r="B92" s="149" t="str">
        <f>IF(A92=BG92,"v","x")</f>
        <v>v</v>
      </c>
      <c r="C92" s="149"/>
      <c r="D92" s="199"/>
      <c r="E92" s="174"/>
      <c r="F92" s="153"/>
      <c r="G92" s="175"/>
      <c r="H92" s="176">
        <f>SUM(M92+Q92+U92+Y92+AC92+AG92+AK92+AP92+AT92+AX92+BB92)</f>
        <v>0</v>
      </c>
      <c r="I92" s="186"/>
      <c r="J92" s="153">
        <v>2021</v>
      </c>
      <c r="K92" s="453">
        <f>J92-I92</f>
        <v>2021</v>
      </c>
      <c r="L92" s="178">
        <f>H92-M92</f>
        <v>0</v>
      </c>
      <c r="M92" s="164"/>
      <c r="N92" s="179">
        <v>1</v>
      </c>
      <c r="O92" s="179"/>
      <c r="P92" s="179"/>
      <c r="Q92" s="168"/>
      <c r="R92" s="179">
        <v>1</v>
      </c>
      <c r="S92" s="179"/>
      <c r="T92" s="179"/>
      <c r="U92" s="168"/>
      <c r="V92" s="179">
        <v>1</v>
      </c>
      <c r="W92" s="179"/>
      <c r="X92" s="179"/>
      <c r="Y92" s="168">
        <f>SUM(W92*10+X92)/V92*10</f>
        <v>0</v>
      </c>
      <c r="Z92" s="179">
        <v>1</v>
      </c>
      <c r="AA92" s="179"/>
      <c r="AB92" s="179"/>
      <c r="AC92" s="168"/>
      <c r="AD92" s="179">
        <v>1</v>
      </c>
      <c r="AE92" s="179"/>
      <c r="AF92" s="179"/>
      <c r="AG92" s="168">
        <f>SUM(AE92*10+AF92)/AD92*10</f>
        <v>0</v>
      </c>
      <c r="AH92" s="179">
        <v>1</v>
      </c>
      <c r="AI92" s="179"/>
      <c r="AJ92" s="179"/>
      <c r="AK92" s="168"/>
      <c r="AL92" s="179">
        <v>1</v>
      </c>
      <c r="AM92" s="179">
        <v>1</v>
      </c>
      <c r="AN92" s="179"/>
      <c r="AO92" s="179"/>
      <c r="AP92" s="168">
        <f>SUM(AN92*10+AO92/AM92)/AL92*10</f>
        <v>0</v>
      </c>
      <c r="AQ92" s="179">
        <v>1</v>
      </c>
      <c r="AR92" s="179"/>
      <c r="AS92" s="179"/>
      <c r="AT92" s="180"/>
      <c r="AU92" s="179">
        <v>1</v>
      </c>
      <c r="AV92" s="179"/>
      <c r="AW92" s="179"/>
      <c r="AX92" s="168">
        <f>SUM(AV92*10+AW92)/AU92*10</f>
        <v>0</v>
      </c>
      <c r="AY92" s="179">
        <v>1</v>
      </c>
      <c r="AZ92" s="179"/>
      <c r="BA92" s="179"/>
      <c r="BB92" s="168">
        <f>SUM(AZ92*10+BA92)/AY92*10</f>
        <v>0</v>
      </c>
      <c r="BC92" s="153">
        <f>IF(H92&lt;250,0,IF(H92&lt;500,250,IF(H92&lt;750,"500",IF(H92&lt;1000,750,IF(H92&lt;1500,1000,IF(H92&lt;2000,1500,IF(H92&lt;2500,2000,IF(H92&lt;3000,2500,3000))))))))</f>
        <v>0</v>
      </c>
      <c r="BD92" s="181">
        <v>0</v>
      </c>
      <c r="BE92" s="153">
        <f>BC92-BD92</f>
        <v>0</v>
      </c>
      <c r="BF92" s="153" t="str">
        <f>IF(BE92=0,"geen actie",CONCATENATE("diploma uitschrijven: ",BC92," punten"))</f>
        <v>geen actie</v>
      </c>
      <c r="BG92" s="149">
        <v>108</v>
      </c>
      <c r="BH92" s="182"/>
      <c r="BI92" s="182"/>
      <c r="BJ92" s="182"/>
      <c r="BK92" s="182"/>
      <c r="BL92" s="182"/>
      <c r="BM92" s="182"/>
      <c r="BN92" s="182"/>
      <c r="BO92" s="182"/>
    </row>
    <row r="93" spans="1:67" x14ac:dyDescent="0.3">
      <c r="A93" s="149">
        <v>115</v>
      </c>
      <c r="B93" s="149" t="str">
        <f>IF(A93=BG93,"v","x")</f>
        <v>v</v>
      </c>
      <c r="C93" s="149"/>
      <c r="D93" s="201"/>
      <c r="E93" s="174"/>
      <c r="F93" s="184"/>
      <c r="G93" s="185"/>
      <c r="H93" s="176">
        <f>SUM(M93+Q93+U93+Y93+AC93+AG93+AK93+AP93+AT93+AX93+BB93)</f>
        <v>0</v>
      </c>
      <c r="I93" s="195"/>
      <c r="J93" s="153">
        <v>2021</v>
      </c>
      <c r="K93" s="453">
        <f>J93-I93</f>
        <v>2021</v>
      </c>
      <c r="L93" s="178">
        <f>H93-M93</f>
        <v>0</v>
      </c>
      <c r="M93" s="164"/>
      <c r="N93" s="179">
        <v>1</v>
      </c>
      <c r="O93" s="179"/>
      <c r="P93" s="179"/>
      <c r="Q93" s="168">
        <f>SUM(O93*10+P93)/N93*10</f>
        <v>0</v>
      </c>
      <c r="R93" s="179">
        <v>1</v>
      </c>
      <c r="S93" s="179"/>
      <c r="T93" s="179"/>
      <c r="U93" s="168">
        <f>SUM(S93*10+T93)/R93*10</f>
        <v>0</v>
      </c>
      <c r="V93" s="179">
        <v>1</v>
      </c>
      <c r="W93" s="179"/>
      <c r="X93" s="179"/>
      <c r="Y93" s="168">
        <f>SUM(W93*10+X93)/V93*10</f>
        <v>0</v>
      </c>
      <c r="Z93" s="179">
        <v>1</v>
      </c>
      <c r="AA93" s="179"/>
      <c r="AB93" s="179"/>
      <c r="AC93" s="168">
        <f>SUM(AA93*10+AB93)/Z93*10</f>
        <v>0</v>
      </c>
      <c r="AD93" s="179">
        <v>1</v>
      </c>
      <c r="AE93" s="179"/>
      <c r="AF93" s="179"/>
      <c r="AG93" s="168">
        <f>SUM(AE93*10+AF93)/AD93*10</f>
        <v>0</v>
      </c>
      <c r="AH93" s="179">
        <v>1</v>
      </c>
      <c r="AI93" s="179"/>
      <c r="AJ93" s="179"/>
      <c r="AK93" s="168">
        <f>SUM(AI93*10+AJ93)/AH93*10</f>
        <v>0</v>
      </c>
      <c r="AL93" s="179">
        <v>1</v>
      </c>
      <c r="AM93" s="179">
        <v>1</v>
      </c>
      <c r="AN93" s="179"/>
      <c r="AO93" s="179"/>
      <c r="AP93" s="168">
        <f>SUM(AN93*10+AO93/AM93)/AL93*10</f>
        <v>0</v>
      </c>
      <c r="AQ93" s="179">
        <v>1</v>
      </c>
      <c r="AR93" s="179"/>
      <c r="AS93" s="179"/>
      <c r="AT93" s="180">
        <f>SUM(AR93*10+AS93)/AQ93*10</f>
        <v>0</v>
      </c>
      <c r="AU93" s="179">
        <v>1</v>
      </c>
      <c r="AV93" s="179"/>
      <c r="AW93" s="179"/>
      <c r="AX93" s="168">
        <f>SUM(AV93*10+AW93)/AU93*10</f>
        <v>0</v>
      </c>
      <c r="AY93" s="179">
        <v>1</v>
      </c>
      <c r="AZ93" s="179"/>
      <c r="BA93" s="179"/>
      <c r="BB93" s="168">
        <f>SUM(AZ93*10+BA93)/AY93*10</f>
        <v>0</v>
      </c>
      <c r="BC93" s="153">
        <f>IF(H93&lt;250,0,IF(H93&lt;500,250,IF(H93&lt;750,"500",IF(H93&lt;1000,750,IF(H93&lt;1500,1000,IF(H93&lt;2000,1500,IF(H93&lt;2500,2000,IF(H93&lt;3000,2500,3000))))))))</f>
        <v>0</v>
      </c>
      <c r="BD93" s="181">
        <v>0</v>
      </c>
      <c r="BE93" s="153">
        <f>BC93-BD93</f>
        <v>0</v>
      </c>
      <c r="BF93" s="153" t="str">
        <f>IF(BE93=0,"geen actie",CONCATENATE("diploma uitschrijven: ",BC93," punten"))</f>
        <v>geen actie</v>
      </c>
      <c r="BG93" s="149">
        <v>115</v>
      </c>
      <c r="BH93" s="182"/>
      <c r="BI93" s="182"/>
      <c r="BJ93" s="182"/>
      <c r="BK93" s="182"/>
      <c r="BL93" s="182"/>
      <c r="BM93" s="182"/>
      <c r="BN93" s="182"/>
      <c r="BO93" s="182"/>
    </row>
    <row r="94" spans="1:67" x14ac:dyDescent="0.3">
      <c r="A94" s="149">
        <v>102</v>
      </c>
      <c r="B94" s="149" t="str">
        <f>IF(A94=BG94,"v","x")</f>
        <v>v</v>
      </c>
      <c r="C94" s="149"/>
      <c r="D94" s="199"/>
      <c r="E94" s="174"/>
      <c r="F94" s="190"/>
      <c r="G94" s="186"/>
      <c r="H94" s="176">
        <f>SUM(M94+Q94+U94+Y94+AC94+AG94+AK94+AP94+AT94+AX94+BB94)</f>
        <v>0</v>
      </c>
      <c r="I94" s="197"/>
      <c r="J94" s="153">
        <v>2021</v>
      </c>
      <c r="K94" s="453">
        <f>J94-I94</f>
        <v>2021</v>
      </c>
      <c r="L94" s="178">
        <f>H94-M94</f>
        <v>0</v>
      </c>
      <c r="M94" s="164"/>
      <c r="N94" s="179">
        <v>1</v>
      </c>
      <c r="O94" s="179"/>
      <c r="P94" s="179"/>
      <c r="Q94" s="168"/>
      <c r="R94" s="179">
        <v>1</v>
      </c>
      <c r="S94" s="179"/>
      <c r="T94" s="179"/>
      <c r="U94" s="168"/>
      <c r="V94" s="179">
        <v>1</v>
      </c>
      <c r="W94" s="179"/>
      <c r="X94" s="179"/>
      <c r="Y94" s="168">
        <f>SUM(W94*10+X94)/V94*10</f>
        <v>0</v>
      </c>
      <c r="Z94" s="179">
        <v>1</v>
      </c>
      <c r="AA94" s="179"/>
      <c r="AB94" s="179"/>
      <c r="AC94" s="168"/>
      <c r="AD94" s="179">
        <v>1</v>
      </c>
      <c r="AE94" s="179"/>
      <c r="AF94" s="179"/>
      <c r="AG94" s="168">
        <f>SUM(AE94*10+AF94)/AD94*10</f>
        <v>0</v>
      </c>
      <c r="AH94" s="179">
        <v>1</v>
      </c>
      <c r="AI94" s="179"/>
      <c r="AJ94" s="179"/>
      <c r="AK94" s="168"/>
      <c r="AL94" s="179">
        <v>1</v>
      </c>
      <c r="AM94" s="179">
        <v>1</v>
      </c>
      <c r="AN94" s="179"/>
      <c r="AO94" s="179"/>
      <c r="AP94" s="168">
        <f>SUM(AN94*10+AO94/AM94)/AL94*10</f>
        <v>0</v>
      </c>
      <c r="AQ94" s="179">
        <v>1</v>
      </c>
      <c r="AR94" s="179"/>
      <c r="AS94" s="179"/>
      <c r="AT94" s="180"/>
      <c r="AU94" s="179">
        <v>1</v>
      </c>
      <c r="AV94" s="179"/>
      <c r="AW94" s="179"/>
      <c r="AX94" s="168">
        <f>SUM(AV94*10+AW94)/AU94*10</f>
        <v>0</v>
      </c>
      <c r="AY94" s="179">
        <v>1</v>
      </c>
      <c r="AZ94" s="179"/>
      <c r="BA94" s="179"/>
      <c r="BB94" s="168">
        <f>SUM(AZ94*10+BA94)/AY94*10</f>
        <v>0</v>
      </c>
      <c r="BC94" s="153">
        <f>IF(H94&lt;250,0,IF(H94&lt;500,250,IF(H94&lt;750,"500",IF(H94&lt;1000,750,IF(H94&lt;1500,1000,IF(H94&lt;2000,1500,IF(H94&lt;2500,2000,IF(H94&lt;3000,2500,3000))))))))</f>
        <v>0</v>
      </c>
      <c r="BD94" s="181">
        <v>0</v>
      </c>
      <c r="BE94" s="153">
        <f>BC94-BD94</f>
        <v>0</v>
      </c>
      <c r="BF94" s="153" t="str">
        <f>IF(BE94=0,"geen actie",CONCATENATE("diploma uitschrijven: ",BC94," punten"))</f>
        <v>geen actie</v>
      </c>
      <c r="BG94" s="149">
        <v>102</v>
      </c>
      <c r="BH94" s="182"/>
      <c r="BI94" s="182"/>
      <c r="BJ94" s="182"/>
      <c r="BK94" s="182"/>
      <c r="BL94" s="182"/>
      <c r="BM94" s="182"/>
      <c r="BN94" s="182"/>
      <c r="BO94" s="182"/>
    </row>
    <row r="95" spans="1:67" x14ac:dyDescent="0.3">
      <c r="A95" s="149">
        <v>114</v>
      </c>
      <c r="B95" s="149" t="str">
        <f>IF(A95=BG95,"v","x")</f>
        <v>v</v>
      </c>
      <c r="C95" s="149"/>
      <c r="D95" s="201"/>
      <c r="E95" s="174"/>
      <c r="F95" s="153"/>
      <c r="G95" s="175"/>
      <c r="H95" s="176">
        <f>SUM(M95+Q95+U95+Y95+AC95+AG95+AK95+AP95+AT95+AX95+BB95)</f>
        <v>0</v>
      </c>
      <c r="I95" s="195"/>
      <c r="J95" s="153">
        <v>2021</v>
      </c>
      <c r="K95" s="453">
        <f>J95-I95</f>
        <v>2021</v>
      </c>
      <c r="L95" s="178">
        <f>H95-M95</f>
        <v>0</v>
      </c>
      <c r="M95" s="164"/>
      <c r="N95" s="179">
        <v>1</v>
      </c>
      <c r="O95" s="179"/>
      <c r="P95" s="179"/>
      <c r="Q95" s="168">
        <f>SUM(O95*10+P95)/N95*10</f>
        <v>0</v>
      </c>
      <c r="R95" s="179">
        <v>1</v>
      </c>
      <c r="S95" s="179"/>
      <c r="T95" s="179"/>
      <c r="U95" s="168">
        <f>SUM(S95*10+T95)/R95*10</f>
        <v>0</v>
      </c>
      <c r="V95" s="179">
        <v>1</v>
      </c>
      <c r="W95" s="179"/>
      <c r="X95" s="179"/>
      <c r="Y95" s="168">
        <f>SUM(W95*10+X95)/V95*10</f>
        <v>0</v>
      </c>
      <c r="Z95" s="179">
        <v>1</v>
      </c>
      <c r="AA95" s="179"/>
      <c r="AB95" s="179"/>
      <c r="AC95" s="168">
        <f>SUM(AA95*10+AB95)/Z95*10</f>
        <v>0</v>
      </c>
      <c r="AD95" s="179">
        <v>1</v>
      </c>
      <c r="AE95" s="179"/>
      <c r="AF95" s="179"/>
      <c r="AG95" s="168">
        <f>SUM(AE95*10+AF95)/AD95*10</f>
        <v>0</v>
      </c>
      <c r="AH95" s="179">
        <v>1</v>
      </c>
      <c r="AI95" s="179"/>
      <c r="AJ95" s="179"/>
      <c r="AK95" s="168">
        <f>SUM(AI95*10+AJ95)/AH95*10</f>
        <v>0</v>
      </c>
      <c r="AL95" s="179">
        <v>1</v>
      </c>
      <c r="AM95" s="179">
        <v>1</v>
      </c>
      <c r="AN95" s="179"/>
      <c r="AO95" s="179"/>
      <c r="AP95" s="168">
        <f>SUM(AN95*10+AO95/AM95)/AL95*10</f>
        <v>0</v>
      </c>
      <c r="AQ95" s="179">
        <v>1</v>
      </c>
      <c r="AR95" s="179"/>
      <c r="AS95" s="179"/>
      <c r="AT95" s="180">
        <f>SUM(AR95*10+AS95)/AQ95*10</f>
        <v>0</v>
      </c>
      <c r="AU95" s="179">
        <v>1</v>
      </c>
      <c r="AV95" s="179"/>
      <c r="AW95" s="179"/>
      <c r="AX95" s="168">
        <f>SUM(AV95*10+AW95)/AU95*10</f>
        <v>0</v>
      </c>
      <c r="AY95" s="179">
        <v>1</v>
      </c>
      <c r="AZ95" s="179"/>
      <c r="BA95" s="179"/>
      <c r="BB95" s="168">
        <f>SUM(AZ95*10+BA95)/AY95*10</f>
        <v>0</v>
      </c>
      <c r="BC95" s="153">
        <f>IF(H95&lt;250,0,IF(H95&lt;500,250,IF(H95&lt;750,"500",IF(H95&lt;1000,750,IF(H95&lt;1500,1000,IF(H95&lt;2000,1500,IF(H95&lt;2500,2000,IF(H95&lt;3000,2500,3000))))))))</f>
        <v>0</v>
      </c>
      <c r="BD95" s="181">
        <v>0</v>
      </c>
      <c r="BE95" s="153">
        <f>BC95-BD95</f>
        <v>0</v>
      </c>
      <c r="BF95" s="153" t="str">
        <f>IF(BE95=0,"geen actie",CONCATENATE("diploma uitschrijven: ",BC95," punten"))</f>
        <v>geen actie</v>
      </c>
      <c r="BG95" s="149">
        <v>114</v>
      </c>
      <c r="BH95" s="182"/>
      <c r="BI95" s="182"/>
      <c r="BJ95" s="182"/>
      <c r="BK95" s="182"/>
      <c r="BL95" s="182"/>
      <c r="BM95" s="182"/>
      <c r="BN95" s="182"/>
      <c r="BO95" s="182"/>
    </row>
    <row r="96" spans="1:67" x14ac:dyDescent="0.3">
      <c r="A96" s="149">
        <v>104</v>
      </c>
      <c r="B96" s="149" t="str">
        <f>IF(A96=BG96,"v","x")</f>
        <v>v</v>
      </c>
      <c r="C96" s="149"/>
      <c r="D96" s="183"/>
      <c r="E96" s="174"/>
      <c r="F96" s="184"/>
      <c r="G96" s="185"/>
      <c r="H96" s="176">
        <f>SUM(M96+Q96+U96+Y96+AC96+AG96+AK96+AP96+AT96+AX96+BB96)</f>
        <v>0</v>
      </c>
      <c r="I96" s="195"/>
      <c r="J96" s="153">
        <v>2021</v>
      </c>
      <c r="K96" s="453">
        <f>J96-I96</f>
        <v>2021</v>
      </c>
      <c r="L96" s="178">
        <f>H96-M96</f>
        <v>0</v>
      </c>
      <c r="M96" s="164"/>
      <c r="N96" s="179">
        <v>1</v>
      </c>
      <c r="O96" s="179"/>
      <c r="P96" s="179"/>
      <c r="Q96" s="168">
        <f>SUM(O96*10+P96)/N96*10</f>
        <v>0</v>
      </c>
      <c r="R96" s="179">
        <v>1</v>
      </c>
      <c r="S96" s="179"/>
      <c r="T96" s="179"/>
      <c r="U96" s="168">
        <f>SUM(S96*10+T96)/R96*10</f>
        <v>0</v>
      </c>
      <c r="V96" s="179">
        <v>1</v>
      </c>
      <c r="W96" s="179"/>
      <c r="X96" s="179"/>
      <c r="Y96" s="168">
        <f>SUM(W96*10+X96)/V96*10</f>
        <v>0</v>
      </c>
      <c r="Z96" s="179">
        <v>1</v>
      </c>
      <c r="AA96" s="179"/>
      <c r="AB96" s="179"/>
      <c r="AC96" s="168">
        <f>SUM(AA96*10+AB96)/Z96*10</f>
        <v>0</v>
      </c>
      <c r="AD96" s="179">
        <v>1</v>
      </c>
      <c r="AE96" s="179"/>
      <c r="AF96" s="179"/>
      <c r="AG96" s="168">
        <f>SUM(AE96*10+AF96)/AD96*10</f>
        <v>0</v>
      </c>
      <c r="AH96" s="179">
        <v>1</v>
      </c>
      <c r="AI96" s="179"/>
      <c r="AJ96" s="179"/>
      <c r="AK96" s="168">
        <f>SUM(AI96*10+AJ96)/AH96*10</f>
        <v>0</v>
      </c>
      <c r="AL96" s="179">
        <v>1</v>
      </c>
      <c r="AM96" s="179">
        <v>1</v>
      </c>
      <c r="AN96" s="179"/>
      <c r="AO96" s="179"/>
      <c r="AP96" s="168">
        <f>SUM(AN96*10+AO96/AM96)/AL96*10</f>
        <v>0</v>
      </c>
      <c r="AQ96" s="179">
        <v>1</v>
      </c>
      <c r="AR96" s="179"/>
      <c r="AS96" s="179"/>
      <c r="AT96" s="180">
        <f>SUM(AR96*10+AS96)/AQ96*10</f>
        <v>0</v>
      </c>
      <c r="AU96" s="179">
        <v>1</v>
      </c>
      <c r="AV96" s="179"/>
      <c r="AW96" s="179"/>
      <c r="AX96" s="168">
        <f>SUM(AV96*10+AW96)/AU96*10</f>
        <v>0</v>
      </c>
      <c r="AY96" s="179">
        <v>1</v>
      </c>
      <c r="AZ96" s="179"/>
      <c r="BA96" s="179"/>
      <c r="BB96" s="168">
        <f>SUM(AZ96*10+BA96)/AY96*10</f>
        <v>0</v>
      </c>
      <c r="BC96" s="153">
        <f>IF(H96&lt;250,0,IF(H96&lt;500,250,IF(H96&lt;750,"500",IF(H96&lt;1000,750,IF(H96&lt;1500,1000,IF(H96&lt;2000,1500,IF(H96&lt;2500,2000,IF(H96&lt;3000,2500,3000))))))))</f>
        <v>0</v>
      </c>
      <c r="BD96" s="181">
        <v>0</v>
      </c>
      <c r="BE96" s="153">
        <f>BC96-BD96</f>
        <v>0</v>
      </c>
      <c r="BF96" s="153" t="str">
        <f>IF(BE96=0,"geen actie",CONCATENATE("diploma uitschrijven: ",BC96," punten"))</f>
        <v>geen actie</v>
      </c>
      <c r="BG96" s="149">
        <v>104</v>
      </c>
      <c r="BH96" s="182"/>
      <c r="BI96" s="182"/>
      <c r="BJ96" s="182"/>
      <c r="BK96" s="182"/>
      <c r="BL96" s="182"/>
      <c r="BM96" s="182"/>
      <c r="BN96" s="182"/>
      <c r="BO96" s="182"/>
    </row>
    <row r="97" spans="1:67" x14ac:dyDescent="0.3">
      <c r="A97" s="149">
        <v>120</v>
      </c>
      <c r="B97" s="149" t="str">
        <f>IF(A97=BG97,"v","x")</f>
        <v>v</v>
      </c>
      <c r="C97" s="149"/>
      <c r="D97" s="173"/>
      <c r="E97" s="174"/>
      <c r="F97" s="184"/>
      <c r="G97" s="185"/>
      <c r="H97" s="176">
        <f>SUM(M97+Q97+U97+Y97+AC97+AG97+AK97+AP97+AT97+AX97+BB97)</f>
        <v>0</v>
      </c>
      <c r="I97" s="195"/>
      <c r="J97" s="153">
        <v>2021</v>
      </c>
      <c r="K97" s="453">
        <f>J97-I97</f>
        <v>2021</v>
      </c>
      <c r="L97" s="178">
        <f>H97-M97</f>
        <v>0</v>
      </c>
      <c r="M97" s="164"/>
      <c r="N97" s="179">
        <v>1</v>
      </c>
      <c r="O97" s="179"/>
      <c r="P97" s="179"/>
      <c r="Q97" s="168">
        <f>SUM(O97*10+P97)/N97*10</f>
        <v>0</v>
      </c>
      <c r="R97" s="179">
        <v>1</v>
      </c>
      <c r="S97" s="179"/>
      <c r="T97" s="179"/>
      <c r="U97" s="168">
        <f>SUM(S97*10+T97)/R97*10</f>
        <v>0</v>
      </c>
      <c r="V97" s="179">
        <v>1</v>
      </c>
      <c r="W97" s="179"/>
      <c r="X97" s="179"/>
      <c r="Y97" s="168">
        <f>SUM(W97*10+X97)/V97*10</f>
        <v>0</v>
      </c>
      <c r="Z97" s="179">
        <v>1</v>
      </c>
      <c r="AA97" s="179"/>
      <c r="AB97" s="179"/>
      <c r="AC97" s="168">
        <f>SUM(AA97*10+AB97)/Z97*10</f>
        <v>0</v>
      </c>
      <c r="AD97" s="179">
        <v>1</v>
      </c>
      <c r="AE97" s="179"/>
      <c r="AF97" s="179"/>
      <c r="AG97" s="168">
        <f>SUM(AE97*10+AF97)/AD97*10</f>
        <v>0</v>
      </c>
      <c r="AH97" s="179">
        <v>1</v>
      </c>
      <c r="AI97" s="179"/>
      <c r="AJ97" s="179"/>
      <c r="AK97" s="168">
        <f>SUM(AI97*10+AJ97)/AH97*10</f>
        <v>0</v>
      </c>
      <c r="AL97" s="179">
        <v>1</v>
      </c>
      <c r="AM97" s="179">
        <v>1</v>
      </c>
      <c r="AN97" s="179"/>
      <c r="AO97" s="179"/>
      <c r="AP97" s="168">
        <f>SUM(AN97*10+AO97/AM97)/AL97*10</f>
        <v>0</v>
      </c>
      <c r="AQ97" s="179">
        <v>1</v>
      </c>
      <c r="AR97" s="179"/>
      <c r="AS97" s="179"/>
      <c r="AT97" s="180">
        <f>SUM(AR97*10+AS97)/AQ97*10</f>
        <v>0</v>
      </c>
      <c r="AU97" s="179">
        <v>1</v>
      </c>
      <c r="AV97" s="179"/>
      <c r="AW97" s="179"/>
      <c r="AX97" s="168">
        <f>SUM(AV97*10+AW97)/AU97*10</f>
        <v>0</v>
      </c>
      <c r="AY97" s="179">
        <v>1</v>
      </c>
      <c r="AZ97" s="179"/>
      <c r="BA97" s="179"/>
      <c r="BB97" s="168">
        <f>SUM(AZ97*10+BA97)/AY97*10</f>
        <v>0</v>
      </c>
      <c r="BC97" s="153">
        <f>IF(H97&lt;250,0,IF(H97&lt;500,250,IF(H97&lt;750,"500",IF(H97&lt;1000,750,IF(H97&lt;1500,1000,IF(H97&lt;2000,1500,IF(H97&lt;2500,2000,IF(H97&lt;3000,2500,3000))))))))</f>
        <v>0</v>
      </c>
      <c r="BD97" s="181">
        <v>0</v>
      </c>
      <c r="BE97" s="153">
        <f>BC97-BD97</f>
        <v>0</v>
      </c>
      <c r="BF97" s="153" t="str">
        <f>IF(BE97=0,"geen actie",CONCATENATE("diploma uitschrijven: ",BC97," punten"))</f>
        <v>geen actie</v>
      </c>
      <c r="BG97" s="149">
        <v>120</v>
      </c>
      <c r="BH97" s="182"/>
      <c r="BI97" s="182"/>
      <c r="BJ97" s="182"/>
      <c r="BK97" s="182"/>
      <c r="BL97" s="182"/>
      <c r="BM97" s="182"/>
      <c r="BN97" s="182"/>
      <c r="BO97" s="182"/>
    </row>
    <row r="98" spans="1:67" x14ac:dyDescent="0.3">
      <c r="A98" s="149">
        <v>105</v>
      </c>
      <c r="B98" s="149" t="str">
        <f>IF(A98=BG98,"v","x")</f>
        <v>v</v>
      </c>
      <c r="C98" s="149"/>
      <c r="D98" s="183"/>
      <c r="E98" s="174"/>
      <c r="F98" s="149"/>
      <c r="G98" s="153"/>
      <c r="H98" s="176">
        <f>SUM(M98+Q98+U98+Y98+AC98+AG98+AK98+AP98+AT98+AX98+BB98)</f>
        <v>0</v>
      </c>
      <c r="I98" s="446"/>
      <c r="J98" s="153">
        <v>2021</v>
      </c>
      <c r="K98" s="453">
        <f>J98-I98</f>
        <v>2021</v>
      </c>
      <c r="L98" s="178">
        <f>H98-M98</f>
        <v>0</v>
      </c>
      <c r="M98" s="164"/>
      <c r="N98" s="179">
        <v>1</v>
      </c>
      <c r="O98" s="179"/>
      <c r="P98" s="179"/>
      <c r="Q98" s="168">
        <f>SUM(O98*10+P98)/N98*10</f>
        <v>0</v>
      </c>
      <c r="R98" s="179">
        <v>1</v>
      </c>
      <c r="S98" s="179"/>
      <c r="T98" s="179"/>
      <c r="U98" s="168">
        <f>SUM(S98*10+T98)/R98*10</f>
        <v>0</v>
      </c>
      <c r="V98" s="179">
        <v>1</v>
      </c>
      <c r="W98" s="179"/>
      <c r="X98" s="179"/>
      <c r="Y98" s="168">
        <f>SUM(W98*10+X98)/V98*10</f>
        <v>0</v>
      </c>
      <c r="Z98" s="179">
        <v>1</v>
      </c>
      <c r="AA98" s="179"/>
      <c r="AB98" s="179"/>
      <c r="AC98" s="168">
        <f>SUM(AA98*10+AB98)/Z98*10</f>
        <v>0</v>
      </c>
      <c r="AD98" s="179">
        <v>1</v>
      </c>
      <c r="AE98" s="179"/>
      <c r="AF98" s="179"/>
      <c r="AG98" s="168">
        <f>SUM(AE98*10+AF98)/AD98*10</f>
        <v>0</v>
      </c>
      <c r="AH98" s="179">
        <v>1</v>
      </c>
      <c r="AI98" s="179"/>
      <c r="AJ98" s="179"/>
      <c r="AK98" s="168">
        <f>SUM(AI98*10+AJ98)/AH98*10</f>
        <v>0</v>
      </c>
      <c r="AL98" s="179">
        <v>1</v>
      </c>
      <c r="AM98" s="179">
        <v>1</v>
      </c>
      <c r="AN98" s="179"/>
      <c r="AO98" s="179"/>
      <c r="AP98" s="168">
        <f>SUM(AN98*10+AO98/AM98)/AL98*10</f>
        <v>0</v>
      </c>
      <c r="AQ98" s="179">
        <v>1</v>
      </c>
      <c r="AR98" s="179"/>
      <c r="AS98" s="179"/>
      <c r="AT98" s="180">
        <f>SUM(AR98*10+AS98)/AQ98*10</f>
        <v>0</v>
      </c>
      <c r="AU98" s="179">
        <v>1</v>
      </c>
      <c r="AV98" s="179"/>
      <c r="AW98" s="179"/>
      <c r="AX98" s="168">
        <f>SUM(AV98*10+AW98)/AU98*10</f>
        <v>0</v>
      </c>
      <c r="AY98" s="179">
        <v>1</v>
      </c>
      <c r="AZ98" s="179"/>
      <c r="BA98" s="179"/>
      <c r="BB98" s="168">
        <f>SUM(AZ98*10+BA98)/AY98*10</f>
        <v>0</v>
      </c>
      <c r="BC98" s="153">
        <f>IF(H98&lt;250,0,IF(H98&lt;500,250,IF(H98&lt;750,"500",IF(H98&lt;1000,750,IF(H98&lt;1500,1000,IF(H98&lt;2000,1500,IF(H98&lt;2500,2000,IF(H98&lt;3000,2500,3000))))))))</f>
        <v>0</v>
      </c>
      <c r="BD98" s="181">
        <v>0</v>
      </c>
      <c r="BE98" s="153">
        <f>BC98-BD98</f>
        <v>0</v>
      </c>
      <c r="BF98" s="153" t="str">
        <f>IF(BE98=0,"geen actie",CONCATENATE("diploma uitschrijven: ",BC98," punten"))</f>
        <v>geen actie</v>
      </c>
      <c r="BG98" s="149">
        <v>105</v>
      </c>
      <c r="BH98" s="182"/>
      <c r="BI98" s="182"/>
      <c r="BJ98" s="182"/>
      <c r="BK98" s="182"/>
      <c r="BL98" s="182"/>
      <c r="BM98" s="182"/>
      <c r="BN98" s="182"/>
      <c r="BO98" s="182"/>
    </row>
    <row r="99" spans="1:67" x14ac:dyDescent="0.3">
      <c r="A99" s="149">
        <v>119</v>
      </c>
      <c r="B99" s="149" t="str">
        <f>IF(A99=BG99,"v","x")</f>
        <v>v</v>
      </c>
      <c r="C99" s="149"/>
      <c r="D99" s="173"/>
      <c r="E99" s="174"/>
      <c r="F99" s="149"/>
      <c r="G99" s="175"/>
      <c r="H99" s="176">
        <f>SUM(M99+Q99+U99+Y99+AC99+AG99+AK99+AP99+AT99+AX99+BB99)</f>
        <v>0</v>
      </c>
      <c r="I99" s="195"/>
      <c r="J99" s="153">
        <v>2021</v>
      </c>
      <c r="K99" s="453">
        <f>J99-I99</f>
        <v>2021</v>
      </c>
      <c r="L99" s="178">
        <f>H99-M99</f>
        <v>0</v>
      </c>
      <c r="M99" s="164"/>
      <c r="N99" s="179">
        <v>1</v>
      </c>
      <c r="O99" s="179"/>
      <c r="P99" s="179"/>
      <c r="Q99" s="168">
        <f>SUM(O99*10+P99)/N99*10</f>
        <v>0</v>
      </c>
      <c r="R99" s="179">
        <v>1</v>
      </c>
      <c r="S99" s="179"/>
      <c r="T99" s="179"/>
      <c r="U99" s="168">
        <f>SUM(S99*10+T99)/R99*10</f>
        <v>0</v>
      </c>
      <c r="V99" s="179">
        <v>1</v>
      </c>
      <c r="W99" s="179"/>
      <c r="X99" s="179"/>
      <c r="Y99" s="168">
        <f>SUM(W99*10+X99)/V99*10</f>
        <v>0</v>
      </c>
      <c r="Z99" s="179">
        <v>1</v>
      </c>
      <c r="AA99" s="179"/>
      <c r="AB99" s="179"/>
      <c r="AC99" s="168">
        <f>SUM(AA99*10+AB99)/Z99*10</f>
        <v>0</v>
      </c>
      <c r="AD99" s="179">
        <v>1</v>
      </c>
      <c r="AE99" s="179"/>
      <c r="AF99" s="179"/>
      <c r="AG99" s="168">
        <f>SUM(AE99*10+AF99)/AD99*10</f>
        <v>0</v>
      </c>
      <c r="AH99" s="179">
        <v>1</v>
      </c>
      <c r="AI99" s="179"/>
      <c r="AJ99" s="179"/>
      <c r="AK99" s="168">
        <f>SUM(AI99*10+AJ99)/AH99*10</f>
        <v>0</v>
      </c>
      <c r="AL99" s="179">
        <v>1</v>
      </c>
      <c r="AM99" s="179">
        <v>1</v>
      </c>
      <c r="AN99" s="179"/>
      <c r="AO99" s="179"/>
      <c r="AP99" s="168">
        <f>SUM(AN99*10+AO99/AM99)/AL99*10</f>
        <v>0</v>
      </c>
      <c r="AQ99" s="179">
        <v>1</v>
      </c>
      <c r="AR99" s="179"/>
      <c r="AS99" s="179"/>
      <c r="AT99" s="180">
        <f>SUM(AR99*10+AS99)/AQ99*10</f>
        <v>0</v>
      </c>
      <c r="AU99" s="179">
        <v>1</v>
      </c>
      <c r="AV99" s="179"/>
      <c r="AW99" s="179"/>
      <c r="AX99" s="168">
        <f>SUM(AV99*10+AW99)/AU99*10</f>
        <v>0</v>
      </c>
      <c r="AY99" s="179">
        <v>1</v>
      </c>
      <c r="AZ99" s="179"/>
      <c r="BA99" s="179"/>
      <c r="BB99" s="168">
        <f>SUM(AZ99*10+BA99)/AY99*10</f>
        <v>0</v>
      </c>
      <c r="BC99" s="153">
        <f>IF(H99&lt;250,0,IF(H99&lt;500,250,IF(H99&lt;750,"500",IF(H99&lt;1000,750,IF(H99&lt;1500,1000,IF(H99&lt;2000,1500,IF(H99&lt;2500,2000,IF(H99&lt;3000,2500,3000))))))))</f>
        <v>0</v>
      </c>
      <c r="BD99" s="181">
        <v>0</v>
      </c>
      <c r="BE99" s="153">
        <f>BC99-BD99</f>
        <v>0</v>
      </c>
      <c r="BF99" s="153" t="str">
        <f>IF(BE99=0,"geen actie",CONCATENATE("diploma uitschrijven: ",BC99," punten"))</f>
        <v>geen actie</v>
      </c>
      <c r="BG99" s="149">
        <v>119</v>
      </c>
      <c r="BH99" s="182"/>
      <c r="BI99" s="182"/>
      <c r="BJ99" s="182"/>
      <c r="BK99" s="182"/>
      <c r="BL99" s="182"/>
      <c r="BM99" s="182"/>
      <c r="BN99" s="182"/>
      <c r="BO99" s="182"/>
    </row>
    <row r="100" spans="1:67" x14ac:dyDescent="0.3">
      <c r="A100" s="149">
        <v>103</v>
      </c>
      <c r="B100" s="149" t="str">
        <f>IF(A100=BG100,"v","x")</f>
        <v>v</v>
      </c>
      <c r="C100" s="149"/>
      <c r="D100" s="173"/>
      <c r="E100" s="174"/>
      <c r="F100" s="153"/>
      <c r="G100" s="175"/>
      <c r="H100" s="176">
        <f>SUM(M100+Q100+U100+Y100+AC100+AG100+AK100+AP100+AT100+AX100+BB100)</f>
        <v>0</v>
      </c>
      <c r="I100" s="195"/>
      <c r="J100" s="153">
        <v>2021</v>
      </c>
      <c r="K100" s="453">
        <f>J100-I100</f>
        <v>2021</v>
      </c>
      <c r="L100" s="178">
        <f>H100-M100</f>
        <v>0</v>
      </c>
      <c r="M100" s="164"/>
      <c r="N100" s="179">
        <v>1</v>
      </c>
      <c r="O100" s="179"/>
      <c r="P100" s="179"/>
      <c r="Q100" s="168">
        <f>SUM(O100*10+P100)/N100*10</f>
        <v>0</v>
      </c>
      <c r="R100" s="179">
        <v>1</v>
      </c>
      <c r="S100" s="179"/>
      <c r="T100" s="179"/>
      <c r="U100" s="168">
        <f>SUM(S100*10+T100)/R100*10</f>
        <v>0</v>
      </c>
      <c r="V100" s="179">
        <v>1</v>
      </c>
      <c r="W100" s="179"/>
      <c r="X100" s="179"/>
      <c r="Y100" s="168">
        <f>SUM(W100*10+X100)/V100*10</f>
        <v>0</v>
      </c>
      <c r="Z100" s="179">
        <v>1</v>
      </c>
      <c r="AA100" s="179"/>
      <c r="AB100" s="179"/>
      <c r="AC100" s="168">
        <f>SUM(AA100*10+AB100)/Z100*10</f>
        <v>0</v>
      </c>
      <c r="AD100" s="179">
        <v>1</v>
      </c>
      <c r="AE100" s="179"/>
      <c r="AF100" s="179"/>
      <c r="AG100" s="168">
        <f>SUM(AE100*10+AF100)/AD100*10</f>
        <v>0</v>
      </c>
      <c r="AH100" s="179">
        <v>1</v>
      </c>
      <c r="AI100" s="179"/>
      <c r="AJ100" s="179"/>
      <c r="AK100" s="168">
        <f>SUM(AI100*10+AJ100)/AH100*10</f>
        <v>0</v>
      </c>
      <c r="AL100" s="179">
        <v>1</v>
      </c>
      <c r="AM100" s="179">
        <v>1</v>
      </c>
      <c r="AN100" s="179"/>
      <c r="AO100" s="179"/>
      <c r="AP100" s="168">
        <f>SUM(AN100*10+AO100/AM100)/AL100*10</f>
        <v>0</v>
      </c>
      <c r="AQ100" s="179">
        <v>1</v>
      </c>
      <c r="AR100" s="179"/>
      <c r="AS100" s="179"/>
      <c r="AT100" s="180">
        <f>SUM(AR100*10+AS100)/AQ100*10</f>
        <v>0</v>
      </c>
      <c r="AU100" s="179">
        <v>1</v>
      </c>
      <c r="AV100" s="179"/>
      <c r="AW100" s="179"/>
      <c r="AX100" s="168">
        <f>SUM(AV100*10+AW100)/AU100*10</f>
        <v>0</v>
      </c>
      <c r="AY100" s="179">
        <v>1</v>
      </c>
      <c r="AZ100" s="179"/>
      <c r="BA100" s="179"/>
      <c r="BB100" s="168">
        <f>SUM(AZ100*10+BA100)/AY100*10</f>
        <v>0</v>
      </c>
      <c r="BC100" s="153">
        <f>IF(H100&lt;250,0,IF(H100&lt;500,250,IF(H100&lt;750,"500",IF(H100&lt;1000,750,IF(H100&lt;1500,1000,IF(H100&lt;2000,1500,IF(H100&lt;2500,2000,IF(H100&lt;3000,2500,3000))))))))</f>
        <v>0</v>
      </c>
      <c r="BD100" s="181">
        <v>0</v>
      </c>
      <c r="BE100" s="153">
        <f>BC100-BD100</f>
        <v>0</v>
      </c>
      <c r="BF100" s="153" t="str">
        <f>IF(BE100=0,"geen actie",CONCATENATE("diploma uitschrijven: ",BC100," punten"))</f>
        <v>geen actie</v>
      </c>
      <c r="BG100" s="149">
        <v>103</v>
      </c>
      <c r="BH100" s="182"/>
      <c r="BI100" s="182"/>
      <c r="BJ100" s="182"/>
      <c r="BK100" s="182"/>
      <c r="BL100" s="182"/>
      <c r="BM100" s="182"/>
      <c r="BN100" s="182"/>
      <c r="BO100" s="182"/>
    </row>
    <row r="101" spans="1:67" ht="18" customHeight="1" x14ac:dyDescent="0.3">
      <c r="A101" s="149">
        <v>106</v>
      </c>
      <c r="B101" s="149" t="str">
        <f>IF(A101=BG101,"v","x")</f>
        <v>v</v>
      </c>
      <c r="C101" s="149"/>
      <c r="D101" s="173"/>
      <c r="E101" s="174"/>
      <c r="F101" s="149"/>
      <c r="G101" s="175"/>
      <c r="H101" s="176">
        <f>SUM(M101+Q101+U101+Y101+AC101+AG101+AK101+AP101+AT101+AX101+BB101)</f>
        <v>0</v>
      </c>
      <c r="I101" s="195"/>
      <c r="J101" s="153">
        <v>2021</v>
      </c>
      <c r="K101" s="453">
        <f>J101-I101</f>
        <v>2021</v>
      </c>
      <c r="L101" s="178">
        <f>H101-M101</f>
        <v>0</v>
      </c>
      <c r="M101" s="164"/>
      <c r="N101" s="179">
        <v>1</v>
      </c>
      <c r="O101" s="179"/>
      <c r="P101" s="179"/>
      <c r="Q101" s="168">
        <f>SUM(O101*10+P101)/N101*10</f>
        <v>0</v>
      </c>
      <c r="R101" s="179">
        <v>1</v>
      </c>
      <c r="S101" s="179"/>
      <c r="T101" s="179"/>
      <c r="U101" s="168">
        <f>SUM(S101*10+T101)/R101*10</f>
        <v>0</v>
      </c>
      <c r="V101" s="179">
        <v>1</v>
      </c>
      <c r="W101" s="179"/>
      <c r="X101" s="179"/>
      <c r="Y101" s="168">
        <f>SUM(W101*10+X101)/V101*10</f>
        <v>0</v>
      </c>
      <c r="Z101" s="179">
        <v>1</v>
      </c>
      <c r="AA101" s="179"/>
      <c r="AB101" s="179"/>
      <c r="AC101" s="168">
        <f>SUM(AA101*10+AB101)/Z101*10</f>
        <v>0</v>
      </c>
      <c r="AD101" s="179">
        <v>1</v>
      </c>
      <c r="AE101" s="179"/>
      <c r="AF101" s="179"/>
      <c r="AG101" s="168">
        <f>SUM(AE101*10+AF101)/AD101*10</f>
        <v>0</v>
      </c>
      <c r="AH101" s="179">
        <v>1</v>
      </c>
      <c r="AI101" s="179"/>
      <c r="AJ101" s="179"/>
      <c r="AK101" s="168">
        <f>SUM(AI101*10+AJ101)/AH101*10</f>
        <v>0</v>
      </c>
      <c r="AL101" s="179">
        <v>1</v>
      </c>
      <c r="AM101" s="179">
        <v>1</v>
      </c>
      <c r="AN101" s="179"/>
      <c r="AO101" s="179"/>
      <c r="AP101" s="168">
        <f>SUM(AN101*10+AO101/AM101)/AL101*10</f>
        <v>0</v>
      </c>
      <c r="AQ101" s="179">
        <v>1</v>
      </c>
      <c r="AR101" s="179"/>
      <c r="AS101" s="179"/>
      <c r="AT101" s="180">
        <f>SUM(AR101*10+AS101)/AQ101*10</f>
        <v>0</v>
      </c>
      <c r="AU101" s="179">
        <v>1</v>
      </c>
      <c r="AV101" s="179"/>
      <c r="AW101" s="179"/>
      <c r="AX101" s="168">
        <f>SUM(AV101*10+AW101)/AU101*10</f>
        <v>0</v>
      </c>
      <c r="AY101" s="179">
        <v>1</v>
      </c>
      <c r="AZ101" s="179"/>
      <c r="BA101" s="179"/>
      <c r="BB101" s="168">
        <f>SUM(AZ101*10+BA101)/AY101*10</f>
        <v>0</v>
      </c>
      <c r="BC101" s="153">
        <f>IF(H101&lt;250,0,IF(H101&lt;500,250,IF(H101&lt;750,"500",IF(H101&lt;1000,750,IF(H101&lt;1500,1000,IF(H101&lt;2000,1500,IF(H101&lt;2500,2000,IF(H101&lt;3000,2500,3000))))))))</f>
        <v>0</v>
      </c>
      <c r="BD101" s="181">
        <v>0</v>
      </c>
      <c r="BE101" s="153">
        <f>BC101-BD101</f>
        <v>0</v>
      </c>
      <c r="BF101" s="153" t="str">
        <f>IF(BE101=0,"geen actie",CONCATENATE("diploma uitschrijven: ",BC101," punten"))</f>
        <v>geen actie</v>
      </c>
      <c r="BG101" s="149">
        <v>106</v>
      </c>
      <c r="BH101" s="182"/>
      <c r="BI101" s="182"/>
      <c r="BJ101" s="182"/>
      <c r="BK101" s="182"/>
      <c r="BL101" s="182"/>
      <c r="BM101" s="182"/>
      <c r="BN101" s="182"/>
      <c r="BO101" s="182"/>
    </row>
    <row r="102" spans="1:67" x14ac:dyDescent="0.3">
      <c r="A102" s="149">
        <v>112</v>
      </c>
      <c r="B102" s="149" t="str">
        <f>IF(A102=BG102,"v","x")</f>
        <v>v</v>
      </c>
      <c r="C102" s="149"/>
      <c r="D102" s="199"/>
      <c r="E102" s="149"/>
      <c r="F102" s="153"/>
      <c r="G102" s="175"/>
      <c r="H102" s="176">
        <f>SUM(M102+Q102+U102+Y102+AC102+AG102+AK102+AP102+AT102+AX102+BB102)</f>
        <v>0</v>
      </c>
      <c r="I102" s="196"/>
      <c r="J102" s="153">
        <v>2021</v>
      </c>
      <c r="K102" s="453">
        <f>J102-I102</f>
        <v>2021</v>
      </c>
      <c r="L102" s="178">
        <f>H102-M102</f>
        <v>0</v>
      </c>
      <c r="M102" s="164"/>
      <c r="N102" s="179">
        <v>1</v>
      </c>
      <c r="O102" s="179"/>
      <c r="P102" s="179"/>
      <c r="Q102" s="168">
        <f>SUM(O102*10+P102)/N102*10</f>
        <v>0</v>
      </c>
      <c r="R102" s="179">
        <v>1</v>
      </c>
      <c r="S102" s="179"/>
      <c r="T102" s="179"/>
      <c r="U102" s="168">
        <f>SUM(S102*10+T102)/R102*10</f>
        <v>0</v>
      </c>
      <c r="V102" s="179">
        <v>1</v>
      </c>
      <c r="W102" s="179"/>
      <c r="X102" s="179"/>
      <c r="Y102" s="168">
        <f>SUM(W102*10+X102)/V102*10</f>
        <v>0</v>
      </c>
      <c r="Z102" s="179">
        <v>1</v>
      </c>
      <c r="AA102" s="179"/>
      <c r="AB102" s="179"/>
      <c r="AC102" s="168">
        <f>SUM(AA102*10+AB102)/Z102*10</f>
        <v>0</v>
      </c>
      <c r="AD102" s="179">
        <v>1</v>
      </c>
      <c r="AE102" s="179"/>
      <c r="AF102" s="179"/>
      <c r="AG102" s="168">
        <f>SUM(AE102*10+AF102)/AD102*10</f>
        <v>0</v>
      </c>
      <c r="AH102" s="179">
        <v>1</v>
      </c>
      <c r="AI102" s="179"/>
      <c r="AJ102" s="179"/>
      <c r="AK102" s="168">
        <f>SUM(AI102*10+AJ102)/AH102*10</f>
        <v>0</v>
      </c>
      <c r="AL102" s="179">
        <v>1</v>
      </c>
      <c r="AM102" s="179">
        <v>1</v>
      </c>
      <c r="AN102" s="179"/>
      <c r="AO102" s="179"/>
      <c r="AP102" s="168">
        <f>SUM(AN102*10+AO102/AM102)/AL102*10</f>
        <v>0</v>
      </c>
      <c r="AQ102" s="179">
        <v>1</v>
      </c>
      <c r="AR102" s="179"/>
      <c r="AS102" s="179"/>
      <c r="AT102" s="180">
        <f>SUM(AR102*10+AS102)/AQ102*10</f>
        <v>0</v>
      </c>
      <c r="AU102" s="179">
        <v>1</v>
      </c>
      <c r="AV102" s="179"/>
      <c r="AW102" s="179"/>
      <c r="AX102" s="168">
        <f>SUM(AV102*10+AW102)/AU102*10</f>
        <v>0</v>
      </c>
      <c r="AY102" s="179">
        <v>1</v>
      </c>
      <c r="AZ102" s="179"/>
      <c r="BA102" s="179"/>
      <c r="BB102" s="168">
        <f>SUM(AZ102*10+BA102)/AY102*10</f>
        <v>0</v>
      </c>
      <c r="BC102" s="153">
        <f>IF(H102&lt;250,0,IF(H102&lt;500,250,IF(H102&lt;750,"500",IF(H102&lt;1000,750,IF(H102&lt;1500,1000,IF(H102&lt;2000,1500,IF(H102&lt;2500,2000,IF(H102&lt;3000,2500,3000))))))))</f>
        <v>0</v>
      </c>
      <c r="BD102" s="181">
        <v>0</v>
      </c>
      <c r="BE102" s="153">
        <f>BC102-BD102</f>
        <v>0</v>
      </c>
      <c r="BF102" s="153" t="str">
        <f>IF(BE102=0,"geen actie",CONCATENATE("diploma uitschrijven: ",BC102," punten"))</f>
        <v>geen actie</v>
      </c>
      <c r="BG102" s="149">
        <v>112</v>
      </c>
      <c r="BH102" s="182"/>
      <c r="BI102" s="182"/>
      <c r="BJ102" s="182"/>
      <c r="BK102" s="182"/>
      <c r="BL102" s="182"/>
      <c r="BM102" s="182"/>
      <c r="BN102" s="182"/>
      <c r="BO102" s="182"/>
    </row>
    <row r="103" spans="1:67" ht="18" customHeight="1" x14ac:dyDescent="0.3">
      <c r="A103" s="149">
        <v>117</v>
      </c>
      <c r="B103" s="149" t="str">
        <f>IF(A103=BG103,"v","x")</f>
        <v>v</v>
      </c>
      <c r="C103" s="149"/>
      <c r="D103" s="201"/>
      <c r="E103" s="174"/>
      <c r="F103" s="153"/>
      <c r="G103" s="175"/>
      <c r="H103" s="176">
        <f>SUM(M103+Q103+U103+Y103+AC103+AG103+AK103+AP103+AT103+AX103+BB103)</f>
        <v>0</v>
      </c>
      <c r="I103" s="196"/>
      <c r="J103" s="153">
        <v>2021</v>
      </c>
      <c r="K103" s="453">
        <f>J103-I103</f>
        <v>2021</v>
      </c>
      <c r="L103" s="178">
        <f>H103-M103</f>
        <v>0</v>
      </c>
      <c r="M103" s="164"/>
      <c r="N103" s="179">
        <v>1</v>
      </c>
      <c r="O103" s="179"/>
      <c r="P103" s="179"/>
      <c r="Q103" s="168">
        <f>SUM(O103*10+P103)/N103*10</f>
        <v>0</v>
      </c>
      <c r="R103" s="179">
        <v>1</v>
      </c>
      <c r="S103" s="179"/>
      <c r="T103" s="179"/>
      <c r="U103" s="168">
        <f>SUM(S103*10+T103)/R103*10</f>
        <v>0</v>
      </c>
      <c r="V103" s="179">
        <v>1</v>
      </c>
      <c r="W103" s="179"/>
      <c r="X103" s="179"/>
      <c r="Y103" s="168">
        <f>SUM(W103*10+X103)/V103*10</f>
        <v>0</v>
      </c>
      <c r="Z103" s="179">
        <v>1</v>
      </c>
      <c r="AA103" s="179"/>
      <c r="AB103" s="179"/>
      <c r="AC103" s="168">
        <f>SUM(AA103*10+AB103)/Z103*10</f>
        <v>0</v>
      </c>
      <c r="AD103" s="179">
        <v>1</v>
      </c>
      <c r="AE103" s="179"/>
      <c r="AF103" s="179"/>
      <c r="AG103" s="168">
        <f>SUM(AE103*10+AF103)/AD103*10</f>
        <v>0</v>
      </c>
      <c r="AH103" s="179">
        <v>1</v>
      </c>
      <c r="AI103" s="179"/>
      <c r="AJ103" s="179"/>
      <c r="AK103" s="168">
        <f>SUM(AI103*10+AJ103)/AH103*10</f>
        <v>0</v>
      </c>
      <c r="AL103" s="179">
        <v>1</v>
      </c>
      <c r="AM103" s="179">
        <v>1</v>
      </c>
      <c r="AN103" s="179"/>
      <c r="AO103" s="179"/>
      <c r="AP103" s="168">
        <f>SUM(AN103*10+AO103/AM103)/AL103*10</f>
        <v>0</v>
      </c>
      <c r="AQ103" s="179">
        <v>1</v>
      </c>
      <c r="AR103" s="179"/>
      <c r="AS103" s="179"/>
      <c r="AT103" s="168">
        <f>SUM(AR103*10+AS103)/AQ103*10</f>
        <v>0</v>
      </c>
      <c r="AU103" s="179">
        <v>1</v>
      </c>
      <c r="AV103" s="179"/>
      <c r="AW103" s="179"/>
      <c r="AX103" s="168">
        <f>SUM(AV103*10+AW103)/AU103*10</f>
        <v>0</v>
      </c>
      <c r="AY103" s="179">
        <v>1</v>
      </c>
      <c r="AZ103" s="179"/>
      <c r="BA103" s="179"/>
      <c r="BB103" s="168">
        <f>SUM(AZ103*10+BA103)/AY103*10</f>
        <v>0</v>
      </c>
      <c r="BC103" s="153">
        <f>IF(H103&lt;250,0,IF(H103&lt;500,250,IF(H103&lt;750,"500",IF(H103&lt;1000,750,IF(H103&lt;1500,1000,IF(H103&lt;2000,1500,IF(H103&lt;2500,2000,IF(H103&lt;3000,2500,3000))))))))</f>
        <v>0</v>
      </c>
      <c r="BD103" s="181">
        <v>0</v>
      </c>
      <c r="BE103" s="153">
        <f>BC103-BD103</f>
        <v>0</v>
      </c>
      <c r="BF103" s="153" t="str">
        <f>IF(BE103=0,"geen actie",CONCATENATE("diploma uitschrijven: ",BC103," punten"))</f>
        <v>geen actie</v>
      </c>
      <c r="BG103" s="149">
        <v>117</v>
      </c>
      <c r="BH103" s="182"/>
      <c r="BI103" s="182"/>
      <c r="BJ103" s="182"/>
      <c r="BK103" s="182"/>
      <c r="BL103" s="182"/>
      <c r="BM103" s="182"/>
      <c r="BN103" s="182"/>
      <c r="BO103" s="182"/>
    </row>
    <row r="104" spans="1:67" ht="18" customHeight="1" x14ac:dyDescent="0.3">
      <c r="A104" s="149">
        <v>121</v>
      </c>
      <c r="B104" s="149" t="str">
        <f>IF(A104=BG104,"v","x")</f>
        <v>v</v>
      </c>
      <c r="C104" s="149"/>
      <c r="D104" s="504"/>
      <c r="E104" s="174"/>
      <c r="F104" s="184"/>
      <c r="G104" s="185"/>
      <c r="H104" s="176">
        <f>SUM(M104+Q104+U104+Y104+AC104+AG104+AK104+AP104+AT104+AX104+BB104)</f>
        <v>0</v>
      </c>
      <c r="I104" s="195"/>
      <c r="J104" s="153">
        <v>2021</v>
      </c>
      <c r="K104" s="453">
        <f>J104-I104</f>
        <v>2021</v>
      </c>
      <c r="L104" s="178">
        <f>H104-M104</f>
        <v>0</v>
      </c>
      <c r="M104" s="164"/>
      <c r="N104" s="179">
        <v>1</v>
      </c>
      <c r="O104" s="179"/>
      <c r="P104" s="179"/>
      <c r="Q104" s="168">
        <f>SUM(O104*10+P104)/N104*10</f>
        <v>0</v>
      </c>
      <c r="R104" s="179">
        <v>1</v>
      </c>
      <c r="S104" s="179"/>
      <c r="T104" s="179"/>
      <c r="U104" s="168">
        <f>SUM(S104*10+T104)/R104*10</f>
        <v>0</v>
      </c>
      <c r="V104" s="179">
        <v>1</v>
      </c>
      <c r="W104" s="179"/>
      <c r="X104" s="179"/>
      <c r="Y104" s="168">
        <f>SUM(W104*10+X104)/V104*10</f>
        <v>0</v>
      </c>
      <c r="Z104" s="179">
        <v>1</v>
      </c>
      <c r="AA104" s="179"/>
      <c r="AB104" s="179"/>
      <c r="AC104" s="168">
        <f>SUM(AA104*10+AB104)/Z104*10</f>
        <v>0</v>
      </c>
      <c r="AD104" s="179">
        <v>1</v>
      </c>
      <c r="AE104" s="179"/>
      <c r="AF104" s="179"/>
      <c r="AG104" s="168">
        <f>SUM(AE104*10+AF104)/AD104*10</f>
        <v>0</v>
      </c>
      <c r="AH104" s="179">
        <v>1</v>
      </c>
      <c r="AI104" s="179"/>
      <c r="AJ104" s="179"/>
      <c r="AK104" s="168">
        <f>SUM(AI104*10+AJ104)/AH104*10</f>
        <v>0</v>
      </c>
      <c r="AL104" s="179">
        <v>1</v>
      </c>
      <c r="AM104" s="179">
        <v>1</v>
      </c>
      <c r="AN104" s="179"/>
      <c r="AO104" s="179"/>
      <c r="AP104" s="168">
        <f>SUM(AN104*10+AO104/AM104)/AL104*10</f>
        <v>0</v>
      </c>
      <c r="AQ104" s="179">
        <v>1</v>
      </c>
      <c r="AR104" s="179"/>
      <c r="AS104" s="179"/>
      <c r="AT104" s="168">
        <f>SUM(AR104*10+AS104)/AQ104*10</f>
        <v>0</v>
      </c>
      <c r="AU104" s="179">
        <v>1</v>
      </c>
      <c r="AV104" s="179"/>
      <c r="AW104" s="179"/>
      <c r="AX104" s="168">
        <f>SUM(AV104*10+AW104)/AU104*10</f>
        <v>0</v>
      </c>
      <c r="AY104" s="179">
        <v>1</v>
      </c>
      <c r="AZ104" s="179"/>
      <c r="BA104" s="179"/>
      <c r="BB104" s="168">
        <f>SUM(AZ104*10+BA104)/AY104*10</f>
        <v>0</v>
      </c>
      <c r="BC104" s="153">
        <f>IF(H104&lt;250,0,IF(H104&lt;500,250,IF(H104&lt;750,"500",IF(H104&lt;1000,750,IF(H104&lt;1500,1000,IF(H104&lt;2000,1500,IF(H104&lt;2500,2000,IF(H104&lt;3000,2500,3000))))))))</f>
        <v>0</v>
      </c>
      <c r="BD104" s="181">
        <v>0</v>
      </c>
      <c r="BE104" s="153">
        <f>BC104-BD104</f>
        <v>0</v>
      </c>
      <c r="BF104" s="153" t="str">
        <f>IF(BE104=0,"geen actie",CONCATENATE("diploma uitschrijven: ",BC104," punten"))</f>
        <v>geen actie</v>
      </c>
      <c r="BG104" s="149">
        <v>121</v>
      </c>
      <c r="BH104" s="182"/>
      <c r="BI104" s="182"/>
      <c r="BJ104" s="182"/>
      <c r="BK104" s="182"/>
      <c r="BL104" s="182"/>
      <c r="BM104" s="182"/>
      <c r="BN104" s="182"/>
      <c r="BO104" s="182"/>
    </row>
    <row r="105" spans="1:67" ht="18" customHeight="1" x14ac:dyDescent="0.3">
      <c r="A105" s="149">
        <v>123</v>
      </c>
      <c r="B105" s="149" t="str">
        <f>IF(A105=BG105,"v","x")</f>
        <v>v</v>
      </c>
      <c r="C105" s="149"/>
      <c r="D105" s="173"/>
      <c r="E105" s="174"/>
      <c r="F105" s="153"/>
      <c r="G105" s="175"/>
      <c r="H105" s="176">
        <f>SUM(M105+Q105+U105+Y105+AC105+AG105+AK105+AP105+AT105+AX105+BB105)</f>
        <v>0</v>
      </c>
      <c r="I105" s="177"/>
      <c r="J105" s="153">
        <v>2021</v>
      </c>
      <c r="K105" s="453">
        <f>J105-I105</f>
        <v>2021</v>
      </c>
      <c r="L105" s="178">
        <f>H105-M105</f>
        <v>0</v>
      </c>
      <c r="M105" s="164"/>
      <c r="N105" s="179">
        <v>1</v>
      </c>
      <c r="O105" s="179"/>
      <c r="P105" s="179"/>
      <c r="Q105" s="168">
        <f>SUM(O105*10+P105)/N105*10</f>
        <v>0</v>
      </c>
      <c r="R105" s="179">
        <v>1</v>
      </c>
      <c r="S105" s="179"/>
      <c r="T105" s="179"/>
      <c r="U105" s="168">
        <f>SUM(S105*10+T105)/R105*10</f>
        <v>0</v>
      </c>
      <c r="V105" s="179">
        <v>1</v>
      </c>
      <c r="W105" s="179"/>
      <c r="X105" s="179"/>
      <c r="Y105" s="168">
        <f>SUM(W105*10+X105)/V105*10</f>
        <v>0</v>
      </c>
      <c r="Z105" s="179">
        <v>1</v>
      </c>
      <c r="AA105" s="179"/>
      <c r="AB105" s="179"/>
      <c r="AC105" s="168">
        <f>SUM(AA105*10+AB105)/Z105*10</f>
        <v>0</v>
      </c>
      <c r="AD105" s="179">
        <v>1</v>
      </c>
      <c r="AE105" s="179"/>
      <c r="AF105" s="179"/>
      <c r="AG105" s="168">
        <f>SUM(AE105*10+AF105)/AD105*10</f>
        <v>0</v>
      </c>
      <c r="AH105" s="179">
        <v>1</v>
      </c>
      <c r="AI105" s="179"/>
      <c r="AJ105" s="179"/>
      <c r="AK105" s="168">
        <f>SUM(AI105*10+AJ105)/AH105*10</f>
        <v>0</v>
      </c>
      <c r="AL105" s="179">
        <v>1</v>
      </c>
      <c r="AM105" s="179">
        <v>1</v>
      </c>
      <c r="AN105" s="179"/>
      <c r="AO105" s="179"/>
      <c r="AP105" s="168">
        <f>SUM(AN105*10+AO105/AM105)/AL105*10</f>
        <v>0</v>
      </c>
      <c r="AQ105" s="179">
        <v>1</v>
      </c>
      <c r="AR105" s="179"/>
      <c r="AS105" s="179"/>
      <c r="AT105" s="168">
        <f>SUM(AR105*10+AS105)/AQ105*10</f>
        <v>0</v>
      </c>
      <c r="AU105" s="179">
        <v>1</v>
      </c>
      <c r="AV105" s="179"/>
      <c r="AW105" s="179"/>
      <c r="AX105" s="168">
        <f>SUM(AV105*10+AW105)/AU105*10</f>
        <v>0</v>
      </c>
      <c r="AY105" s="179">
        <v>1</v>
      </c>
      <c r="AZ105" s="179"/>
      <c r="BA105" s="179"/>
      <c r="BB105" s="168">
        <f>SUM(AZ105*10+BA105)/AY105*10</f>
        <v>0</v>
      </c>
      <c r="BC105" s="153">
        <f>IF(H105&lt;250,0,IF(H105&lt;500,250,IF(H105&lt;750,"500",IF(H105&lt;1000,750,IF(H105&lt;1500,1000,IF(H105&lt;2000,1500,IF(H105&lt;2500,2000,IF(H105&lt;3000,2500,3000))))))))</f>
        <v>0</v>
      </c>
      <c r="BD105" s="181">
        <v>0</v>
      </c>
      <c r="BE105" s="153">
        <f>BC105-BD105</f>
        <v>0</v>
      </c>
      <c r="BF105" s="153" t="str">
        <f>IF(BE105=0,"geen actie",CONCATENATE("diploma uitschrijven: ",BC105," punten"))</f>
        <v>geen actie</v>
      </c>
      <c r="BG105" s="149">
        <v>123</v>
      </c>
      <c r="BH105" s="182"/>
      <c r="BI105" s="182"/>
      <c r="BJ105" s="182"/>
      <c r="BK105" s="182"/>
      <c r="BL105" s="182"/>
      <c r="BM105" s="182"/>
      <c r="BN105" s="182"/>
      <c r="BO105" s="182"/>
    </row>
    <row r="106" spans="1:67" x14ac:dyDescent="0.3">
      <c r="A106" s="149">
        <v>96</v>
      </c>
      <c r="B106" s="149" t="str">
        <f>IF(A106=BG106,"v","x")</f>
        <v>v</v>
      </c>
      <c r="C106" s="149"/>
      <c r="D106" s="183"/>
      <c r="E106" s="174"/>
      <c r="F106" s="184"/>
      <c r="G106" s="185"/>
      <c r="H106" s="176">
        <f>SUM(M106+Q106+U106+Y106+AC106+AG106+AK106+AP106+AT106+AX106+BB106)</f>
        <v>0</v>
      </c>
      <c r="I106" s="186"/>
      <c r="J106" s="153">
        <v>2021</v>
      </c>
      <c r="K106" s="453">
        <f>J106-I106</f>
        <v>2021</v>
      </c>
      <c r="L106" s="178">
        <f>H106-M106</f>
        <v>0</v>
      </c>
      <c r="M106" s="164"/>
      <c r="N106" s="179">
        <v>1</v>
      </c>
      <c r="O106" s="179"/>
      <c r="P106" s="179"/>
      <c r="Q106" s="168">
        <f>SUM(O106*10+P106)/N106*10</f>
        <v>0</v>
      </c>
      <c r="R106" s="179">
        <v>1</v>
      </c>
      <c r="S106" s="179"/>
      <c r="T106" s="179"/>
      <c r="U106" s="168">
        <f>SUM(S106*10+T106)/R106*10</f>
        <v>0</v>
      </c>
      <c r="V106" s="179">
        <v>1</v>
      </c>
      <c r="W106" s="179"/>
      <c r="X106" s="179"/>
      <c r="Y106" s="168">
        <f>SUM(W106*10+X106)/V106*10</f>
        <v>0</v>
      </c>
      <c r="Z106" s="179">
        <v>1</v>
      </c>
      <c r="AA106" s="179"/>
      <c r="AB106" s="179"/>
      <c r="AC106" s="168">
        <f>SUM(AA106*10+AB106)/Z106*10</f>
        <v>0</v>
      </c>
      <c r="AD106" s="179">
        <v>1</v>
      </c>
      <c r="AE106" s="179"/>
      <c r="AF106" s="179"/>
      <c r="AG106" s="168">
        <f>SUM(AE106*10+AF106)/AD106*10</f>
        <v>0</v>
      </c>
      <c r="AH106" s="179">
        <v>1</v>
      </c>
      <c r="AI106" s="179"/>
      <c r="AJ106" s="179"/>
      <c r="AK106" s="168">
        <f>SUM(AI106*10+AJ106)/AH106*10</f>
        <v>0</v>
      </c>
      <c r="AL106" s="179">
        <v>1</v>
      </c>
      <c r="AM106" s="179">
        <v>1</v>
      </c>
      <c r="AN106" s="179"/>
      <c r="AO106" s="179"/>
      <c r="AP106" s="168">
        <f>SUM(AN106*10+AO106/AM106)/AL106*10</f>
        <v>0</v>
      </c>
      <c r="AQ106" s="179">
        <v>1</v>
      </c>
      <c r="AR106" s="179"/>
      <c r="AS106" s="179"/>
      <c r="AT106" s="168">
        <f>SUM(AR106*10+AS106)/AQ106*10</f>
        <v>0</v>
      </c>
      <c r="AU106" s="179">
        <v>1</v>
      </c>
      <c r="AV106" s="179"/>
      <c r="AW106" s="179"/>
      <c r="AX106" s="168">
        <f>SUM(AV106*10+AW106)/AU106*10</f>
        <v>0</v>
      </c>
      <c r="AY106" s="179">
        <v>1</v>
      </c>
      <c r="AZ106" s="179"/>
      <c r="BA106" s="179"/>
      <c r="BB106" s="168">
        <f>SUM(AZ106*10+BA106)/AY106*10</f>
        <v>0</v>
      </c>
      <c r="BC106" s="153">
        <f>IF(H106&lt;250,0,IF(H106&lt;500,250,IF(H106&lt;750,"500",IF(H106&lt;1000,750,IF(H106&lt;1500,1000,IF(H106&lt;2000,1500,IF(H106&lt;2500,2000,IF(H106&lt;3000,2500,3000))))))))</f>
        <v>0</v>
      </c>
      <c r="BD106" s="181">
        <v>0</v>
      </c>
      <c r="BE106" s="153">
        <f>BC106-BD106</f>
        <v>0</v>
      </c>
      <c r="BF106" s="153" t="str">
        <f>IF(BE106=0,"geen actie",CONCATENATE("diploma uitschrijven: ",BC106," punten"))</f>
        <v>geen actie</v>
      </c>
      <c r="BG106" s="149">
        <v>96</v>
      </c>
      <c r="BH106" s="182"/>
      <c r="BI106" s="182"/>
      <c r="BJ106" s="182"/>
      <c r="BK106" s="182"/>
      <c r="BL106" s="182"/>
      <c r="BM106" s="182"/>
      <c r="BN106" s="182"/>
      <c r="BO106" s="182"/>
    </row>
    <row r="107" spans="1:67" ht="18" customHeight="1" x14ac:dyDescent="0.3">
      <c r="A107" s="149">
        <v>99</v>
      </c>
      <c r="B107" s="149" t="str">
        <f>IF(A107=BG107,"v","x")</f>
        <v>v</v>
      </c>
      <c r="C107" s="149"/>
      <c r="D107" s="199"/>
      <c r="E107" s="174"/>
      <c r="F107" s="149"/>
      <c r="G107" s="177"/>
      <c r="H107" s="176">
        <f>SUM(M107+Q107+U107+Y107+AC107+AG107+AK107+AP107+AT107+AX107+BB107)</f>
        <v>0</v>
      </c>
      <c r="I107" s="153"/>
      <c r="J107" s="153">
        <v>2021</v>
      </c>
      <c r="K107" s="453">
        <f>J107-I107</f>
        <v>2021</v>
      </c>
      <c r="L107" s="178">
        <f>H107-M107</f>
        <v>0</v>
      </c>
      <c r="M107" s="164"/>
      <c r="N107" s="179">
        <v>1</v>
      </c>
      <c r="O107" s="179"/>
      <c r="P107" s="179"/>
      <c r="Q107" s="168"/>
      <c r="R107" s="179">
        <v>1</v>
      </c>
      <c r="S107" s="179"/>
      <c r="T107" s="179"/>
      <c r="U107" s="168"/>
      <c r="V107" s="179">
        <v>1</v>
      </c>
      <c r="W107" s="179"/>
      <c r="X107" s="179"/>
      <c r="Y107" s="168">
        <f>SUM(W107*10+X107)/V107*10</f>
        <v>0</v>
      </c>
      <c r="Z107" s="179">
        <v>1</v>
      </c>
      <c r="AA107" s="179"/>
      <c r="AB107" s="179"/>
      <c r="AC107" s="168"/>
      <c r="AD107" s="179">
        <v>1</v>
      </c>
      <c r="AE107" s="179"/>
      <c r="AF107" s="179"/>
      <c r="AG107" s="168">
        <f>SUM(AE107*10+AF107)/AD107*10</f>
        <v>0</v>
      </c>
      <c r="AH107" s="179">
        <v>1</v>
      </c>
      <c r="AI107" s="179"/>
      <c r="AJ107" s="179"/>
      <c r="AK107" s="168"/>
      <c r="AL107" s="179">
        <v>1</v>
      </c>
      <c r="AM107" s="179">
        <v>1</v>
      </c>
      <c r="AN107" s="179"/>
      <c r="AO107" s="179"/>
      <c r="AP107" s="168">
        <f>SUM(AN107*10+AO107/AM107)/AL107*10</f>
        <v>0</v>
      </c>
      <c r="AQ107" s="179">
        <v>1</v>
      </c>
      <c r="AR107" s="179"/>
      <c r="AS107" s="179"/>
      <c r="AT107" s="168"/>
      <c r="AU107" s="179">
        <v>1</v>
      </c>
      <c r="AV107" s="179"/>
      <c r="AW107" s="179"/>
      <c r="AX107" s="168">
        <f>SUM(AV107*10+AW107)/AU107*10</f>
        <v>0</v>
      </c>
      <c r="AY107" s="179">
        <v>1</v>
      </c>
      <c r="AZ107" s="179"/>
      <c r="BA107" s="179"/>
      <c r="BB107" s="168">
        <f>SUM(AZ107*10+BA107)/AY107*10</f>
        <v>0</v>
      </c>
      <c r="BC107" s="153">
        <f>IF(H107&lt;250,0,IF(H107&lt;500,250,IF(H107&lt;750,"500",IF(H107&lt;1000,750,IF(H107&lt;1500,1000,IF(H107&lt;2000,1500,IF(H107&lt;2500,2000,IF(H107&lt;3000,2500,3000))))))))</f>
        <v>0</v>
      </c>
      <c r="BD107" s="181">
        <v>0</v>
      </c>
      <c r="BE107" s="153">
        <f>BC107-BD107</f>
        <v>0</v>
      </c>
      <c r="BF107" s="153" t="str">
        <f>IF(BE107=0,"geen actie",CONCATENATE("diploma uitschrijven: ",BC107," punten"))</f>
        <v>geen actie</v>
      </c>
      <c r="BG107" s="149">
        <v>99</v>
      </c>
      <c r="BH107" s="182"/>
      <c r="BI107" s="182"/>
      <c r="BJ107" s="182"/>
      <c r="BK107" s="182"/>
      <c r="BL107" s="182"/>
      <c r="BM107" s="182"/>
      <c r="BN107" s="182"/>
      <c r="BO107" s="182"/>
    </row>
    <row r="108" spans="1:67" x14ac:dyDescent="0.3">
      <c r="A108" s="149">
        <v>64</v>
      </c>
      <c r="B108" s="149" t="str">
        <f>IF(A108=BG108,"v","x")</f>
        <v>v</v>
      </c>
      <c r="C108" s="149"/>
      <c r="D108" s="173"/>
      <c r="E108" s="174"/>
      <c r="F108" s="153"/>
      <c r="G108" s="175"/>
      <c r="H108" s="176">
        <f>SUM(M108+Q108+U108+Y108+AC108+AG108+AK108+AP108+AT108+AX108+BB108)</f>
        <v>0</v>
      </c>
      <c r="I108" s="186"/>
      <c r="J108" s="153">
        <v>2021</v>
      </c>
      <c r="K108" s="453">
        <f>J108-I108</f>
        <v>2021</v>
      </c>
      <c r="L108" s="178">
        <f>H108-M108</f>
        <v>0</v>
      </c>
      <c r="M108" s="164"/>
      <c r="N108" s="179">
        <v>1</v>
      </c>
      <c r="O108" s="179"/>
      <c r="P108" s="179"/>
      <c r="Q108" s="168">
        <f>SUM(O108*10+P108)/N108*10</f>
        <v>0</v>
      </c>
      <c r="R108" s="179">
        <v>1</v>
      </c>
      <c r="S108" s="179"/>
      <c r="T108" s="179"/>
      <c r="U108" s="168">
        <f>SUM(S108*10+T108)/R108*10</f>
        <v>0</v>
      </c>
      <c r="V108" s="179">
        <v>1</v>
      </c>
      <c r="W108" s="179"/>
      <c r="X108" s="179"/>
      <c r="Y108" s="168">
        <f>SUM(W108*10+X108)/V108*10</f>
        <v>0</v>
      </c>
      <c r="Z108" s="179">
        <v>1</v>
      </c>
      <c r="AA108" s="179"/>
      <c r="AB108" s="179"/>
      <c r="AC108" s="168">
        <f>SUM(AA108*10+AB108)/Z108*10</f>
        <v>0</v>
      </c>
      <c r="AD108" s="179">
        <v>1</v>
      </c>
      <c r="AE108" s="179"/>
      <c r="AF108" s="179"/>
      <c r="AG108" s="168">
        <f>SUM(AE108*10+AF108)/AD108*10</f>
        <v>0</v>
      </c>
      <c r="AH108" s="179">
        <v>1</v>
      </c>
      <c r="AI108" s="179"/>
      <c r="AJ108" s="179"/>
      <c r="AK108" s="168">
        <f>SUM(AI108*10+AJ108)/AH108*10</f>
        <v>0</v>
      </c>
      <c r="AL108" s="179">
        <v>1</v>
      </c>
      <c r="AM108" s="179">
        <v>1</v>
      </c>
      <c r="AN108" s="179"/>
      <c r="AO108" s="179"/>
      <c r="AP108" s="168">
        <f>SUM(AN108*10+AO108/AM108)/AL108*10</f>
        <v>0</v>
      </c>
      <c r="AQ108" s="179">
        <v>1</v>
      </c>
      <c r="AR108" s="179"/>
      <c r="AS108" s="179"/>
      <c r="AT108" s="168">
        <f>SUM(AR108*10+AS108)/AQ108*10</f>
        <v>0</v>
      </c>
      <c r="AU108" s="179">
        <v>1</v>
      </c>
      <c r="AV108" s="179"/>
      <c r="AW108" s="179"/>
      <c r="AX108" s="168">
        <f>SUM(AV108*10+AW108)/AU108*10</f>
        <v>0</v>
      </c>
      <c r="AY108" s="179">
        <v>1</v>
      </c>
      <c r="AZ108" s="179"/>
      <c r="BA108" s="179"/>
      <c r="BB108" s="168">
        <f>SUM(AZ108*10+BA108)/AY108*10</f>
        <v>0</v>
      </c>
      <c r="BC108" s="153">
        <f>IF(H108&lt;250,0,IF(H108&lt;500,250,IF(H108&lt;750,"500",IF(H108&lt;1000,750,IF(H108&lt;1500,1000,IF(H108&lt;2000,1500,IF(H108&lt;2500,2000,IF(H108&lt;3000,2500,3000))))))))</f>
        <v>0</v>
      </c>
      <c r="BD108" s="181">
        <v>0</v>
      </c>
      <c r="BE108" s="153">
        <f>BC108-BD108</f>
        <v>0</v>
      </c>
      <c r="BF108" s="153" t="str">
        <f>IF(BE108=0,"geen actie",CONCATENATE("diploma uitschrijven: ",BC108," punten"))</f>
        <v>geen actie</v>
      </c>
      <c r="BG108" s="149">
        <v>64</v>
      </c>
      <c r="BH108" s="182"/>
      <c r="BI108" s="182"/>
      <c r="BJ108" s="182"/>
      <c r="BK108" s="182"/>
      <c r="BL108" s="182"/>
      <c r="BM108" s="182"/>
      <c r="BN108" s="182"/>
      <c r="BO108" s="182"/>
    </row>
    <row r="109" spans="1:67" ht="18" customHeight="1" x14ac:dyDescent="0.3">
      <c r="A109" s="149">
        <v>63</v>
      </c>
      <c r="B109" s="149" t="str">
        <f>IF(A109=BG109,"v","x")</f>
        <v>v</v>
      </c>
      <c r="C109" s="149"/>
      <c r="D109" s="173"/>
      <c r="E109" s="174"/>
      <c r="F109" s="153"/>
      <c r="G109" s="175"/>
      <c r="H109" s="176">
        <f>SUM(M109+Q109+U109+Y109+AC109+AG109+AK109+AP109+AT109+AX109+BB109)</f>
        <v>0</v>
      </c>
      <c r="I109" s="186"/>
      <c r="J109" s="153">
        <v>2021</v>
      </c>
      <c r="K109" s="453">
        <f>J109-I109</f>
        <v>2021</v>
      </c>
      <c r="L109" s="178">
        <f>H109-M109</f>
        <v>0</v>
      </c>
      <c r="M109" s="164"/>
      <c r="N109" s="179">
        <v>1</v>
      </c>
      <c r="O109" s="179"/>
      <c r="P109" s="179"/>
      <c r="Q109" s="168">
        <f>SUM(O109*10+P109)/N109*10</f>
        <v>0</v>
      </c>
      <c r="R109" s="179">
        <v>1</v>
      </c>
      <c r="S109" s="179"/>
      <c r="T109" s="179"/>
      <c r="U109" s="168">
        <f>SUM(S109*10+T109)/R109*10</f>
        <v>0</v>
      </c>
      <c r="V109" s="179">
        <v>1</v>
      </c>
      <c r="W109" s="179"/>
      <c r="X109" s="179"/>
      <c r="Y109" s="168">
        <f>SUM(W109*10+X109)/V109*10</f>
        <v>0</v>
      </c>
      <c r="Z109" s="179">
        <v>1</v>
      </c>
      <c r="AA109" s="179"/>
      <c r="AB109" s="179"/>
      <c r="AC109" s="168">
        <f>SUM(AA109*10+AB109)/Z109*10</f>
        <v>0</v>
      </c>
      <c r="AD109" s="179">
        <v>1</v>
      </c>
      <c r="AE109" s="179"/>
      <c r="AF109" s="179"/>
      <c r="AG109" s="168">
        <f>SUM(AE109*10+AF109)/AD109*10</f>
        <v>0</v>
      </c>
      <c r="AH109" s="179">
        <v>1</v>
      </c>
      <c r="AI109" s="179"/>
      <c r="AJ109" s="179"/>
      <c r="AK109" s="168">
        <f>SUM(AI109*10+AJ109)/AH109*10</f>
        <v>0</v>
      </c>
      <c r="AL109" s="179">
        <v>1</v>
      </c>
      <c r="AM109" s="179">
        <v>1</v>
      </c>
      <c r="AN109" s="179"/>
      <c r="AO109" s="179"/>
      <c r="AP109" s="168">
        <f>SUM(AN109*10+AO109/AM109)/AL109*10</f>
        <v>0</v>
      </c>
      <c r="AQ109" s="179">
        <v>1</v>
      </c>
      <c r="AR109" s="179"/>
      <c r="AS109" s="179"/>
      <c r="AT109" s="168">
        <f>SUM(AR109*10+AS109)/AQ109*10</f>
        <v>0</v>
      </c>
      <c r="AU109" s="179">
        <v>1</v>
      </c>
      <c r="AV109" s="179"/>
      <c r="AW109" s="179"/>
      <c r="AX109" s="168">
        <f>SUM(AV109*10+AW109)/AU109*10</f>
        <v>0</v>
      </c>
      <c r="AY109" s="179">
        <v>1</v>
      </c>
      <c r="AZ109" s="179"/>
      <c r="BA109" s="179"/>
      <c r="BB109" s="168">
        <f>SUM(AZ109*10+BA109)/AY109*10</f>
        <v>0</v>
      </c>
      <c r="BC109" s="153">
        <f>IF(H109&lt;250,0,IF(H109&lt;500,250,IF(H109&lt;750,"500",IF(H109&lt;1000,750,IF(H109&lt;1500,1000,IF(H109&lt;2000,1500,IF(H109&lt;2500,2000,IF(H109&lt;3000,2500,3000))))))))</f>
        <v>0</v>
      </c>
      <c r="BD109" s="181">
        <v>0</v>
      </c>
      <c r="BE109" s="153">
        <f>BC109-BD109</f>
        <v>0</v>
      </c>
      <c r="BF109" s="153" t="str">
        <f>IF(BE109=0,"geen actie",CONCATENATE("diploma uitschrijven: ",BC109," punten"))</f>
        <v>geen actie</v>
      </c>
      <c r="BG109" s="149">
        <v>63</v>
      </c>
      <c r="BH109" s="182"/>
      <c r="BI109" s="182"/>
      <c r="BJ109" s="182"/>
      <c r="BK109" s="182"/>
      <c r="BL109" s="182"/>
      <c r="BM109" s="182"/>
      <c r="BN109" s="182"/>
      <c r="BO109" s="182"/>
    </row>
    <row r="110" spans="1:67" ht="18" customHeight="1" x14ac:dyDescent="0.3">
      <c r="A110" s="149">
        <v>62</v>
      </c>
      <c r="B110" s="149" t="str">
        <f>IF(A110=BG110,"v","x")</f>
        <v>v</v>
      </c>
      <c r="C110" s="149"/>
      <c r="D110" s="187"/>
      <c r="E110" s="174"/>
      <c r="F110" s="184"/>
      <c r="G110" s="185"/>
      <c r="H110" s="176">
        <f>SUM(M110+Q110+U110+Y110+AC110+AG110+AK110+AP110+AT110+AX110+BB110)</f>
        <v>0</v>
      </c>
      <c r="I110" s="186"/>
      <c r="J110" s="153">
        <v>2021</v>
      </c>
      <c r="K110" s="453">
        <f>J110-I110</f>
        <v>2021</v>
      </c>
      <c r="L110" s="178">
        <f>H110-M110</f>
        <v>0</v>
      </c>
      <c r="M110" s="164"/>
      <c r="N110" s="179">
        <v>1</v>
      </c>
      <c r="O110" s="179"/>
      <c r="P110" s="179"/>
      <c r="Q110" s="168">
        <f>SUM(O110*10+P110)/N110*10</f>
        <v>0</v>
      </c>
      <c r="R110" s="179">
        <v>1</v>
      </c>
      <c r="S110" s="179"/>
      <c r="T110" s="179"/>
      <c r="U110" s="168">
        <f>SUM(S110*10+T110)/R110*10</f>
        <v>0</v>
      </c>
      <c r="V110" s="179">
        <v>1</v>
      </c>
      <c r="W110" s="179"/>
      <c r="X110" s="179"/>
      <c r="Y110" s="168">
        <f>SUM(W110*10+X110)/V110*10</f>
        <v>0</v>
      </c>
      <c r="Z110" s="179">
        <v>1</v>
      </c>
      <c r="AA110" s="179"/>
      <c r="AB110" s="179"/>
      <c r="AC110" s="168">
        <f>SUM(AA110*10+AB110)/Z110*10</f>
        <v>0</v>
      </c>
      <c r="AD110" s="179">
        <v>1</v>
      </c>
      <c r="AE110" s="179"/>
      <c r="AF110" s="179"/>
      <c r="AG110" s="168">
        <f>SUM(AE110*10+AF110)/AD110*10</f>
        <v>0</v>
      </c>
      <c r="AH110" s="179">
        <v>1</v>
      </c>
      <c r="AI110" s="179"/>
      <c r="AJ110" s="179"/>
      <c r="AK110" s="168">
        <f>SUM(AI110*10+AJ110)/AH110*10</f>
        <v>0</v>
      </c>
      <c r="AL110" s="179">
        <v>1</v>
      </c>
      <c r="AM110" s="179">
        <v>1</v>
      </c>
      <c r="AN110" s="179"/>
      <c r="AO110" s="179"/>
      <c r="AP110" s="168">
        <f>SUM(AN110*10+AO110/AM110)/AL110*10</f>
        <v>0</v>
      </c>
      <c r="AQ110" s="179">
        <v>1</v>
      </c>
      <c r="AR110" s="179"/>
      <c r="AS110" s="179"/>
      <c r="AT110" s="168">
        <f>SUM(AR110*10+AS110)/AQ110*10</f>
        <v>0</v>
      </c>
      <c r="AU110" s="179">
        <v>1</v>
      </c>
      <c r="AV110" s="179"/>
      <c r="AW110" s="179"/>
      <c r="AX110" s="168">
        <f>SUM(AV110*10+AW110)/AU110*10</f>
        <v>0</v>
      </c>
      <c r="AY110" s="179">
        <v>1</v>
      </c>
      <c r="AZ110" s="179"/>
      <c r="BA110" s="179"/>
      <c r="BB110" s="168">
        <f>SUM(AZ110*10+BA110)/AY110*10</f>
        <v>0</v>
      </c>
      <c r="BC110" s="153">
        <f>IF(H110&lt;250,0,IF(H110&lt;500,250,IF(H110&lt;750,"500",IF(H110&lt;1000,750,IF(H110&lt;1500,1000,IF(H110&lt;2000,1500,IF(H110&lt;2500,2000,IF(H110&lt;3000,2500,3000))))))))</f>
        <v>0</v>
      </c>
      <c r="BD110" s="181">
        <v>0</v>
      </c>
      <c r="BE110" s="153">
        <f>BC110-BD110</f>
        <v>0</v>
      </c>
      <c r="BF110" s="153" t="str">
        <f>IF(BE110=0,"geen actie",CONCATENATE("diploma uitschrijven: ",BC110," punten"))</f>
        <v>geen actie</v>
      </c>
      <c r="BG110" s="149">
        <v>62</v>
      </c>
      <c r="BH110" s="182"/>
      <c r="BI110" s="182"/>
      <c r="BJ110" s="182"/>
      <c r="BK110" s="182"/>
      <c r="BL110" s="182"/>
      <c r="BM110" s="182"/>
      <c r="BN110" s="182"/>
      <c r="BO110" s="182"/>
    </row>
    <row r="111" spans="1:67" ht="18" customHeight="1" x14ac:dyDescent="0.3">
      <c r="A111" s="149">
        <v>61</v>
      </c>
      <c r="B111" s="149" t="str">
        <f>IF(A111=BG111,"v","x")</f>
        <v>v</v>
      </c>
      <c r="C111" s="149"/>
      <c r="D111" s="216"/>
      <c r="E111" s="174"/>
      <c r="F111" s="190"/>
      <c r="G111" s="186"/>
      <c r="H111" s="176">
        <f>SUM(M111+Q111+U111+Y111+AC111+AG111+AK111+AP111+AT111+AX111+BB111)</f>
        <v>0</v>
      </c>
      <c r="I111" s="153"/>
      <c r="J111" s="153">
        <v>2021</v>
      </c>
      <c r="K111" s="453">
        <f>J111-I111</f>
        <v>2021</v>
      </c>
      <c r="L111" s="178">
        <f>H111-M111</f>
        <v>0</v>
      </c>
      <c r="M111" s="164"/>
      <c r="N111" s="179">
        <v>1</v>
      </c>
      <c r="O111" s="179"/>
      <c r="P111" s="179"/>
      <c r="Q111" s="168">
        <f>SUM(O111*10+P111)/N111*10</f>
        <v>0</v>
      </c>
      <c r="R111" s="179">
        <v>1</v>
      </c>
      <c r="S111" s="179"/>
      <c r="T111" s="179"/>
      <c r="U111" s="168">
        <f>SUM(S111*10+T111)/R111*10</f>
        <v>0</v>
      </c>
      <c r="V111" s="179">
        <v>1</v>
      </c>
      <c r="W111" s="179"/>
      <c r="X111" s="179"/>
      <c r="Y111" s="168">
        <f>SUM(W111*10+X111)/V111*10</f>
        <v>0</v>
      </c>
      <c r="Z111" s="179">
        <v>1</v>
      </c>
      <c r="AA111" s="179"/>
      <c r="AB111" s="179"/>
      <c r="AC111" s="168">
        <f>SUM(AA111*10+AB111)/Z111*10</f>
        <v>0</v>
      </c>
      <c r="AD111" s="179">
        <v>1</v>
      </c>
      <c r="AE111" s="179"/>
      <c r="AF111" s="179"/>
      <c r="AG111" s="168">
        <f>SUM(AE111*10+AF111)/AD111*10</f>
        <v>0</v>
      </c>
      <c r="AH111" s="179">
        <v>1</v>
      </c>
      <c r="AI111" s="179"/>
      <c r="AJ111" s="179"/>
      <c r="AK111" s="168">
        <f>SUM(AI111*10+AJ111)/AH111*10</f>
        <v>0</v>
      </c>
      <c r="AL111" s="179">
        <v>1</v>
      </c>
      <c r="AM111" s="179">
        <v>1</v>
      </c>
      <c r="AN111" s="179"/>
      <c r="AO111" s="179"/>
      <c r="AP111" s="168">
        <f>SUM(AN111*10+AO111/AM111)/AL111*10</f>
        <v>0</v>
      </c>
      <c r="AQ111" s="179">
        <v>1</v>
      </c>
      <c r="AR111" s="179"/>
      <c r="AS111" s="179"/>
      <c r="AT111" s="168">
        <f>SUM(AR111*10+AS111)/AQ111*10</f>
        <v>0</v>
      </c>
      <c r="AU111" s="179">
        <v>1</v>
      </c>
      <c r="AV111" s="179"/>
      <c r="AW111" s="179"/>
      <c r="AX111" s="168">
        <f>SUM(AV111*10+AW111)/AU111*10</f>
        <v>0</v>
      </c>
      <c r="AY111" s="179">
        <v>1</v>
      </c>
      <c r="AZ111" s="179"/>
      <c r="BA111" s="179"/>
      <c r="BB111" s="168">
        <f>SUM(AZ111*10+BA111)/AY111*10</f>
        <v>0</v>
      </c>
      <c r="BC111" s="153">
        <f>IF(H111&lt;250,0,IF(H111&lt;500,250,IF(H111&lt;750,"500",IF(H111&lt;1000,750,IF(H111&lt;1500,1000,IF(H111&lt;2000,1500,IF(H111&lt;2500,2000,IF(H111&lt;3000,2500,3000))))))))</f>
        <v>0</v>
      </c>
      <c r="BD111" s="181">
        <v>0</v>
      </c>
      <c r="BE111" s="153">
        <f>BC111-BD111</f>
        <v>0</v>
      </c>
      <c r="BF111" s="153" t="str">
        <f>IF(BE111=0,"geen actie",CONCATENATE("diploma uitschrijven: ",BC111," punten"))</f>
        <v>geen actie</v>
      </c>
      <c r="BG111" s="149">
        <v>61</v>
      </c>
      <c r="BH111" s="182"/>
      <c r="BI111" s="182"/>
      <c r="BJ111" s="182"/>
      <c r="BK111" s="182"/>
      <c r="BL111" s="182"/>
      <c r="BM111" s="182"/>
      <c r="BN111" s="182"/>
      <c r="BO111" s="182"/>
    </row>
    <row r="112" spans="1:67" ht="18" customHeight="1" x14ac:dyDescent="0.3">
      <c r="A112" s="149">
        <v>77</v>
      </c>
      <c r="B112" s="149" t="str">
        <f>IF(A112=BG112,"v","x")</f>
        <v>v</v>
      </c>
      <c r="C112" s="149"/>
      <c r="D112" s="199"/>
      <c r="E112" s="174"/>
      <c r="F112" s="193"/>
      <c r="G112" s="177"/>
      <c r="H112" s="176">
        <f>SUM(M112+Q112+U112+Y112+AC112+AG112+AK112+AP112+AT112+AX112+BB112)</f>
        <v>0</v>
      </c>
      <c r="I112" s="153"/>
      <c r="J112" s="153">
        <v>2021</v>
      </c>
      <c r="K112" s="453">
        <f>J112-I112</f>
        <v>2021</v>
      </c>
      <c r="L112" s="178">
        <f>H112-M112</f>
        <v>0</v>
      </c>
      <c r="M112" s="164"/>
      <c r="N112" s="179">
        <v>1</v>
      </c>
      <c r="O112" s="179"/>
      <c r="P112" s="179"/>
      <c r="Q112" s="168">
        <f>SUM(O112*10+P112)/N112*10</f>
        <v>0</v>
      </c>
      <c r="R112" s="179">
        <v>1</v>
      </c>
      <c r="S112" s="179"/>
      <c r="T112" s="179"/>
      <c r="U112" s="168">
        <f>SUM(S112*10+T112)/R112*10</f>
        <v>0</v>
      </c>
      <c r="V112" s="179">
        <v>1</v>
      </c>
      <c r="W112" s="179"/>
      <c r="X112" s="179"/>
      <c r="Y112" s="168">
        <f>SUM(W112*10+X112)/V112*10</f>
        <v>0</v>
      </c>
      <c r="Z112" s="179">
        <v>1</v>
      </c>
      <c r="AA112" s="179"/>
      <c r="AB112" s="179"/>
      <c r="AC112" s="168">
        <f>SUM(AA112*10+AB112)/Z112*10</f>
        <v>0</v>
      </c>
      <c r="AD112" s="179">
        <v>1</v>
      </c>
      <c r="AE112" s="179"/>
      <c r="AF112" s="179"/>
      <c r="AG112" s="168">
        <f>SUM(AE112*10+AF112)/AD112*10</f>
        <v>0</v>
      </c>
      <c r="AH112" s="179">
        <v>1</v>
      </c>
      <c r="AI112" s="179"/>
      <c r="AJ112" s="179"/>
      <c r="AK112" s="168">
        <f>SUM(AI112*10+AJ112)/AH112*10</f>
        <v>0</v>
      </c>
      <c r="AL112" s="179">
        <v>1</v>
      </c>
      <c r="AM112" s="179">
        <v>1</v>
      </c>
      <c r="AN112" s="179"/>
      <c r="AO112" s="179"/>
      <c r="AP112" s="168">
        <f>SUM(AN112*10+AO112/AM112)/AL112*10</f>
        <v>0</v>
      </c>
      <c r="AQ112" s="179">
        <v>1</v>
      </c>
      <c r="AR112" s="179"/>
      <c r="AS112" s="179"/>
      <c r="AT112" s="168">
        <f>SUM(AR112*10+AS112)/AQ112*10</f>
        <v>0</v>
      </c>
      <c r="AU112" s="179">
        <v>1</v>
      </c>
      <c r="AV112" s="179"/>
      <c r="AW112" s="179"/>
      <c r="AX112" s="168">
        <f>SUM(AV112*10+AW112)/AU112*10</f>
        <v>0</v>
      </c>
      <c r="AY112" s="179">
        <v>1</v>
      </c>
      <c r="AZ112" s="179"/>
      <c r="BA112" s="179"/>
      <c r="BB112" s="168">
        <f>SUM(AZ112*10+BA112)/AY112*10</f>
        <v>0</v>
      </c>
      <c r="BC112" s="153">
        <f>IF(H112&lt;250,0,IF(H112&lt;500,250,IF(H112&lt;750,"500",IF(H112&lt;1000,750,IF(H112&lt;1500,1000,IF(H112&lt;2000,1500,IF(H112&lt;2500,2000,IF(H112&lt;3000,2500,3000))))))))</f>
        <v>0</v>
      </c>
      <c r="BD112" s="181">
        <v>0</v>
      </c>
      <c r="BE112" s="153">
        <f>BC112-BD112</f>
        <v>0</v>
      </c>
      <c r="BF112" s="153" t="str">
        <f>IF(BE112=0,"geen actie",CONCATENATE("diploma uitschrijven: ",BC112," punten"))</f>
        <v>geen actie</v>
      </c>
      <c r="BG112" s="149">
        <v>77</v>
      </c>
      <c r="BH112" s="182"/>
      <c r="BI112" s="182"/>
      <c r="BJ112" s="182"/>
      <c r="BK112" s="182"/>
      <c r="BL112" s="182"/>
      <c r="BM112" s="182"/>
      <c r="BN112" s="182"/>
      <c r="BO112" s="182"/>
    </row>
    <row r="113" spans="1:67" ht="18" customHeight="1" x14ac:dyDescent="0.3">
      <c r="A113" s="149">
        <v>71</v>
      </c>
      <c r="B113" s="149" t="str">
        <f>IF(A113=BG113,"v","x")</f>
        <v>v</v>
      </c>
      <c r="C113" s="149"/>
      <c r="D113" s="183"/>
      <c r="E113" s="174"/>
      <c r="F113" s="153"/>
      <c r="G113" s="175"/>
      <c r="H113" s="176">
        <f>SUM(M113+Q113+U113+Y113+AC113+AG113+AK113+AP113+AT113+AX113+BB113)</f>
        <v>0</v>
      </c>
      <c r="I113" s="177"/>
      <c r="J113" s="153">
        <v>2021</v>
      </c>
      <c r="K113" s="453">
        <f>J113-I113</f>
        <v>2021</v>
      </c>
      <c r="L113" s="178">
        <f>H113-M113</f>
        <v>0</v>
      </c>
      <c r="M113" s="164"/>
      <c r="N113" s="179">
        <v>1</v>
      </c>
      <c r="O113" s="179"/>
      <c r="P113" s="179"/>
      <c r="Q113" s="168">
        <f>SUM(O113*10+P113)/N113*10</f>
        <v>0</v>
      </c>
      <c r="R113" s="179">
        <v>1</v>
      </c>
      <c r="S113" s="179"/>
      <c r="T113" s="179"/>
      <c r="U113" s="168">
        <f>SUM(S113*10+T113)/R113*10</f>
        <v>0</v>
      </c>
      <c r="V113" s="179">
        <v>1</v>
      </c>
      <c r="W113" s="179"/>
      <c r="X113" s="179"/>
      <c r="Y113" s="168">
        <f>SUM(W113*10+X113)/V113*10</f>
        <v>0</v>
      </c>
      <c r="Z113" s="179">
        <v>1</v>
      </c>
      <c r="AA113" s="179"/>
      <c r="AB113" s="179"/>
      <c r="AC113" s="168">
        <f>SUM(AA113*10+AB113)/Z113*10</f>
        <v>0</v>
      </c>
      <c r="AD113" s="179">
        <v>1</v>
      </c>
      <c r="AE113" s="179"/>
      <c r="AF113" s="179"/>
      <c r="AG113" s="168">
        <f>SUM(AE113*10+AF113)/AD113*10</f>
        <v>0</v>
      </c>
      <c r="AH113" s="179">
        <v>1</v>
      </c>
      <c r="AI113" s="179"/>
      <c r="AJ113" s="179"/>
      <c r="AK113" s="168">
        <f>SUM(AI113*10+AJ113)/AH113*10</f>
        <v>0</v>
      </c>
      <c r="AL113" s="179">
        <v>1</v>
      </c>
      <c r="AM113" s="179">
        <v>1</v>
      </c>
      <c r="AN113" s="179"/>
      <c r="AO113" s="179"/>
      <c r="AP113" s="168">
        <f>SUM(AN113*10+AO113/AM113)/AL113*10</f>
        <v>0</v>
      </c>
      <c r="AQ113" s="179">
        <v>1</v>
      </c>
      <c r="AR113" s="179"/>
      <c r="AS113" s="179"/>
      <c r="AT113" s="168">
        <f>SUM(AR113*10+AS113)/AQ113*10</f>
        <v>0</v>
      </c>
      <c r="AU113" s="179">
        <v>1</v>
      </c>
      <c r="AV113" s="179"/>
      <c r="AW113" s="179"/>
      <c r="AX113" s="168">
        <f>SUM(AV113*10+AW113)/AU113*10</f>
        <v>0</v>
      </c>
      <c r="AY113" s="179">
        <v>1</v>
      </c>
      <c r="AZ113" s="179"/>
      <c r="BA113" s="179"/>
      <c r="BB113" s="168">
        <f>SUM(AZ113*10+BA113)/AY113*10</f>
        <v>0</v>
      </c>
      <c r="BC113" s="153">
        <f>IF(H113&lt;250,0,IF(H113&lt;500,250,IF(H113&lt;750,"500",IF(H113&lt;1000,750,IF(H113&lt;1500,1000,IF(H113&lt;2000,1500,IF(H113&lt;2500,2000,IF(H113&lt;3000,2500,3000))))))))</f>
        <v>0</v>
      </c>
      <c r="BD113" s="181">
        <v>0</v>
      </c>
      <c r="BE113" s="153">
        <f>BC113-BD113</f>
        <v>0</v>
      </c>
      <c r="BF113" s="153" t="str">
        <f>IF(BE113=0,"geen actie",CONCATENATE("diploma uitschrijven: ",BC113," punten"))</f>
        <v>geen actie</v>
      </c>
      <c r="BG113" s="149">
        <v>71</v>
      </c>
      <c r="BH113" s="182"/>
      <c r="BI113" s="182"/>
      <c r="BJ113" s="182"/>
      <c r="BK113" s="182"/>
      <c r="BL113" s="182"/>
      <c r="BM113" s="182"/>
      <c r="BN113" s="182"/>
      <c r="BO113" s="182"/>
    </row>
    <row r="114" spans="1:67" ht="18" customHeight="1" x14ac:dyDescent="0.3">
      <c r="A114" s="149">
        <v>67</v>
      </c>
      <c r="B114" s="149" t="str">
        <f>IF(A114=BG114,"v","x")</f>
        <v>v</v>
      </c>
      <c r="C114" s="149"/>
      <c r="D114" s="187"/>
      <c r="E114" s="174"/>
      <c r="F114" s="153"/>
      <c r="G114" s="175"/>
      <c r="H114" s="176">
        <f>SUM(M114+Q114+U114+Y114+AC114+AG114+AK114+AP114+AT114+AX114+BB114)</f>
        <v>0</v>
      </c>
      <c r="I114" s="177"/>
      <c r="J114" s="153">
        <v>2021</v>
      </c>
      <c r="K114" s="453">
        <f>J114-I114</f>
        <v>2021</v>
      </c>
      <c r="L114" s="178">
        <f>H114-M114</f>
        <v>0</v>
      </c>
      <c r="M114" s="164"/>
      <c r="N114" s="179">
        <v>1</v>
      </c>
      <c r="O114" s="179"/>
      <c r="P114" s="179"/>
      <c r="Q114" s="168">
        <f>SUM(O114*10+P114)/N114*10</f>
        <v>0</v>
      </c>
      <c r="R114" s="179">
        <v>1</v>
      </c>
      <c r="S114" s="179"/>
      <c r="T114" s="179"/>
      <c r="U114" s="168">
        <f>SUM(S114*10+T114)/R114*10</f>
        <v>0</v>
      </c>
      <c r="V114" s="179">
        <v>1</v>
      </c>
      <c r="W114" s="179"/>
      <c r="X114" s="179"/>
      <c r="Y114" s="168">
        <f>SUM(W114*10+X114)/V115*10</f>
        <v>0</v>
      </c>
      <c r="Z114" s="179">
        <v>1</v>
      </c>
      <c r="AA114" s="179"/>
      <c r="AB114" s="179"/>
      <c r="AC114" s="168">
        <f>SUM(AA114*10+AB114)/Z114*10</f>
        <v>0</v>
      </c>
      <c r="AD114" s="179">
        <v>1</v>
      </c>
      <c r="AE114" s="179"/>
      <c r="AF114" s="179"/>
      <c r="AG114" s="168">
        <f>SUM(AE114*10+AF114)/AD114*10</f>
        <v>0</v>
      </c>
      <c r="AH114" s="179">
        <v>1</v>
      </c>
      <c r="AI114" s="179"/>
      <c r="AJ114" s="179"/>
      <c r="AK114" s="168">
        <f>SUM(AI114*10+AJ114)/AH114*10</f>
        <v>0</v>
      </c>
      <c r="AL114" s="179">
        <v>1</v>
      </c>
      <c r="AM114" s="179">
        <v>1</v>
      </c>
      <c r="AN114" s="179"/>
      <c r="AO114" s="179"/>
      <c r="AP114" s="168">
        <f>SUM(AN114*10+AO114/AM114)/AL114*10</f>
        <v>0</v>
      </c>
      <c r="AQ114" s="179">
        <v>1</v>
      </c>
      <c r="AR114" s="179"/>
      <c r="AS114" s="179"/>
      <c r="AT114" s="168">
        <f>SUM(AR114*10+AS114)/AQ114*10</f>
        <v>0</v>
      </c>
      <c r="AU114" s="179">
        <v>1</v>
      </c>
      <c r="AV114" s="179"/>
      <c r="AW114" s="179"/>
      <c r="AX114" s="168">
        <f>SUM(AV114*10+AW114)/AU114*10</f>
        <v>0</v>
      </c>
      <c r="AY114" s="179">
        <v>1</v>
      </c>
      <c r="AZ114" s="179"/>
      <c r="BA114" s="179"/>
      <c r="BB114" s="168">
        <f>SUM(AZ114*10+BA114)/AY114*10</f>
        <v>0</v>
      </c>
      <c r="BC114" s="153">
        <f>IF(H114&lt;250,0,IF(H114&lt;500,250,IF(H114&lt;750,"500",IF(H114&lt;1000,750,IF(H114&lt;1500,1000,IF(H114&lt;2000,1500,IF(H114&lt;2500,2000,IF(H114&lt;3000,2500,3000))))))))</f>
        <v>0</v>
      </c>
      <c r="BD114" s="181">
        <v>0</v>
      </c>
      <c r="BE114" s="153">
        <f>BC114-BD114</f>
        <v>0</v>
      </c>
      <c r="BF114" s="153" t="str">
        <f>IF(BE114=0,"geen actie",CONCATENATE("diploma uitschrijven: ",BC114," punten"))</f>
        <v>geen actie</v>
      </c>
      <c r="BG114" s="149">
        <v>67</v>
      </c>
      <c r="BH114" s="182"/>
      <c r="BI114" s="182"/>
      <c r="BJ114" s="182"/>
      <c r="BK114" s="182"/>
      <c r="BL114" s="182"/>
      <c r="BM114" s="182"/>
      <c r="BN114" s="182"/>
      <c r="BO114" s="182"/>
    </row>
    <row r="115" spans="1:67" ht="18" customHeight="1" x14ac:dyDescent="0.3">
      <c r="A115" s="149">
        <v>73</v>
      </c>
      <c r="B115" s="149" t="str">
        <f>IF(A115=BG115,"v","x")</f>
        <v>v</v>
      </c>
      <c r="C115" s="149"/>
      <c r="D115" s="199"/>
      <c r="E115" s="155"/>
      <c r="F115" s="155"/>
      <c r="G115" s="177"/>
      <c r="H115" s="176">
        <f>SUM(M115+Q115+U115+Y115+AC115+AG115+AK115+AP115+AT115+AX115+BB115)</f>
        <v>0</v>
      </c>
      <c r="I115" s="153"/>
      <c r="J115" s="153">
        <v>2021</v>
      </c>
      <c r="K115" s="453">
        <f>J115-I115</f>
        <v>2021</v>
      </c>
      <c r="L115" s="178">
        <f>H115-M115</f>
        <v>0</v>
      </c>
      <c r="M115" s="164"/>
      <c r="N115" s="179">
        <v>1</v>
      </c>
      <c r="O115" s="179"/>
      <c r="P115" s="179"/>
      <c r="Q115" s="168">
        <f>SUM(O115*10+P115)/N115*10</f>
        <v>0</v>
      </c>
      <c r="R115" s="179">
        <v>1</v>
      </c>
      <c r="S115" s="179"/>
      <c r="T115" s="179"/>
      <c r="U115" s="168">
        <f>SUM(S115*10+T115)/R115*10</f>
        <v>0</v>
      </c>
      <c r="V115" s="179">
        <v>1</v>
      </c>
      <c r="W115" s="179"/>
      <c r="X115" s="179"/>
      <c r="Y115" s="168">
        <f>SUM(W115*10+X115)/V115*10</f>
        <v>0</v>
      </c>
      <c r="Z115" s="179">
        <v>1</v>
      </c>
      <c r="AA115" s="179"/>
      <c r="AB115" s="179"/>
      <c r="AC115" s="168">
        <f>SUM(AA115*10+AB115)/Z115*10</f>
        <v>0</v>
      </c>
      <c r="AD115" s="179">
        <v>1</v>
      </c>
      <c r="AE115" s="179"/>
      <c r="AF115" s="179"/>
      <c r="AG115" s="168">
        <f>SUM(AE115*10+AF115)/AD115*10</f>
        <v>0</v>
      </c>
      <c r="AH115" s="179">
        <v>1</v>
      </c>
      <c r="AI115" s="179"/>
      <c r="AJ115" s="179"/>
      <c r="AK115" s="168">
        <f>SUM(AI115*10+AJ115)/AH115*10</f>
        <v>0</v>
      </c>
      <c r="AL115" s="179">
        <v>1</v>
      </c>
      <c r="AM115" s="179">
        <v>1</v>
      </c>
      <c r="AN115" s="179"/>
      <c r="AO115" s="179"/>
      <c r="AP115" s="168">
        <f>SUM(AN115*10+AO115/AM115)/AL115*10</f>
        <v>0</v>
      </c>
      <c r="AQ115" s="179">
        <v>1</v>
      </c>
      <c r="AR115" s="179"/>
      <c r="AS115" s="179"/>
      <c r="AT115" s="168">
        <f>SUM(AR115*10+AS115)/AQ115*10</f>
        <v>0</v>
      </c>
      <c r="AU115" s="179">
        <v>1</v>
      </c>
      <c r="AV115" s="179"/>
      <c r="AW115" s="179"/>
      <c r="AX115" s="168">
        <f>SUM(AV115*10+AW115)/AU115*10</f>
        <v>0</v>
      </c>
      <c r="AY115" s="179">
        <v>1</v>
      </c>
      <c r="AZ115" s="179"/>
      <c r="BA115" s="179"/>
      <c r="BB115" s="168">
        <f>SUM(AZ115*10+BA115)/AY115*10</f>
        <v>0</v>
      </c>
      <c r="BC115" s="153">
        <f>IF(H115&lt;250,0,IF(H115&lt;500,250,IF(H115&lt;750,"500",IF(H115&lt;1000,750,IF(H115&lt;1500,1000,IF(H115&lt;2000,1500,IF(H115&lt;2500,2000,IF(H115&lt;3000,2500,3000))))))))</f>
        <v>0</v>
      </c>
      <c r="BD115" s="181">
        <v>0</v>
      </c>
      <c r="BE115" s="153">
        <f>BC115-BD115</f>
        <v>0</v>
      </c>
      <c r="BF115" s="153" t="str">
        <f>IF(BE115=0,"geen actie",CONCATENATE("diploma uitschrijven: ",BC115," punten"))</f>
        <v>geen actie</v>
      </c>
      <c r="BG115" s="149">
        <v>73</v>
      </c>
      <c r="BH115" s="182"/>
      <c r="BI115" s="182"/>
      <c r="BJ115" s="182"/>
      <c r="BK115" s="182"/>
      <c r="BL115" s="182"/>
      <c r="BM115" s="182"/>
      <c r="BN115" s="182"/>
      <c r="BO115" s="182"/>
    </row>
    <row r="116" spans="1:67" ht="18" customHeight="1" x14ac:dyDescent="0.3">
      <c r="A116" s="149">
        <v>76</v>
      </c>
      <c r="B116" s="149" t="str">
        <f>IF(A116=BG116,"v","x")</f>
        <v>v</v>
      </c>
      <c r="C116" s="191"/>
      <c r="D116" s="173"/>
      <c r="E116" s="174"/>
      <c r="F116" s="153"/>
      <c r="G116" s="175"/>
      <c r="H116" s="176">
        <f>SUM(M116+Q116+U116+Y116+AC116+AG116+AK116+AP116+AT116+AX116+BB116)</f>
        <v>0</v>
      </c>
      <c r="I116" s="186"/>
      <c r="J116" s="153">
        <v>2021</v>
      </c>
      <c r="K116" s="453">
        <f>J116-I116</f>
        <v>2021</v>
      </c>
      <c r="L116" s="178">
        <f>H116-M116</f>
        <v>0</v>
      </c>
      <c r="M116" s="164"/>
      <c r="N116" s="179">
        <v>1</v>
      </c>
      <c r="O116" s="179"/>
      <c r="P116" s="179"/>
      <c r="Q116" s="168">
        <f>SUM(O116*10+P116)/N116*10</f>
        <v>0</v>
      </c>
      <c r="R116" s="179">
        <v>1</v>
      </c>
      <c r="S116" s="179"/>
      <c r="T116" s="179"/>
      <c r="U116" s="168">
        <f>SUM(S116*10+T116)/R116*10</f>
        <v>0</v>
      </c>
      <c r="V116" s="179">
        <v>1</v>
      </c>
      <c r="W116" s="179"/>
      <c r="X116" s="179"/>
      <c r="Y116" s="168">
        <f>SUM(W116*10+X116)/V116*10</f>
        <v>0</v>
      </c>
      <c r="Z116" s="179">
        <v>1</v>
      </c>
      <c r="AA116" s="179"/>
      <c r="AB116" s="179"/>
      <c r="AC116" s="168">
        <f>SUM(AA116*10+AB116)/Z116*10</f>
        <v>0</v>
      </c>
      <c r="AD116" s="179">
        <v>1</v>
      </c>
      <c r="AE116" s="179"/>
      <c r="AF116" s="179"/>
      <c r="AG116" s="168">
        <f>SUM(AE116*10+AF116)/AD116*10</f>
        <v>0</v>
      </c>
      <c r="AH116" s="179">
        <v>1</v>
      </c>
      <c r="AI116" s="179"/>
      <c r="AJ116" s="179"/>
      <c r="AK116" s="168">
        <f>SUM(AI116*10+AJ116)/AH116*10</f>
        <v>0</v>
      </c>
      <c r="AL116" s="179">
        <v>1</v>
      </c>
      <c r="AM116" s="179">
        <v>1</v>
      </c>
      <c r="AN116" s="179"/>
      <c r="AO116" s="179"/>
      <c r="AP116" s="168">
        <f>SUM(AN116*10+AO116/AM116)/AL116*10</f>
        <v>0</v>
      </c>
      <c r="AQ116" s="179">
        <v>1</v>
      </c>
      <c r="AR116" s="179"/>
      <c r="AS116" s="179"/>
      <c r="AT116" s="168">
        <f>SUM(AR116*10+AS116)/AQ116*10</f>
        <v>0</v>
      </c>
      <c r="AU116" s="179">
        <v>1</v>
      </c>
      <c r="AV116" s="179"/>
      <c r="AW116" s="179"/>
      <c r="AX116" s="168">
        <f>SUM(AV116*10+AW116)/AU116*10</f>
        <v>0</v>
      </c>
      <c r="AY116" s="179">
        <v>1</v>
      </c>
      <c r="AZ116" s="179"/>
      <c r="BA116" s="179"/>
      <c r="BB116" s="168">
        <f>SUM(AZ116*10+BA116)/AY116*10</f>
        <v>0</v>
      </c>
      <c r="BC116" s="153">
        <f>IF(H116&lt;250,0,IF(H116&lt;500,250,IF(H116&lt;750,"500",IF(H116&lt;1000,750,IF(H116&lt;1500,1000,IF(H116&lt;2000,1500,IF(H116&lt;2500,2000,IF(H116&lt;3000,2500,3000))))))))</f>
        <v>0</v>
      </c>
      <c r="BD116" s="181">
        <v>0</v>
      </c>
      <c r="BE116" s="153">
        <f>BC116-BD116</f>
        <v>0</v>
      </c>
      <c r="BF116" s="153" t="str">
        <f>IF(BE116=0,"geen actie",CONCATENATE("diploma uitschrijven: ",BC116," punten"))</f>
        <v>geen actie</v>
      </c>
      <c r="BG116" s="149">
        <v>76</v>
      </c>
      <c r="BH116" s="182"/>
      <c r="BI116" s="182"/>
      <c r="BJ116" s="182"/>
      <c r="BK116" s="182"/>
      <c r="BL116" s="182"/>
      <c r="BM116" s="182"/>
      <c r="BN116" s="182"/>
      <c r="BO116" s="182"/>
    </row>
    <row r="117" spans="1:67" ht="18" customHeight="1" x14ac:dyDescent="0.3">
      <c r="A117" s="149">
        <v>70</v>
      </c>
      <c r="B117" s="149" t="str">
        <f>IF(A117=BG117,"v","x")</f>
        <v>v</v>
      </c>
      <c r="C117" s="149"/>
      <c r="D117" s="183"/>
      <c r="E117" s="174"/>
      <c r="F117" s="149"/>
      <c r="G117" s="175"/>
      <c r="H117" s="176">
        <f>SUM(M117+Q117+U117+Y117+AC117+AG117+AK117+AP117+AT117+AX117+BB117)</f>
        <v>0</v>
      </c>
      <c r="I117" s="186"/>
      <c r="J117" s="153">
        <v>2021</v>
      </c>
      <c r="K117" s="453">
        <f>J117-I117</f>
        <v>2021</v>
      </c>
      <c r="L117" s="178">
        <f>H117-M117</f>
        <v>0</v>
      </c>
      <c r="M117" s="164"/>
      <c r="N117" s="179">
        <v>1</v>
      </c>
      <c r="O117" s="179"/>
      <c r="P117" s="179"/>
      <c r="Q117" s="168">
        <f>SUM(O117*10+P117)/N117*10</f>
        <v>0</v>
      </c>
      <c r="R117" s="179">
        <v>1</v>
      </c>
      <c r="S117" s="179"/>
      <c r="T117" s="179"/>
      <c r="U117" s="168">
        <f>SUM(S117*10+T117)/R117*10</f>
        <v>0</v>
      </c>
      <c r="V117" s="179">
        <v>1</v>
      </c>
      <c r="W117" s="179"/>
      <c r="X117" s="179"/>
      <c r="Y117" s="168">
        <f>SUM(W117*10+X117)/V117*10</f>
        <v>0</v>
      </c>
      <c r="Z117" s="179">
        <v>1</v>
      </c>
      <c r="AA117" s="179"/>
      <c r="AB117" s="179"/>
      <c r="AC117" s="168">
        <f>SUM(AA117*10+AB117)/Z117*10</f>
        <v>0</v>
      </c>
      <c r="AD117" s="179">
        <v>1</v>
      </c>
      <c r="AE117" s="179"/>
      <c r="AF117" s="179"/>
      <c r="AG117" s="168">
        <f>SUM(AE117*10+AF117)/AD117*10</f>
        <v>0</v>
      </c>
      <c r="AH117" s="179">
        <v>1</v>
      </c>
      <c r="AI117" s="179"/>
      <c r="AJ117" s="179"/>
      <c r="AK117" s="168">
        <f>SUM(AI117*10+AJ117)/AH117*10</f>
        <v>0</v>
      </c>
      <c r="AL117" s="179">
        <v>1</v>
      </c>
      <c r="AM117" s="179">
        <v>1</v>
      </c>
      <c r="AN117" s="179"/>
      <c r="AO117" s="179"/>
      <c r="AP117" s="168">
        <f>SUM(AN117*10+AO117/AM117)/AL117*10</f>
        <v>0</v>
      </c>
      <c r="AQ117" s="179">
        <v>1</v>
      </c>
      <c r="AR117" s="179"/>
      <c r="AS117" s="179"/>
      <c r="AT117" s="168">
        <f>SUM(AR117*10+AS117)/AQ117*10</f>
        <v>0</v>
      </c>
      <c r="AU117" s="179">
        <v>1</v>
      </c>
      <c r="AV117" s="179"/>
      <c r="AW117" s="179"/>
      <c r="AX117" s="168">
        <f>SUM(AV117*10+AW117)/AU117*10</f>
        <v>0</v>
      </c>
      <c r="AY117" s="179">
        <v>1</v>
      </c>
      <c r="AZ117" s="179"/>
      <c r="BA117" s="179"/>
      <c r="BB117" s="168">
        <f>SUM(AZ117*10+BA117)/AY117*10</f>
        <v>0</v>
      </c>
      <c r="BC117" s="153">
        <f>IF(H117&lt;250,0,IF(H117&lt;500,250,IF(H117&lt;750,"500",IF(H117&lt;1000,750,IF(H117&lt;1500,1000,IF(H117&lt;2000,1500,IF(H117&lt;2500,2000,IF(H117&lt;3000,2500,3000))))))))</f>
        <v>0</v>
      </c>
      <c r="BD117" s="181">
        <v>0</v>
      </c>
      <c r="BE117" s="153">
        <f>BC117-BD117</f>
        <v>0</v>
      </c>
      <c r="BF117" s="153" t="str">
        <f>IF(BE117=0,"geen actie",CONCATENATE("diploma uitschrijven: ",BC117," punten"))</f>
        <v>geen actie</v>
      </c>
      <c r="BG117" s="149">
        <v>70</v>
      </c>
      <c r="BH117" s="182"/>
      <c r="BI117" s="182"/>
      <c r="BJ117" s="182"/>
      <c r="BK117" s="182"/>
      <c r="BL117" s="182"/>
      <c r="BM117" s="182"/>
      <c r="BN117" s="182"/>
      <c r="BO117" s="182"/>
    </row>
    <row r="118" spans="1:67" ht="18" customHeight="1" x14ac:dyDescent="0.3">
      <c r="A118" s="149">
        <v>72</v>
      </c>
      <c r="B118" s="149" t="str">
        <f>IF(A118=BG118,"v","x")</f>
        <v>v</v>
      </c>
      <c r="C118" s="149"/>
      <c r="D118" s="189"/>
      <c r="E118" s="155"/>
      <c r="F118" s="155"/>
      <c r="G118" s="177"/>
      <c r="H118" s="176">
        <f>SUM(M118+Q118+U118+Y118+AC118+AG118+AK118+AP118+AT118+AX118+BB118)</f>
        <v>0</v>
      </c>
      <c r="I118" s="153"/>
      <c r="J118" s="153">
        <v>2021</v>
      </c>
      <c r="K118" s="453">
        <f>J118-I118</f>
        <v>2021</v>
      </c>
      <c r="L118" s="178">
        <f>H118-M118</f>
        <v>0</v>
      </c>
      <c r="M118" s="164"/>
      <c r="N118" s="179">
        <v>1</v>
      </c>
      <c r="O118" s="179"/>
      <c r="P118" s="179"/>
      <c r="Q118" s="168">
        <f>SUM(O118*10+P118)/N118*10</f>
        <v>0</v>
      </c>
      <c r="R118" s="179">
        <v>1</v>
      </c>
      <c r="S118" s="179"/>
      <c r="T118" s="179"/>
      <c r="U118" s="168">
        <f>SUM(S118*10+T118)/R118*10</f>
        <v>0</v>
      </c>
      <c r="V118" s="179">
        <v>1</v>
      </c>
      <c r="W118" s="179"/>
      <c r="X118" s="179"/>
      <c r="Y118" s="168">
        <f>SUM(W118*10+X118)/V118*10</f>
        <v>0</v>
      </c>
      <c r="Z118" s="179">
        <v>1</v>
      </c>
      <c r="AA118" s="179"/>
      <c r="AB118" s="179"/>
      <c r="AC118" s="168">
        <f>SUM(AA118*10+AB118)/Z118*10</f>
        <v>0</v>
      </c>
      <c r="AD118" s="179">
        <v>1</v>
      </c>
      <c r="AE118" s="179"/>
      <c r="AF118" s="179"/>
      <c r="AG118" s="168">
        <f>SUM(AE118*10+AF118)/AD118*10</f>
        <v>0</v>
      </c>
      <c r="AH118" s="179">
        <v>1</v>
      </c>
      <c r="AI118" s="179"/>
      <c r="AJ118" s="179"/>
      <c r="AK118" s="168">
        <f>SUM(AI118*10+AJ118)/AH118*10</f>
        <v>0</v>
      </c>
      <c r="AL118" s="179">
        <v>1</v>
      </c>
      <c r="AM118" s="179">
        <v>1</v>
      </c>
      <c r="AN118" s="179"/>
      <c r="AO118" s="179"/>
      <c r="AP118" s="168">
        <f>SUM(AN118*10+AO118/AM118)/AL118*10</f>
        <v>0</v>
      </c>
      <c r="AQ118" s="179">
        <v>1</v>
      </c>
      <c r="AR118" s="179"/>
      <c r="AS118" s="179"/>
      <c r="AT118" s="180">
        <f>SUM(AR118*10+AS118)/AQ118*10</f>
        <v>0</v>
      </c>
      <c r="AU118" s="179">
        <v>1</v>
      </c>
      <c r="AV118" s="179"/>
      <c r="AW118" s="179"/>
      <c r="AX118" s="168">
        <f>SUM(AV118*10+AW118)/AU118*10</f>
        <v>0</v>
      </c>
      <c r="AY118" s="179">
        <v>1</v>
      </c>
      <c r="AZ118" s="179"/>
      <c r="BA118" s="179"/>
      <c r="BB118" s="168">
        <f>SUM(AZ118*10+BA118)/AY118*10</f>
        <v>0</v>
      </c>
      <c r="BC118" s="153">
        <f>IF(H118&lt;250,0,IF(H118&lt;500,250,IF(H118&lt;750,"500",IF(H118&lt;1000,750,IF(H118&lt;1500,1000,IF(H118&lt;2000,1500,IF(H118&lt;2500,2000,IF(H118&lt;3000,2500,3000))))))))</f>
        <v>0</v>
      </c>
      <c r="BD118" s="181">
        <v>0</v>
      </c>
      <c r="BE118" s="153">
        <f>BC118-BD118</f>
        <v>0</v>
      </c>
      <c r="BF118" s="153" t="str">
        <f>IF(BE118=0,"geen actie",CONCATENATE("diploma uitschrijven: ",BC118," punten"))</f>
        <v>geen actie</v>
      </c>
      <c r="BG118" s="149">
        <v>72</v>
      </c>
      <c r="BH118" s="182"/>
      <c r="BI118" s="182"/>
      <c r="BJ118" s="182"/>
      <c r="BK118" s="182"/>
      <c r="BL118" s="182"/>
      <c r="BM118" s="182"/>
      <c r="BN118" s="182"/>
      <c r="BO118" s="182"/>
    </row>
    <row r="119" spans="1:67" ht="18" customHeight="1" x14ac:dyDescent="0.3">
      <c r="A119" s="149">
        <v>65</v>
      </c>
      <c r="B119" s="149" t="str">
        <f>IF(A119=BG119,"v","x")</f>
        <v>v</v>
      </c>
      <c r="C119" s="149"/>
      <c r="D119" s="187"/>
      <c r="E119" s="155"/>
      <c r="F119" s="149"/>
      <c r="G119" s="175"/>
      <c r="H119" s="176">
        <f>SUM(M119+Q119+U119+Y119+AC119+AG119+AK119+AP119+AT119+AX119+BB119)</f>
        <v>0</v>
      </c>
      <c r="I119" s="186"/>
      <c r="J119" s="153">
        <v>2021</v>
      </c>
      <c r="K119" s="453">
        <f>J119-I119</f>
        <v>2021</v>
      </c>
      <c r="L119" s="178">
        <f>H119-M119</f>
        <v>0</v>
      </c>
      <c r="M119" s="164"/>
      <c r="N119" s="179">
        <v>1</v>
      </c>
      <c r="O119" s="179"/>
      <c r="P119" s="179"/>
      <c r="Q119" s="168">
        <f>SUM(O119*10+P119)/N119*10</f>
        <v>0</v>
      </c>
      <c r="R119" s="179">
        <v>1</v>
      </c>
      <c r="S119" s="179"/>
      <c r="T119" s="179"/>
      <c r="U119" s="168">
        <f>SUM(S119*10+T119)/R119*10</f>
        <v>0</v>
      </c>
      <c r="V119" s="179">
        <v>1</v>
      </c>
      <c r="W119" s="179"/>
      <c r="X119" s="179"/>
      <c r="Y119" s="168">
        <f>SUM(W119*10+X119)/V119*10</f>
        <v>0</v>
      </c>
      <c r="Z119" s="179">
        <v>1</v>
      </c>
      <c r="AA119" s="179"/>
      <c r="AB119" s="179"/>
      <c r="AC119" s="168">
        <f>SUM(AA119*10+AB119)/Z119*10</f>
        <v>0</v>
      </c>
      <c r="AD119" s="179">
        <v>1</v>
      </c>
      <c r="AE119" s="179"/>
      <c r="AF119" s="179"/>
      <c r="AG119" s="168">
        <f>SUM(AE119*10+AF119)/AD119*10</f>
        <v>0</v>
      </c>
      <c r="AH119" s="179">
        <v>1</v>
      </c>
      <c r="AI119" s="179"/>
      <c r="AJ119" s="179"/>
      <c r="AK119" s="168">
        <f>SUM(AI119*10+AJ119)/AH119*10</f>
        <v>0</v>
      </c>
      <c r="AL119" s="179">
        <v>1</v>
      </c>
      <c r="AM119" s="179">
        <v>1</v>
      </c>
      <c r="AN119" s="179"/>
      <c r="AO119" s="179"/>
      <c r="AP119" s="168">
        <f>SUM(AN119*10+AO119/AM119)/AL119*10</f>
        <v>0</v>
      </c>
      <c r="AQ119" s="179">
        <v>1</v>
      </c>
      <c r="AR119" s="179"/>
      <c r="AS119" s="179"/>
      <c r="AT119" s="180">
        <f>SUM(AR119*10+AS119)/AQ119*10</f>
        <v>0</v>
      </c>
      <c r="AU119" s="179">
        <v>1</v>
      </c>
      <c r="AV119" s="179"/>
      <c r="AW119" s="179"/>
      <c r="AX119" s="168">
        <f>SUM(AV119*10+AW119)/AU119*10</f>
        <v>0</v>
      </c>
      <c r="AY119" s="179">
        <v>1</v>
      </c>
      <c r="AZ119" s="179"/>
      <c r="BA119" s="179"/>
      <c r="BB119" s="168">
        <f>SUM(AZ119*10+BA119)/AY119*10</f>
        <v>0</v>
      </c>
      <c r="BC119" s="153">
        <f>IF(H119&lt;250,0,IF(H119&lt;500,250,IF(H119&lt;750,"500",IF(H119&lt;1000,750,IF(H119&lt;1500,1000,IF(H119&lt;2000,1500,IF(H119&lt;2500,2000,IF(H119&lt;3000,2500,3000))))))))</f>
        <v>0</v>
      </c>
      <c r="BD119" s="181">
        <v>0</v>
      </c>
      <c r="BE119" s="153">
        <f>BC119-BD119</f>
        <v>0</v>
      </c>
      <c r="BF119" s="153" t="str">
        <f>IF(BE119=0,"geen actie",CONCATENATE("diploma uitschrijven: ",BC119," punten"))</f>
        <v>geen actie</v>
      </c>
      <c r="BG119" s="149">
        <v>65</v>
      </c>
      <c r="BH119" s="182"/>
      <c r="BI119" s="182"/>
      <c r="BJ119" s="182"/>
      <c r="BK119" s="182"/>
      <c r="BL119" s="182"/>
      <c r="BM119" s="182"/>
      <c r="BN119" s="182"/>
      <c r="BO119" s="182"/>
    </row>
    <row r="120" spans="1:67" ht="18" customHeight="1" x14ac:dyDescent="0.3">
      <c r="A120" s="149">
        <v>66</v>
      </c>
      <c r="B120" s="149" t="str">
        <f>IF(A120=BG120,"v","x")</f>
        <v>v</v>
      </c>
      <c r="C120" s="149"/>
      <c r="D120" s="183"/>
      <c r="E120" s="174"/>
      <c r="F120" s="184"/>
      <c r="G120" s="185"/>
      <c r="H120" s="176">
        <f>SUM(M120+Q120+U120+Y120+AC120+AG120+AK120+AP120+AT120+AX120+BB120)</f>
        <v>0</v>
      </c>
      <c r="I120" s="186"/>
      <c r="J120" s="153">
        <v>2021</v>
      </c>
      <c r="K120" s="453">
        <f>J120-I120</f>
        <v>2021</v>
      </c>
      <c r="L120" s="178">
        <f>H120-M120</f>
        <v>0</v>
      </c>
      <c r="M120" s="164"/>
      <c r="N120" s="179">
        <v>1</v>
      </c>
      <c r="O120" s="179"/>
      <c r="P120" s="179"/>
      <c r="Q120" s="168">
        <f>SUM(O120*10+P120)/N120*10</f>
        <v>0</v>
      </c>
      <c r="R120" s="179">
        <v>1</v>
      </c>
      <c r="S120" s="179"/>
      <c r="T120" s="179"/>
      <c r="U120" s="168">
        <f>SUM(S120*10+T120)/R120*10</f>
        <v>0</v>
      </c>
      <c r="V120" s="179">
        <v>1</v>
      </c>
      <c r="W120" s="179"/>
      <c r="X120" s="179"/>
      <c r="Y120" s="168">
        <f>SUM(W120*10+X120)/V120*10</f>
        <v>0</v>
      </c>
      <c r="Z120" s="179">
        <v>1</v>
      </c>
      <c r="AA120" s="179"/>
      <c r="AB120" s="179"/>
      <c r="AC120" s="168">
        <f>SUM(AA120*10+AB120)/Z120*10</f>
        <v>0</v>
      </c>
      <c r="AD120" s="179">
        <v>1</v>
      </c>
      <c r="AE120" s="179"/>
      <c r="AF120" s="179"/>
      <c r="AG120" s="168">
        <f>SUM(AE120*10+AF120)/AD120*10</f>
        <v>0</v>
      </c>
      <c r="AH120" s="179">
        <v>1</v>
      </c>
      <c r="AI120" s="179"/>
      <c r="AJ120" s="179"/>
      <c r="AK120" s="168">
        <f>SUM(AI120*10+AJ120)/AH120*10</f>
        <v>0</v>
      </c>
      <c r="AL120" s="179">
        <v>1</v>
      </c>
      <c r="AM120" s="179">
        <v>1</v>
      </c>
      <c r="AN120" s="179"/>
      <c r="AO120" s="179"/>
      <c r="AP120" s="168">
        <f>SUM(AN120*10+AO120/AM120)/AL120*10</f>
        <v>0</v>
      </c>
      <c r="AQ120" s="179">
        <v>1</v>
      </c>
      <c r="AR120" s="179"/>
      <c r="AS120" s="179"/>
      <c r="AT120" s="180">
        <f>SUM(AR120*10+AS120)/AQ120*10</f>
        <v>0</v>
      </c>
      <c r="AU120" s="179">
        <v>1</v>
      </c>
      <c r="AV120" s="179"/>
      <c r="AW120" s="179"/>
      <c r="AX120" s="168">
        <f>SUM(AV120*10+AW120)/AU120*10</f>
        <v>0</v>
      </c>
      <c r="AY120" s="179">
        <v>1</v>
      </c>
      <c r="AZ120" s="179"/>
      <c r="BA120" s="179"/>
      <c r="BB120" s="168">
        <f>SUM(AZ120*10+BA120)/AY120*10</f>
        <v>0</v>
      </c>
      <c r="BC120" s="153">
        <f>IF(H120&lt;250,0,IF(H120&lt;500,250,IF(H120&lt;750,"500",IF(H120&lt;1000,750,IF(H120&lt;1500,1000,IF(H120&lt;2000,1500,IF(H120&lt;2500,2000,IF(H120&lt;3000,2500,3000))))))))</f>
        <v>0</v>
      </c>
      <c r="BD120" s="181">
        <v>0</v>
      </c>
      <c r="BE120" s="153">
        <f>BC120-BD120</f>
        <v>0</v>
      </c>
      <c r="BF120" s="153" t="str">
        <f>IF(BE120=0,"geen actie",CONCATENATE("diploma uitschrijven: ",BC120," punten"))</f>
        <v>geen actie</v>
      </c>
      <c r="BG120" s="149">
        <v>66</v>
      </c>
      <c r="BH120" s="182"/>
      <c r="BI120" s="182"/>
      <c r="BJ120" s="182"/>
      <c r="BK120" s="182"/>
      <c r="BL120" s="182"/>
      <c r="BM120" s="182"/>
      <c r="BN120" s="182"/>
      <c r="BO120" s="182"/>
    </row>
    <row r="121" spans="1:67" ht="18" customHeight="1" x14ac:dyDescent="0.3">
      <c r="A121" s="149">
        <v>69</v>
      </c>
      <c r="B121" s="149" t="str">
        <f>IF(A121=BG121,"v","x")</f>
        <v>v</v>
      </c>
      <c r="C121" s="149"/>
      <c r="D121" s="199"/>
      <c r="E121" s="174"/>
      <c r="F121" s="190"/>
      <c r="G121" s="186"/>
      <c r="H121" s="176">
        <f>SUM(M121+Q121+U121+Y121+AC121+AG121+AK121+AP121+AT121+AX121+BB121)</f>
        <v>0</v>
      </c>
      <c r="I121" s="153"/>
      <c r="J121" s="153">
        <v>2021</v>
      </c>
      <c r="K121" s="453">
        <f>J121-I121</f>
        <v>2021</v>
      </c>
      <c r="L121" s="178">
        <f>H121-M121</f>
        <v>0</v>
      </c>
      <c r="M121" s="164"/>
      <c r="N121" s="179">
        <v>1</v>
      </c>
      <c r="O121" s="179"/>
      <c r="P121" s="179"/>
      <c r="Q121" s="168"/>
      <c r="R121" s="179">
        <v>1</v>
      </c>
      <c r="S121" s="179"/>
      <c r="T121" s="179"/>
      <c r="U121" s="168"/>
      <c r="V121" s="179">
        <v>1</v>
      </c>
      <c r="W121" s="179"/>
      <c r="X121" s="179"/>
      <c r="Y121" s="168">
        <f>SUM(W121*10+X121)/V121*10</f>
        <v>0</v>
      </c>
      <c r="Z121" s="179">
        <v>1</v>
      </c>
      <c r="AA121" s="179"/>
      <c r="AB121" s="179"/>
      <c r="AC121" s="168">
        <f>SUM(AA121*10+AB121)/Z121*10</f>
        <v>0</v>
      </c>
      <c r="AD121" s="179">
        <v>1</v>
      </c>
      <c r="AE121" s="179"/>
      <c r="AF121" s="179"/>
      <c r="AG121" s="168">
        <f>SUM(AE121*10+AF121)/AD121*10</f>
        <v>0</v>
      </c>
      <c r="AH121" s="179">
        <v>1</v>
      </c>
      <c r="AI121" s="179"/>
      <c r="AJ121" s="179"/>
      <c r="AK121" s="168">
        <f>SUM(AI121*10+AJ121)/AH121*10</f>
        <v>0</v>
      </c>
      <c r="AL121" s="179">
        <v>1</v>
      </c>
      <c r="AM121" s="179">
        <v>1</v>
      </c>
      <c r="AN121" s="179"/>
      <c r="AO121" s="179"/>
      <c r="AP121" s="168">
        <f>SUM(AN121*10+AO121/AM121)/AL121*10</f>
        <v>0</v>
      </c>
      <c r="AQ121" s="179">
        <v>1</v>
      </c>
      <c r="AR121" s="179"/>
      <c r="AS121" s="179"/>
      <c r="AT121" s="180">
        <f>SUM(AR121*10+AS121)/AQ121*10</f>
        <v>0</v>
      </c>
      <c r="AU121" s="179">
        <v>1</v>
      </c>
      <c r="AV121" s="179"/>
      <c r="AW121" s="179"/>
      <c r="AX121" s="168">
        <f>SUM(AV121*10+AW121)/AU121*10</f>
        <v>0</v>
      </c>
      <c r="AY121" s="179">
        <v>1</v>
      </c>
      <c r="AZ121" s="179"/>
      <c r="BA121" s="179"/>
      <c r="BB121" s="168">
        <f>SUM(AZ121*10+BA121)/AY121*10</f>
        <v>0</v>
      </c>
      <c r="BC121" s="153">
        <f>IF(H121&lt;250,0,IF(H121&lt;500,250,IF(H121&lt;750,"500",IF(H121&lt;1000,750,IF(H121&lt;1500,1000,IF(H121&lt;2000,1500,IF(H121&lt;2500,2000,IF(H121&lt;3000,2500,3000))))))))</f>
        <v>0</v>
      </c>
      <c r="BD121" s="181">
        <v>0</v>
      </c>
      <c r="BE121" s="153">
        <f>BC121-BD121</f>
        <v>0</v>
      </c>
      <c r="BF121" s="153" t="str">
        <f>IF(BE121=0,"geen actie",CONCATENATE("diploma uitschrijven: ",BC121," punten"))</f>
        <v>geen actie</v>
      </c>
      <c r="BG121" s="149">
        <v>69</v>
      </c>
      <c r="BH121" s="182"/>
      <c r="BI121" s="182"/>
      <c r="BJ121" s="182"/>
      <c r="BK121" s="182"/>
      <c r="BL121" s="182"/>
      <c r="BM121" s="182"/>
      <c r="BN121" s="182"/>
      <c r="BO121" s="182"/>
    </row>
    <row r="122" spans="1:67" ht="20.25" customHeight="1" x14ac:dyDescent="0.3">
      <c r="A122" s="149">
        <v>74</v>
      </c>
      <c r="B122" s="149" t="str">
        <f>IF(A122=BG122,"v","x")</f>
        <v>v</v>
      </c>
      <c r="C122" s="149"/>
      <c r="D122" s="183"/>
      <c r="E122" s="174"/>
      <c r="F122" s="153"/>
      <c r="G122" s="175"/>
      <c r="H122" s="176">
        <f>SUM(M122+Q122+U122+Y122+AC122+AG122+AK122+AP122+AT122+AX122+BB122)</f>
        <v>0</v>
      </c>
      <c r="I122" s="186"/>
      <c r="J122" s="153">
        <v>2021</v>
      </c>
      <c r="K122" s="453">
        <f>J122-I122</f>
        <v>2021</v>
      </c>
      <c r="L122" s="178">
        <f>H122-M122</f>
        <v>0</v>
      </c>
      <c r="M122" s="164"/>
      <c r="N122" s="179">
        <v>1</v>
      </c>
      <c r="O122" s="179"/>
      <c r="P122" s="179"/>
      <c r="Q122" s="168">
        <f>SUM(O122*10+P122)/N122*10</f>
        <v>0</v>
      </c>
      <c r="R122" s="179">
        <v>1</v>
      </c>
      <c r="S122" s="179"/>
      <c r="T122" s="179"/>
      <c r="U122" s="168">
        <f>SUM(S122*10+T122)/R122*10</f>
        <v>0</v>
      </c>
      <c r="V122" s="179">
        <v>1</v>
      </c>
      <c r="W122" s="179"/>
      <c r="X122" s="179"/>
      <c r="Y122" s="168">
        <f>SUM(W122*10+X122)/V122*10</f>
        <v>0</v>
      </c>
      <c r="Z122" s="179">
        <v>1</v>
      </c>
      <c r="AA122" s="179"/>
      <c r="AB122" s="179"/>
      <c r="AC122" s="168">
        <f>SUM(AA122*10+AB122)/Z122*10</f>
        <v>0</v>
      </c>
      <c r="AD122" s="179">
        <v>1</v>
      </c>
      <c r="AE122" s="179"/>
      <c r="AF122" s="179"/>
      <c r="AG122" s="168">
        <f>SUM(AE122*10+AF122)/AD122*10</f>
        <v>0</v>
      </c>
      <c r="AH122" s="179">
        <v>1</v>
      </c>
      <c r="AI122" s="179"/>
      <c r="AJ122" s="179"/>
      <c r="AK122" s="168">
        <f>SUM(AI122*10+AJ122)/AH122*10</f>
        <v>0</v>
      </c>
      <c r="AL122" s="179">
        <v>1</v>
      </c>
      <c r="AM122" s="179">
        <v>1</v>
      </c>
      <c r="AN122" s="179"/>
      <c r="AO122" s="179"/>
      <c r="AP122" s="168">
        <f>SUM(AN122*10+AO122/AM122)/AL122*10</f>
        <v>0</v>
      </c>
      <c r="AQ122" s="179">
        <v>1</v>
      </c>
      <c r="AR122" s="179"/>
      <c r="AS122" s="179"/>
      <c r="AT122" s="180">
        <f>SUM(AR122*10+AS122)/AQ122*10</f>
        <v>0</v>
      </c>
      <c r="AU122" s="179">
        <v>1</v>
      </c>
      <c r="AV122" s="179"/>
      <c r="AW122" s="179"/>
      <c r="AX122" s="168">
        <f>SUM(AV122*10+AW122)/AU122*10</f>
        <v>0</v>
      </c>
      <c r="AY122" s="179">
        <v>1</v>
      </c>
      <c r="AZ122" s="179"/>
      <c r="BA122" s="179"/>
      <c r="BB122" s="168">
        <f>SUM(AZ122*10+BA122)/AY122*10</f>
        <v>0</v>
      </c>
      <c r="BC122" s="153">
        <f>IF(H122&lt;250,0,IF(H122&lt;500,250,IF(H122&lt;750,"500",IF(H122&lt;1000,750,IF(H122&lt;1500,1000,IF(H122&lt;2000,1500,IF(H122&lt;2500,2000,IF(H122&lt;3000,2500,3000))))))))</f>
        <v>0</v>
      </c>
      <c r="BD122" s="181">
        <v>0</v>
      </c>
      <c r="BE122" s="153">
        <f>BC122-BD122</f>
        <v>0</v>
      </c>
      <c r="BF122" s="153" t="str">
        <f>IF(BE122=0,"geen actie",CONCATENATE("diploma uitschrijven: ",BC122," punten"))</f>
        <v>geen actie</v>
      </c>
      <c r="BG122" s="149">
        <v>74</v>
      </c>
      <c r="BH122" s="182"/>
      <c r="BI122" s="182"/>
      <c r="BJ122" s="182"/>
      <c r="BK122" s="182"/>
      <c r="BL122" s="182"/>
      <c r="BM122" s="182"/>
      <c r="BN122" s="182"/>
      <c r="BO122" s="182"/>
    </row>
    <row r="123" spans="1:67" ht="18" customHeight="1" x14ac:dyDescent="0.3">
      <c r="A123" s="149">
        <v>68</v>
      </c>
      <c r="B123" s="202" t="str">
        <f>IF(A123=BG123,"v","x")</f>
        <v>v</v>
      </c>
      <c r="C123" s="202"/>
      <c r="D123" s="493"/>
      <c r="E123" s="494"/>
      <c r="F123" s="494"/>
      <c r="G123" s="196"/>
      <c r="H123" s="176">
        <f>SUM(M123+Q123+U123+Y123+AC123+AG123+AK123+AP123+AT123+AX123+BB123)</f>
        <v>0</v>
      </c>
      <c r="I123" s="197"/>
      <c r="J123" s="153">
        <v>2021</v>
      </c>
      <c r="K123" s="453">
        <f>J123-I123</f>
        <v>2021</v>
      </c>
      <c r="L123" s="178">
        <f>H123-M123</f>
        <v>0</v>
      </c>
      <c r="M123" s="203"/>
      <c r="N123" s="204">
        <v>1</v>
      </c>
      <c r="O123" s="204"/>
      <c r="P123" s="204"/>
      <c r="Q123" s="180">
        <f>SUM(O123*10+P123)/N123*10</f>
        <v>0</v>
      </c>
      <c r="R123" s="179">
        <v>1</v>
      </c>
      <c r="S123" s="204"/>
      <c r="T123" s="204"/>
      <c r="U123" s="180">
        <f>SUM(S123*10+T123)/R123*10</f>
        <v>0</v>
      </c>
      <c r="V123" s="204">
        <v>1</v>
      </c>
      <c r="W123" s="204"/>
      <c r="X123" s="204"/>
      <c r="Y123" s="180">
        <f>SUM(W123*10+X123)/V123*10</f>
        <v>0</v>
      </c>
      <c r="Z123" s="204">
        <v>1</v>
      </c>
      <c r="AA123" s="204"/>
      <c r="AB123" s="204"/>
      <c r="AC123" s="180">
        <f>SUM(AA123*10+AB123)/Z123*10</f>
        <v>0</v>
      </c>
      <c r="AD123" s="204">
        <v>1</v>
      </c>
      <c r="AE123" s="204"/>
      <c r="AF123" s="204"/>
      <c r="AG123" s="180">
        <f>SUM(AE123*10+AF123)/AD123*10</f>
        <v>0</v>
      </c>
      <c r="AH123" s="204">
        <v>1</v>
      </c>
      <c r="AI123" s="204"/>
      <c r="AJ123" s="204"/>
      <c r="AK123" s="180">
        <f>SUM(AI123*10+AJ123)/AH123*10</f>
        <v>0</v>
      </c>
      <c r="AL123" s="179">
        <v>1</v>
      </c>
      <c r="AM123" s="179">
        <v>1</v>
      </c>
      <c r="AN123" s="204"/>
      <c r="AO123" s="204"/>
      <c r="AP123" s="168">
        <f>SUM(AN123*10+AO123/AM123)/AL123*10</f>
        <v>0</v>
      </c>
      <c r="AQ123" s="204">
        <v>1</v>
      </c>
      <c r="AR123" s="204"/>
      <c r="AS123" s="204"/>
      <c r="AT123" s="180">
        <f>SUM(AR123*10+AS123)/AQ123*10</f>
        <v>0</v>
      </c>
      <c r="AU123" s="204">
        <v>1</v>
      </c>
      <c r="AV123" s="204"/>
      <c r="AW123" s="204"/>
      <c r="AX123" s="180">
        <f>SUM(AV123*10+AW123)/AU123*10</f>
        <v>0</v>
      </c>
      <c r="AY123" s="204">
        <v>1</v>
      </c>
      <c r="AZ123" s="204"/>
      <c r="BA123" s="204"/>
      <c r="BB123" s="180">
        <f>SUM(AZ123*10+BA123)/AY123*10</f>
        <v>0</v>
      </c>
      <c r="BC123" s="153">
        <f>IF(H123&lt;250,0,IF(H123&lt;500,250,IF(H123&lt;750,"500",IF(H123&lt;1000,750,IF(H123&lt;1500,1000,IF(H123&lt;2000,1500,IF(H123&lt;2500,2000,IF(H123&lt;3000,2500,3000))))))))</f>
        <v>0</v>
      </c>
      <c r="BD123" s="181">
        <v>0</v>
      </c>
      <c r="BE123" s="153">
        <f>BC123-BD123</f>
        <v>0</v>
      </c>
      <c r="BF123" s="197" t="str">
        <f>IF(BE123=0,"geen actie",CONCATENATE("diploma uitschrijven: ",BC123," punten"))</f>
        <v>geen actie</v>
      </c>
      <c r="BG123" s="149">
        <v>68</v>
      </c>
      <c r="BH123" s="182"/>
      <c r="BI123" s="182"/>
      <c r="BJ123" s="182"/>
      <c r="BK123" s="182"/>
      <c r="BO123" s="182"/>
    </row>
    <row r="124" spans="1:67" ht="18" customHeight="1" x14ac:dyDescent="0.3">
      <c r="A124" s="149">
        <v>75</v>
      </c>
      <c r="B124" s="202" t="str">
        <f>IF(A124=BG124,"v","x")</f>
        <v>v</v>
      </c>
      <c r="C124" s="149"/>
      <c r="D124" s="199"/>
      <c r="E124" s="174"/>
      <c r="F124" s="193"/>
      <c r="G124" s="177"/>
      <c r="H124" s="176">
        <f>SUM(M124+Q124+U124+Y124+AC124+AG124+AK124+AP124+AT124+AX124+BB124)</f>
        <v>0</v>
      </c>
      <c r="I124" s="153"/>
      <c r="J124" s="153">
        <v>2021</v>
      </c>
      <c r="K124" s="453">
        <f>J124-I124</f>
        <v>2021</v>
      </c>
      <c r="L124" s="178">
        <f>H124-M124</f>
        <v>0</v>
      </c>
      <c r="M124" s="164"/>
      <c r="N124" s="179">
        <v>1</v>
      </c>
      <c r="O124" s="179"/>
      <c r="P124" s="179"/>
      <c r="Q124" s="168">
        <f>SUM(O124*10+P124)/N124*10</f>
        <v>0</v>
      </c>
      <c r="R124" s="179">
        <v>1</v>
      </c>
      <c r="S124" s="179"/>
      <c r="T124" s="179"/>
      <c r="U124" s="168">
        <f>SUM(S124*10+T124)/R124*10</f>
        <v>0</v>
      </c>
      <c r="V124" s="179">
        <v>1</v>
      </c>
      <c r="W124" s="179"/>
      <c r="X124" s="179"/>
      <c r="Y124" s="168">
        <f>SUM(W124*10+X124)/V124*10</f>
        <v>0</v>
      </c>
      <c r="Z124" s="179">
        <v>1</v>
      </c>
      <c r="AA124" s="179"/>
      <c r="AB124" s="179"/>
      <c r="AC124" s="168">
        <f>SUM(AA124*10+AB124)/Z124*10</f>
        <v>0</v>
      </c>
      <c r="AD124" s="179">
        <v>1</v>
      </c>
      <c r="AE124" s="179"/>
      <c r="AF124" s="179"/>
      <c r="AG124" s="168">
        <f>SUM(AE124*10+AF124)/AD124*10</f>
        <v>0</v>
      </c>
      <c r="AH124" s="179">
        <v>1</v>
      </c>
      <c r="AI124" s="179"/>
      <c r="AJ124" s="179"/>
      <c r="AK124" s="168">
        <f>SUM(AI124*10+AJ124)/AH124*10</f>
        <v>0</v>
      </c>
      <c r="AL124" s="179">
        <v>1</v>
      </c>
      <c r="AM124" s="179">
        <v>1</v>
      </c>
      <c r="AN124" s="179"/>
      <c r="AO124" s="179"/>
      <c r="AP124" s="168">
        <f>SUM(AN124*10+AO124/AM124)/AL124*10</f>
        <v>0</v>
      </c>
      <c r="AQ124" s="179">
        <v>1</v>
      </c>
      <c r="AR124" s="179"/>
      <c r="AS124" s="179"/>
      <c r="AT124" s="168">
        <f>SUM(AR124*10+AS124)/AQ124*10</f>
        <v>0</v>
      </c>
      <c r="AU124" s="179">
        <v>1</v>
      </c>
      <c r="AV124" s="179"/>
      <c r="AW124" s="179"/>
      <c r="AX124" s="168">
        <f>SUM(AV124*10+AW124)/AU124*10</f>
        <v>0</v>
      </c>
      <c r="AY124" s="179">
        <v>1</v>
      </c>
      <c r="AZ124" s="179"/>
      <c r="BA124" s="179"/>
      <c r="BB124" s="168">
        <f>SUM(AZ124*10+BA124)/AY124*10</f>
        <v>0</v>
      </c>
      <c r="BC124" s="153">
        <f>IF(H124&lt;250,0,IF(H124&lt;500,250,IF(H124&lt;750,"500",IF(H124&lt;1000,750,IF(H124&lt;1500,1000,IF(H124&lt;2000,1500,IF(H124&lt;2500,2000,IF(H124&lt;3000,2500,3000))))))))</f>
        <v>0</v>
      </c>
      <c r="BD124" s="181">
        <v>0</v>
      </c>
      <c r="BE124" s="153">
        <f>BC124-BD124</f>
        <v>0</v>
      </c>
      <c r="BF124" s="153" t="str">
        <f>IF(BE124=0,"geen actie",CONCATENATE("diploma uitschrijven: ",BC124," punten"))</f>
        <v>geen actie</v>
      </c>
      <c r="BG124" s="149">
        <v>75</v>
      </c>
      <c r="BH124" s="182"/>
      <c r="BI124" s="182"/>
      <c r="BJ124" s="182"/>
      <c r="BK124" s="182"/>
      <c r="BO124" s="182"/>
    </row>
    <row r="126" spans="1:67" x14ac:dyDescent="0.3">
      <c r="D126" s="205"/>
    </row>
  </sheetData>
  <autoFilter ref="A1:BG124" xr:uid="{00000000-0009-0000-0000-000001000000}">
    <sortState xmlns:xlrd2="http://schemas.microsoft.com/office/spreadsheetml/2017/richdata2" ref="A2:BG124">
      <sortCondition ref="E2:E124"/>
    </sortState>
  </autoFilter>
  <conditionalFormatting sqref="R125:R126 R128:R65534">
    <cfRule type="cellIs" dxfId="229" priority="25" operator="between">
      <formula>0</formula>
      <formula>200</formula>
    </cfRule>
  </conditionalFormatting>
  <conditionalFormatting sqref="X124:X126 X128:X65534">
    <cfRule type="cellIs" dxfId="228" priority="26" operator="between">
      <formula>1</formula>
      <formula>200</formula>
    </cfRule>
  </conditionalFormatting>
  <conditionalFormatting sqref="BF90:BF124 BF2:BF66">
    <cfRule type="expression" dxfId="227" priority="27">
      <formula>NOT(ISERROR(SEARCH("geen actie",BF2)))</formula>
    </cfRule>
    <cfRule type="expression" dxfId="226" priority="28">
      <formula>NOT(ISERROR(SEARCH("diploma uitschrijven",BF2)))</formula>
    </cfRule>
  </conditionalFormatting>
  <conditionalFormatting sqref="H125:H126 H128:H130">
    <cfRule type="cellIs" dxfId="225" priority="29" operator="between">
      <formula>0</formula>
      <formula>250</formula>
    </cfRule>
    <cfRule type="cellIs" dxfId="224" priority="30" operator="between">
      <formula>249</formula>
      <formula>500</formula>
    </cfRule>
    <cfRule type="cellIs" dxfId="223" priority="31" operator="between">
      <formula>499</formula>
      <formula>750</formula>
    </cfRule>
  </conditionalFormatting>
  <conditionalFormatting sqref="AW96:AW97 T96:T97 AS118:AS123 BA96:BA97 AF118:AF123 AO96:AO97 AF96:AF97 AJ96:AJ97 P90:P97 AB118:AB123 AB96:AB97 P128:P130 AS96:AS97 T118:T123 AO118:AO123 AW118:AW123 P118:P126 BA118:BA123 AJ118:AJ123 P2:P66 T2:T94 X2:X123 AB2:AB74 AF2:AF74 AO2:AO74 AS2:AS74 AW2:AW74 BA2:BA74">
    <cfRule type="cellIs" dxfId="222" priority="32" operator="between">
      <formula>0</formula>
      <formula>222</formula>
    </cfRule>
  </conditionalFormatting>
  <conditionalFormatting sqref="BF7">
    <cfRule type="expression" dxfId="221" priority="33">
      <formula>NOT(ISERROR(SEARCH("diploma uitschrijven",BF7)))</formula>
    </cfRule>
  </conditionalFormatting>
  <conditionalFormatting sqref="K125:L338">
    <cfRule type="cellIs" dxfId="220" priority="34" operator="between">
      <formula>13</formula>
      <formula>16</formula>
    </cfRule>
  </conditionalFormatting>
  <conditionalFormatting sqref="BC2:BE2 BC3:BC12 BE3:BE12 BC13:BE124">
    <cfRule type="expression" dxfId="219" priority="35">
      <formula>NOT(ISERROR(SEARCH("diploma",BC2)))</formula>
    </cfRule>
    <cfRule type="expression" dxfId="218" priority="36">
      <formula>NOT(ISERROR(SEARCH("diploma",BC2)))</formula>
    </cfRule>
  </conditionalFormatting>
  <conditionalFormatting sqref="B2:B124">
    <cfRule type="cellIs" dxfId="217" priority="37" operator="equal">
      <formula>"v"</formula>
    </cfRule>
    <cfRule type="cellIs" dxfId="216" priority="38" operator="equal">
      <formula>"x"</formula>
    </cfRule>
  </conditionalFormatting>
  <conditionalFormatting sqref="T95">
    <cfRule type="cellIs" dxfId="215" priority="39" operator="between">
      <formula>0</formula>
      <formula>222</formula>
    </cfRule>
  </conditionalFormatting>
  <conditionalFormatting sqref="Z90:Z95">
    <cfRule type="cellIs" dxfId="214" priority="40" operator="between">
      <formula>13</formula>
      <formula>20</formula>
    </cfRule>
  </conditionalFormatting>
  <conditionalFormatting sqref="AB90:AB95">
    <cfRule type="cellIs" dxfId="213" priority="41" operator="between">
      <formula>0</formula>
      <formula>222</formula>
    </cfRule>
  </conditionalFormatting>
  <conditionalFormatting sqref="AD90:AD95">
    <cfRule type="cellIs" dxfId="212" priority="42" operator="between">
      <formula>13</formula>
      <formula>20</formula>
    </cfRule>
  </conditionalFormatting>
  <conditionalFormatting sqref="AF90:AF95">
    <cfRule type="cellIs" dxfId="211" priority="43" operator="between">
      <formula>0</formula>
      <formula>222</formula>
    </cfRule>
  </conditionalFormatting>
  <conditionalFormatting sqref="AH90:AH95">
    <cfRule type="cellIs" dxfId="210" priority="44" operator="between">
      <formula>13</formula>
      <formula>20</formula>
    </cfRule>
  </conditionalFormatting>
  <conditionalFormatting sqref="AJ90:AJ95">
    <cfRule type="cellIs" dxfId="209" priority="45" operator="between">
      <formula>0</formula>
      <formula>222</formula>
    </cfRule>
  </conditionalFormatting>
  <conditionalFormatting sqref="AM90:AM95">
    <cfRule type="cellIs" dxfId="208" priority="46" operator="between">
      <formula>13</formula>
      <formula>20</formula>
    </cfRule>
  </conditionalFormatting>
  <conditionalFormatting sqref="AO90:AO95">
    <cfRule type="cellIs" dxfId="207" priority="47" operator="between">
      <formula>0</formula>
      <formula>222</formula>
    </cfRule>
  </conditionalFormatting>
  <conditionalFormatting sqref="AQ90:AQ95">
    <cfRule type="cellIs" dxfId="206" priority="48" operator="between">
      <formula>13</formula>
      <formula>20</formula>
    </cfRule>
  </conditionalFormatting>
  <conditionalFormatting sqref="AS90:AS95">
    <cfRule type="cellIs" dxfId="205" priority="49" operator="between">
      <formula>0</formula>
      <formula>222</formula>
    </cfRule>
  </conditionalFormatting>
  <conditionalFormatting sqref="AU90:AU95">
    <cfRule type="cellIs" dxfId="204" priority="50" operator="between">
      <formula>13</formula>
      <formula>20</formula>
    </cfRule>
  </conditionalFormatting>
  <conditionalFormatting sqref="AW90:AW95">
    <cfRule type="cellIs" dxfId="203" priority="51" operator="between">
      <formula>0</formula>
      <formula>222</formula>
    </cfRule>
  </conditionalFormatting>
  <conditionalFormatting sqref="AY90:AY95">
    <cfRule type="cellIs" dxfId="202" priority="52" operator="between">
      <formula>13</formula>
      <formula>20</formula>
    </cfRule>
  </conditionalFormatting>
  <conditionalFormatting sqref="BA90:BA95">
    <cfRule type="cellIs" dxfId="201" priority="53" operator="between">
      <formula>0</formula>
      <formula>222</formula>
    </cfRule>
  </conditionalFormatting>
  <conditionalFormatting sqref="N2:N115">
    <cfRule type="cellIs" dxfId="200" priority="54" operator="between">
      <formula>13</formula>
      <formula>20</formula>
    </cfRule>
  </conditionalFormatting>
  <conditionalFormatting sqref="BF67:BF89">
    <cfRule type="expression" dxfId="199" priority="55">
      <formula>NOT(ISERROR(SEARCH("geen actie",BF67)))</formula>
    </cfRule>
    <cfRule type="expression" dxfId="198" priority="56">
      <formula>NOT(ISERROR(SEARCH("diploma uitschrijven",BF67)))</formula>
    </cfRule>
  </conditionalFormatting>
  <conditionalFormatting sqref="R1">
    <cfRule type="cellIs" dxfId="197" priority="57" operator="between">
      <formula>0</formula>
      <formula>200</formula>
    </cfRule>
  </conditionalFormatting>
  <conditionalFormatting sqref="X1">
    <cfRule type="cellIs" dxfId="196" priority="58" operator="between">
      <formula>1</formula>
      <formula>200</formula>
    </cfRule>
  </conditionalFormatting>
  <conditionalFormatting sqref="V1">
    <cfRule type="cellIs" dxfId="195" priority="59" operator="between">
      <formula>0</formula>
      <formula>200</formula>
    </cfRule>
  </conditionalFormatting>
  <conditionalFormatting sqref="Z1">
    <cfRule type="cellIs" dxfId="194" priority="60" operator="between">
      <formula>0</formula>
      <formula>200</formula>
    </cfRule>
  </conditionalFormatting>
  <conditionalFormatting sqref="AD1">
    <cfRule type="cellIs" dxfId="193" priority="61" operator="between">
      <formula>0</formula>
      <formula>200</formula>
    </cfRule>
  </conditionalFormatting>
  <conditionalFormatting sqref="AH1">
    <cfRule type="cellIs" dxfId="192" priority="62" operator="between">
      <formula>0</formula>
      <formula>200</formula>
    </cfRule>
  </conditionalFormatting>
  <conditionalFormatting sqref="AL1:AM1">
    <cfRule type="cellIs" dxfId="191" priority="63" operator="between">
      <formula>0</formula>
      <formula>200</formula>
    </cfRule>
  </conditionalFormatting>
  <conditionalFormatting sqref="AQ1">
    <cfRule type="cellIs" dxfId="190" priority="64" operator="between">
      <formula>0</formula>
      <formula>200</formula>
    </cfRule>
  </conditionalFormatting>
  <conditionalFormatting sqref="AU1">
    <cfRule type="cellIs" dxfId="189" priority="65" operator="between">
      <formula>0</formula>
      <formula>200</formula>
    </cfRule>
  </conditionalFormatting>
  <conditionalFormatting sqref="AY1">
    <cfRule type="cellIs" dxfId="188" priority="66" operator="between">
      <formula>0</formula>
      <formula>200</formula>
    </cfRule>
  </conditionalFormatting>
  <conditionalFormatting sqref="N1:BB1 N125:BB1048576 N2:AG2 Y75:AK120 AK3:AK74 AK2:BB2 S121:AK124 N3:R124 S3:X120 Y3:AG74 AL3:BB124">
    <cfRule type="cellIs" dxfId="187" priority="67" operator="greaterThan">
      <formula>150</formula>
    </cfRule>
  </conditionalFormatting>
  <conditionalFormatting sqref="K2:K124">
    <cfRule type="cellIs" dxfId="186" priority="19" operator="equal">
      <formula>12</formula>
    </cfRule>
    <cfRule type="cellIs" dxfId="185" priority="23" operator="lessThan">
      <formula>19</formula>
    </cfRule>
    <cfRule type="cellIs" dxfId="184" priority="24" operator="greaterThan">
      <formula>19</formula>
    </cfRule>
  </conditionalFormatting>
  <conditionalFormatting sqref="I41:I51">
    <cfRule type="cellIs" dxfId="183" priority="20" operator="greaterThan">
      <formula>1900</formula>
    </cfRule>
  </conditionalFormatting>
  <conditionalFormatting sqref="I41">
    <cfRule type="cellIs" dxfId="182" priority="21" operator="greaterThan">
      <formula>1950</formula>
    </cfRule>
  </conditionalFormatting>
  <conditionalFormatting sqref="I41">
    <cfRule type="cellIs" dxfId="181" priority="22" operator="greaterThan">
      <formula>1900</formula>
    </cfRule>
  </conditionalFormatting>
  <conditionalFormatting sqref="BD6:BD12">
    <cfRule type="expression" dxfId="180" priority="17">
      <formula>NOT(ISERROR(SEARCH("diploma",BD6)))</formula>
    </cfRule>
    <cfRule type="expression" dxfId="179" priority="18">
      <formula>NOT(ISERROR(SEARCH("diploma",BD6)))</formula>
    </cfRule>
  </conditionalFormatting>
  <conditionalFormatting sqref="F2:F52 F55:F56 F77:F79 F108:F124">
    <cfRule type="cellIs" dxfId="178" priority="16" operator="lessThan">
      <formula>1000</formula>
    </cfRule>
  </conditionalFormatting>
  <conditionalFormatting sqref="F53">
    <cfRule type="cellIs" dxfId="177" priority="15" operator="lessThan">
      <formula>1000</formula>
    </cfRule>
  </conditionalFormatting>
  <conditionalFormatting sqref="I53">
    <cfRule type="cellIs" dxfId="176" priority="14" operator="greaterThan">
      <formula>1900</formula>
    </cfRule>
  </conditionalFormatting>
  <conditionalFormatting sqref="AH2:AI74">
    <cfRule type="cellIs" dxfId="175" priority="11" operator="between">
      <formula>13</formula>
      <formula>20</formula>
    </cfRule>
  </conditionalFormatting>
  <conditionalFormatting sqref="AJ2:AJ74">
    <cfRule type="cellIs" dxfId="174" priority="12" operator="between">
      <formula>0</formula>
      <formula>222</formula>
    </cfRule>
  </conditionalFormatting>
  <conditionalFormatting sqref="AH2:AJ74">
    <cfRule type="cellIs" dxfId="173" priority="13" operator="greaterThan">
      <formula>150</formula>
    </cfRule>
  </conditionalFormatting>
  <conditionalFormatting sqref="I57">
    <cfRule type="cellIs" dxfId="172" priority="10" operator="greaterThan">
      <formula>1900</formula>
    </cfRule>
  </conditionalFormatting>
  <conditionalFormatting sqref="F57">
    <cfRule type="cellIs" dxfId="171" priority="9" operator="lessThan">
      <formula>1000</formula>
    </cfRule>
  </conditionalFormatting>
  <conditionalFormatting sqref="I58:I76">
    <cfRule type="cellIs" dxfId="170" priority="8" operator="greaterThan">
      <formula>1900</formula>
    </cfRule>
  </conditionalFormatting>
  <conditionalFormatting sqref="F58:F76">
    <cfRule type="cellIs" dxfId="169" priority="7" operator="lessThan">
      <formula>1000</formula>
    </cfRule>
  </conditionalFormatting>
  <conditionalFormatting sqref="I107 I93:I104 I80:I91">
    <cfRule type="cellIs" dxfId="168" priority="6" operator="greaterThan">
      <formula>1900</formula>
    </cfRule>
  </conditionalFormatting>
  <conditionalFormatting sqref="F106:F107 F80:F103">
    <cfRule type="cellIs" dxfId="167" priority="5" operator="lessThan">
      <formula>1000</formula>
    </cfRule>
  </conditionalFormatting>
  <conditionalFormatting sqref="I105:I106">
    <cfRule type="cellIs" dxfId="166" priority="4" operator="greaterThan">
      <formula>1900</formula>
    </cfRule>
  </conditionalFormatting>
  <conditionalFormatting sqref="I106">
    <cfRule type="cellIs" dxfId="165" priority="2" operator="greaterThan">
      <formula>1950</formula>
    </cfRule>
  </conditionalFormatting>
  <conditionalFormatting sqref="I106">
    <cfRule type="cellIs" dxfId="164" priority="3" operator="greaterThan">
      <formula>1900</formula>
    </cfRule>
  </conditionalFormatting>
  <conditionalFormatting sqref="AN62">
    <cfRule type="cellIs" dxfId="163" priority="1" operator="between">
      <formula>0</formula>
      <formula>222</formula>
    </cfRule>
  </conditionalFormatting>
  <pageMargins left="0.196527777777778" right="0.196527777777778" top="0.39374999999999999" bottom="0.39374999999999999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08A3-F9B0-4672-BC28-5B60C91A1668}">
  <sheetPr codeName="Blad5"/>
  <dimension ref="A1:AMM125"/>
  <sheetViews>
    <sheetView zoomScaleNormal="100" workbookViewId="0">
      <pane xSplit="11" ySplit="1" topLeftCell="AT35" activePane="bottomRight" state="frozen"/>
      <selection activeCell="E7" sqref="E7:E11"/>
      <selection pane="topRight" activeCell="E7" sqref="E7:E11"/>
      <selection pane="bottomLeft" activeCell="E7" sqref="E7:E11"/>
      <selection pane="bottomRight" activeCell="A42" sqref="A42:XFD42"/>
    </sheetView>
  </sheetViews>
  <sheetFormatPr defaultColWidth="8.88671875" defaultRowHeight="14.4" x14ac:dyDescent="0.3"/>
  <cols>
    <col min="1" max="1" width="4.33203125" style="148" customWidth="1"/>
    <col min="2" max="2" width="6.44140625" style="148" customWidth="1"/>
    <col min="3" max="3" width="7.33203125" style="148" customWidth="1"/>
    <col min="4" max="4" width="7.44140625" style="200" customWidth="1"/>
    <col min="5" max="5" width="26.44140625" style="206" bestFit="1" customWidth="1"/>
    <col min="6" max="6" width="11.88671875" style="222" bestFit="1" customWidth="1"/>
    <col min="7" max="7" width="19.6640625" style="208" customWidth="1"/>
    <col min="8" max="8" width="9.44140625" style="182" customWidth="1"/>
    <col min="9" max="9" width="7.44140625" style="148" customWidth="1"/>
    <col min="10" max="10" width="7.44140625" style="148" hidden="1" customWidth="1"/>
    <col min="11" max="11" width="8.44140625" style="148" customWidth="1"/>
    <col min="12" max="12" width="9.6640625" style="148" customWidth="1"/>
    <col min="13" max="13" width="8.5546875" style="182" customWidth="1"/>
    <col min="14" max="14" width="7.44140625" style="182" customWidth="1"/>
    <col min="15" max="15" width="4.109375" style="182" customWidth="1"/>
    <col min="16" max="16" width="5" style="182" customWidth="1"/>
    <col min="17" max="17" width="5" style="150" customWidth="1"/>
    <col min="18" max="18" width="6.6640625" style="150" customWidth="1"/>
    <col min="19" max="19" width="5.44140625" style="150" customWidth="1"/>
    <col min="20" max="21" width="5" style="150" customWidth="1"/>
    <col min="22" max="22" width="7.33203125" style="150" customWidth="1"/>
    <col min="23" max="23" width="3.6640625" style="150" customWidth="1"/>
    <col min="24" max="24" width="4" style="150" customWidth="1"/>
    <col min="25" max="25" width="10.44140625" style="182" customWidth="1"/>
    <col min="26" max="26" width="7" style="150" customWidth="1"/>
    <col min="27" max="27" width="4.44140625" style="150" customWidth="1"/>
    <col min="28" max="28" width="5" style="150" customWidth="1"/>
    <col min="29" max="29" width="4.33203125" style="182" customWidth="1"/>
    <col min="30" max="30" width="7" style="150" customWidth="1"/>
    <col min="31" max="31" width="4.109375" style="150" customWidth="1"/>
    <col min="32" max="32" width="4.33203125" style="150" customWidth="1"/>
    <col min="33" max="33" width="5" style="182" customWidth="1"/>
    <col min="34" max="34" width="6.6640625" style="182" customWidth="1"/>
    <col min="35" max="35" width="4.109375" style="182" customWidth="1"/>
    <col min="36" max="36" width="5" style="182" customWidth="1"/>
    <col min="37" max="37" width="6.44140625" style="182" customWidth="1"/>
    <col min="38" max="38" width="6.6640625" style="182" customWidth="1"/>
    <col min="39" max="39" width="4.109375" style="182" customWidth="1"/>
    <col min="40" max="40" width="5.44140625" style="182" customWidth="1"/>
    <col min="41" max="42" width="7" style="182" customWidth="1"/>
    <col min="43" max="45" width="5.44140625" style="182" customWidth="1"/>
    <col min="46" max="46" width="8.6640625" style="182" customWidth="1"/>
    <col min="47" max="49" width="5.44140625" style="182" customWidth="1"/>
    <col min="50" max="50" width="6.44140625" style="182" customWidth="1"/>
    <col min="51" max="51" width="5.6640625" style="182" customWidth="1"/>
    <col min="52" max="52" width="6" style="182" customWidth="1"/>
    <col min="53" max="53" width="6.33203125" style="182" customWidth="1"/>
    <col min="54" max="54" width="7.6640625" style="182" customWidth="1"/>
    <col min="55" max="55" width="7.6640625" style="210" customWidth="1"/>
    <col min="56" max="56" width="7.6640625" style="182" customWidth="1"/>
    <col min="57" max="57" width="21" style="182" customWidth="1"/>
    <col min="58" max="58" width="4.44140625" style="209" customWidth="1"/>
    <col min="59" max="60" width="7.6640625" style="150" customWidth="1"/>
    <col min="61" max="258" width="11.44140625" style="150" customWidth="1"/>
    <col min="259" max="259" width="4.33203125" style="150" customWidth="1"/>
    <col min="260" max="260" width="6.44140625" style="150" customWidth="1"/>
    <col min="261" max="261" width="7.33203125" style="150" customWidth="1"/>
    <col min="262" max="262" width="7.44140625" style="150" customWidth="1"/>
    <col min="263" max="263" width="21.6640625" style="150" customWidth="1"/>
    <col min="264" max="264" width="8" style="150" customWidth="1"/>
    <col min="265" max="265" width="19.6640625" style="150" customWidth="1"/>
    <col min="266" max="266" width="9.44140625" style="150" customWidth="1"/>
    <col min="267" max="267" width="7.44140625" style="150" customWidth="1"/>
    <col min="268" max="268" width="8.44140625" style="150" customWidth="1"/>
    <col min="269" max="305" width="11.44140625" style="150" customWidth="1"/>
    <col min="306" max="306" width="6.44140625" style="150" customWidth="1"/>
    <col min="307" max="307" width="5.6640625" style="150" customWidth="1"/>
    <col min="308" max="308" width="6" style="150" customWidth="1"/>
    <col min="309" max="309" width="6.33203125" style="150" customWidth="1"/>
    <col min="310" max="312" width="7.6640625" style="150" customWidth="1"/>
    <col min="313" max="313" width="21" style="150" customWidth="1"/>
    <col min="314" max="314" width="4.44140625" style="150" customWidth="1"/>
    <col min="315" max="316" width="7.6640625" style="150" customWidth="1"/>
    <col min="317" max="514" width="11.44140625" style="150" customWidth="1"/>
    <col min="515" max="515" width="4.33203125" style="150" customWidth="1"/>
    <col min="516" max="516" width="6.44140625" style="150" customWidth="1"/>
    <col min="517" max="517" width="7.33203125" style="150" customWidth="1"/>
    <col min="518" max="518" width="7.44140625" style="150" customWidth="1"/>
    <col min="519" max="519" width="21.6640625" style="150" customWidth="1"/>
    <col min="520" max="520" width="8" style="150" customWidth="1"/>
    <col min="521" max="521" width="19.6640625" style="150" customWidth="1"/>
    <col min="522" max="522" width="9.44140625" style="150" customWidth="1"/>
    <col min="523" max="523" width="7.44140625" style="150" customWidth="1"/>
    <col min="524" max="524" width="8.44140625" style="150" customWidth="1"/>
    <col min="525" max="561" width="11.44140625" style="150" customWidth="1"/>
    <col min="562" max="562" width="6.44140625" style="150" customWidth="1"/>
    <col min="563" max="563" width="5.6640625" style="150" customWidth="1"/>
    <col min="564" max="564" width="6" style="150" customWidth="1"/>
    <col min="565" max="565" width="6.33203125" style="150" customWidth="1"/>
    <col min="566" max="568" width="7.6640625" style="150" customWidth="1"/>
    <col min="569" max="569" width="21" style="150" customWidth="1"/>
    <col min="570" max="570" width="4.44140625" style="150" customWidth="1"/>
    <col min="571" max="572" width="7.6640625" style="150" customWidth="1"/>
    <col min="573" max="770" width="11.44140625" style="150" customWidth="1"/>
    <col min="771" max="771" width="4.33203125" style="150" customWidth="1"/>
    <col min="772" max="772" width="6.44140625" style="150" customWidth="1"/>
    <col min="773" max="773" width="7.33203125" style="150" customWidth="1"/>
    <col min="774" max="774" width="7.44140625" style="150" customWidth="1"/>
    <col min="775" max="775" width="21.6640625" style="150" customWidth="1"/>
    <col min="776" max="776" width="8" style="150" customWidth="1"/>
    <col min="777" max="777" width="19.6640625" style="150" customWidth="1"/>
    <col min="778" max="778" width="9.44140625" style="150" customWidth="1"/>
    <col min="779" max="779" width="7.44140625" style="150" customWidth="1"/>
    <col min="780" max="780" width="8.44140625" style="150" customWidth="1"/>
    <col min="781" max="817" width="11.44140625" style="150" customWidth="1"/>
    <col min="818" max="818" width="6.44140625" style="150" customWidth="1"/>
    <col min="819" max="819" width="5.6640625" style="150" customWidth="1"/>
    <col min="820" max="820" width="6" style="150" customWidth="1"/>
    <col min="821" max="821" width="6.33203125" style="150" customWidth="1"/>
    <col min="822" max="824" width="7.6640625" style="150" customWidth="1"/>
    <col min="825" max="825" width="21" style="150" customWidth="1"/>
    <col min="826" max="826" width="4.44140625" style="150" customWidth="1"/>
    <col min="827" max="828" width="7.6640625" style="150" customWidth="1"/>
    <col min="829" max="1027" width="11.44140625" style="150" customWidth="1"/>
    <col min="1028" max="16384" width="8.88671875" style="156"/>
  </cols>
  <sheetData>
    <row r="1" spans="1:66" s="150" customFormat="1" ht="79.95" customHeight="1" x14ac:dyDescent="0.3">
      <c r="A1" s="149" t="s">
        <v>207</v>
      </c>
      <c r="B1" s="157" t="s">
        <v>208</v>
      </c>
      <c r="C1" s="158" t="s">
        <v>209</v>
      </c>
      <c r="D1" s="159">
        <f>COUNTIF(D2:D121,"1")</f>
        <v>0</v>
      </c>
      <c r="E1" s="211" t="s">
        <v>210</v>
      </c>
      <c r="F1" s="212" t="s">
        <v>211</v>
      </c>
      <c r="G1" s="162" t="s">
        <v>212</v>
      </c>
      <c r="H1" s="163" t="s">
        <v>274</v>
      </c>
      <c r="I1" s="160" t="s">
        <v>214</v>
      </c>
      <c r="J1" s="160" t="s">
        <v>686</v>
      </c>
      <c r="K1" s="160" t="s">
        <v>215</v>
      </c>
      <c r="L1" s="456" t="s">
        <v>569</v>
      </c>
      <c r="M1" s="225" t="s">
        <v>568</v>
      </c>
      <c r="N1" s="165" t="s">
        <v>216</v>
      </c>
      <c r="O1" s="165" t="s">
        <v>99</v>
      </c>
      <c r="P1" s="165" t="s">
        <v>217</v>
      </c>
      <c r="Q1" s="166" t="s">
        <v>218</v>
      </c>
      <c r="R1" s="165" t="s">
        <v>219</v>
      </c>
      <c r="S1" s="165" t="s">
        <v>99</v>
      </c>
      <c r="T1" s="167" t="s">
        <v>220</v>
      </c>
      <c r="U1" s="166" t="s">
        <v>221</v>
      </c>
      <c r="V1" s="165" t="s">
        <v>219</v>
      </c>
      <c r="W1" s="165" t="s">
        <v>99</v>
      </c>
      <c r="X1" s="167" t="s">
        <v>220</v>
      </c>
      <c r="Y1" s="168" t="s">
        <v>222</v>
      </c>
      <c r="Z1" s="165" t="s">
        <v>219</v>
      </c>
      <c r="AA1" s="165" t="s">
        <v>99</v>
      </c>
      <c r="AB1" s="167" t="s">
        <v>220</v>
      </c>
      <c r="AC1" s="166" t="s">
        <v>223</v>
      </c>
      <c r="AD1" s="165" t="s">
        <v>219</v>
      </c>
      <c r="AE1" s="165" t="s">
        <v>99</v>
      </c>
      <c r="AF1" s="169" t="s">
        <v>224</v>
      </c>
      <c r="AG1" s="168" t="s">
        <v>225</v>
      </c>
      <c r="AH1" s="165" t="s">
        <v>219</v>
      </c>
      <c r="AI1" s="165" t="s">
        <v>99</v>
      </c>
      <c r="AJ1" s="169" t="s">
        <v>224</v>
      </c>
      <c r="AK1" s="168" t="s">
        <v>226</v>
      </c>
      <c r="AL1" s="165" t="s">
        <v>219</v>
      </c>
      <c r="AM1" s="165" t="s">
        <v>99</v>
      </c>
      <c r="AN1" s="169" t="s">
        <v>224</v>
      </c>
      <c r="AO1" s="168" t="s">
        <v>228</v>
      </c>
      <c r="AP1" s="165" t="s">
        <v>219</v>
      </c>
      <c r="AQ1" s="165" t="s">
        <v>99</v>
      </c>
      <c r="AR1" s="169" t="s">
        <v>224</v>
      </c>
      <c r="AS1" s="168" t="s">
        <v>229</v>
      </c>
      <c r="AT1" s="165" t="s">
        <v>219</v>
      </c>
      <c r="AU1" s="165" t="s">
        <v>99</v>
      </c>
      <c r="AV1" s="169" t="s">
        <v>224</v>
      </c>
      <c r="AW1" s="168" t="s">
        <v>230</v>
      </c>
      <c r="AX1" s="165" t="s">
        <v>219</v>
      </c>
      <c r="AY1" s="165" t="s">
        <v>99</v>
      </c>
      <c r="AZ1" s="169" t="s">
        <v>224</v>
      </c>
      <c r="BA1" s="168" t="s">
        <v>231</v>
      </c>
      <c r="BB1" s="182"/>
      <c r="BC1" s="171" t="s">
        <v>233</v>
      </c>
      <c r="BD1" s="170" t="s">
        <v>234</v>
      </c>
      <c r="BE1" s="172" t="s">
        <v>235</v>
      </c>
      <c r="BF1" s="172" t="s">
        <v>275</v>
      </c>
    </row>
    <row r="2" spans="1:66" x14ac:dyDescent="0.3">
      <c r="A2" s="149">
        <v>1</v>
      </c>
      <c r="B2" s="149" t="str">
        <f>IF(A2=BF2,"v","x")</f>
        <v>v</v>
      </c>
      <c r="C2" s="149" t="s">
        <v>237</v>
      </c>
      <c r="D2" s="153"/>
      <c r="E2" s="174" t="s">
        <v>276</v>
      </c>
      <c r="F2" s="190">
        <v>118947</v>
      </c>
      <c r="G2" s="186" t="s">
        <v>242</v>
      </c>
      <c r="H2" s="176">
        <f>SUM(M2+Q2+U2+Y2+AC2+AG2+AK2+AO2+AS2+AW2+BA2)</f>
        <v>603.22519147519154</v>
      </c>
      <c r="I2" s="153">
        <v>2012</v>
      </c>
      <c r="J2" s="153">
        <v>2021</v>
      </c>
      <c r="K2" s="453">
        <f>J2-I2</f>
        <v>9</v>
      </c>
      <c r="L2" s="184">
        <f>H2-M2</f>
        <v>544.52389277389284</v>
      </c>
      <c r="M2" s="164">
        <v>58.701298701298704</v>
      </c>
      <c r="N2" s="204">
        <v>10</v>
      </c>
      <c r="O2" s="204">
        <v>2</v>
      </c>
      <c r="P2" s="204">
        <v>16</v>
      </c>
      <c r="Q2" s="180">
        <f>SUM(O2*10+P2)/N2*10</f>
        <v>36</v>
      </c>
      <c r="R2" s="204">
        <v>13</v>
      </c>
      <c r="S2" s="204">
        <v>6</v>
      </c>
      <c r="T2" s="204">
        <v>48</v>
      </c>
      <c r="U2" s="180">
        <f>SUM(S2*10+T2)/R2*10</f>
        <v>83.07692307692308</v>
      </c>
      <c r="V2" s="204">
        <v>8</v>
      </c>
      <c r="W2" s="204">
        <v>3</v>
      </c>
      <c r="X2" s="204">
        <v>27</v>
      </c>
      <c r="Y2" s="180">
        <f>SUM(W2*10+X2)/V2*10</f>
        <v>71.25</v>
      </c>
      <c r="Z2" s="204">
        <v>11</v>
      </c>
      <c r="AA2" s="204">
        <v>5</v>
      </c>
      <c r="AB2" s="204">
        <v>45</v>
      </c>
      <c r="AC2" s="180">
        <f>SUM(AA2*10+AB2)/Z2*10</f>
        <v>86.363636363636374</v>
      </c>
      <c r="AD2" s="204">
        <v>1</v>
      </c>
      <c r="AE2" s="204"/>
      <c r="AF2" s="204"/>
      <c r="AG2" s="180">
        <f>SUM(AE2*10+AF2)/AD2*10</f>
        <v>0</v>
      </c>
      <c r="AH2" s="204">
        <v>15</v>
      </c>
      <c r="AI2" s="204">
        <v>4</v>
      </c>
      <c r="AJ2" s="204">
        <v>38</v>
      </c>
      <c r="AK2" s="180">
        <f>SUM(AI2*10+AJ2)/AH2*10</f>
        <v>52</v>
      </c>
      <c r="AL2" s="204">
        <v>8</v>
      </c>
      <c r="AM2" s="204">
        <v>0</v>
      </c>
      <c r="AN2" s="204">
        <v>14</v>
      </c>
      <c r="AO2" s="180">
        <f>SUM(AM2*10+AN2)/AL2*10</f>
        <v>17.5</v>
      </c>
      <c r="AP2" s="179">
        <v>7</v>
      </c>
      <c r="AQ2" s="204">
        <v>3</v>
      </c>
      <c r="AR2" s="204">
        <v>19</v>
      </c>
      <c r="AS2" s="180">
        <f>SUM(AQ2*10+AR2)/AP2*10</f>
        <v>70</v>
      </c>
      <c r="AT2" s="179">
        <v>8</v>
      </c>
      <c r="AU2" s="204">
        <v>3</v>
      </c>
      <c r="AV2" s="204">
        <v>22</v>
      </c>
      <c r="AW2" s="180">
        <f>SUM(AU2*10+AV2)/AT2*10</f>
        <v>65</v>
      </c>
      <c r="AX2" s="179">
        <v>9</v>
      </c>
      <c r="AY2" s="204">
        <v>3</v>
      </c>
      <c r="AZ2" s="204">
        <v>27</v>
      </c>
      <c r="BA2" s="180">
        <f>SUM(AY2*10+AZ2)/AX2*10</f>
        <v>63.333333333333329</v>
      </c>
      <c r="BB2" s="153" t="str">
        <f>IF(H2&lt;250,0,IF(H2&lt;500,250,IF(H2&lt;750,"500",IF(H2&lt;1000,750,IF(H2&lt;1500,1000,IF(H2&lt;2000,1500,IF(H2&lt;2500,2000,IF(H2&lt;3000,2500,3000))))))))</f>
        <v>500</v>
      </c>
      <c r="BC2" s="181">
        <v>250</v>
      </c>
      <c r="BD2" s="153">
        <f>BB2-BC2</f>
        <v>250</v>
      </c>
      <c r="BE2" s="153" t="str">
        <f>IF(BD2=0,"geen actie",CONCATENATE("diploma uitschrijven: ",BB2," punten"))</f>
        <v>diploma uitschrijven: 500 punten</v>
      </c>
      <c r="BF2" s="182">
        <v>1</v>
      </c>
      <c r="BG2" s="182"/>
      <c r="BH2" s="182"/>
      <c r="BI2" s="182"/>
      <c r="BJ2" s="182"/>
      <c r="BK2" s="182"/>
      <c r="BL2" s="182"/>
      <c r="BM2" s="182"/>
      <c r="BN2" s="182"/>
    </row>
    <row r="3" spans="1:66" x14ac:dyDescent="0.3">
      <c r="A3" s="149">
        <v>2</v>
      </c>
      <c r="B3" s="149" t="str">
        <f>IF(A3=BF3,"v","x")</f>
        <v>v</v>
      </c>
      <c r="C3" s="149" t="s">
        <v>237</v>
      </c>
      <c r="D3" s="153"/>
      <c r="E3" s="174" t="s">
        <v>658</v>
      </c>
      <c r="F3" s="190"/>
      <c r="G3" s="186" t="s">
        <v>242</v>
      </c>
      <c r="H3" s="176">
        <f>SUM(M3+Q3+U3+Y3+AC3+AG3+AK3+AO3+AS3+AW3+BA3)</f>
        <v>899</v>
      </c>
      <c r="I3" s="153">
        <v>2009</v>
      </c>
      <c r="J3" s="153">
        <v>2021</v>
      </c>
      <c r="K3" s="453">
        <f>J3-I3</f>
        <v>12</v>
      </c>
      <c r="L3" s="184">
        <f>H3-M3</f>
        <v>0</v>
      </c>
      <c r="M3" s="164">
        <v>899</v>
      </c>
      <c r="N3" s="204">
        <v>1</v>
      </c>
      <c r="O3" s="204"/>
      <c r="P3" s="204"/>
      <c r="Q3" s="180">
        <f>SUM(O3*10+P3)/N3*10</f>
        <v>0</v>
      </c>
      <c r="R3" s="204">
        <v>1</v>
      </c>
      <c r="S3" s="204"/>
      <c r="T3" s="204"/>
      <c r="U3" s="180">
        <f>SUM(S3*10+T3)/R3*10</f>
        <v>0</v>
      </c>
      <c r="V3" s="204">
        <v>1</v>
      </c>
      <c r="W3" s="204"/>
      <c r="X3" s="204"/>
      <c r="Y3" s="180">
        <f>SUM(W3*10+X3)/V3*10</f>
        <v>0</v>
      </c>
      <c r="Z3" s="204">
        <v>1</v>
      </c>
      <c r="AA3" s="204"/>
      <c r="AB3" s="204"/>
      <c r="AC3" s="180">
        <f>SUM(AA3*10+AB3)/Z3*10</f>
        <v>0</v>
      </c>
      <c r="AD3" s="204">
        <v>1</v>
      </c>
      <c r="AE3" s="204"/>
      <c r="AF3" s="204"/>
      <c r="AG3" s="180">
        <f>SUM(AE3*10+AF3)/AD3*10</f>
        <v>0</v>
      </c>
      <c r="AH3" s="204">
        <v>1</v>
      </c>
      <c r="AI3" s="204"/>
      <c r="AJ3" s="204"/>
      <c r="AK3" s="180">
        <f>SUM(AI3*10+AJ3)/AH3*10</f>
        <v>0</v>
      </c>
      <c r="AL3" s="204">
        <v>1</v>
      </c>
      <c r="AM3" s="204"/>
      <c r="AN3" s="204"/>
      <c r="AO3" s="180">
        <f>SUM(AM3*10+AN3)/AL3*10</f>
        <v>0</v>
      </c>
      <c r="AP3" s="179">
        <v>1</v>
      </c>
      <c r="AQ3" s="204"/>
      <c r="AR3" s="204"/>
      <c r="AS3" s="180">
        <f>SUM(AQ3*10+AR3)/AP3*10</f>
        <v>0</v>
      </c>
      <c r="AT3" s="179">
        <v>1</v>
      </c>
      <c r="AU3" s="204"/>
      <c r="AV3" s="204"/>
      <c r="AW3" s="180">
        <f>SUM(AU3*10+AV3)/AT3*10</f>
        <v>0</v>
      </c>
      <c r="AX3" s="179">
        <v>1</v>
      </c>
      <c r="AY3" s="204"/>
      <c r="AZ3" s="204"/>
      <c r="BA3" s="180">
        <f>SUM(AY3*10+AZ3)/AX3*10</f>
        <v>0</v>
      </c>
      <c r="BB3" s="153">
        <f>IF(H3&lt;250,0,IF(H3&lt;500,250,IF(H3&lt;750,"500",IF(H3&lt;1000,750,IF(H3&lt;1500,1000,IF(H3&lt;2000,1500,IF(H3&lt;2500,2000,IF(H3&lt;3000,2500,3000))))))))</f>
        <v>750</v>
      </c>
      <c r="BC3" s="181">
        <v>750</v>
      </c>
      <c r="BD3" s="153">
        <f>BB3-BC3</f>
        <v>0</v>
      </c>
      <c r="BE3" s="153" t="str">
        <f>IF(BD3=0,"geen actie",CONCATENATE("diploma uitschrijven: ",BB3," punten"))</f>
        <v>geen actie</v>
      </c>
      <c r="BF3" s="182">
        <v>2</v>
      </c>
      <c r="BG3" s="182"/>
      <c r="BH3" s="182"/>
      <c r="BI3" s="182"/>
      <c r="BJ3" s="182"/>
      <c r="BN3" s="182"/>
    </row>
    <row r="4" spans="1:66" x14ac:dyDescent="0.3">
      <c r="A4" s="149">
        <v>75</v>
      </c>
      <c r="B4" s="149" t="str">
        <f>IF(A4=BF4,"v","x")</f>
        <v>v</v>
      </c>
      <c r="C4" s="149" t="s">
        <v>237</v>
      </c>
      <c r="D4" s="476"/>
      <c r="E4" s="174" t="s">
        <v>754</v>
      </c>
      <c r="F4" s="190"/>
      <c r="G4" s="186" t="s">
        <v>301</v>
      </c>
      <c r="H4" s="176">
        <f>SUM(M4+Q4+U4+Y4+AC4+AG4+AK4+AO4+AS4+AW4+BA4)</f>
        <v>44</v>
      </c>
      <c r="I4" s="153">
        <v>2011</v>
      </c>
      <c r="J4" s="153">
        <v>2021</v>
      </c>
      <c r="K4" s="453">
        <f>J4-I4</f>
        <v>10</v>
      </c>
      <c r="L4" s="184">
        <f>H4-M4</f>
        <v>44</v>
      </c>
      <c r="M4" s="164">
        <v>0</v>
      </c>
      <c r="N4" s="204">
        <v>1</v>
      </c>
      <c r="O4" s="204"/>
      <c r="P4" s="204"/>
      <c r="Q4" s="180">
        <f>SUM(O4*10+P4)/N4*10</f>
        <v>0</v>
      </c>
      <c r="R4" s="204">
        <v>1</v>
      </c>
      <c r="S4" s="204"/>
      <c r="T4" s="204"/>
      <c r="U4" s="180">
        <f>SUM(S4*10+T4)/R4*10</f>
        <v>0</v>
      </c>
      <c r="V4" s="204">
        <v>1</v>
      </c>
      <c r="W4" s="204"/>
      <c r="X4" s="204"/>
      <c r="Y4" s="180">
        <f>SUM(W4*10+X4)/V4*10</f>
        <v>0</v>
      </c>
      <c r="Z4" s="204">
        <v>1</v>
      </c>
      <c r="AA4" s="204"/>
      <c r="AB4" s="204"/>
      <c r="AC4" s="180">
        <f>SUM(AA4*10+AB4)/Z4*10</f>
        <v>0</v>
      </c>
      <c r="AD4" s="204">
        <v>1</v>
      </c>
      <c r="AE4" s="204"/>
      <c r="AF4" s="204"/>
      <c r="AG4" s="180">
        <f>SUM(AE4*10+AF4)/AD4*10</f>
        <v>0</v>
      </c>
      <c r="AH4" s="204">
        <v>1</v>
      </c>
      <c r="AI4" s="204"/>
      <c r="AJ4" s="204"/>
      <c r="AK4" s="180">
        <f>SUM(AI4*10+AJ4)/AH4*10</f>
        <v>0</v>
      </c>
      <c r="AL4" s="204">
        <v>1</v>
      </c>
      <c r="AM4" s="204"/>
      <c r="AN4" s="204"/>
      <c r="AO4" s="180">
        <f>SUM(AM4*10+AN4)/AL4*10</f>
        <v>0</v>
      </c>
      <c r="AP4" s="179">
        <v>1</v>
      </c>
      <c r="AQ4" s="204"/>
      <c r="AR4" s="204"/>
      <c r="AS4" s="180">
        <f>SUM(AQ4*10+AR4)/AP4*10</f>
        <v>0</v>
      </c>
      <c r="AT4" s="179">
        <v>1</v>
      </c>
      <c r="AU4" s="204"/>
      <c r="AV4" s="204"/>
      <c r="AW4" s="180">
        <f>SUM(AU4*10+AV4)/AT4*10</f>
        <v>0</v>
      </c>
      <c r="AX4" s="179">
        <v>5</v>
      </c>
      <c r="AY4" s="204">
        <v>1</v>
      </c>
      <c r="AZ4" s="204">
        <v>12</v>
      </c>
      <c r="BA4" s="180">
        <f>SUM(AY4*10+AZ4)/AX4*10</f>
        <v>44</v>
      </c>
      <c r="BB4" s="153">
        <f>IF(H4&lt;250,0,IF(H4&lt;500,250,IF(H4&lt;750,"500",IF(H4&lt;1000,750,IF(H4&lt;1500,1000,IF(H4&lt;2000,1500,IF(H4&lt;2500,2000,IF(H4&lt;3000,2500,3000))))))))</f>
        <v>0</v>
      </c>
      <c r="BC4" s="181">
        <v>0</v>
      </c>
      <c r="BD4" s="153">
        <f>BB4-BC4</f>
        <v>0</v>
      </c>
      <c r="BE4" s="153" t="str">
        <f>IF(BD4=0,"geen actie",CONCATENATE("diploma uitschrijven: ",BB4," punten"))</f>
        <v>geen actie</v>
      </c>
      <c r="BF4" s="182">
        <v>75</v>
      </c>
      <c r="BG4" s="182"/>
      <c r="BH4" s="182"/>
      <c r="BI4" s="182"/>
      <c r="BJ4" s="182"/>
      <c r="BK4" s="182"/>
      <c r="BL4" s="182"/>
      <c r="BM4" s="182"/>
      <c r="BN4" s="182"/>
    </row>
    <row r="5" spans="1:66" x14ac:dyDescent="0.3">
      <c r="A5" s="149">
        <v>51</v>
      </c>
      <c r="B5" s="149" t="str">
        <f>IF(A5=BF5,"v","x")</f>
        <v>v</v>
      </c>
      <c r="C5" s="149"/>
      <c r="D5" s="153"/>
      <c r="E5" s="155" t="s">
        <v>642</v>
      </c>
      <c r="F5" s="149"/>
      <c r="G5" s="177" t="s">
        <v>242</v>
      </c>
      <c r="H5" s="176">
        <f>SUM(M5+Q5+U5+Y5+AC5+AG5+AK5+AO5+AS5+AW5+BA5)</f>
        <v>33.035714285714285</v>
      </c>
      <c r="I5" s="153">
        <v>2014</v>
      </c>
      <c r="J5" s="153">
        <v>2021</v>
      </c>
      <c r="K5" s="453">
        <f>J5-I5</f>
        <v>7</v>
      </c>
      <c r="L5" s="184">
        <f>H5-M5</f>
        <v>33.035714285714285</v>
      </c>
      <c r="M5" s="164"/>
      <c r="N5" s="204">
        <v>1</v>
      </c>
      <c r="O5" s="204"/>
      <c r="P5" s="204"/>
      <c r="Q5" s="180">
        <f>SUM(O5*10+P5)/N5*10</f>
        <v>0</v>
      </c>
      <c r="R5" s="204">
        <v>1</v>
      </c>
      <c r="S5" s="204"/>
      <c r="T5" s="204"/>
      <c r="U5" s="180">
        <f>SUM(S5*10+T5)/R5*10</f>
        <v>0</v>
      </c>
      <c r="V5" s="204">
        <v>8</v>
      </c>
      <c r="W5" s="204">
        <v>0</v>
      </c>
      <c r="X5" s="204">
        <v>11</v>
      </c>
      <c r="Y5" s="180">
        <f>SUM(W5*10+X5)/V5*10</f>
        <v>13.75</v>
      </c>
      <c r="Z5" s="204">
        <v>1</v>
      </c>
      <c r="AA5" s="204"/>
      <c r="AB5" s="204"/>
      <c r="AC5" s="180">
        <f>SUM(AA5*10+AB5)/Z5*10</f>
        <v>0</v>
      </c>
      <c r="AD5" s="204">
        <v>1</v>
      </c>
      <c r="AE5" s="204"/>
      <c r="AF5" s="204"/>
      <c r="AG5" s="180">
        <f>SUM(AE5*10+AF5)/AD5*10</f>
        <v>0</v>
      </c>
      <c r="AH5" s="204">
        <v>1</v>
      </c>
      <c r="AI5" s="204"/>
      <c r="AJ5" s="204"/>
      <c r="AK5" s="180">
        <f>SUM(AI5*10+AJ5)/AH5*10</f>
        <v>0</v>
      </c>
      <c r="AL5" s="204">
        <v>1</v>
      </c>
      <c r="AM5" s="204"/>
      <c r="AN5" s="204"/>
      <c r="AO5" s="180">
        <f>SUM(AM5*10+AN5)/AL5*10</f>
        <v>0</v>
      </c>
      <c r="AP5" s="179">
        <v>7</v>
      </c>
      <c r="AQ5" s="204">
        <v>0</v>
      </c>
      <c r="AR5" s="204">
        <v>3</v>
      </c>
      <c r="AS5" s="180">
        <f>SUM(AQ5*10+AR5)/AP5*10</f>
        <v>4.2857142857142856</v>
      </c>
      <c r="AT5" s="179">
        <v>8</v>
      </c>
      <c r="AU5" s="204">
        <v>0</v>
      </c>
      <c r="AV5" s="204">
        <v>12</v>
      </c>
      <c r="AW5" s="180">
        <f>SUM(AU5*10+AV5)/AT5*10</f>
        <v>15</v>
      </c>
      <c r="AX5" s="179">
        <v>1</v>
      </c>
      <c r="AY5" s="204"/>
      <c r="AZ5" s="204"/>
      <c r="BA5" s="180">
        <f>SUM(AY5*10+AZ5)/AX5*10</f>
        <v>0</v>
      </c>
      <c r="BB5" s="153">
        <f>IF(H5&lt;250,0,IF(H5&lt;500,250,IF(H5&lt;750,"500",IF(H5&lt;1000,750,IF(H5&lt;1500,1000,IF(H5&lt;2000,1500,IF(H5&lt;2500,2000,IF(H5&lt;3000,2500,3000))))))))</f>
        <v>0</v>
      </c>
      <c r="BC5" s="181">
        <v>0</v>
      </c>
      <c r="BD5" s="153">
        <f>BB5-BC5</f>
        <v>0</v>
      </c>
      <c r="BE5" s="153" t="str">
        <f>IF(BD5=0,"geen actie",CONCATENATE("diploma uitschrijven: ",BB5," punten"))</f>
        <v>geen actie</v>
      </c>
      <c r="BF5" s="182">
        <v>51</v>
      </c>
      <c r="BG5" s="182"/>
      <c r="BH5" s="182"/>
      <c r="BI5" s="182"/>
      <c r="BJ5" s="182"/>
      <c r="BK5" s="182"/>
      <c r="BL5" s="182"/>
      <c r="BM5" s="182"/>
      <c r="BN5" s="182"/>
    </row>
    <row r="6" spans="1:66" ht="21" customHeight="1" x14ac:dyDescent="0.3">
      <c r="A6" s="149">
        <v>3</v>
      </c>
      <c r="B6" s="149" t="str">
        <f>IF(A6=BF6,"v","x")</f>
        <v>v</v>
      </c>
      <c r="C6" s="149"/>
      <c r="D6" s="183"/>
      <c r="E6" s="174" t="s">
        <v>278</v>
      </c>
      <c r="F6" s="190"/>
      <c r="G6" s="186" t="s">
        <v>238</v>
      </c>
      <c r="H6" s="176">
        <f>SUM(M6+Q6+U6+Y6+AC6+AG6+AK6+AO6+AS6+AW6+BA6)</f>
        <v>78.571428571428569</v>
      </c>
      <c r="I6" s="153">
        <v>2010</v>
      </c>
      <c r="J6" s="153">
        <v>2021</v>
      </c>
      <c r="K6" s="453">
        <f>J6-I6</f>
        <v>11</v>
      </c>
      <c r="L6" s="184">
        <f>H6-M6</f>
        <v>0</v>
      </c>
      <c r="M6" s="164">
        <v>78.571428571428569</v>
      </c>
      <c r="N6" s="204">
        <v>1</v>
      </c>
      <c r="O6" s="204"/>
      <c r="P6" s="204"/>
      <c r="Q6" s="180">
        <f>SUM(O6*10+P6)/N6*10</f>
        <v>0</v>
      </c>
      <c r="R6" s="204">
        <v>1</v>
      </c>
      <c r="S6" s="204"/>
      <c r="T6" s="204"/>
      <c r="U6" s="180">
        <f>SUM(S6*10+T6)/R6*10</f>
        <v>0</v>
      </c>
      <c r="V6" s="204">
        <v>1</v>
      </c>
      <c r="W6" s="204"/>
      <c r="X6" s="204"/>
      <c r="Y6" s="180">
        <f>SUM(W6*10+X6)/V6*10</f>
        <v>0</v>
      </c>
      <c r="Z6" s="204">
        <v>1</v>
      </c>
      <c r="AA6" s="204"/>
      <c r="AB6" s="204"/>
      <c r="AC6" s="180">
        <f>SUM(AA6*10+AB6)/Z6*10</f>
        <v>0</v>
      </c>
      <c r="AD6" s="204">
        <v>1</v>
      </c>
      <c r="AE6" s="204"/>
      <c r="AF6" s="204"/>
      <c r="AG6" s="180">
        <f>SUM(AE6*10+AF6)/AD6*10</f>
        <v>0</v>
      </c>
      <c r="AH6" s="204">
        <v>1</v>
      </c>
      <c r="AI6" s="204"/>
      <c r="AJ6" s="204"/>
      <c r="AK6" s="180">
        <f>SUM(AI6*10+AJ6)/AH6*10</f>
        <v>0</v>
      </c>
      <c r="AL6" s="204">
        <v>1</v>
      </c>
      <c r="AM6" s="204"/>
      <c r="AN6" s="204"/>
      <c r="AO6" s="180">
        <f>SUM(AM6*10+AN6)/AL6*10</f>
        <v>0</v>
      </c>
      <c r="AP6" s="179">
        <v>1</v>
      </c>
      <c r="AQ6" s="204"/>
      <c r="AR6" s="204"/>
      <c r="AS6" s="180">
        <f>SUM(AQ6*10+AR6)/AP6*10</f>
        <v>0</v>
      </c>
      <c r="AT6" s="179">
        <v>1</v>
      </c>
      <c r="AU6" s="204"/>
      <c r="AV6" s="204"/>
      <c r="AW6" s="180">
        <f>SUM(AU6*10+AV6)/AT6*10</f>
        <v>0</v>
      </c>
      <c r="AX6" s="179">
        <v>1</v>
      </c>
      <c r="AY6" s="204"/>
      <c r="AZ6" s="204"/>
      <c r="BA6" s="180">
        <f>SUM(AY6*10+AZ6)/AX6*10</f>
        <v>0</v>
      </c>
      <c r="BB6" s="153">
        <f>IF(H6&lt;250,0,IF(H6&lt;500,250,IF(H6&lt;750,"500",IF(H6&lt;1000,750,IF(H6&lt;1500,1000,IF(H6&lt;2000,1500,IF(H6&lt;2500,2000,IF(H6&lt;3000,2500,3000))))))))</f>
        <v>0</v>
      </c>
      <c r="BC6" s="181">
        <v>0</v>
      </c>
      <c r="BD6" s="153">
        <f>BB6-BC6</f>
        <v>0</v>
      </c>
      <c r="BE6" s="153" t="str">
        <f>IF(BD6=0,"geen actie",CONCATENATE("diploma uitschrijven: ",BB6," punten"))</f>
        <v>geen actie</v>
      </c>
      <c r="BF6" s="182">
        <v>3</v>
      </c>
      <c r="BG6" s="182"/>
      <c r="BH6" s="182"/>
      <c r="BI6" s="182"/>
      <c r="BJ6" s="182"/>
      <c r="BK6" s="182"/>
      <c r="BL6" s="182"/>
      <c r="BM6" s="182"/>
      <c r="BN6" s="182"/>
    </row>
    <row r="7" spans="1:66" ht="21" customHeight="1" x14ac:dyDescent="0.3">
      <c r="A7" s="149">
        <v>4</v>
      </c>
      <c r="B7" s="149" t="str">
        <f>IF(A7=BF7,"v","x")</f>
        <v>v</v>
      </c>
      <c r="C7" s="149" t="s">
        <v>237</v>
      </c>
      <c r="D7" s="183"/>
      <c r="E7" s="174" t="s">
        <v>539</v>
      </c>
      <c r="F7" s="153"/>
      <c r="G7" s="186" t="s">
        <v>239</v>
      </c>
      <c r="H7" s="176">
        <f>SUM(M7+Q7+U7+Y7+AC7+AG7+AK7+AO7+AS7+AW7+BA7)</f>
        <v>213</v>
      </c>
      <c r="I7" s="153">
        <v>2010</v>
      </c>
      <c r="J7" s="153">
        <v>2021</v>
      </c>
      <c r="K7" s="453">
        <f>J7-I7</f>
        <v>11</v>
      </c>
      <c r="L7" s="184">
        <f>H7-M7</f>
        <v>0</v>
      </c>
      <c r="M7" s="164">
        <v>213</v>
      </c>
      <c r="N7" s="204">
        <v>1</v>
      </c>
      <c r="O7" s="204"/>
      <c r="P7" s="204"/>
      <c r="Q7" s="180">
        <f>SUM(O7*10+P7)/N7*10</f>
        <v>0</v>
      </c>
      <c r="R7" s="204">
        <v>1</v>
      </c>
      <c r="S7" s="204"/>
      <c r="T7" s="204"/>
      <c r="U7" s="180">
        <f>SUM(S7*10+T7)/R7*10</f>
        <v>0</v>
      </c>
      <c r="V7" s="204">
        <v>1</v>
      </c>
      <c r="W7" s="204"/>
      <c r="X7" s="204"/>
      <c r="Y7" s="180">
        <f>SUM(W7*10+X7)/V7*10</f>
        <v>0</v>
      </c>
      <c r="Z7" s="204">
        <v>1</v>
      </c>
      <c r="AA7" s="204"/>
      <c r="AB7" s="204"/>
      <c r="AC7" s="180">
        <f>SUM(AA7*10+AB7)/Z7*10</f>
        <v>0</v>
      </c>
      <c r="AD7" s="204">
        <v>1</v>
      </c>
      <c r="AE7" s="204"/>
      <c r="AF7" s="204"/>
      <c r="AG7" s="180">
        <f>SUM(AE7*10+AF7)/AD7*10</f>
        <v>0</v>
      </c>
      <c r="AH7" s="204">
        <v>1</v>
      </c>
      <c r="AI7" s="204"/>
      <c r="AJ7" s="204"/>
      <c r="AK7" s="180">
        <f>SUM(AI7*10+AJ7)/AH7*10</f>
        <v>0</v>
      </c>
      <c r="AL7" s="179">
        <v>1</v>
      </c>
      <c r="AM7" s="204"/>
      <c r="AN7" s="204"/>
      <c r="AO7" s="180">
        <f>SUM(AM7*10+AN7)/AL7*10</f>
        <v>0</v>
      </c>
      <c r="AP7" s="179">
        <v>1</v>
      </c>
      <c r="AQ7" s="204"/>
      <c r="AR7" s="204"/>
      <c r="AS7" s="180">
        <f>SUM(AQ7*10+AR7)/AP7*10</f>
        <v>0</v>
      </c>
      <c r="AT7" s="179">
        <v>1</v>
      </c>
      <c r="AU7" s="204"/>
      <c r="AV7" s="204"/>
      <c r="AW7" s="180">
        <f>SUM(AU7*10+AV7)/AT7*10</f>
        <v>0</v>
      </c>
      <c r="AX7" s="179">
        <v>1</v>
      </c>
      <c r="AY7" s="204"/>
      <c r="AZ7" s="204"/>
      <c r="BA7" s="180">
        <f>SUM(AY7*10+AZ7)/AX7*10</f>
        <v>0</v>
      </c>
      <c r="BB7" s="153">
        <f>IF(H7&lt;250,0,IF(H7&lt;500,250,IF(H7&lt;750,"500",IF(H7&lt;1000,750,IF(H7&lt;1500,1000,IF(H7&lt;2000,1500,IF(H7&lt;2500,2000,IF(H7&lt;3000,2500,3000))))))))</f>
        <v>0</v>
      </c>
      <c r="BC7" s="181">
        <v>0</v>
      </c>
      <c r="BD7" s="153">
        <f>BB7-BC7</f>
        <v>0</v>
      </c>
      <c r="BE7" s="153" t="str">
        <f>IF(BD7=0,"geen actie",CONCATENATE("diploma uitschrijven: ",BB7," punten"))</f>
        <v>geen actie</v>
      </c>
      <c r="BF7" s="182">
        <v>4</v>
      </c>
      <c r="BG7" s="182"/>
      <c r="BH7" s="182"/>
      <c r="BI7" s="182"/>
      <c r="BJ7" s="182"/>
      <c r="BK7" s="182"/>
      <c r="BL7" s="182"/>
      <c r="BM7" s="182"/>
      <c r="BN7" s="182"/>
    </row>
    <row r="8" spans="1:66" x14ac:dyDescent="0.3">
      <c r="A8" s="149">
        <v>55</v>
      </c>
      <c r="B8" s="149" t="str">
        <f>IF(A8=BF8,"v","x")</f>
        <v>v</v>
      </c>
      <c r="C8" s="149" t="s">
        <v>237</v>
      </c>
      <c r="D8" s="153"/>
      <c r="E8" s="174" t="s">
        <v>674</v>
      </c>
      <c r="F8" s="149">
        <v>119270</v>
      </c>
      <c r="G8" s="177" t="s">
        <v>238</v>
      </c>
      <c r="H8" s="176">
        <f>SUM(M8+Q8+U8+Y8+AC8+AG8+AK8+AO8+AS8+AW8+BA8)</f>
        <v>468.88888888888891</v>
      </c>
      <c r="I8" s="153">
        <v>2011</v>
      </c>
      <c r="J8" s="153">
        <v>2021</v>
      </c>
      <c r="K8" s="453">
        <f>J8-I8</f>
        <v>10</v>
      </c>
      <c r="L8" s="184">
        <f>H8-M8</f>
        <v>468.88888888888891</v>
      </c>
      <c r="M8" s="164"/>
      <c r="N8" s="204">
        <v>1</v>
      </c>
      <c r="O8" s="204"/>
      <c r="P8" s="204"/>
      <c r="Q8" s="180">
        <f>SUM(O8*10+P8)/N8*10</f>
        <v>0</v>
      </c>
      <c r="R8" s="204">
        <v>1</v>
      </c>
      <c r="S8" s="204"/>
      <c r="T8" s="204"/>
      <c r="U8" s="180">
        <f>SUM(S8*10+T8)/R8*10</f>
        <v>0</v>
      </c>
      <c r="V8" s="204">
        <v>1</v>
      </c>
      <c r="W8" s="204"/>
      <c r="X8" s="204"/>
      <c r="Y8" s="180">
        <f>SUM(W8*10+X8)/V8*10</f>
        <v>0</v>
      </c>
      <c r="Z8" s="204">
        <v>1</v>
      </c>
      <c r="AA8" s="204"/>
      <c r="AB8" s="204"/>
      <c r="AC8" s="180">
        <f>SUM(AA8*10+AB8)/Z8*10</f>
        <v>0</v>
      </c>
      <c r="AD8" s="204">
        <v>1</v>
      </c>
      <c r="AE8" s="204"/>
      <c r="AF8" s="204"/>
      <c r="AG8" s="180">
        <f>SUM(AE8*10+AF8)/AD8*10</f>
        <v>0</v>
      </c>
      <c r="AH8" s="204">
        <v>15</v>
      </c>
      <c r="AI8" s="204">
        <v>12</v>
      </c>
      <c r="AJ8" s="204">
        <v>69</v>
      </c>
      <c r="AK8" s="180">
        <f>SUM(AI8*10+AJ8)/AH8*10</f>
        <v>126</v>
      </c>
      <c r="AL8" s="179">
        <v>1</v>
      </c>
      <c r="AM8" s="204"/>
      <c r="AN8" s="204"/>
      <c r="AO8" s="180">
        <f>SUM(AM8*10+AN8)/AL8*10</f>
        <v>0</v>
      </c>
      <c r="AP8" s="179">
        <v>10</v>
      </c>
      <c r="AQ8" s="204">
        <v>9</v>
      </c>
      <c r="AR8" s="204">
        <v>44</v>
      </c>
      <c r="AS8" s="180">
        <f>SUM(AQ8*10+AR8)/AP8*10</f>
        <v>134</v>
      </c>
      <c r="AT8" s="179">
        <v>6</v>
      </c>
      <c r="AU8" s="204">
        <v>4</v>
      </c>
      <c r="AV8" s="204">
        <v>26</v>
      </c>
      <c r="AW8" s="180">
        <f>SUM(AU8*10+AV8)/AT8*10</f>
        <v>110</v>
      </c>
      <c r="AX8" s="179">
        <v>9</v>
      </c>
      <c r="AY8" s="204">
        <v>5</v>
      </c>
      <c r="AZ8" s="204">
        <v>39</v>
      </c>
      <c r="BA8" s="180">
        <f>SUM(AY8*10+AZ8)/AX8*10</f>
        <v>98.888888888888886</v>
      </c>
      <c r="BB8" s="153">
        <f>IF(H8&lt;250,0,IF(H8&lt;500,250,IF(H8&lt;750,"500",IF(H8&lt;1000,750,IF(H8&lt;1500,1000,IF(H8&lt;2000,1500,IF(H8&lt;2500,2000,IF(H8&lt;3000,2500,3000))))))))</f>
        <v>250</v>
      </c>
      <c r="BC8" s="181">
        <v>250</v>
      </c>
      <c r="BD8" s="153">
        <f>BB8-BC8</f>
        <v>0</v>
      </c>
      <c r="BE8" s="153" t="str">
        <f>IF(BD8=0,"geen actie",CONCATENATE("diploma uitschrijven: ",BB8," punten"))</f>
        <v>geen actie</v>
      </c>
      <c r="BF8" s="182">
        <v>55</v>
      </c>
      <c r="BG8" s="182"/>
      <c r="BH8" s="182"/>
      <c r="BI8" s="182"/>
      <c r="BJ8" s="182"/>
      <c r="BK8" s="182"/>
      <c r="BL8" s="182"/>
      <c r="BM8" s="182"/>
      <c r="BN8" s="182"/>
    </row>
    <row r="9" spans="1:66" x14ac:dyDescent="0.3">
      <c r="A9" s="149">
        <v>5</v>
      </c>
      <c r="B9" s="149" t="str">
        <f>IF(A9=BF9,"v","x")</f>
        <v>v</v>
      </c>
      <c r="C9" s="149"/>
      <c r="D9" s="183"/>
      <c r="E9" s="174" t="s">
        <v>537</v>
      </c>
      <c r="F9" s="149"/>
      <c r="G9" s="177" t="s">
        <v>241</v>
      </c>
      <c r="H9" s="176">
        <f>SUM(M9+Q9+U9+Y9+AC9+AG9+AK9+AO9+AS9+AW9+BA9)</f>
        <v>121.81818181818181</v>
      </c>
      <c r="I9" s="153">
        <v>2010</v>
      </c>
      <c r="J9" s="153">
        <v>2021</v>
      </c>
      <c r="K9" s="453">
        <f>J9-I9</f>
        <v>11</v>
      </c>
      <c r="L9" s="184">
        <f>H9-M9</f>
        <v>0</v>
      </c>
      <c r="M9" s="164">
        <v>121.81818181818181</v>
      </c>
      <c r="N9" s="204">
        <v>1</v>
      </c>
      <c r="O9" s="204"/>
      <c r="P9" s="204"/>
      <c r="Q9" s="180">
        <f>SUM(O9*10+P9)/N9*10</f>
        <v>0</v>
      </c>
      <c r="R9" s="204">
        <v>1</v>
      </c>
      <c r="S9" s="204"/>
      <c r="T9" s="204"/>
      <c r="U9" s="180">
        <f>SUM(S9*10+T9)/R9*10</f>
        <v>0</v>
      </c>
      <c r="V9" s="204">
        <v>1</v>
      </c>
      <c r="W9" s="204"/>
      <c r="X9" s="204"/>
      <c r="Y9" s="180">
        <f>SUM(W9*10+X9)/V9*10</f>
        <v>0</v>
      </c>
      <c r="Z9" s="204">
        <v>1</v>
      </c>
      <c r="AA9" s="204"/>
      <c r="AB9" s="204"/>
      <c r="AC9" s="180">
        <f>SUM(AA9*10+AB9)/Z9*10</f>
        <v>0</v>
      </c>
      <c r="AD9" s="204">
        <v>1</v>
      </c>
      <c r="AE9" s="204"/>
      <c r="AF9" s="204"/>
      <c r="AG9" s="180">
        <f>SUM(AE9*10+AF9)/AD9*10</f>
        <v>0</v>
      </c>
      <c r="AH9" s="204">
        <v>1</v>
      </c>
      <c r="AI9" s="204"/>
      <c r="AJ9" s="204"/>
      <c r="AK9" s="180">
        <f>SUM(AI9*10+AJ9)/AH9*10</f>
        <v>0</v>
      </c>
      <c r="AL9" s="179">
        <v>1</v>
      </c>
      <c r="AM9" s="204"/>
      <c r="AN9" s="204"/>
      <c r="AO9" s="180">
        <f>SUM(AM9*10+AN9)/AL9*10</f>
        <v>0</v>
      </c>
      <c r="AP9" s="179">
        <v>1</v>
      </c>
      <c r="AQ9" s="204"/>
      <c r="AR9" s="204"/>
      <c r="AS9" s="180">
        <f>SUM(AQ9*10+AR9)/AP9*10</f>
        <v>0</v>
      </c>
      <c r="AT9" s="179">
        <v>1</v>
      </c>
      <c r="AU9" s="204"/>
      <c r="AV9" s="204"/>
      <c r="AW9" s="180">
        <f>SUM(AU9*10+AV9)/AT9*10</f>
        <v>0</v>
      </c>
      <c r="AX9" s="179">
        <v>1</v>
      </c>
      <c r="AY9" s="204"/>
      <c r="AZ9" s="204"/>
      <c r="BA9" s="180">
        <f>SUM(AY9*10+AZ9)/AX9*10</f>
        <v>0</v>
      </c>
      <c r="BB9" s="153">
        <f>IF(H9&lt;250,0,IF(H9&lt;500,250,IF(H9&lt;750,"500",IF(H9&lt;1000,750,IF(H9&lt;1500,1000,IF(H9&lt;2000,1500,IF(H9&lt;2500,2000,IF(H9&lt;3000,2500,3000))))))))</f>
        <v>0</v>
      </c>
      <c r="BC9" s="181">
        <v>0</v>
      </c>
      <c r="BD9" s="153">
        <f>BB9-BC9</f>
        <v>0</v>
      </c>
      <c r="BE9" s="153" t="str">
        <f>IF(BD9=0,"geen actie",CONCATENATE("diploma uitschrijven: ",BB9," punten"))</f>
        <v>geen actie</v>
      </c>
      <c r="BF9" s="182">
        <v>5</v>
      </c>
      <c r="BG9" s="182"/>
      <c r="BH9" s="182"/>
      <c r="BI9" s="182"/>
      <c r="BJ9" s="182"/>
      <c r="BK9" s="182"/>
      <c r="BL9" s="182"/>
      <c r="BM9" s="182"/>
      <c r="BN9" s="182"/>
    </row>
    <row r="10" spans="1:66" x14ac:dyDescent="0.3">
      <c r="A10" s="149">
        <v>63</v>
      </c>
      <c r="B10" s="149" t="str">
        <f>IF(A10=BF10,"v","x")</f>
        <v>v</v>
      </c>
      <c r="C10" s="149" t="s">
        <v>237</v>
      </c>
      <c r="D10" s="467"/>
      <c r="E10" s="174" t="s">
        <v>694</v>
      </c>
      <c r="F10" s="529">
        <v>118811</v>
      </c>
      <c r="G10" s="186" t="s">
        <v>239</v>
      </c>
      <c r="H10" s="176">
        <f>SUM(M10+Q10+U10+Y10+AC10+AG10+AK10+AO10+AS10+AW10+BA10)</f>
        <v>250</v>
      </c>
      <c r="I10" s="153">
        <v>2010</v>
      </c>
      <c r="J10" s="153">
        <v>2021</v>
      </c>
      <c r="K10" s="453">
        <f>J10-I10</f>
        <v>11</v>
      </c>
      <c r="L10" s="184">
        <f>H10-M10</f>
        <v>250</v>
      </c>
      <c r="M10" s="164"/>
      <c r="N10" s="204">
        <v>1</v>
      </c>
      <c r="O10" s="204"/>
      <c r="P10" s="204"/>
      <c r="Q10" s="180">
        <f>SUM(O10*10+P10)/N10*10</f>
        <v>0</v>
      </c>
      <c r="R10" s="204">
        <v>1</v>
      </c>
      <c r="S10" s="204"/>
      <c r="T10" s="204"/>
      <c r="U10" s="180">
        <f>SUM(S10*10+T10)/R10*10</f>
        <v>0</v>
      </c>
      <c r="V10" s="204">
        <v>1</v>
      </c>
      <c r="W10" s="204"/>
      <c r="X10" s="204"/>
      <c r="Y10" s="180">
        <f>SUM(W10*10+X10)/V10*10</f>
        <v>0</v>
      </c>
      <c r="Z10" s="204">
        <v>1</v>
      </c>
      <c r="AA10" s="204"/>
      <c r="AB10" s="204"/>
      <c r="AC10" s="180">
        <f>SUM(AA10*10+AB10)/Z10*10</f>
        <v>0</v>
      </c>
      <c r="AD10" s="204">
        <v>1</v>
      </c>
      <c r="AE10" s="204"/>
      <c r="AF10" s="204"/>
      <c r="AG10" s="180">
        <f>SUM(AE10*10+AF10)/AD10*10</f>
        <v>0</v>
      </c>
      <c r="AH10" s="204">
        <v>1</v>
      </c>
      <c r="AI10" s="204"/>
      <c r="AJ10" s="204"/>
      <c r="AK10" s="180">
        <f>SUM(AI10*10+AJ10)/AH10*10</f>
        <v>0</v>
      </c>
      <c r="AL10" s="204">
        <v>8</v>
      </c>
      <c r="AM10" s="204">
        <v>5</v>
      </c>
      <c r="AN10" s="204">
        <v>30</v>
      </c>
      <c r="AO10" s="180">
        <f>SUM(AM10*10+AN10)/AL10*10</f>
        <v>100</v>
      </c>
      <c r="AP10" s="179">
        <v>1</v>
      </c>
      <c r="AQ10" s="204"/>
      <c r="AR10" s="204"/>
      <c r="AS10" s="180">
        <f>SUM(AQ10*10+AR10)/AP10*10</f>
        <v>0</v>
      </c>
      <c r="AT10" s="179">
        <v>8</v>
      </c>
      <c r="AU10" s="204">
        <v>8</v>
      </c>
      <c r="AV10" s="204">
        <v>40</v>
      </c>
      <c r="AW10" s="180">
        <f>SUM(AU10*10+AV10)/AT10*10</f>
        <v>150</v>
      </c>
      <c r="AX10" s="179">
        <v>1</v>
      </c>
      <c r="AY10" s="204"/>
      <c r="AZ10" s="204"/>
      <c r="BA10" s="180">
        <f>SUM(AY10*10+AZ10)/AX10*10</f>
        <v>0</v>
      </c>
      <c r="BB10" s="153">
        <f>IF(H10&lt;250,0,IF(H10&lt;500,250,IF(H10&lt;750,"500",IF(H10&lt;1000,750,IF(H10&lt;1500,1000,IF(H10&lt;2000,1500,IF(H10&lt;2500,2000,IF(H10&lt;3000,2500,3000))))))))</f>
        <v>250</v>
      </c>
      <c r="BC10" s="181">
        <v>0</v>
      </c>
      <c r="BD10" s="153">
        <f>BB10-BC10</f>
        <v>250</v>
      </c>
      <c r="BE10" s="153" t="str">
        <f>IF(BD10=0,"geen actie",CONCATENATE("diploma uitschrijven: ",BB10," punten"))</f>
        <v>diploma uitschrijven: 250 punten</v>
      </c>
      <c r="BF10" s="182">
        <v>63</v>
      </c>
      <c r="BG10" s="182"/>
      <c r="BH10" s="182"/>
      <c r="BI10" s="182"/>
      <c r="BJ10" s="182"/>
      <c r="BK10" s="182"/>
      <c r="BL10" s="182"/>
      <c r="BM10" s="182"/>
      <c r="BN10" s="182"/>
    </row>
    <row r="11" spans="1:66" x14ac:dyDescent="0.3">
      <c r="A11" s="149">
        <v>59</v>
      </c>
      <c r="B11" s="149" t="str">
        <f>IF(A11=BF11,"v","x")</f>
        <v>v</v>
      </c>
      <c r="C11" s="149"/>
      <c r="D11" s="149"/>
      <c r="E11" s="462" t="s">
        <v>695</v>
      </c>
      <c r="F11" s="190">
        <v>119755</v>
      </c>
      <c r="G11" s="153" t="s">
        <v>247</v>
      </c>
      <c r="H11" s="176">
        <f>SUM(M11+Q11+U11+Y11+AC11+AG11+AK11+AO11+AS11+AW11+BA11)</f>
        <v>194.75</v>
      </c>
      <c r="I11" s="186">
        <v>2011</v>
      </c>
      <c r="J11" s="153">
        <v>2021</v>
      </c>
      <c r="K11" s="453">
        <f>J11-I11</f>
        <v>10</v>
      </c>
      <c r="L11" s="184">
        <f>H11-M11</f>
        <v>194.75</v>
      </c>
      <c r="M11" s="164"/>
      <c r="N11" s="204">
        <v>1</v>
      </c>
      <c r="O11" s="204"/>
      <c r="P11" s="204"/>
      <c r="Q11" s="180">
        <f>SUM(O11*10+P11)/N11*10</f>
        <v>0</v>
      </c>
      <c r="R11" s="204">
        <v>1</v>
      </c>
      <c r="S11" s="204"/>
      <c r="T11" s="204"/>
      <c r="U11" s="180">
        <f>SUM(S11*10+T11)/R11*10</f>
        <v>0</v>
      </c>
      <c r="V11" s="204">
        <v>1</v>
      </c>
      <c r="W11" s="204"/>
      <c r="X11" s="204"/>
      <c r="Y11" s="180">
        <f>SUM(W11*10+X11)/V11*10</f>
        <v>0</v>
      </c>
      <c r="Z11" s="204">
        <v>1</v>
      </c>
      <c r="AA11" s="204"/>
      <c r="AB11" s="204"/>
      <c r="AC11" s="180">
        <f>SUM(AA11*10+AB11)/Z11*10</f>
        <v>0</v>
      </c>
      <c r="AD11" s="204">
        <v>1</v>
      </c>
      <c r="AE11" s="204"/>
      <c r="AF11" s="204"/>
      <c r="AG11" s="180">
        <f>SUM(AE11*10+AF11)/AD11*10</f>
        <v>0</v>
      </c>
      <c r="AH11" s="204">
        <v>1</v>
      </c>
      <c r="AI11" s="204"/>
      <c r="AJ11" s="204"/>
      <c r="AK11" s="180">
        <f>SUM(AI11*10+AJ11)/AH11*10</f>
        <v>0</v>
      </c>
      <c r="AL11" s="204">
        <v>12</v>
      </c>
      <c r="AM11" s="204">
        <v>0</v>
      </c>
      <c r="AN11" s="204">
        <v>18</v>
      </c>
      <c r="AO11" s="180">
        <f>SUM(AM11*10+AN11)/AL11*10</f>
        <v>15</v>
      </c>
      <c r="AP11" s="179">
        <v>10</v>
      </c>
      <c r="AQ11" s="204">
        <v>1</v>
      </c>
      <c r="AR11" s="204">
        <v>16</v>
      </c>
      <c r="AS11" s="180">
        <f>SUM(AQ11*10+AR11)/AP11*10</f>
        <v>26</v>
      </c>
      <c r="AT11" s="179">
        <v>8</v>
      </c>
      <c r="AU11" s="204">
        <v>4</v>
      </c>
      <c r="AV11" s="204">
        <v>26</v>
      </c>
      <c r="AW11" s="180">
        <f>SUM(AU11*10+AV11)/AT11*10</f>
        <v>82.5</v>
      </c>
      <c r="AX11" s="179">
        <v>8</v>
      </c>
      <c r="AY11" s="204">
        <v>4</v>
      </c>
      <c r="AZ11" s="204">
        <v>17</v>
      </c>
      <c r="BA11" s="180">
        <f>SUM(AY11*10+AZ11)/AX11*10</f>
        <v>71.25</v>
      </c>
      <c r="BB11" s="153">
        <f>IF(H11&lt;250,0,IF(H11&lt;500,250,IF(H11&lt;750,"500",IF(H11&lt;1000,750,IF(H11&lt;1500,1000,IF(H11&lt;2000,1500,IF(H11&lt;2500,2000,IF(H11&lt;3000,2500,3000))))))))</f>
        <v>0</v>
      </c>
      <c r="BC11" s="181">
        <v>0</v>
      </c>
      <c r="BD11" s="153">
        <f>BB11-BC11</f>
        <v>0</v>
      </c>
      <c r="BE11" s="153" t="str">
        <f>IF(BD11=0,"geen actie",CONCATENATE("diploma uitschrijven: ",BB11," punten"))</f>
        <v>geen actie</v>
      </c>
      <c r="BF11" s="182">
        <v>59</v>
      </c>
      <c r="BG11" s="182"/>
      <c r="BH11" s="182"/>
      <c r="BI11" s="182"/>
      <c r="BJ11" s="182"/>
      <c r="BK11" s="182"/>
      <c r="BL11" s="182"/>
      <c r="BM11" s="182"/>
      <c r="BN11" s="182"/>
    </row>
    <row r="12" spans="1:66" ht="20.7" customHeight="1" x14ac:dyDescent="0.3">
      <c r="A12" s="149">
        <v>57</v>
      </c>
      <c r="B12" s="149" t="str">
        <f>IF(A12=BF12,"v","x")</f>
        <v>v</v>
      </c>
      <c r="C12" s="149"/>
      <c r="D12" s="149"/>
      <c r="E12" s="174" t="s">
        <v>680</v>
      </c>
      <c r="F12" s="190">
        <v>119706</v>
      </c>
      <c r="G12" s="186" t="s">
        <v>242</v>
      </c>
      <c r="H12" s="176">
        <f>SUM(M12+Q12+U12+Y12+AC12+AG12+AK12+AO12+AS12+AW12+BA12)</f>
        <v>225.53571428571428</v>
      </c>
      <c r="I12" s="153">
        <v>2012</v>
      </c>
      <c r="J12" s="153">
        <v>2021</v>
      </c>
      <c r="K12" s="453">
        <f>J12-I12</f>
        <v>9</v>
      </c>
      <c r="L12" s="184">
        <f>H12-M12</f>
        <v>225.53571428571428</v>
      </c>
      <c r="M12" s="164"/>
      <c r="N12" s="204">
        <v>1</v>
      </c>
      <c r="O12" s="204"/>
      <c r="P12" s="204"/>
      <c r="Q12" s="180">
        <f>SUM(O12*10+P12)/N12*10</f>
        <v>0</v>
      </c>
      <c r="R12" s="204">
        <v>1</v>
      </c>
      <c r="S12" s="204"/>
      <c r="T12" s="204"/>
      <c r="U12" s="180">
        <f>SUM(S12*10+T12)/R12*10</f>
        <v>0</v>
      </c>
      <c r="V12" s="204">
        <v>1</v>
      </c>
      <c r="W12" s="204"/>
      <c r="X12" s="204"/>
      <c r="Y12" s="180">
        <f>SUM(W12*10+X12)/V12*10</f>
        <v>0</v>
      </c>
      <c r="Z12" s="204">
        <v>1</v>
      </c>
      <c r="AA12" s="204"/>
      <c r="AB12" s="204"/>
      <c r="AC12" s="180">
        <f>SUM(AA12*10+AB12)/Z12*10</f>
        <v>0</v>
      </c>
      <c r="AD12" s="204">
        <v>1</v>
      </c>
      <c r="AE12" s="204"/>
      <c r="AF12" s="204"/>
      <c r="AG12" s="180">
        <f>SUM(AE12*10+AF12)/AD12*10</f>
        <v>0</v>
      </c>
      <c r="AH12" s="204">
        <v>14</v>
      </c>
      <c r="AI12" s="204">
        <v>4</v>
      </c>
      <c r="AJ12" s="204">
        <v>50</v>
      </c>
      <c r="AK12" s="180">
        <f>SUM(AI12*10+AJ12)/AH12*10</f>
        <v>64.285714285714292</v>
      </c>
      <c r="AL12" s="204">
        <v>1</v>
      </c>
      <c r="AM12" s="204"/>
      <c r="AN12" s="204"/>
      <c r="AO12" s="180">
        <f>SUM(AM12*10+AN12)/AL12*10</f>
        <v>0</v>
      </c>
      <c r="AP12" s="179">
        <v>1</v>
      </c>
      <c r="AQ12" s="204"/>
      <c r="AR12" s="204"/>
      <c r="AS12" s="180">
        <f>SUM(AQ12*10+AR12)/AP12*10</f>
        <v>0</v>
      </c>
      <c r="AT12" s="179">
        <v>8</v>
      </c>
      <c r="AU12" s="204">
        <v>1</v>
      </c>
      <c r="AV12" s="204">
        <v>28</v>
      </c>
      <c r="AW12" s="180">
        <f>SUM(AU12*10+AV12)/AT12*10</f>
        <v>47.5</v>
      </c>
      <c r="AX12" s="179">
        <v>8</v>
      </c>
      <c r="AY12" s="204">
        <v>6</v>
      </c>
      <c r="AZ12" s="204">
        <v>31</v>
      </c>
      <c r="BA12" s="180">
        <f>SUM(AY12*10+AZ12)/AX12*10</f>
        <v>113.75</v>
      </c>
      <c r="BB12" s="153">
        <f>IF(H12&lt;250,0,IF(H12&lt;500,250,IF(H12&lt;750,"500",IF(H12&lt;1000,750,IF(H12&lt;1500,1000,IF(H12&lt;2000,1500,IF(H12&lt;2500,2000,IF(H12&lt;3000,2500,3000))))))))</f>
        <v>0</v>
      </c>
      <c r="BC12" s="181">
        <v>0</v>
      </c>
      <c r="BD12" s="153">
        <f>BB12-BC12</f>
        <v>0</v>
      </c>
      <c r="BE12" s="153" t="str">
        <f>IF(BD12=0,"geen actie",CONCATENATE("diploma uitschrijven: ",BB12," punten"))</f>
        <v>geen actie</v>
      </c>
      <c r="BF12" s="182">
        <v>57</v>
      </c>
      <c r="BG12" s="182"/>
      <c r="BH12" s="182"/>
      <c r="BI12" s="182"/>
      <c r="BJ12" s="182"/>
      <c r="BK12" s="182"/>
      <c r="BL12" s="182"/>
      <c r="BM12" s="182"/>
      <c r="BN12" s="182"/>
    </row>
    <row r="13" spans="1:66" x14ac:dyDescent="0.3">
      <c r="A13" s="149">
        <v>60</v>
      </c>
      <c r="B13" s="149" t="str">
        <f>IF(A13=BF13,"v","x")</f>
        <v>v</v>
      </c>
      <c r="C13" s="149"/>
      <c r="D13" s="214"/>
      <c r="E13" s="174" t="s">
        <v>696</v>
      </c>
      <c r="F13" s="190" t="s">
        <v>698</v>
      </c>
      <c r="G13" s="186" t="s">
        <v>239</v>
      </c>
      <c r="H13" s="176">
        <f>SUM(M13+Q13+U13+Y13+AC13+AG13+AK13+AO13+AS13+AW13+BA13)</f>
        <v>0</v>
      </c>
      <c r="I13" s="153">
        <v>2011</v>
      </c>
      <c r="J13" s="153">
        <v>2021</v>
      </c>
      <c r="K13" s="453">
        <f>J13-I13</f>
        <v>10</v>
      </c>
      <c r="L13" s="184">
        <f>H13-M13</f>
        <v>0</v>
      </c>
      <c r="M13" s="164"/>
      <c r="N13" s="204">
        <v>1</v>
      </c>
      <c r="O13" s="204"/>
      <c r="P13" s="204"/>
      <c r="Q13" s="180">
        <f>SUM(O13*10+P13)/N13*10</f>
        <v>0</v>
      </c>
      <c r="R13" s="204">
        <v>1</v>
      </c>
      <c r="S13" s="204"/>
      <c r="T13" s="204"/>
      <c r="U13" s="180">
        <f>SUM(S13*10+T13)/R13*10</f>
        <v>0</v>
      </c>
      <c r="V13" s="204">
        <v>1</v>
      </c>
      <c r="W13" s="204"/>
      <c r="X13" s="204"/>
      <c r="Y13" s="180">
        <f>SUM(W13*10+X13)/V13*10</f>
        <v>0</v>
      </c>
      <c r="Z13" s="204">
        <v>1</v>
      </c>
      <c r="AA13" s="204"/>
      <c r="AB13" s="204"/>
      <c r="AC13" s="180">
        <f>SUM(AA13*10+AB13)/Z13*10</f>
        <v>0</v>
      </c>
      <c r="AD13" s="204">
        <v>1</v>
      </c>
      <c r="AE13" s="204"/>
      <c r="AF13" s="204"/>
      <c r="AG13" s="180">
        <f>SUM(AE13*10+AF13)/AD13*10</f>
        <v>0</v>
      </c>
      <c r="AH13" s="204">
        <v>1</v>
      </c>
      <c r="AI13" s="204"/>
      <c r="AJ13" s="204"/>
      <c r="AK13" s="180">
        <f>SUM(AI13*10+AJ13)/AH13*10</f>
        <v>0</v>
      </c>
      <c r="AL13" s="204">
        <v>1</v>
      </c>
      <c r="AM13" s="204"/>
      <c r="AN13" s="204"/>
      <c r="AO13" s="180">
        <f>SUM(AM13*10+AN13)/AL13*10</f>
        <v>0</v>
      </c>
      <c r="AP13" s="179">
        <v>1</v>
      </c>
      <c r="AQ13" s="204"/>
      <c r="AR13" s="204"/>
      <c r="AS13" s="180">
        <f>SUM(AQ13*10+AR13)/AP13*10</f>
        <v>0</v>
      </c>
      <c r="AT13" s="179">
        <v>1</v>
      </c>
      <c r="AU13" s="204"/>
      <c r="AV13" s="204"/>
      <c r="AW13" s="180">
        <f>SUM(AU13*10+AV13)/AT13*10</f>
        <v>0</v>
      </c>
      <c r="AX13" s="179">
        <v>1</v>
      </c>
      <c r="AY13" s="204"/>
      <c r="AZ13" s="204"/>
      <c r="BA13" s="180">
        <f>SUM(AY13*10+AZ13)/AX13*10</f>
        <v>0</v>
      </c>
      <c r="BB13" s="153">
        <f>IF(H13&lt;250,0,IF(H13&lt;500,250,IF(H13&lt;750,"500",IF(H13&lt;1000,750,IF(H13&lt;1500,1000,IF(H13&lt;2000,1500,IF(H13&lt;2500,2000,IF(H13&lt;3000,2500,3000))))))))</f>
        <v>0</v>
      </c>
      <c r="BC13" s="181">
        <v>0</v>
      </c>
      <c r="BD13" s="153">
        <f>BB13-BC13</f>
        <v>0</v>
      </c>
      <c r="BE13" s="153" t="str">
        <f>IF(BD13=0,"geen actie",CONCATENATE("diploma uitschrijven: ",BB13," punten"))</f>
        <v>geen actie</v>
      </c>
      <c r="BF13" s="182">
        <v>60</v>
      </c>
      <c r="BG13" s="182"/>
      <c r="BH13" s="182"/>
      <c r="BI13" s="182"/>
      <c r="BJ13" s="182"/>
      <c r="BK13" s="182"/>
      <c r="BL13" s="182"/>
      <c r="BM13" s="182"/>
      <c r="BN13" s="182"/>
    </row>
    <row r="14" spans="1:66" x14ac:dyDescent="0.3">
      <c r="A14" s="149">
        <v>66</v>
      </c>
      <c r="B14" s="149" t="str">
        <f>IF(A14=BF14,"v","x")</f>
        <v>v</v>
      </c>
      <c r="C14" s="149" t="s">
        <v>627</v>
      </c>
      <c r="D14" s="476"/>
      <c r="E14" s="174" t="s">
        <v>730</v>
      </c>
      <c r="F14" s="190">
        <v>120153</v>
      </c>
      <c r="G14" s="186" t="s">
        <v>723</v>
      </c>
      <c r="H14" s="176">
        <f>SUM(M14+Q14+U14+Y14+AC14+AG14+AK14+AO14+AS14+AW14+BA14)</f>
        <v>176.28571428571428</v>
      </c>
      <c r="I14" s="153">
        <v>2013</v>
      </c>
      <c r="J14" s="153">
        <v>2021</v>
      </c>
      <c r="K14" s="453">
        <f>J14-I14</f>
        <v>8</v>
      </c>
      <c r="L14" s="184">
        <f>H14-M14</f>
        <v>176.28571428571428</v>
      </c>
      <c r="M14" s="164">
        <v>0</v>
      </c>
      <c r="N14" s="204">
        <v>1</v>
      </c>
      <c r="O14" s="204"/>
      <c r="P14" s="204"/>
      <c r="Q14" s="180">
        <f>SUM(O14*10+P14)/N14*10</f>
        <v>0</v>
      </c>
      <c r="R14" s="204">
        <v>1</v>
      </c>
      <c r="S14" s="204"/>
      <c r="T14" s="204"/>
      <c r="U14" s="180">
        <f>SUM(S14*10+T14)/R14*10</f>
        <v>0</v>
      </c>
      <c r="V14" s="204">
        <v>1</v>
      </c>
      <c r="W14" s="204"/>
      <c r="X14" s="204"/>
      <c r="Y14" s="180">
        <f>SUM(W14*10+X14)/V14*10</f>
        <v>0</v>
      </c>
      <c r="Z14" s="204">
        <v>1</v>
      </c>
      <c r="AA14" s="204"/>
      <c r="AB14" s="204"/>
      <c r="AC14" s="180">
        <f>SUM(AA14*10+AB14)/Z14*10</f>
        <v>0</v>
      </c>
      <c r="AD14" s="204">
        <v>1</v>
      </c>
      <c r="AE14" s="204"/>
      <c r="AF14" s="204"/>
      <c r="AG14" s="180">
        <f>SUM(AE14*10+AF14)/AD14*10</f>
        <v>0</v>
      </c>
      <c r="AH14" s="204">
        <v>1</v>
      </c>
      <c r="AI14" s="204"/>
      <c r="AJ14" s="204"/>
      <c r="AK14" s="180">
        <f>SUM(AI14*10+AJ14)/AH14*10</f>
        <v>0</v>
      </c>
      <c r="AL14" s="204">
        <v>1</v>
      </c>
      <c r="AM14" s="204"/>
      <c r="AN14" s="204"/>
      <c r="AO14" s="180">
        <f>SUM(AM14*10+AN14)/AL14*10</f>
        <v>0</v>
      </c>
      <c r="AP14" s="179">
        <v>1</v>
      </c>
      <c r="AQ14" s="204"/>
      <c r="AR14" s="204"/>
      <c r="AS14" s="180">
        <f>SUM(AQ14*10+AR14)/AP14*10</f>
        <v>0</v>
      </c>
      <c r="AT14" s="179">
        <v>7</v>
      </c>
      <c r="AU14" s="204">
        <v>3</v>
      </c>
      <c r="AV14" s="204">
        <v>22</v>
      </c>
      <c r="AW14" s="180">
        <f>SUM(AU14*10+AV14)/AT14*10</f>
        <v>74.285714285714292</v>
      </c>
      <c r="AX14" s="179">
        <v>5</v>
      </c>
      <c r="AY14" s="204">
        <v>3</v>
      </c>
      <c r="AZ14" s="204">
        <v>21</v>
      </c>
      <c r="BA14" s="180">
        <f>SUM(AY14*10+AZ14)/AX14*10</f>
        <v>102</v>
      </c>
      <c r="BB14" s="153">
        <f>IF(H14&lt;250,0,IF(H14&lt;500,250,IF(H14&lt;750,"500",IF(H14&lt;1000,750,IF(H14&lt;1500,1000,IF(H14&lt;2000,1500,IF(H14&lt;2500,2000,IF(H14&lt;3000,2500,3000))))))))</f>
        <v>0</v>
      </c>
      <c r="BC14" s="181">
        <v>0</v>
      </c>
      <c r="BD14" s="153">
        <f>BB14-BC14</f>
        <v>0</v>
      </c>
      <c r="BE14" s="153" t="str">
        <f>IF(BD14=0,"geen actie",CONCATENATE("diploma uitschrijven: ",BB14," punten"))</f>
        <v>geen actie</v>
      </c>
      <c r="BF14" s="182">
        <v>66</v>
      </c>
      <c r="BG14" s="182"/>
      <c r="BH14" s="182"/>
      <c r="BI14" s="182"/>
      <c r="BJ14" s="182"/>
      <c r="BK14" s="182"/>
      <c r="BL14" s="182"/>
      <c r="BM14" s="182"/>
      <c r="BN14" s="182"/>
    </row>
    <row r="15" spans="1:66" ht="21" customHeight="1" x14ac:dyDescent="0.3">
      <c r="A15" s="149">
        <v>6</v>
      </c>
      <c r="B15" s="149" t="str">
        <f>IF(A15=BF15,"v","x")</f>
        <v>v</v>
      </c>
      <c r="C15" s="149" t="s">
        <v>237</v>
      </c>
      <c r="D15" s="149"/>
      <c r="E15" s="174" t="s">
        <v>280</v>
      </c>
      <c r="F15" s="190">
        <v>118706</v>
      </c>
      <c r="G15" s="186" t="s">
        <v>242</v>
      </c>
      <c r="H15" s="176">
        <f>SUM(M15+Q15+U15+Y15+AC15+AG15+AK15+AO15+AS15+AW15+BA15)</f>
        <v>820.90909090909111</v>
      </c>
      <c r="I15" s="153">
        <v>2012</v>
      </c>
      <c r="J15" s="153">
        <v>2021</v>
      </c>
      <c r="K15" s="453">
        <f>J15-I15</f>
        <v>9</v>
      </c>
      <c r="L15" s="184">
        <f>H15-M15</f>
        <v>608.57142857142878</v>
      </c>
      <c r="M15" s="164">
        <v>212.33766233766235</v>
      </c>
      <c r="N15" s="204">
        <v>7</v>
      </c>
      <c r="O15" s="204">
        <v>6</v>
      </c>
      <c r="P15" s="204">
        <v>34</v>
      </c>
      <c r="Q15" s="180">
        <f>SUM(O15*10+P15)/N15*10</f>
        <v>134.28571428571428</v>
      </c>
      <c r="R15" s="204">
        <v>7</v>
      </c>
      <c r="S15" s="204">
        <v>0</v>
      </c>
      <c r="T15" s="204">
        <v>8</v>
      </c>
      <c r="U15" s="180">
        <f>SUM(S15*10+T15)/R15*10</f>
        <v>11.428571428571427</v>
      </c>
      <c r="V15" s="204">
        <v>8</v>
      </c>
      <c r="W15" s="204">
        <v>2</v>
      </c>
      <c r="X15" s="204">
        <v>28</v>
      </c>
      <c r="Y15" s="180">
        <f>SUM(W15*10+X15)/V15*10</f>
        <v>60</v>
      </c>
      <c r="Z15" s="204">
        <v>12</v>
      </c>
      <c r="AA15" s="204">
        <v>6</v>
      </c>
      <c r="AB15" s="204">
        <v>40</v>
      </c>
      <c r="AC15" s="180">
        <f>SUM(AA15*10+AB15)/Z15*10</f>
        <v>83.333333333333343</v>
      </c>
      <c r="AD15" s="204">
        <v>1</v>
      </c>
      <c r="AE15" s="204"/>
      <c r="AF15" s="204"/>
      <c r="AG15" s="180">
        <f>SUM(AE15*10+AF15)/AD15*10</f>
        <v>0</v>
      </c>
      <c r="AH15" s="204">
        <v>6</v>
      </c>
      <c r="AI15" s="204">
        <v>2</v>
      </c>
      <c r="AJ15" s="204">
        <v>18</v>
      </c>
      <c r="AK15" s="180">
        <f>SUM(AI15*10+AJ15)/AH15*10</f>
        <v>63.333333333333329</v>
      </c>
      <c r="AL15" s="204">
        <v>8</v>
      </c>
      <c r="AM15" s="204">
        <v>3</v>
      </c>
      <c r="AN15" s="204">
        <v>18</v>
      </c>
      <c r="AO15" s="180">
        <f>SUM(AM15*10+AN15)/AL15*10</f>
        <v>60</v>
      </c>
      <c r="AP15" s="179">
        <v>7</v>
      </c>
      <c r="AQ15" s="204">
        <v>4</v>
      </c>
      <c r="AR15" s="204">
        <v>22</v>
      </c>
      <c r="AS15" s="180">
        <f>SUM(AQ15*10+AR15)/AP15*10</f>
        <v>88.571428571428584</v>
      </c>
      <c r="AT15" s="179">
        <v>7</v>
      </c>
      <c r="AU15" s="204">
        <v>3</v>
      </c>
      <c r="AV15" s="204">
        <v>22</v>
      </c>
      <c r="AW15" s="180">
        <f>SUM(AU15*10+AV15)/AT15*10</f>
        <v>74.285714285714292</v>
      </c>
      <c r="AX15" s="179">
        <v>9</v>
      </c>
      <c r="AY15" s="204">
        <v>1</v>
      </c>
      <c r="AZ15" s="204">
        <v>20</v>
      </c>
      <c r="BA15" s="180">
        <f>SUM(AY15*10+AZ15)/AX15*10</f>
        <v>33.333333333333336</v>
      </c>
      <c r="BB15" s="153">
        <f>IF(H15&lt;250,0,IF(H15&lt;500,250,IF(H15&lt;750,"500",IF(H15&lt;1000,750,IF(H15&lt;1500,1000,IF(H15&lt;2000,1500,IF(H15&lt;2500,2000,IF(H15&lt;3000,2500,3000))))))))</f>
        <v>750</v>
      </c>
      <c r="BC15" s="181">
        <v>500</v>
      </c>
      <c r="BD15" s="153">
        <f>BB15-BC15</f>
        <v>250</v>
      </c>
      <c r="BE15" s="153" t="str">
        <f>IF(BD15=0,"geen actie",CONCATENATE("diploma uitschrijven: ",BB15," punten"))</f>
        <v>diploma uitschrijven: 750 punten</v>
      </c>
      <c r="BF15" s="182">
        <v>6</v>
      </c>
      <c r="BG15" s="182"/>
      <c r="BH15" s="182"/>
      <c r="BI15" s="182"/>
      <c r="BJ15" s="182"/>
      <c r="BK15" s="182"/>
      <c r="BL15" s="182"/>
      <c r="BM15" s="182"/>
      <c r="BN15" s="182"/>
    </row>
    <row r="16" spans="1:66" ht="20.7" customHeight="1" x14ac:dyDescent="0.3">
      <c r="A16" s="149">
        <v>7</v>
      </c>
      <c r="B16" s="149" t="str">
        <f>IF(A16=BF16,"v","x")</f>
        <v>v</v>
      </c>
      <c r="C16" s="149" t="s">
        <v>237</v>
      </c>
      <c r="D16" s="183"/>
      <c r="E16" s="174" t="s">
        <v>281</v>
      </c>
      <c r="F16" s="190">
        <v>118283</v>
      </c>
      <c r="G16" s="186" t="s">
        <v>242</v>
      </c>
      <c r="H16" s="176">
        <f>SUM(M16+Q16+U16+Y16+AC16+AG16+AK16+AO16+AS16+AW16+BA16)</f>
        <v>552</v>
      </c>
      <c r="I16" s="153">
        <v>2009</v>
      </c>
      <c r="J16" s="153">
        <v>2021</v>
      </c>
      <c r="K16" s="453">
        <f>J16-I16</f>
        <v>12</v>
      </c>
      <c r="L16" s="184">
        <f>H16-M16</f>
        <v>0</v>
      </c>
      <c r="M16" s="164">
        <v>552</v>
      </c>
      <c r="N16" s="204">
        <v>1</v>
      </c>
      <c r="O16" s="204"/>
      <c r="P16" s="204"/>
      <c r="Q16" s="180">
        <f>SUM(O16*10+P16)/N16*10</f>
        <v>0</v>
      </c>
      <c r="R16" s="204">
        <v>1</v>
      </c>
      <c r="S16" s="204"/>
      <c r="T16" s="204"/>
      <c r="U16" s="180">
        <f>SUM(S16*10+T16)/R16*10</f>
        <v>0</v>
      </c>
      <c r="V16" s="204">
        <v>1</v>
      </c>
      <c r="W16" s="204"/>
      <c r="X16" s="204"/>
      <c r="Y16" s="180">
        <f>SUM(W16*10+X16)/V16*10</f>
        <v>0</v>
      </c>
      <c r="Z16" s="204">
        <v>1</v>
      </c>
      <c r="AA16" s="204"/>
      <c r="AB16" s="204"/>
      <c r="AC16" s="180">
        <f>SUM(AA16*10+AB16)/Z16*10</f>
        <v>0</v>
      </c>
      <c r="AD16" s="204">
        <v>1</v>
      </c>
      <c r="AE16" s="204"/>
      <c r="AF16" s="204"/>
      <c r="AG16" s="180">
        <f>SUM(AE16*10+AF16)/AD16*10</f>
        <v>0</v>
      </c>
      <c r="AH16" s="204">
        <v>1</v>
      </c>
      <c r="AI16" s="204"/>
      <c r="AJ16" s="204"/>
      <c r="AK16" s="180">
        <f>SUM(AI16*10+AJ16)/AH16*10</f>
        <v>0</v>
      </c>
      <c r="AL16" s="204">
        <v>1</v>
      </c>
      <c r="AM16" s="204"/>
      <c r="AN16" s="204"/>
      <c r="AO16" s="180">
        <f>SUM(AM16*10+AN16)/AL16*10</f>
        <v>0</v>
      </c>
      <c r="AP16" s="179">
        <v>1</v>
      </c>
      <c r="AQ16" s="204"/>
      <c r="AR16" s="204"/>
      <c r="AS16" s="180">
        <f>SUM(AQ16*10+AR16)/AP16*10</f>
        <v>0</v>
      </c>
      <c r="AT16" s="179">
        <v>1</v>
      </c>
      <c r="AU16" s="204"/>
      <c r="AV16" s="204"/>
      <c r="AW16" s="180">
        <f>SUM(AU16*10+AV16)/AT16*10</f>
        <v>0</v>
      </c>
      <c r="AX16" s="179">
        <v>1</v>
      </c>
      <c r="AY16" s="204"/>
      <c r="AZ16" s="204"/>
      <c r="BA16" s="180">
        <f>SUM(AY16*10+AZ16)/AX16*10</f>
        <v>0</v>
      </c>
      <c r="BB16" s="153" t="str">
        <f>IF(H16&lt;250,0,IF(H16&lt;500,250,IF(H16&lt;750,"500",IF(H16&lt;1000,750,IF(H16&lt;1500,1000,IF(H16&lt;2000,1500,IF(H16&lt;2500,2000,IF(H16&lt;3000,2500,3000))))))))</f>
        <v>500</v>
      </c>
      <c r="BC16" s="181">
        <v>500</v>
      </c>
      <c r="BD16" s="153">
        <f>BB16-BC16</f>
        <v>0</v>
      </c>
      <c r="BE16" s="153" t="str">
        <f>IF(BD16=0,"geen actie",CONCATENATE("diploma uitschrijven: ",BB16," punten"))</f>
        <v>geen actie</v>
      </c>
      <c r="BF16" s="182">
        <v>7</v>
      </c>
      <c r="BG16" s="182"/>
      <c r="BH16" s="182"/>
      <c r="BI16" s="182"/>
      <c r="BJ16" s="182"/>
      <c r="BK16" s="182"/>
      <c r="BL16" s="182"/>
      <c r="BM16" s="182"/>
      <c r="BN16" s="182"/>
    </row>
    <row r="17" spans="1:66" ht="20.7" customHeight="1" x14ac:dyDescent="0.3">
      <c r="A17" s="149">
        <v>8</v>
      </c>
      <c r="B17" s="149" t="str">
        <f>IF(A17=BF17,"v","x")</f>
        <v>v</v>
      </c>
      <c r="C17" s="149" t="s">
        <v>237</v>
      </c>
      <c r="D17" s="149"/>
      <c r="E17" s="174" t="s">
        <v>577</v>
      </c>
      <c r="F17" s="190"/>
      <c r="G17" s="186"/>
      <c r="H17" s="176">
        <f>SUM(M17+Q17+U17+Y17+AC17+AG17+AK17+AO17+AS17+AW17+BA17)</f>
        <v>291</v>
      </c>
      <c r="I17" s="153">
        <v>2009</v>
      </c>
      <c r="J17" s="153">
        <v>2021</v>
      </c>
      <c r="K17" s="453">
        <f>J17-I17</f>
        <v>12</v>
      </c>
      <c r="L17" s="184">
        <f>H17-M17</f>
        <v>0</v>
      </c>
      <c r="M17" s="164">
        <v>291</v>
      </c>
      <c r="N17" s="204">
        <v>1</v>
      </c>
      <c r="O17" s="204"/>
      <c r="P17" s="204"/>
      <c r="Q17" s="180">
        <f>SUM(O17*10+P17)/N17*10</f>
        <v>0</v>
      </c>
      <c r="R17" s="204">
        <v>1</v>
      </c>
      <c r="S17" s="204"/>
      <c r="T17" s="204"/>
      <c r="U17" s="180">
        <f>SUM(S17*10+T17)/R17*10</f>
        <v>0</v>
      </c>
      <c r="V17" s="204">
        <v>1</v>
      </c>
      <c r="W17" s="204"/>
      <c r="X17" s="204"/>
      <c r="Y17" s="180">
        <f>SUM(W17*10+X17)/V17*10</f>
        <v>0</v>
      </c>
      <c r="Z17" s="204">
        <v>1</v>
      </c>
      <c r="AA17" s="204"/>
      <c r="AB17" s="204"/>
      <c r="AC17" s="180">
        <f>SUM(AA17*10+AB17)/Z17*10</f>
        <v>0</v>
      </c>
      <c r="AD17" s="204">
        <v>1</v>
      </c>
      <c r="AE17" s="204"/>
      <c r="AF17" s="204"/>
      <c r="AG17" s="180">
        <f>SUM(AE17*10+AF17)/AD17*10</f>
        <v>0</v>
      </c>
      <c r="AH17" s="204">
        <v>1</v>
      </c>
      <c r="AI17" s="204"/>
      <c r="AJ17" s="204"/>
      <c r="AK17" s="180">
        <f>SUM(AI17*10+AJ17)/AH17*10</f>
        <v>0</v>
      </c>
      <c r="AL17" s="204">
        <v>1</v>
      </c>
      <c r="AM17" s="204"/>
      <c r="AN17" s="204"/>
      <c r="AO17" s="180">
        <f>SUM(AM17*10+AN17)/AL17*10</f>
        <v>0</v>
      </c>
      <c r="AP17" s="179">
        <v>1</v>
      </c>
      <c r="AQ17" s="204"/>
      <c r="AR17" s="204"/>
      <c r="AS17" s="180">
        <f>SUM(AQ17*10+AR17)/AP17*10</f>
        <v>0</v>
      </c>
      <c r="AT17" s="179">
        <v>1</v>
      </c>
      <c r="AU17" s="204"/>
      <c r="AV17" s="204"/>
      <c r="AW17" s="180">
        <f>SUM(AU17*10+AV17)/AT17*10</f>
        <v>0</v>
      </c>
      <c r="AX17" s="179">
        <v>1</v>
      </c>
      <c r="AY17" s="204"/>
      <c r="AZ17" s="204"/>
      <c r="BA17" s="180">
        <f>SUM(AY17*10+AZ17)/AX17*10</f>
        <v>0</v>
      </c>
      <c r="BB17" s="153">
        <f>IF(H17&lt;250,0,IF(H17&lt;500,250,IF(H17&lt;750,"500",IF(H17&lt;1000,750,IF(H17&lt;1500,1000,IF(H17&lt;2000,1500,IF(H17&lt;2500,2000,IF(H17&lt;3000,2500,3000))))))))</f>
        <v>250</v>
      </c>
      <c r="BC17" s="181">
        <v>250</v>
      </c>
      <c r="BD17" s="153">
        <f>BB17-BC17</f>
        <v>0</v>
      </c>
      <c r="BE17" s="153" t="str">
        <f>IF(BD17=0,"geen actie",CONCATENATE("diploma uitschrijven: ",BB17," punten"))</f>
        <v>geen actie</v>
      </c>
      <c r="BF17" s="182">
        <v>8</v>
      </c>
      <c r="BG17" s="182"/>
      <c r="BH17" s="182"/>
      <c r="BI17" s="182"/>
      <c r="BJ17" s="182"/>
      <c r="BK17" s="182"/>
      <c r="BL17" s="182"/>
      <c r="BM17" s="182"/>
      <c r="BN17" s="182"/>
    </row>
    <row r="18" spans="1:66" ht="20.7" customHeight="1" x14ac:dyDescent="0.3">
      <c r="A18" s="149">
        <v>49</v>
      </c>
      <c r="B18" s="149" t="str">
        <f>IF(A18=BF18,"v","x")</f>
        <v>v</v>
      </c>
      <c r="C18" s="149" t="s">
        <v>237</v>
      </c>
      <c r="D18" s="192"/>
      <c r="E18" s="485" t="s">
        <v>638</v>
      </c>
      <c r="F18" s="190"/>
      <c r="G18" s="186" t="s">
        <v>639</v>
      </c>
      <c r="H18" s="176">
        <f>SUM(M18+Q18+U18+Y18+AC18+AG18+AK18+AO18+AS18+AW18+BA18)</f>
        <v>263.88888888888891</v>
      </c>
      <c r="I18" s="153">
        <v>2009</v>
      </c>
      <c r="J18" s="153">
        <v>2021</v>
      </c>
      <c r="K18" s="453">
        <f>J18-I18</f>
        <v>12</v>
      </c>
      <c r="L18" s="184">
        <f>H18-M18</f>
        <v>263.88888888888891</v>
      </c>
      <c r="M18" s="164"/>
      <c r="N18" s="204">
        <v>1</v>
      </c>
      <c r="O18" s="204"/>
      <c r="P18" s="204"/>
      <c r="Q18" s="180">
        <f>SUM(O18*10+P18)/N18*10</f>
        <v>0</v>
      </c>
      <c r="R18" s="204">
        <v>1</v>
      </c>
      <c r="S18" s="204"/>
      <c r="T18" s="204"/>
      <c r="U18" s="180">
        <f>SUM(S18*10+T18)/R18*10</f>
        <v>0</v>
      </c>
      <c r="V18" s="204">
        <v>9</v>
      </c>
      <c r="W18" s="204">
        <v>8</v>
      </c>
      <c r="X18" s="204">
        <v>42</v>
      </c>
      <c r="Y18" s="180">
        <f>SUM(W18*10+X18)/V18*10</f>
        <v>135.55555555555554</v>
      </c>
      <c r="Z18" s="204">
        <v>1</v>
      </c>
      <c r="AA18" s="204"/>
      <c r="AB18" s="204"/>
      <c r="AC18" s="180">
        <f>SUM(AA18*10+AB18)/Z18*10</f>
        <v>0</v>
      </c>
      <c r="AD18" s="204">
        <v>1</v>
      </c>
      <c r="AE18" s="204"/>
      <c r="AF18" s="204"/>
      <c r="AG18" s="180">
        <f>SUM(AE18*10+AF18)/AD18*10</f>
        <v>0</v>
      </c>
      <c r="AH18" s="204">
        <v>6</v>
      </c>
      <c r="AI18" s="204">
        <v>5</v>
      </c>
      <c r="AJ18" s="204">
        <v>27</v>
      </c>
      <c r="AK18" s="180">
        <f>SUM(AI18*10+AJ18)/AH18*10</f>
        <v>128.33333333333334</v>
      </c>
      <c r="AL18" s="204">
        <v>1</v>
      </c>
      <c r="AM18" s="204"/>
      <c r="AN18" s="204"/>
      <c r="AO18" s="180">
        <f>SUM(AM18*10+AN18)/AL18*10</f>
        <v>0</v>
      </c>
      <c r="AP18" s="179">
        <v>1</v>
      </c>
      <c r="AQ18" s="204"/>
      <c r="AR18" s="204"/>
      <c r="AS18" s="180">
        <f>SUM(AQ18*10+AR18)/AP18*10</f>
        <v>0</v>
      </c>
      <c r="AT18" s="179">
        <v>1</v>
      </c>
      <c r="AU18" s="204"/>
      <c r="AV18" s="204"/>
      <c r="AW18" s="180">
        <f>SUM(AU18*10+AV18)/AT18*10</f>
        <v>0</v>
      </c>
      <c r="AX18" s="179">
        <v>1</v>
      </c>
      <c r="AY18" s="204"/>
      <c r="AZ18" s="204"/>
      <c r="BA18" s="180">
        <f>SUM(AY18*10+AZ18)/AX18*10</f>
        <v>0</v>
      </c>
      <c r="BB18" s="153">
        <f>IF(H18&lt;250,0,IF(H18&lt;500,250,IF(H18&lt;750,"500",IF(H18&lt;1000,750,IF(H18&lt;1500,1000,IF(H18&lt;2000,1500,IF(H18&lt;2500,2000,IF(H18&lt;3000,2500,3000))))))))</f>
        <v>250</v>
      </c>
      <c r="BC18" s="181">
        <v>250</v>
      </c>
      <c r="BD18" s="153">
        <f>BB18-BC18</f>
        <v>0</v>
      </c>
      <c r="BE18" s="153" t="str">
        <f>IF(BD18=0,"geen actie",CONCATENATE("diploma uitschrijven: ",BB18," punten"))</f>
        <v>geen actie</v>
      </c>
      <c r="BF18" s="182">
        <v>49</v>
      </c>
      <c r="BG18" s="182"/>
      <c r="BH18" s="182"/>
      <c r="BI18" s="182"/>
      <c r="BJ18" s="182"/>
      <c r="BK18" s="182"/>
      <c r="BL18" s="182"/>
      <c r="BM18" s="182"/>
      <c r="BN18" s="182"/>
    </row>
    <row r="19" spans="1:66" ht="21" customHeight="1" x14ac:dyDescent="0.3">
      <c r="A19" s="149">
        <v>9</v>
      </c>
      <c r="B19" s="149" t="str">
        <f>IF(A19=BF19,"v","x")</f>
        <v>v</v>
      </c>
      <c r="C19" s="149" t="s">
        <v>237</v>
      </c>
      <c r="D19" s="216"/>
      <c r="E19" s="174" t="s">
        <v>283</v>
      </c>
      <c r="F19" s="149">
        <v>117853</v>
      </c>
      <c r="G19" s="177" t="s">
        <v>284</v>
      </c>
      <c r="H19" s="176">
        <f>SUM(M19+Q19+U19+Y19+AC19+AG19+AK19+AO19+AS19+AW19+BA19)</f>
        <v>920</v>
      </c>
      <c r="I19" s="153">
        <v>2009</v>
      </c>
      <c r="J19" s="153">
        <v>2021</v>
      </c>
      <c r="K19" s="453">
        <f>J19-I19</f>
        <v>12</v>
      </c>
      <c r="L19" s="184">
        <f>H19-M19</f>
        <v>0</v>
      </c>
      <c r="M19" s="164">
        <v>920</v>
      </c>
      <c r="N19" s="204">
        <v>1</v>
      </c>
      <c r="O19" s="204"/>
      <c r="P19" s="204"/>
      <c r="Q19" s="180">
        <f>SUM(O19*10+P19)/N19*10</f>
        <v>0</v>
      </c>
      <c r="R19" s="204">
        <v>1</v>
      </c>
      <c r="S19" s="204"/>
      <c r="T19" s="204"/>
      <c r="U19" s="180">
        <f>SUM(S19*10+T19)/R19*10</f>
        <v>0</v>
      </c>
      <c r="V19" s="204">
        <v>1</v>
      </c>
      <c r="W19" s="204"/>
      <c r="X19" s="204"/>
      <c r="Y19" s="180">
        <f>SUM(W19*10+X19)/V19*10</f>
        <v>0</v>
      </c>
      <c r="Z19" s="204">
        <v>1</v>
      </c>
      <c r="AA19" s="204"/>
      <c r="AB19" s="204"/>
      <c r="AC19" s="180">
        <f>SUM(AA19*10+AB19)/Z19*10</f>
        <v>0</v>
      </c>
      <c r="AD19" s="204">
        <v>1</v>
      </c>
      <c r="AE19" s="204"/>
      <c r="AF19" s="204"/>
      <c r="AG19" s="180">
        <f>SUM(AE19*10+AF19)/AD19*10</f>
        <v>0</v>
      </c>
      <c r="AH19" s="204">
        <v>1</v>
      </c>
      <c r="AI19" s="204"/>
      <c r="AJ19" s="204"/>
      <c r="AK19" s="180">
        <f>SUM(AI19*10+AJ19)/AH19*10</f>
        <v>0</v>
      </c>
      <c r="AL19" s="204">
        <v>1</v>
      </c>
      <c r="AM19" s="204"/>
      <c r="AN19" s="204"/>
      <c r="AO19" s="180">
        <f>SUM(AM19*10+AN19)/AL19*10</f>
        <v>0</v>
      </c>
      <c r="AP19" s="179">
        <v>1</v>
      </c>
      <c r="AQ19" s="204"/>
      <c r="AR19" s="204"/>
      <c r="AS19" s="180">
        <f>SUM(AQ19*10+AR19)/AP19*10</f>
        <v>0</v>
      </c>
      <c r="AT19" s="179">
        <v>1</v>
      </c>
      <c r="AU19" s="204"/>
      <c r="AV19" s="204"/>
      <c r="AW19" s="180">
        <f>SUM(AU19*10+AV19)/AT19*10</f>
        <v>0</v>
      </c>
      <c r="AX19" s="179">
        <v>1</v>
      </c>
      <c r="AY19" s="204"/>
      <c r="AZ19" s="204"/>
      <c r="BA19" s="180">
        <f>SUM(AY19*10+AZ19)/AX19*10</f>
        <v>0</v>
      </c>
      <c r="BB19" s="153">
        <f>IF(H19&lt;250,0,IF(H19&lt;500,250,IF(H19&lt;750,"500",IF(H19&lt;1000,750,IF(H19&lt;1500,1000,IF(H19&lt;2000,1500,IF(H19&lt;2500,2000,IF(H19&lt;3000,2500,3000))))))))</f>
        <v>750</v>
      </c>
      <c r="BC19" s="181">
        <v>750</v>
      </c>
      <c r="BD19" s="153">
        <f>BB19-BC19</f>
        <v>0</v>
      </c>
      <c r="BE19" s="153" t="str">
        <f>IF(BD19=0,"geen actie",CONCATENATE("diploma uitschrijven: ",BB19," punten"))</f>
        <v>geen actie</v>
      </c>
      <c r="BF19" s="182">
        <v>9</v>
      </c>
      <c r="BG19" s="182"/>
      <c r="BH19" s="182"/>
      <c r="BI19" s="182"/>
      <c r="BJ19" s="182"/>
      <c r="BK19" s="182"/>
      <c r="BL19" s="182"/>
      <c r="BM19" s="182"/>
      <c r="BN19" s="182"/>
    </row>
    <row r="20" spans="1:66" ht="21" customHeight="1" x14ac:dyDescent="0.3">
      <c r="A20" s="149">
        <v>56</v>
      </c>
      <c r="B20" s="149" t="str">
        <f>IF(A20=BF20,"v","x")</f>
        <v>v</v>
      </c>
      <c r="C20" s="149"/>
      <c r="D20" s="149"/>
      <c r="E20" s="174" t="s">
        <v>676</v>
      </c>
      <c r="F20" s="149">
        <v>118713</v>
      </c>
      <c r="G20" s="186" t="s">
        <v>552</v>
      </c>
      <c r="H20" s="176">
        <f>SUM(M20+Q20+U20+Y20+AC20+AG20+AK20+AO20+AS20+AW20+BA20)</f>
        <v>40</v>
      </c>
      <c r="I20" s="153">
        <v>2011</v>
      </c>
      <c r="J20" s="153">
        <v>2021</v>
      </c>
      <c r="K20" s="453">
        <f>J20-I20</f>
        <v>10</v>
      </c>
      <c r="L20" s="184">
        <f>H20-M20</f>
        <v>40</v>
      </c>
      <c r="M20" s="164"/>
      <c r="N20" s="204">
        <v>1</v>
      </c>
      <c r="O20" s="204"/>
      <c r="P20" s="204"/>
      <c r="Q20" s="180">
        <f>SUM(O20*10+P20)/N20*10</f>
        <v>0</v>
      </c>
      <c r="R20" s="204">
        <v>1</v>
      </c>
      <c r="S20" s="204"/>
      <c r="T20" s="204"/>
      <c r="U20" s="180">
        <f>SUM(S20*10+T20)/R20*10</f>
        <v>0</v>
      </c>
      <c r="V20" s="204">
        <v>1</v>
      </c>
      <c r="W20" s="204"/>
      <c r="X20" s="204"/>
      <c r="Y20" s="180">
        <f>SUM(W20*10+X20)/V20*10</f>
        <v>0</v>
      </c>
      <c r="Z20" s="204">
        <v>1</v>
      </c>
      <c r="AA20" s="204"/>
      <c r="AB20" s="204"/>
      <c r="AC20" s="180">
        <f>SUM(AA20*10+AB20)/Z20*10</f>
        <v>0</v>
      </c>
      <c r="AD20" s="204">
        <v>1</v>
      </c>
      <c r="AE20" s="204"/>
      <c r="AF20" s="204"/>
      <c r="AG20" s="180">
        <f>SUM(AE20*10+AF20)/AD20*10</f>
        <v>0</v>
      </c>
      <c r="AH20" s="204">
        <v>14</v>
      </c>
      <c r="AI20" s="204">
        <v>2</v>
      </c>
      <c r="AJ20" s="204">
        <v>36</v>
      </c>
      <c r="AK20" s="180">
        <f>SUM(AI20*10+AJ20)/AH20*10</f>
        <v>40</v>
      </c>
      <c r="AL20" s="204">
        <v>1</v>
      </c>
      <c r="AM20" s="204"/>
      <c r="AN20" s="204"/>
      <c r="AO20" s="180">
        <f>SUM(AM20*10+AN20)/AL20*10</f>
        <v>0</v>
      </c>
      <c r="AP20" s="179">
        <v>1</v>
      </c>
      <c r="AQ20" s="204"/>
      <c r="AR20" s="204"/>
      <c r="AS20" s="180">
        <f>SUM(AQ20*10+AR20)/AP20*10</f>
        <v>0</v>
      </c>
      <c r="AT20" s="179">
        <v>1</v>
      </c>
      <c r="AU20" s="204"/>
      <c r="AV20" s="204"/>
      <c r="AW20" s="180">
        <f>SUM(AU20*10+AV20)/AT20*10</f>
        <v>0</v>
      </c>
      <c r="AX20" s="179">
        <v>1</v>
      </c>
      <c r="AY20" s="204"/>
      <c r="AZ20" s="204"/>
      <c r="BA20" s="180">
        <f>SUM(AY20*10+AZ20)/AX20*10</f>
        <v>0</v>
      </c>
      <c r="BB20" s="153">
        <f>IF(H20&lt;250,0,IF(H20&lt;500,250,IF(H20&lt;750,"500",IF(H20&lt;1000,750,IF(H20&lt;1500,1000,IF(H20&lt;2000,1500,IF(H20&lt;2500,2000,IF(H20&lt;3000,2500,3000))))))))</f>
        <v>0</v>
      </c>
      <c r="BC20" s="181">
        <v>0</v>
      </c>
      <c r="BD20" s="153">
        <f>BB20-BC20</f>
        <v>0</v>
      </c>
      <c r="BE20" s="153" t="str">
        <f>IF(BD20=0,"geen actie",CONCATENATE("diploma uitschrijven: ",BB20," punten"))</f>
        <v>geen actie</v>
      </c>
      <c r="BF20" s="182">
        <v>56</v>
      </c>
      <c r="BG20" s="182"/>
      <c r="BH20" s="182"/>
      <c r="BI20" s="182"/>
      <c r="BJ20" s="182"/>
      <c r="BK20" s="182"/>
      <c r="BL20" s="182"/>
      <c r="BM20" s="182"/>
      <c r="BN20" s="182"/>
    </row>
    <row r="21" spans="1:66" ht="21" customHeight="1" x14ac:dyDescent="0.3">
      <c r="A21" s="149">
        <v>54</v>
      </c>
      <c r="B21" s="149" t="str">
        <f>IF(A21=BF21,"v","x")</f>
        <v>v</v>
      </c>
      <c r="C21" s="149"/>
      <c r="D21" s="183"/>
      <c r="E21" s="174" t="s">
        <v>652</v>
      </c>
      <c r="F21" s="190">
        <v>119333</v>
      </c>
      <c r="G21" s="177" t="s">
        <v>326</v>
      </c>
      <c r="H21" s="176">
        <f>SUM(M21+Q21+U21+Y21+AC21+AG21+AK21+AO21+AS21+AW21+BA21)</f>
        <v>0</v>
      </c>
      <c r="I21" s="153">
        <v>2012</v>
      </c>
      <c r="J21" s="153">
        <v>2021</v>
      </c>
      <c r="K21" s="453">
        <f>J21-I21</f>
        <v>9</v>
      </c>
      <c r="L21" s="184">
        <f>H21-M21</f>
        <v>0</v>
      </c>
      <c r="M21" s="164"/>
      <c r="N21" s="204">
        <v>1</v>
      </c>
      <c r="O21" s="204"/>
      <c r="P21" s="204"/>
      <c r="Q21" s="180">
        <f>SUM(O21*10+P21)/N21*10</f>
        <v>0</v>
      </c>
      <c r="R21" s="204">
        <v>1</v>
      </c>
      <c r="S21" s="204"/>
      <c r="T21" s="204"/>
      <c r="U21" s="180">
        <f>SUM(S21*10+T21)/R21*10</f>
        <v>0</v>
      </c>
      <c r="V21" s="204">
        <v>1</v>
      </c>
      <c r="W21" s="204"/>
      <c r="X21" s="204"/>
      <c r="Y21" s="180">
        <f>SUM(W21*10+X21)/V21*10</f>
        <v>0</v>
      </c>
      <c r="Z21" s="204">
        <v>1</v>
      </c>
      <c r="AA21" s="204"/>
      <c r="AB21" s="204"/>
      <c r="AC21" s="180">
        <f>SUM(AA21*10+AB21)/Z21*10</f>
        <v>0</v>
      </c>
      <c r="AD21" s="204">
        <v>1</v>
      </c>
      <c r="AE21" s="204"/>
      <c r="AF21" s="204"/>
      <c r="AG21" s="180">
        <f>SUM(AE21*10+AF21)/AD21*10</f>
        <v>0</v>
      </c>
      <c r="AH21" s="204">
        <v>1</v>
      </c>
      <c r="AI21" s="204"/>
      <c r="AJ21" s="204"/>
      <c r="AK21" s="180">
        <f>SUM(AI21*10+AJ21)/AH21*10</f>
        <v>0</v>
      </c>
      <c r="AL21" s="204">
        <v>1</v>
      </c>
      <c r="AM21" s="204"/>
      <c r="AN21" s="204"/>
      <c r="AO21" s="180">
        <f>SUM(AM21*10+AN21)/AL21*10</f>
        <v>0</v>
      </c>
      <c r="AP21" s="179">
        <v>1</v>
      </c>
      <c r="AQ21" s="204"/>
      <c r="AR21" s="204"/>
      <c r="AS21" s="180">
        <f>SUM(AQ21*10+AR21)/AP21*10</f>
        <v>0</v>
      </c>
      <c r="AT21" s="179">
        <v>1</v>
      </c>
      <c r="AU21" s="204"/>
      <c r="AV21" s="204"/>
      <c r="AW21" s="180">
        <f>SUM(AU21*10+AV21)/AT21*10</f>
        <v>0</v>
      </c>
      <c r="AX21" s="179">
        <v>1</v>
      </c>
      <c r="AY21" s="204"/>
      <c r="AZ21" s="204"/>
      <c r="BA21" s="180">
        <f>SUM(AY21*10+AZ21)/AX21*10</f>
        <v>0</v>
      </c>
      <c r="BB21" s="153">
        <f>IF(H21&lt;250,0,IF(H21&lt;500,250,IF(H21&lt;750,"500",IF(H21&lt;1000,750,IF(H21&lt;1500,1000,IF(H21&lt;2000,1500,IF(H21&lt;2500,2000,IF(H21&lt;3000,2500,3000))))))))</f>
        <v>0</v>
      </c>
      <c r="BC21" s="181">
        <v>0</v>
      </c>
      <c r="BD21" s="153">
        <f>BB21-BC21</f>
        <v>0</v>
      </c>
      <c r="BE21" s="153" t="str">
        <f>IF(BD21=0,"geen actie",CONCATENATE("diploma uitschrijven: ",BB21," punten"))</f>
        <v>geen actie</v>
      </c>
      <c r="BF21" s="182">
        <v>54</v>
      </c>
      <c r="BG21" s="182"/>
      <c r="BH21" s="182"/>
      <c r="BI21" s="182"/>
      <c r="BJ21" s="182"/>
      <c r="BK21" s="182"/>
      <c r="BL21" s="182"/>
      <c r="BM21" s="182"/>
      <c r="BN21" s="182"/>
    </row>
    <row r="22" spans="1:66" ht="20.7" customHeight="1" x14ac:dyDescent="0.3">
      <c r="A22" s="149">
        <v>62</v>
      </c>
      <c r="B22" s="149" t="str">
        <f>IF(A22=BF22,"v","x")</f>
        <v>v</v>
      </c>
      <c r="C22" s="202" t="s">
        <v>237</v>
      </c>
      <c r="D22" s="467"/>
      <c r="E22" s="528" t="s">
        <v>757</v>
      </c>
      <c r="F22" s="588">
        <v>117538</v>
      </c>
      <c r="G22" s="588" t="s">
        <v>701</v>
      </c>
      <c r="H22" s="176">
        <f>SUM(M22+Q22+U22+Y22+AC22+AG22+AK22+AO22+AS22+AW22+BA22)</f>
        <v>0</v>
      </c>
      <c r="I22" s="197">
        <v>2009</v>
      </c>
      <c r="J22" s="153">
        <v>2021</v>
      </c>
      <c r="K22" s="453">
        <f>J22-I22</f>
        <v>12</v>
      </c>
      <c r="L22" s="184">
        <f>H22-M22</f>
        <v>0</v>
      </c>
      <c r="M22" s="164"/>
      <c r="N22" s="204">
        <v>1</v>
      </c>
      <c r="O22" s="204"/>
      <c r="P22" s="204"/>
      <c r="Q22" s="180">
        <f>SUM(O22*10+P22)/N22*10</f>
        <v>0</v>
      </c>
      <c r="R22" s="204">
        <v>1</v>
      </c>
      <c r="S22" s="204"/>
      <c r="T22" s="204"/>
      <c r="U22" s="180">
        <f>SUM(S22*10+T22)/R22*10</f>
        <v>0</v>
      </c>
      <c r="V22" s="204">
        <v>1</v>
      </c>
      <c r="W22" s="204"/>
      <c r="X22" s="204"/>
      <c r="Y22" s="180">
        <f>SUM(W22*10+X22)/V22*10</f>
        <v>0</v>
      </c>
      <c r="Z22" s="204">
        <v>1</v>
      </c>
      <c r="AA22" s="204"/>
      <c r="AB22" s="204"/>
      <c r="AC22" s="180">
        <f>SUM(AA22*10+AB22)/Z22*10</f>
        <v>0</v>
      </c>
      <c r="AD22" s="204">
        <v>1</v>
      </c>
      <c r="AE22" s="204"/>
      <c r="AF22" s="204"/>
      <c r="AG22" s="180">
        <f>SUM(AE22*10+AF22)/AD22*10</f>
        <v>0</v>
      </c>
      <c r="AH22" s="204">
        <v>1</v>
      </c>
      <c r="AI22" s="204"/>
      <c r="AJ22" s="204"/>
      <c r="AK22" s="180">
        <f>SUM(AI22*10+AJ22)/AH22*10</f>
        <v>0</v>
      </c>
      <c r="AL22" s="204">
        <v>1</v>
      </c>
      <c r="AM22" s="204"/>
      <c r="AN22" s="204"/>
      <c r="AO22" s="180">
        <f>SUM(AM22*10+AN22)/AL22*10</f>
        <v>0</v>
      </c>
      <c r="AP22" s="179">
        <v>1</v>
      </c>
      <c r="AQ22" s="204"/>
      <c r="AR22" s="204"/>
      <c r="AS22" s="180">
        <f>SUM(AQ22*10+AR22)/AP22*10</f>
        <v>0</v>
      </c>
      <c r="AT22" s="179">
        <v>1</v>
      </c>
      <c r="AU22" s="204"/>
      <c r="AV22" s="204"/>
      <c r="AW22" s="180">
        <f>SUM(AU22*10+AV22)/AT22*10</f>
        <v>0</v>
      </c>
      <c r="AX22" s="179">
        <v>1</v>
      </c>
      <c r="AY22" s="204"/>
      <c r="AZ22" s="204"/>
      <c r="BA22" s="180">
        <f>SUM(AY22*10+AZ22)/AX22*10</f>
        <v>0</v>
      </c>
      <c r="BB22" s="197">
        <f>IF(H22&lt;250,0,IF(H22&lt;500,250,IF(H22&lt;750,"500",IF(H22&lt;1000,750,IF(H22&lt;1500,1000,IF(H22&lt;2000,1500,IF(H22&lt;2500,2000,IF(H22&lt;3000,2500,3000))))))))</f>
        <v>0</v>
      </c>
      <c r="BC22" s="188">
        <v>0</v>
      </c>
      <c r="BD22" s="197">
        <f>BB22-BC22</f>
        <v>0</v>
      </c>
      <c r="BE22" s="197" t="str">
        <f>IF(BD22=0,"geen actie",CONCATENATE("diploma uitschrijven: ",BB22," punten"))</f>
        <v>geen actie</v>
      </c>
      <c r="BF22" s="182">
        <v>62</v>
      </c>
      <c r="BG22" s="182"/>
      <c r="BH22" s="182"/>
      <c r="BI22" s="182"/>
      <c r="BJ22" s="182"/>
      <c r="BK22" s="182"/>
      <c r="BL22" s="182"/>
      <c r="BM22" s="182"/>
      <c r="BN22" s="182"/>
    </row>
    <row r="23" spans="1:66" ht="20.25" customHeight="1" x14ac:dyDescent="0.3">
      <c r="A23" s="149">
        <v>10</v>
      </c>
      <c r="B23" s="149" t="str">
        <f>IF(A23=BF23,"v","x")</f>
        <v>v</v>
      </c>
      <c r="C23" s="149"/>
      <c r="D23" s="216"/>
      <c r="E23" s="155" t="s">
        <v>287</v>
      </c>
      <c r="F23" s="149">
        <v>118238</v>
      </c>
      <c r="G23" s="177" t="s">
        <v>326</v>
      </c>
      <c r="H23" s="176">
        <f>SUM(M23+Q23+U23+Y23+AC23+AG23+AK23+AO23+AS23+AW23+BA23)</f>
        <v>322</v>
      </c>
      <c r="I23" s="153">
        <v>2009</v>
      </c>
      <c r="J23" s="153">
        <v>2021</v>
      </c>
      <c r="K23" s="453">
        <f>J23-I23</f>
        <v>12</v>
      </c>
      <c r="L23" s="184">
        <f>H23-M23</f>
        <v>0</v>
      </c>
      <c r="M23" s="164">
        <v>322</v>
      </c>
      <c r="N23" s="204">
        <v>1</v>
      </c>
      <c r="O23" s="204"/>
      <c r="P23" s="204"/>
      <c r="Q23" s="180">
        <f>SUM(O23*10+P23)/N23*10</f>
        <v>0</v>
      </c>
      <c r="R23" s="204">
        <v>1</v>
      </c>
      <c r="S23" s="204"/>
      <c r="T23" s="204"/>
      <c r="U23" s="180">
        <f>SUM(S23*10+T23)/R23*10</f>
        <v>0</v>
      </c>
      <c r="V23" s="204">
        <v>1</v>
      </c>
      <c r="W23" s="204"/>
      <c r="X23" s="204"/>
      <c r="Y23" s="180">
        <f>SUM(W23*10+X23)/V23*10</f>
        <v>0</v>
      </c>
      <c r="Z23" s="204">
        <v>1</v>
      </c>
      <c r="AA23" s="204"/>
      <c r="AB23" s="204"/>
      <c r="AC23" s="180">
        <f>SUM(AA23*10+AB23)/Z23*10</f>
        <v>0</v>
      </c>
      <c r="AD23" s="204">
        <v>1</v>
      </c>
      <c r="AE23" s="204"/>
      <c r="AF23" s="204"/>
      <c r="AG23" s="180">
        <f>SUM(AE23*10+AF23)/AD23*10</f>
        <v>0</v>
      </c>
      <c r="AH23" s="204">
        <v>1</v>
      </c>
      <c r="AI23" s="204"/>
      <c r="AJ23" s="204"/>
      <c r="AK23" s="180">
        <f>SUM(AI23*10+AJ23)/AH23*10</f>
        <v>0</v>
      </c>
      <c r="AL23" s="204">
        <v>1</v>
      </c>
      <c r="AM23" s="204"/>
      <c r="AN23" s="204"/>
      <c r="AO23" s="180">
        <f>SUM(AM23*10+AN23)/AL23*10</f>
        <v>0</v>
      </c>
      <c r="AP23" s="179">
        <v>1</v>
      </c>
      <c r="AQ23" s="204"/>
      <c r="AR23" s="204"/>
      <c r="AS23" s="180">
        <f>SUM(AQ23*10+AR23)/AP23*10</f>
        <v>0</v>
      </c>
      <c r="AT23" s="179">
        <v>1</v>
      </c>
      <c r="AU23" s="204"/>
      <c r="AV23" s="204"/>
      <c r="AW23" s="180">
        <f>SUM(AU23*10+AV23)/AT23*10</f>
        <v>0</v>
      </c>
      <c r="AX23" s="179">
        <v>1</v>
      </c>
      <c r="AY23" s="204"/>
      <c r="AZ23" s="204"/>
      <c r="BA23" s="180">
        <f>SUM(AY23*10+AZ23)/AX23*10</f>
        <v>0</v>
      </c>
      <c r="BB23" s="153">
        <f>IF(H23&lt;250,0,IF(H23&lt;500,250,IF(H23&lt;750,"500",IF(H23&lt;1000,750,IF(H23&lt;1500,1000,IF(H23&lt;2000,1500,IF(H23&lt;2500,2000,IF(H23&lt;3000,2500,3000))))))))</f>
        <v>250</v>
      </c>
      <c r="BC23" s="181">
        <v>250</v>
      </c>
      <c r="BD23" s="153">
        <f>BB23-BC23</f>
        <v>0</v>
      </c>
      <c r="BE23" s="197" t="str">
        <f>IF(BD23=0,"geen actie",CONCATENATE("diploma uitschrijven: ",BB23," punten"))</f>
        <v>geen actie</v>
      </c>
      <c r="BF23" s="182">
        <v>10</v>
      </c>
      <c r="BG23" s="182"/>
      <c r="BH23" s="182"/>
      <c r="BI23" s="182"/>
      <c r="BJ23" s="182"/>
      <c r="BK23" s="182"/>
      <c r="BL23" s="182"/>
      <c r="BM23" s="182"/>
      <c r="BN23" s="182"/>
    </row>
    <row r="24" spans="1:66" ht="19.95" customHeight="1" x14ac:dyDescent="0.3">
      <c r="A24" s="149">
        <v>11</v>
      </c>
      <c r="B24" s="149" t="str">
        <f>IF(A24=BF24,"v","x")</f>
        <v>v</v>
      </c>
      <c r="C24" s="149" t="s">
        <v>237</v>
      </c>
      <c r="D24" s="149"/>
      <c r="E24" s="174" t="s">
        <v>288</v>
      </c>
      <c r="F24" s="190">
        <v>118512</v>
      </c>
      <c r="G24" s="186" t="s">
        <v>241</v>
      </c>
      <c r="H24" s="176">
        <f>SUM(M24+Q24+U24+Y24+AC24+AG24+AK24+AO24+AS24+AW24+BA24)</f>
        <v>286</v>
      </c>
      <c r="I24" s="153">
        <v>2009</v>
      </c>
      <c r="J24" s="153">
        <v>2021</v>
      </c>
      <c r="K24" s="453">
        <f>J24-I24</f>
        <v>12</v>
      </c>
      <c r="L24" s="184">
        <f>H24-M24</f>
        <v>36</v>
      </c>
      <c r="M24" s="164">
        <v>250</v>
      </c>
      <c r="N24" s="204">
        <v>10</v>
      </c>
      <c r="O24" s="204">
        <v>1</v>
      </c>
      <c r="P24" s="204">
        <v>26</v>
      </c>
      <c r="Q24" s="180">
        <f>SUM(O24*10+P24)/N24*10</f>
        <v>36</v>
      </c>
      <c r="R24" s="204">
        <v>1</v>
      </c>
      <c r="S24" s="204"/>
      <c r="T24" s="204"/>
      <c r="U24" s="180">
        <f>SUM(S24*10+T24)/R24*10</f>
        <v>0</v>
      </c>
      <c r="V24" s="204">
        <v>1</v>
      </c>
      <c r="W24" s="204"/>
      <c r="X24" s="204"/>
      <c r="Y24" s="180">
        <f>SUM(W24*10+X24)/V24*10</f>
        <v>0</v>
      </c>
      <c r="Z24" s="204">
        <v>1</v>
      </c>
      <c r="AA24" s="204"/>
      <c r="AB24" s="204"/>
      <c r="AC24" s="180">
        <f>SUM(AA24*10+AB24)/Z24*10</f>
        <v>0</v>
      </c>
      <c r="AD24" s="204">
        <v>1</v>
      </c>
      <c r="AE24" s="204"/>
      <c r="AF24" s="204"/>
      <c r="AG24" s="180">
        <f>SUM(AE24*10+AF24)/AD24*10</f>
        <v>0</v>
      </c>
      <c r="AH24" s="204">
        <v>1</v>
      </c>
      <c r="AI24" s="204"/>
      <c r="AJ24" s="204"/>
      <c r="AK24" s="180">
        <f>SUM(AI24*10+AJ24)/AH24*10</f>
        <v>0</v>
      </c>
      <c r="AL24" s="204">
        <v>1</v>
      </c>
      <c r="AM24" s="204"/>
      <c r="AN24" s="204"/>
      <c r="AO24" s="180">
        <f>SUM(AM24*10+AN24)/AL24*10</f>
        <v>0</v>
      </c>
      <c r="AP24" s="179">
        <v>1</v>
      </c>
      <c r="AQ24" s="204"/>
      <c r="AR24" s="204"/>
      <c r="AS24" s="180">
        <f>SUM(AQ24*10+AR24)/AP24*10</f>
        <v>0</v>
      </c>
      <c r="AT24" s="179">
        <v>1</v>
      </c>
      <c r="AU24" s="204"/>
      <c r="AV24" s="204"/>
      <c r="AW24" s="180">
        <f>SUM(AU24*10+AV24)/AT24*10</f>
        <v>0</v>
      </c>
      <c r="AX24" s="179">
        <v>1</v>
      </c>
      <c r="AY24" s="204"/>
      <c r="AZ24" s="204"/>
      <c r="BA24" s="180">
        <f>SUM(AY24*10+AZ24)/AX24*10</f>
        <v>0</v>
      </c>
      <c r="BB24" s="153">
        <f>IF(H24&lt;250,0,IF(H24&lt;500,250,IF(H24&lt;750,"500",IF(H24&lt;1000,750,IF(H24&lt;1500,1000,IF(H24&lt;2000,1500,IF(H24&lt;2500,2000,IF(H24&lt;3000,2500,3000))))))))</f>
        <v>250</v>
      </c>
      <c r="BC24" s="181">
        <v>250</v>
      </c>
      <c r="BD24" s="153">
        <f>BB24-BC24</f>
        <v>0</v>
      </c>
      <c r="BE24" s="197" t="str">
        <f>IF(BD24=0,"geen actie",CONCATENATE("diploma uitschrijven: ",BB24," punten"))</f>
        <v>geen actie</v>
      </c>
      <c r="BF24" s="182">
        <v>11</v>
      </c>
      <c r="BG24" s="182"/>
      <c r="BH24" s="182"/>
      <c r="BI24" s="182"/>
      <c r="BJ24" s="182"/>
      <c r="BK24" s="182"/>
      <c r="BL24" s="182"/>
      <c r="BM24" s="182"/>
      <c r="BN24" s="182"/>
    </row>
    <row r="25" spans="1:66" x14ac:dyDescent="0.3">
      <c r="A25" s="149">
        <v>48</v>
      </c>
      <c r="B25" s="149" t="str">
        <f>IF(A25=BF25,"v","x")</f>
        <v>v</v>
      </c>
      <c r="C25" s="149"/>
      <c r="D25" s="189"/>
      <c r="E25" s="155" t="s">
        <v>635</v>
      </c>
      <c r="F25" s="149">
        <v>118741</v>
      </c>
      <c r="G25" s="177" t="s">
        <v>247</v>
      </c>
      <c r="H25" s="176">
        <f>SUM(M25+Q25+U25+Y25+AC25+AG25+AK25+AO25+AS25+AW25+BA25)</f>
        <v>0</v>
      </c>
      <c r="I25" s="197">
        <v>2010</v>
      </c>
      <c r="J25" s="153">
        <v>2021</v>
      </c>
      <c r="K25" s="453">
        <f>J25-I25</f>
        <v>11</v>
      </c>
      <c r="L25" s="184">
        <f>H25-M25</f>
        <v>0</v>
      </c>
      <c r="M25" s="164"/>
      <c r="N25" s="204">
        <v>1</v>
      </c>
      <c r="O25" s="204"/>
      <c r="P25" s="204"/>
      <c r="Q25" s="180">
        <f>SUM(O25*10+P25)/N25*10</f>
        <v>0</v>
      </c>
      <c r="R25" s="204">
        <v>1</v>
      </c>
      <c r="S25" s="204"/>
      <c r="T25" s="204"/>
      <c r="U25" s="180">
        <f>SUM(S25*10+T25)/R25*10</f>
        <v>0</v>
      </c>
      <c r="V25" s="204">
        <v>1</v>
      </c>
      <c r="W25" s="204"/>
      <c r="X25" s="204"/>
      <c r="Y25" s="180">
        <f>SUM(W25*10+X25)/V25*10</f>
        <v>0</v>
      </c>
      <c r="Z25" s="204">
        <v>1</v>
      </c>
      <c r="AA25" s="204"/>
      <c r="AB25" s="204"/>
      <c r="AC25" s="180">
        <f>SUM(AA25*10+AB25)/Z25*10</f>
        <v>0</v>
      </c>
      <c r="AD25" s="204">
        <v>1</v>
      </c>
      <c r="AE25" s="204"/>
      <c r="AF25" s="204"/>
      <c r="AG25" s="180">
        <f>SUM(AE25*10+AF25)/AD25*10</f>
        <v>0</v>
      </c>
      <c r="AH25" s="204">
        <v>1</v>
      </c>
      <c r="AI25" s="204"/>
      <c r="AJ25" s="204"/>
      <c r="AK25" s="180">
        <f>SUM(AI25*10+AJ25)/AH25*10</f>
        <v>0</v>
      </c>
      <c r="AL25" s="204">
        <v>1</v>
      </c>
      <c r="AM25" s="204"/>
      <c r="AN25" s="204"/>
      <c r="AO25" s="180">
        <f>SUM(AM25*10+AN25)/AL25*10</f>
        <v>0</v>
      </c>
      <c r="AP25" s="179">
        <v>1</v>
      </c>
      <c r="AQ25" s="204"/>
      <c r="AR25" s="204"/>
      <c r="AS25" s="180">
        <f>SUM(AQ25*10+AR25)/AP25*10</f>
        <v>0</v>
      </c>
      <c r="AT25" s="179">
        <v>1</v>
      </c>
      <c r="AU25" s="204"/>
      <c r="AV25" s="204"/>
      <c r="AW25" s="180">
        <f>SUM(AU25*10+AV25)/AT25*10</f>
        <v>0</v>
      </c>
      <c r="AX25" s="179">
        <v>1</v>
      </c>
      <c r="AY25" s="204"/>
      <c r="AZ25" s="204"/>
      <c r="BA25" s="180">
        <f>SUM(AY25*10+AZ25)/AX25*10</f>
        <v>0</v>
      </c>
      <c r="BB25" s="153">
        <f>IF(H25&lt;250,0,IF(H25&lt;500,250,IF(H25&lt;750,"500",IF(H25&lt;1000,750,IF(H25&lt;1500,1000,IF(H25&lt;2000,1500,IF(H25&lt;2500,2000,IF(H25&lt;3000,2500,3000))))))))</f>
        <v>0</v>
      </c>
      <c r="BC25" s="181">
        <v>0</v>
      </c>
      <c r="BD25" s="153">
        <f>BB25-BC25</f>
        <v>0</v>
      </c>
      <c r="BE25" s="197" t="str">
        <f>IF(BD25=0,"geen actie",CONCATENATE("diploma uitschrijven: ",BB25," punten"))</f>
        <v>geen actie</v>
      </c>
      <c r="BF25" s="182">
        <v>48</v>
      </c>
      <c r="BG25" s="182"/>
      <c r="BH25" s="182"/>
      <c r="BI25" s="182"/>
      <c r="BJ25" s="182"/>
      <c r="BK25" s="182"/>
      <c r="BL25" s="182"/>
      <c r="BM25" s="182"/>
      <c r="BN25" s="182"/>
    </row>
    <row r="26" spans="1:66" ht="21" customHeight="1" x14ac:dyDescent="0.3">
      <c r="A26" s="149">
        <v>64</v>
      </c>
      <c r="B26" s="149" t="str">
        <f>IF(A26=BF26,"v","x")</f>
        <v>v</v>
      </c>
      <c r="C26" s="149" t="s">
        <v>237</v>
      </c>
      <c r="D26" s="214"/>
      <c r="E26" s="174" t="s">
        <v>706</v>
      </c>
      <c r="F26" s="190">
        <v>120096</v>
      </c>
      <c r="G26" s="186" t="s">
        <v>707</v>
      </c>
      <c r="H26" s="176">
        <f>SUM(M26+Q26+U26+Y26+AC26+AG26+AK26+AO26+AS26+AW26+BA26)</f>
        <v>150</v>
      </c>
      <c r="I26" s="197">
        <v>2011</v>
      </c>
      <c r="J26" s="153">
        <v>2021</v>
      </c>
      <c r="K26" s="453">
        <f>J26-I26</f>
        <v>10</v>
      </c>
      <c r="L26" s="184">
        <f>H26-M26</f>
        <v>150</v>
      </c>
      <c r="M26" s="164">
        <v>0</v>
      </c>
      <c r="N26" s="204">
        <v>1</v>
      </c>
      <c r="O26" s="204"/>
      <c r="P26" s="204"/>
      <c r="Q26" s="180">
        <f>SUM(O26*10+P26)/N26*10</f>
        <v>0</v>
      </c>
      <c r="R26" s="204">
        <v>1</v>
      </c>
      <c r="S26" s="204"/>
      <c r="T26" s="204"/>
      <c r="U26" s="180">
        <f>SUM(S26*10+T26)/R26*10</f>
        <v>0</v>
      </c>
      <c r="V26" s="204">
        <v>1</v>
      </c>
      <c r="W26" s="204"/>
      <c r="X26" s="204"/>
      <c r="Y26" s="180">
        <f>SUM(W26*10+X26)/V26*10</f>
        <v>0</v>
      </c>
      <c r="Z26" s="204">
        <v>1</v>
      </c>
      <c r="AA26" s="204"/>
      <c r="AB26" s="204"/>
      <c r="AC26" s="180">
        <f>SUM(AA26*10+AB26)/Z26*10</f>
        <v>0</v>
      </c>
      <c r="AD26" s="204">
        <v>1</v>
      </c>
      <c r="AE26" s="204"/>
      <c r="AF26" s="204"/>
      <c r="AG26" s="180">
        <f>SUM(AE26*10+AF26)/AD26*10</f>
        <v>0</v>
      </c>
      <c r="AH26" s="204">
        <v>1</v>
      </c>
      <c r="AI26" s="204"/>
      <c r="AJ26" s="204"/>
      <c r="AK26" s="180">
        <f>SUM(AI26*10+AJ26)/AH26*10</f>
        <v>0</v>
      </c>
      <c r="AL26" s="204">
        <v>1</v>
      </c>
      <c r="AM26" s="204"/>
      <c r="AN26" s="204"/>
      <c r="AO26" s="180">
        <f>SUM(AM26*10+AN26)/AL26*10</f>
        <v>0</v>
      </c>
      <c r="AP26" s="179">
        <v>1</v>
      </c>
      <c r="AQ26" s="204"/>
      <c r="AR26" s="204"/>
      <c r="AS26" s="180">
        <f>SUM(AQ26*10+AR26)/AP26*10</f>
        <v>0</v>
      </c>
      <c r="AT26" s="179">
        <v>1</v>
      </c>
      <c r="AU26" s="204">
        <v>0</v>
      </c>
      <c r="AV26" s="204">
        <v>15</v>
      </c>
      <c r="AW26" s="180">
        <f>SUM(AU26*10+AV26)/AT26*10</f>
        <v>150</v>
      </c>
      <c r="AX26" s="179">
        <v>1</v>
      </c>
      <c r="AY26" s="204"/>
      <c r="AZ26" s="204"/>
      <c r="BA26" s="180">
        <f>SUM(AY26*10+AZ26)/AX26*10</f>
        <v>0</v>
      </c>
      <c r="BB26" s="197">
        <f>IF(H26&lt;250,0,IF(H26&lt;500,250,IF(H26&lt;750,"500",IF(H26&lt;1000,750,IF(H26&lt;1500,1000,IF(H26&lt;2000,1500,IF(H26&lt;2500,2000,IF(H26&lt;3000,2500,3000))))))))</f>
        <v>0</v>
      </c>
      <c r="BC26" s="188">
        <v>0</v>
      </c>
      <c r="BD26" s="197">
        <f>BB26-BC26</f>
        <v>0</v>
      </c>
      <c r="BE26" s="197" t="str">
        <f>IF(BD26=0,"geen actie",CONCATENATE("diploma uitschrijven: ",BB26," punten"))</f>
        <v>geen actie</v>
      </c>
      <c r="BF26" s="182">
        <v>64</v>
      </c>
      <c r="BG26" s="182"/>
      <c r="BH26" s="182"/>
      <c r="BI26" s="182"/>
      <c r="BJ26" s="182"/>
      <c r="BK26" s="182"/>
      <c r="BL26" s="182"/>
      <c r="BM26" s="182"/>
      <c r="BN26" s="182"/>
    </row>
    <row r="27" spans="1:66" x14ac:dyDescent="0.3">
      <c r="A27" s="149">
        <v>67</v>
      </c>
      <c r="B27" s="149" t="str">
        <f>IF(A27=BF27,"v","x")</f>
        <v>v</v>
      </c>
      <c r="C27" s="149" t="s">
        <v>237</v>
      </c>
      <c r="D27" s="476"/>
      <c r="E27" s="174" t="s">
        <v>731</v>
      </c>
      <c r="F27" s="190">
        <v>120142</v>
      </c>
      <c r="G27" s="186" t="s">
        <v>723</v>
      </c>
      <c r="H27" s="176">
        <f>SUM(M27+Q27+U27+Y27+AC27+AG27+AK27+AO27+AS27+AW27+BA27)</f>
        <v>197.71428571428572</v>
      </c>
      <c r="I27" s="197">
        <v>2011</v>
      </c>
      <c r="J27" s="153">
        <v>2021</v>
      </c>
      <c r="K27" s="453">
        <f>J27-I27</f>
        <v>10</v>
      </c>
      <c r="L27" s="184">
        <f>H27-M27</f>
        <v>197.71428571428572</v>
      </c>
      <c r="M27" s="164">
        <v>0</v>
      </c>
      <c r="N27" s="204">
        <v>1</v>
      </c>
      <c r="O27" s="204"/>
      <c r="P27" s="204"/>
      <c r="Q27" s="180">
        <f>SUM(O27*10+P27)/N27*10</f>
        <v>0</v>
      </c>
      <c r="R27" s="204">
        <v>1</v>
      </c>
      <c r="S27" s="204"/>
      <c r="T27" s="204"/>
      <c r="U27" s="180">
        <f>SUM(S27*10+T27)/R27*10</f>
        <v>0</v>
      </c>
      <c r="V27" s="204">
        <v>1</v>
      </c>
      <c r="W27" s="204"/>
      <c r="X27" s="204"/>
      <c r="Y27" s="180">
        <f>SUM(W27*10+X27)/V27*10</f>
        <v>0</v>
      </c>
      <c r="Z27" s="204">
        <v>1</v>
      </c>
      <c r="AA27" s="204"/>
      <c r="AB27" s="204"/>
      <c r="AC27" s="180">
        <f>SUM(AA27*10+AB27)/Z27*10</f>
        <v>0</v>
      </c>
      <c r="AD27" s="204">
        <v>1</v>
      </c>
      <c r="AE27" s="204"/>
      <c r="AF27" s="204"/>
      <c r="AG27" s="180">
        <f>SUM(AE27*10+AF27)/AD27*10</f>
        <v>0</v>
      </c>
      <c r="AH27" s="204">
        <v>1</v>
      </c>
      <c r="AI27" s="204"/>
      <c r="AJ27" s="204"/>
      <c r="AK27" s="180">
        <f>SUM(AI27*10+AJ27)/AH27*10</f>
        <v>0</v>
      </c>
      <c r="AL27" s="204">
        <v>1</v>
      </c>
      <c r="AM27" s="204"/>
      <c r="AN27" s="204"/>
      <c r="AO27" s="180">
        <f>SUM(AM27*10+AN27)/AL27*10</f>
        <v>0</v>
      </c>
      <c r="AP27" s="179">
        <v>1</v>
      </c>
      <c r="AQ27" s="204"/>
      <c r="AR27" s="204"/>
      <c r="AS27" s="180">
        <f>SUM(AQ27*10+AR27)/AP27*10</f>
        <v>0</v>
      </c>
      <c r="AT27" s="179">
        <v>7</v>
      </c>
      <c r="AU27" s="204">
        <v>4</v>
      </c>
      <c r="AV27" s="204">
        <v>27</v>
      </c>
      <c r="AW27" s="180">
        <f>SUM(AU27*10+AV27)/AT27*10</f>
        <v>95.714285714285708</v>
      </c>
      <c r="AX27" s="179">
        <v>5</v>
      </c>
      <c r="AY27" s="204">
        <v>3</v>
      </c>
      <c r="AZ27" s="204">
        <v>21</v>
      </c>
      <c r="BA27" s="180">
        <f>SUM(AY27*10+AZ27)/AX27*10</f>
        <v>102</v>
      </c>
      <c r="BB27" s="197">
        <f>IF(H27&lt;250,0,IF(H27&lt;500,250,IF(H27&lt;750,"500",IF(H27&lt;1000,750,IF(H27&lt;1500,1000,IF(H27&lt;2000,1500,IF(H27&lt;2500,2000,IF(H27&lt;3000,2500,3000))))))))</f>
        <v>0</v>
      </c>
      <c r="BC27" s="188">
        <v>0</v>
      </c>
      <c r="BD27" s="197">
        <f>BB27-BC27</f>
        <v>0</v>
      </c>
      <c r="BE27" s="197" t="str">
        <f>IF(BD27=0,"geen actie",CONCATENATE("diploma uitschrijven: ",BB27," punten"))</f>
        <v>geen actie</v>
      </c>
      <c r="BF27" s="182">
        <v>67</v>
      </c>
      <c r="BG27" s="182"/>
      <c r="BH27" s="182"/>
      <c r="BI27" s="182"/>
      <c r="BJ27" s="182"/>
      <c r="BK27" s="182"/>
      <c r="BL27" s="182"/>
      <c r="BM27" s="182"/>
      <c r="BN27" s="182"/>
    </row>
    <row r="28" spans="1:66" ht="21" customHeight="1" x14ac:dyDescent="0.3">
      <c r="A28" s="149">
        <v>32</v>
      </c>
      <c r="B28" s="149" t="str">
        <f>IF(A28=BF28,"v","x")</f>
        <v>v</v>
      </c>
      <c r="C28" s="149"/>
      <c r="D28" s="478"/>
      <c r="E28" s="174" t="s">
        <v>625</v>
      </c>
      <c r="F28" s="190">
        <v>119751</v>
      </c>
      <c r="G28" s="186" t="s">
        <v>247</v>
      </c>
      <c r="H28" s="176">
        <f>SUM(M28+Q28+U28+Y28+AC28+AG28+AK28+AO28+AS28+AW28+BA28)</f>
        <v>459.91025641025641</v>
      </c>
      <c r="I28" s="197">
        <v>2012</v>
      </c>
      <c r="J28" s="153">
        <v>2021</v>
      </c>
      <c r="K28" s="453">
        <f>J28-I28</f>
        <v>9</v>
      </c>
      <c r="L28" s="184">
        <f>H28-M28</f>
        <v>459.91025641025641</v>
      </c>
      <c r="M28" s="164"/>
      <c r="N28" s="204">
        <v>1</v>
      </c>
      <c r="O28" s="204"/>
      <c r="P28" s="204"/>
      <c r="Q28" s="180">
        <f>SUM(O28*10+P28)/N28*10</f>
        <v>0</v>
      </c>
      <c r="R28" s="204">
        <v>13</v>
      </c>
      <c r="S28" s="204">
        <v>5</v>
      </c>
      <c r="T28" s="204">
        <v>34</v>
      </c>
      <c r="U28" s="180">
        <f>SUM(S28*10+T28)/R28*10</f>
        <v>64.615384615384613</v>
      </c>
      <c r="V28" s="204">
        <v>8</v>
      </c>
      <c r="W28" s="204">
        <v>6</v>
      </c>
      <c r="X28" s="204">
        <v>36</v>
      </c>
      <c r="Y28" s="180">
        <f>SUM(W28*10+X28)/V28*10</f>
        <v>120</v>
      </c>
      <c r="Z28" s="204">
        <v>13</v>
      </c>
      <c r="AA28" s="204">
        <v>2</v>
      </c>
      <c r="AB28" s="204">
        <v>30</v>
      </c>
      <c r="AC28" s="180">
        <f>SUM(AA28*10+AB28)/Z28*10</f>
        <v>38.46153846153846</v>
      </c>
      <c r="AD28" s="204">
        <v>1</v>
      </c>
      <c r="AE28" s="204"/>
      <c r="AF28" s="204"/>
      <c r="AG28" s="180">
        <f>SUM(AE28*10+AF28)/AD28*10</f>
        <v>0</v>
      </c>
      <c r="AH28" s="204">
        <v>15</v>
      </c>
      <c r="AI28" s="204">
        <v>7</v>
      </c>
      <c r="AJ28" s="204">
        <v>49</v>
      </c>
      <c r="AK28" s="180">
        <f>SUM(AI28*10+AJ28)/AH28*10</f>
        <v>79.333333333333343</v>
      </c>
      <c r="AL28" s="204">
        <v>12</v>
      </c>
      <c r="AM28" s="204">
        <v>6</v>
      </c>
      <c r="AN28" s="204">
        <v>42</v>
      </c>
      <c r="AO28" s="180">
        <f>SUM(AM28*10+AN28)/AL28*10</f>
        <v>85</v>
      </c>
      <c r="AP28" s="179">
        <v>1</v>
      </c>
      <c r="AQ28" s="204"/>
      <c r="AR28" s="204"/>
      <c r="AS28" s="180">
        <f>SUM(AQ28*10+AR28)/AP28*10</f>
        <v>0</v>
      </c>
      <c r="AT28" s="179">
        <v>8</v>
      </c>
      <c r="AU28" s="204">
        <v>3</v>
      </c>
      <c r="AV28" s="204">
        <v>28</v>
      </c>
      <c r="AW28" s="180">
        <f>SUM(AU28*10+AV28)/AT28*10</f>
        <v>72.5</v>
      </c>
      <c r="AX28" s="179">
        <v>1</v>
      </c>
      <c r="AY28" s="204"/>
      <c r="AZ28" s="204"/>
      <c r="BA28" s="180">
        <f>SUM(AY28*10+AZ28)/AX28*10</f>
        <v>0</v>
      </c>
      <c r="BB28" s="197">
        <f>IF(H28&lt;250,0,IF(H28&lt;500,250,IF(H28&lt;750,"500",IF(H28&lt;1000,750,IF(H28&lt;1500,1000,IF(H28&lt;2000,1500,IF(H28&lt;2500,2000,IF(H28&lt;3000,2500,3000))))))))</f>
        <v>250</v>
      </c>
      <c r="BC28" s="188">
        <v>250</v>
      </c>
      <c r="BD28" s="197">
        <f>BB28-BC28</f>
        <v>0</v>
      </c>
      <c r="BE28" s="197" t="str">
        <f>IF(BD28=0,"geen actie",CONCATENATE("diploma uitschrijven: ",BB28," punten"))</f>
        <v>geen actie</v>
      </c>
      <c r="BF28" s="182">
        <v>32</v>
      </c>
      <c r="BG28" s="182"/>
      <c r="BH28" s="182"/>
      <c r="BI28" s="182"/>
      <c r="BJ28" s="182"/>
      <c r="BK28" s="182"/>
      <c r="BL28" s="182"/>
      <c r="BM28" s="182"/>
      <c r="BN28" s="182"/>
    </row>
    <row r="29" spans="1:66" x14ac:dyDescent="0.3">
      <c r="A29" s="149">
        <v>12</v>
      </c>
      <c r="B29" s="149" t="str">
        <f>IF(A29=BF29,"v","x")</f>
        <v>v</v>
      </c>
      <c r="C29" s="149" t="s">
        <v>237</v>
      </c>
      <c r="D29" s="149"/>
      <c r="E29" s="174" t="s">
        <v>711</v>
      </c>
      <c r="F29" s="149">
        <v>117553</v>
      </c>
      <c r="G29" s="177" t="s">
        <v>242</v>
      </c>
      <c r="H29" s="176">
        <f>SUM(M29+Q29+U29+Y29+AC29+AG29+AK29+AO29+AS29+AW29+BA29)</f>
        <v>1168</v>
      </c>
      <c r="I29" s="202">
        <v>2009</v>
      </c>
      <c r="J29" s="153">
        <v>2021</v>
      </c>
      <c r="K29" s="453">
        <f>J29-I29</f>
        <v>12</v>
      </c>
      <c r="L29" s="184">
        <f>H29-M29</f>
        <v>0</v>
      </c>
      <c r="M29" s="164">
        <v>1168</v>
      </c>
      <c r="N29" s="204">
        <v>1</v>
      </c>
      <c r="O29" s="204"/>
      <c r="P29" s="204"/>
      <c r="Q29" s="180">
        <f>SUM(O29*10+P29)/N29*10</f>
        <v>0</v>
      </c>
      <c r="R29" s="204">
        <v>1</v>
      </c>
      <c r="S29" s="204"/>
      <c r="T29" s="204"/>
      <c r="U29" s="180">
        <f>SUM(S29*10+T29)/R29*10</f>
        <v>0</v>
      </c>
      <c r="V29" s="204">
        <v>1</v>
      </c>
      <c r="W29" s="204"/>
      <c r="X29" s="204"/>
      <c r="Y29" s="180">
        <f>SUM(W29*10+X29)/V29*10</f>
        <v>0</v>
      </c>
      <c r="Z29" s="204">
        <v>1</v>
      </c>
      <c r="AA29" s="204"/>
      <c r="AB29" s="204"/>
      <c r="AC29" s="180">
        <f>SUM(AA29*10+AB29)/Z29*10</f>
        <v>0</v>
      </c>
      <c r="AD29" s="204">
        <v>1</v>
      </c>
      <c r="AE29" s="204"/>
      <c r="AF29" s="204"/>
      <c r="AG29" s="180">
        <f>SUM(AE29*10+AF29)/AD29*10</f>
        <v>0</v>
      </c>
      <c r="AH29" s="204">
        <v>1</v>
      </c>
      <c r="AI29" s="204"/>
      <c r="AJ29" s="204"/>
      <c r="AK29" s="180">
        <f>SUM(AI29*10+AJ29)/AH29*10</f>
        <v>0</v>
      </c>
      <c r="AL29" s="204">
        <v>1</v>
      </c>
      <c r="AM29" s="204"/>
      <c r="AN29" s="204"/>
      <c r="AO29" s="180">
        <f>SUM(AM29*10+AN29)/AL29*10</f>
        <v>0</v>
      </c>
      <c r="AP29" s="179">
        <v>1</v>
      </c>
      <c r="AQ29" s="204"/>
      <c r="AR29" s="204"/>
      <c r="AS29" s="180">
        <f>SUM(AQ29*10+AR29)/AP29*10</f>
        <v>0</v>
      </c>
      <c r="AT29" s="179">
        <v>1</v>
      </c>
      <c r="AU29" s="204"/>
      <c r="AV29" s="204"/>
      <c r="AW29" s="180">
        <f>SUM(AU29*10+AV29)/AT29*10</f>
        <v>0</v>
      </c>
      <c r="AX29" s="179">
        <v>1</v>
      </c>
      <c r="AY29" s="204"/>
      <c r="AZ29" s="204"/>
      <c r="BA29" s="180">
        <f>SUM(AY29*10+AZ29)/AX29*10</f>
        <v>0</v>
      </c>
      <c r="BB29" s="197">
        <f>IF(H29&lt;250,0,IF(H29&lt;500,250,IF(H29&lt;750,"500",IF(H29&lt;1000,750,IF(H29&lt;1500,1000,IF(H29&lt;2000,1500,IF(H29&lt;2500,2000,IF(H29&lt;3000,2500,3000))))))))</f>
        <v>1000</v>
      </c>
      <c r="BC29" s="188">
        <v>1000</v>
      </c>
      <c r="BD29" s="197">
        <f>BB29-BC29</f>
        <v>0</v>
      </c>
      <c r="BE29" s="197" t="str">
        <f>IF(BD29=0,"geen actie",CONCATENATE("diploma uitschrijven: ",BB29," punten"))</f>
        <v>geen actie</v>
      </c>
      <c r="BF29" s="182">
        <v>12</v>
      </c>
      <c r="BG29" s="182"/>
      <c r="BH29" s="182"/>
      <c r="BI29" s="182"/>
      <c r="BJ29" s="182"/>
      <c r="BK29" s="182"/>
      <c r="BL29" s="182"/>
      <c r="BM29" s="182"/>
      <c r="BN29" s="182"/>
    </row>
    <row r="30" spans="1:66" ht="21" customHeight="1" x14ac:dyDescent="0.3">
      <c r="A30" s="149">
        <v>61</v>
      </c>
      <c r="B30" s="149" t="str">
        <f>IF(A30=BF30,"v","x")</f>
        <v>v</v>
      </c>
      <c r="C30" s="149"/>
      <c r="D30" s="214"/>
      <c r="E30" s="174" t="s">
        <v>697</v>
      </c>
      <c r="F30" s="190" t="s">
        <v>698</v>
      </c>
      <c r="G30" s="186" t="s">
        <v>239</v>
      </c>
      <c r="H30" s="176">
        <f>SUM(M30+Q30+U30+Y30+AC30+AG30+AK30+AO30+AS30+AW30+BA30)</f>
        <v>0</v>
      </c>
      <c r="I30" s="197">
        <v>2011</v>
      </c>
      <c r="J30" s="153">
        <v>2021</v>
      </c>
      <c r="K30" s="453">
        <f>J30-I30</f>
        <v>10</v>
      </c>
      <c r="L30" s="184">
        <f>H30-M30</f>
        <v>0</v>
      </c>
      <c r="M30" s="164"/>
      <c r="N30" s="204">
        <v>1</v>
      </c>
      <c r="O30" s="204"/>
      <c r="P30" s="204"/>
      <c r="Q30" s="180">
        <f>SUM(O30*10+P30)/N30*10</f>
        <v>0</v>
      </c>
      <c r="R30" s="204">
        <v>1</v>
      </c>
      <c r="S30" s="204"/>
      <c r="T30" s="204"/>
      <c r="U30" s="180">
        <f>SUM(S30*10+T30)/R30*10</f>
        <v>0</v>
      </c>
      <c r="V30" s="204">
        <v>1</v>
      </c>
      <c r="W30" s="204"/>
      <c r="X30" s="204"/>
      <c r="Y30" s="180">
        <f>SUM(W30*10+X30)/V30*10</f>
        <v>0</v>
      </c>
      <c r="Z30" s="204">
        <v>1</v>
      </c>
      <c r="AA30" s="204"/>
      <c r="AB30" s="204"/>
      <c r="AC30" s="180">
        <f>SUM(AA30*10+AB30)/Z30*10</f>
        <v>0</v>
      </c>
      <c r="AD30" s="204">
        <v>1</v>
      </c>
      <c r="AE30" s="204"/>
      <c r="AF30" s="204"/>
      <c r="AG30" s="180">
        <f>SUM(AE30*10+AF30)/AD30*10</f>
        <v>0</v>
      </c>
      <c r="AH30" s="204">
        <v>1</v>
      </c>
      <c r="AI30" s="204"/>
      <c r="AJ30" s="204"/>
      <c r="AK30" s="180">
        <f>SUM(AI30*10+AJ30)/AH30*10</f>
        <v>0</v>
      </c>
      <c r="AL30" s="204">
        <v>1</v>
      </c>
      <c r="AM30" s="204"/>
      <c r="AN30" s="204"/>
      <c r="AO30" s="180">
        <f>SUM(AM30*10+AN30)/AL30*10</f>
        <v>0</v>
      </c>
      <c r="AP30" s="179">
        <v>1</v>
      </c>
      <c r="AQ30" s="204"/>
      <c r="AR30" s="204"/>
      <c r="AS30" s="180">
        <f>SUM(AQ30*10+AR30)/AP30*10</f>
        <v>0</v>
      </c>
      <c r="AT30" s="179">
        <v>1</v>
      </c>
      <c r="AU30" s="204"/>
      <c r="AV30" s="204"/>
      <c r="AW30" s="180">
        <f>SUM(AU30*10+AV30)/AT30*10</f>
        <v>0</v>
      </c>
      <c r="AX30" s="179">
        <v>1</v>
      </c>
      <c r="AY30" s="204"/>
      <c r="AZ30" s="204"/>
      <c r="BA30" s="180">
        <f>SUM(AY30*10+AZ30)/AX30*10</f>
        <v>0</v>
      </c>
      <c r="BB30" s="197">
        <f>IF(H30&lt;250,0,IF(H30&lt;500,250,IF(H30&lt;750,"500",IF(H30&lt;1000,750,IF(H30&lt;1500,1000,IF(H30&lt;2000,1500,IF(H30&lt;2500,2000,IF(H30&lt;3000,2500,3000))))))))</f>
        <v>0</v>
      </c>
      <c r="BC30" s="188">
        <v>0</v>
      </c>
      <c r="BD30" s="197">
        <f>BB30-BC30</f>
        <v>0</v>
      </c>
      <c r="BE30" s="197" t="str">
        <f>IF(BD30=0,"geen actie",CONCATENATE("diploma uitschrijven: ",BB30," punten"))</f>
        <v>geen actie</v>
      </c>
      <c r="BF30" s="182">
        <v>61</v>
      </c>
      <c r="BG30" s="182"/>
      <c r="BH30" s="182"/>
      <c r="BI30" s="182"/>
      <c r="BJ30" s="182"/>
      <c r="BK30" s="182"/>
      <c r="BL30" s="182"/>
      <c r="BM30" s="182"/>
      <c r="BN30" s="182"/>
    </row>
    <row r="31" spans="1:66" ht="20.7" customHeight="1" x14ac:dyDescent="0.3">
      <c r="A31" s="149">
        <v>73</v>
      </c>
      <c r="B31" s="149" t="str">
        <f>IF(A31=BF31,"v","x")</f>
        <v>v</v>
      </c>
      <c r="C31" s="149"/>
      <c r="D31" s="214"/>
      <c r="E31" s="174" t="s">
        <v>745</v>
      </c>
      <c r="F31" s="190">
        <v>119986</v>
      </c>
      <c r="G31" s="186" t="s">
        <v>301</v>
      </c>
      <c r="H31" s="176">
        <f>SUM(M31+Q31+U31+Y31+AC31+AG31+AK31+AO31+AS31+AW31+BA31)</f>
        <v>0</v>
      </c>
      <c r="I31" s="197">
        <v>2012</v>
      </c>
      <c r="J31" s="153">
        <v>2021</v>
      </c>
      <c r="K31" s="453">
        <f>J31-I31</f>
        <v>9</v>
      </c>
      <c r="L31" s="184">
        <f>H31-M31</f>
        <v>0</v>
      </c>
      <c r="M31" s="164">
        <v>0</v>
      </c>
      <c r="N31" s="204">
        <v>1</v>
      </c>
      <c r="O31" s="204"/>
      <c r="P31" s="204"/>
      <c r="Q31" s="180">
        <f>SUM(O31*10+P31)/N31*10</f>
        <v>0</v>
      </c>
      <c r="R31" s="204">
        <v>1</v>
      </c>
      <c r="S31" s="204"/>
      <c r="T31" s="204"/>
      <c r="U31" s="180">
        <f>SUM(S31*10+T31)/R31*10</f>
        <v>0</v>
      </c>
      <c r="V31" s="204">
        <v>1</v>
      </c>
      <c r="W31" s="204"/>
      <c r="X31" s="204"/>
      <c r="Y31" s="180">
        <f>SUM(W31*10+X31)/V31*10</f>
        <v>0</v>
      </c>
      <c r="Z31" s="204">
        <v>1</v>
      </c>
      <c r="AA31" s="204"/>
      <c r="AB31" s="204"/>
      <c r="AC31" s="180">
        <f>SUM(AA31*10+AB31)/Z31*10</f>
        <v>0</v>
      </c>
      <c r="AD31" s="204">
        <v>1</v>
      </c>
      <c r="AE31" s="204"/>
      <c r="AF31" s="204"/>
      <c r="AG31" s="180">
        <f>SUM(AE31*10+AF31)/AD31*10</f>
        <v>0</v>
      </c>
      <c r="AH31" s="204">
        <v>1</v>
      </c>
      <c r="AI31" s="204"/>
      <c r="AJ31" s="204"/>
      <c r="AK31" s="180">
        <f>SUM(AI31*10+AJ31)/AH31*10</f>
        <v>0</v>
      </c>
      <c r="AL31" s="204">
        <v>1</v>
      </c>
      <c r="AM31" s="204"/>
      <c r="AN31" s="204"/>
      <c r="AO31" s="180">
        <f>SUM(AM31*10+AN31)/AL31*10</f>
        <v>0</v>
      </c>
      <c r="AP31" s="179">
        <v>1</v>
      </c>
      <c r="AQ31" s="204"/>
      <c r="AR31" s="204"/>
      <c r="AS31" s="180">
        <f>SUM(AQ31*10+AR31)/AP31*10</f>
        <v>0</v>
      </c>
      <c r="AT31" s="179">
        <v>1</v>
      </c>
      <c r="AU31" s="204"/>
      <c r="AV31" s="204"/>
      <c r="AW31" s="180">
        <f>SUM(AU31*10+AV31)/AT31*10</f>
        <v>0</v>
      </c>
      <c r="AX31" s="179">
        <v>1</v>
      </c>
      <c r="AY31" s="204"/>
      <c r="AZ31" s="204"/>
      <c r="BA31" s="180">
        <f>SUM(AY31*10+AZ31)/AX31*10</f>
        <v>0</v>
      </c>
      <c r="BB31" s="197">
        <f>IF(H31&lt;250,0,IF(H31&lt;500,250,IF(H31&lt;750,"500",IF(H31&lt;1000,750,IF(H31&lt;1500,1000,IF(H31&lt;2000,1500,IF(H31&lt;2500,2000,IF(H31&lt;3000,2500,3000))))))))</f>
        <v>0</v>
      </c>
      <c r="BC31" s="188">
        <v>0</v>
      </c>
      <c r="BD31" s="197">
        <f>BB31-BC31</f>
        <v>0</v>
      </c>
      <c r="BE31" s="197" t="str">
        <f>IF(BD31=0,"geen actie",CONCATENATE("diploma uitschrijven: ",BB31," punten"))</f>
        <v>geen actie</v>
      </c>
      <c r="BF31" s="182">
        <v>73</v>
      </c>
      <c r="BG31" s="182"/>
      <c r="BH31" s="182"/>
      <c r="BI31" s="182"/>
      <c r="BJ31" s="182"/>
      <c r="BK31" s="182"/>
      <c r="BL31" s="182"/>
      <c r="BM31" s="182"/>
      <c r="BN31" s="182"/>
    </row>
    <row r="32" spans="1:66" ht="20.7" customHeight="1" x14ac:dyDescent="0.3">
      <c r="A32" s="149">
        <v>13</v>
      </c>
      <c r="B32" s="149" t="str">
        <f>IF(A32=BF32,"v","x")</f>
        <v>v</v>
      </c>
      <c r="C32" s="149" t="s">
        <v>237</v>
      </c>
      <c r="D32" s="153"/>
      <c r="E32" s="174" t="s">
        <v>290</v>
      </c>
      <c r="F32" s="190"/>
      <c r="G32" s="186" t="s">
        <v>238</v>
      </c>
      <c r="H32" s="176">
        <f>SUM(M32+Q32+U32+Y32+AC32+AG32+AK32+AO32+AS32+AW32+BA32)</f>
        <v>325.96103896103898</v>
      </c>
      <c r="I32" s="197">
        <v>2010</v>
      </c>
      <c r="J32" s="153">
        <v>2021</v>
      </c>
      <c r="K32" s="453">
        <f>J32-I32</f>
        <v>11</v>
      </c>
      <c r="L32" s="184">
        <f>H32-M32</f>
        <v>171.28571428571431</v>
      </c>
      <c r="M32" s="164">
        <v>154.67532467532467</v>
      </c>
      <c r="N32" s="204">
        <v>7</v>
      </c>
      <c r="O32" s="204">
        <v>2</v>
      </c>
      <c r="P32" s="204">
        <v>18</v>
      </c>
      <c r="Q32" s="180">
        <f>SUM(O32*10+P32)/N32*10</f>
        <v>54.285714285714292</v>
      </c>
      <c r="R32" s="204">
        <v>1</v>
      </c>
      <c r="S32" s="204"/>
      <c r="T32" s="204"/>
      <c r="U32" s="180">
        <f>SUM(S32*10+T32)/R32*10</f>
        <v>0</v>
      </c>
      <c r="V32" s="204">
        <v>1</v>
      </c>
      <c r="W32" s="204"/>
      <c r="X32" s="204"/>
      <c r="Y32" s="180">
        <f>SUM(W32*10+X32)/V32*10</f>
        <v>0</v>
      </c>
      <c r="Z32" s="204">
        <v>1</v>
      </c>
      <c r="AA32" s="204"/>
      <c r="AB32" s="204"/>
      <c r="AC32" s="180">
        <f>SUM(AA32*10+AB32)/Z32*10</f>
        <v>0</v>
      </c>
      <c r="AD32" s="204">
        <v>1</v>
      </c>
      <c r="AE32" s="204"/>
      <c r="AF32" s="204"/>
      <c r="AG32" s="180">
        <f>SUM(AE32*10+AF32)/AD32*10</f>
        <v>0</v>
      </c>
      <c r="AH32" s="204">
        <v>6</v>
      </c>
      <c r="AI32" s="204">
        <v>0</v>
      </c>
      <c r="AJ32" s="204">
        <v>9</v>
      </c>
      <c r="AK32" s="180">
        <f>SUM(AI32*10+AJ32)/AH32*10</f>
        <v>15</v>
      </c>
      <c r="AL32" s="204">
        <v>1</v>
      </c>
      <c r="AM32" s="204"/>
      <c r="AN32" s="204"/>
      <c r="AO32" s="180">
        <f>SUM(AM32*10+AN32)/AL32*10</f>
        <v>0</v>
      </c>
      <c r="AP32" s="179">
        <v>1</v>
      </c>
      <c r="AQ32" s="204"/>
      <c r="AR32" s="204"/>
      <c r="AS32" s="180">
        <f>SUM(AQ32*10+AR32)/AP32*10</f>
        <v>0</v>
      </c>
      <c r="AT32" s="179">
        <v>1</v>
      </c>
      <c r="AU32" s="204"/>
      <c r="AV32" s="204"/>
      <c r="AW32" s="180">
        <f>SUM(AU32*10+AV32)/AT32*10</f>
        <v>0</v>
      </c>
      <c r="AX32" s="179">
        <v>5</v>
      </c>
      <c r="AY32" s="204">
        <v>3</v>
      </c>
      <c r="AZ32" s="204">
        <v>21</v>
      </c>
      <c r="BA32" s="180">
        <f>SUM(AY32*10+AZ32)/AX32*10</f>
        <v>102</v>
      </c>
      <c r="BB32" s="197">
        <f>IF(H32&lt;250,0,IF(H32&lt;500,250,IF(H32&lt;750,"500",IF(H32&lt;1000,750,IF(H32&lt;1500,1000,IF(H32&lt;2000,1500,IF(H32&lt;2500,2000,IF(H32&lt;3000,2500,3000))))))))</f>
        <v>250</v>
      </c>
      <c r="BC32" s="188">
        <v>0</v>
      </c>
      <c r="BD32" s="197">
        <f>BB32-BC32</f>
        <v>250</v>
      </c>
      <c r="BE32" s="197" t="str">
        <f>IF(BD32=0,"geen actie",CONCATENATE("diploma uitschrijven: ",BB32," punten"))</f>
        <v>diploma uitschrijven: 250 punten</v>
      </c>
      <c r="BF32" s="182">
        <v>13</v>
      </c>
      <c r="BG32" s="182"/>
      <c r="BH32" s="182"/>
      <c r="BI32" s="182"/>
      <c r="BJ32" s="182"/>
      <c r="BK32" s="182"/>
      <c r="BL32" s="182"/>
      <c r="BM32" s="182"/>
      <c r="BN32" s="182"/>
    </row>
    <row r="33" spans="1:66" ht="18" customHeight="1" x14ac:dyDescent="0.3">
      <c r="A33" s="149">
        <v>33</v>
      </c>
      <c r="B33" s="149" t="str">
        <f>IF(A33=BF33,"v","x")</f>
        <v>v</v>
      </c>
      <c r="C33" s="149"/>
      <c r="D33" s="153"/>
      <c r="E33" s="155" t="s">
        <v>687</v>
      </c>
      <c r="F33" s="149">
        <v>119120</v>
      </c>
      <c r="G33" s="177" t="s">
        <v>326</v>
      </c>
      <c r="H33" s="176">
        <f>SUM(M33+Q33+U33+Y33+AC33+AG33+AK33+AO33+AS33+AW33+BA33)</f>
        <v>0</v>
      </c>
      <c r="I33" s="197">
        <v>2012</v>
      </c>
      <c r="J33" s="153">
        <v>2021</v>
      </c>
      <c r="K33" s="453">
        <f>J33-I33</f>
        <v>9</v>
      </c>
      <c r="L33" s="184">
        <f>H33-M33</f>
        <v>0</v>
      </c>
      <c r="M33" s="164"/>
      <c r="N33" s="204">
        <v>1</v>
      </c>
      <c r="O33" s="204"/>
      <c r="P33" s="204"/>
      <c r="Q33" s="180">
        <f>SUM(O33*10+P33)/N33*10</f>
        <v>0</v>
      </c>
      <c r="R33" s="204">
        <v>1</v>
      </c>
      <c r="S33" s="204"/>
      <c r="T33" s="204"/>
      <c r="U33" s="180">
        <f>SUM(S33*10+T33)/R33*10</f>
        <v>0</v>
      </c>
      <c r="V33" s="204">
        <v>1</v>
      </c>
      <c r="W33" s="204"/>
      <c r="X33" s="204"/>
      <c r="Y33" s="180">
        <f>SUM(W33*10+X33)/V33*10</f>
        <v>0</v>
      </c>
      <c r="Z33" s="204">
        <v>1</v>
      </c>
      <c r="AA33" s="204"/>
      <c r="AB33" s="204"/>
      <c r="AC33" s="180">
        <f>SUM(AA33*10+AB33)/Z33*10</f>
        <v>0</v>
      </c>
      <c r="AD33" s="204">
        <v>1</v>
      </c>
      <c r="AE33" s="204"/>
      <c r="AF33" s="204"/>
      <c r="AG33" s="180">
        <f>SUM(AE33*10+AF33)/AD33*10</f>
        <v>0</v>
      </c>
      <c r="AH33" s="204">
        <v>1</v>
      </c>
      <c r="AI33" s="204"/>
      <c r="AJ33" s="204"/>
      <c r="AK33" s="180">
        <f>SUM(AI33*10+AJ33)/AH33*10</f>
        <v>0</v>
      </c>
      <c r="AL33" s="204">
        <v>1</v>
      </c>
      <c r="AM33" s="204"/>
      <c r="AN33" s="204"/>
      <c r="AO33" s="180">
        <f>SUM(AM33*10+AN33)/AL33*10</f>
        <v>0</v>
      </c>
      <c r="AP33" s="179">
        <v>1</v>
      </c>
      <c r="AQ33" s="204"/>
      <c r="AR33" s="204"/>
      <c r="AS33" s="180">
        <f>SUM(AQ33*10+AR33)/AP33*10</f>
        <v>0</v>
      </c>
      <c r="AT33" s="179">
        <v>1</v>
      </c>
      <c r="AU33" s="204"/>
      <c r="AV33" s="204"/>
      <c r="AW33" s="180">
        <f>SUM(AU33*10+AV33)/AT33*10</f>
        <v>0</v>
      </c>
      <c r="AX33" s="179">
        <v>1</v>
      </c>
      <c r="AY33" s="204"/>
      <c r="AZ33" s="204"/>
      <c r="BA33" s="180">
        <f>SUM(AY33*10+AZ33)/AX33*10</f>
        <v>0</v>
      </c>
      <c r="BB33" s="197">
        <f>IF(H33&lt;250,0,IF(H33&lt;500,250,IF(H33&lt;750,"500",IF(H33&lt;1000,750,IF(H33&lt;1500,1000,IF(H33&lt;2000,1500,IF(H33&lt;2500,2000,IF(H33&lt;3000,2500,3000))))))))</f>
        <v>0</v>
      </c>
      <c r="BC33" s="188">
        <v>0</v>
      </c>
      <c r="BD33" s="197">
        <f>BB33-BC33</f>
        <v>0</v>
      </c>
      <c r="BE33" s="197" t="str">
        <f>IF(BD33=0,"geen actie",CONCATENATE("diploma uitschrijven: ",BB33," punten"))</f>
        <v>geen actie</v>
      </c>
      <c r="BF33" s="182">
        <v>33</v>
      </c>
      <c r="BG33" s="182"/>
      <c r="BH33" s="182"/>
      <c r="BI33" s="182"/>
      <c r="BJ33" s="182"/>
      <c r="BK33" s="182"/>
      <c r="BL33" s="182"/>
      <c r="BM33" s="182"/>
      <c r="BN33" s="182"/>
    </row>
    <row r="34" spans="1:66" x14ac:dyDescent="0.3">
      <c r="A34" s="149">
        <v>14</v>
      </c>
      <c r="B34" s="149" t="str">
        <f>IF(A34=BF34,"v","x")</f>
        <v>v</v>
      </c>
      <c r="C34" s="149" t="s">
        <v>237</v>
      </c>
      <c r="D34" s="149"/>
      <c r="E34" s="174" t="s">
        <v>293</v>
      </c>
      <c r="F34" s="190">
        <v>117369</v>
      </c>
      <c r="G34" s="186" t="s">
        <v>241</v>
      </c>
      <c r="H34" s="176">
        <f>SUM(M34+Q34+U34+Y34+AC34+AG34+AK34+AO34+AS34+AW34+BA34)</f>
        <v>1541.4166666666667</v>
      </c>
      <c r="I34" s="197">
        <v>2009</v>
      </c>
      <c r="J34" s="153">
        <v>2021</v>
      </c>
      <c r="K34" s="453">
        <f>J34-I34</f>
        <v>12</v>
      </c>
      <c r="L34" s="184">
        <f>H34-M34</f>
        <v>240.41666666666674</v>
      </c>
      <c r="M34" s="164">
        <v>1301</v>
      </c>
      <c r="N34" s="204">
        <v>1</v>
      </c>
      <c r="O34" s="204"/>
      <c r="P34" s="204"/>
      <c r="Q34" s="180">
        <f>SUM(O34*10+P34)/N34*10</f>
        <v>0</v>
      </c>
      <c r="R34" s="204">
        <v>1</v>
      </c>
      <c r="S34" s="204"/>
      <c r="T34" s="204"/>
      <c r="U34" s="180">
        <f>SUM(S34*10+T34)/R34*10</f>
        <v>0</v>
      </c>
      <c r="V34" s="204">
        <v>9</v>
      </c>
      <c r="W34" s="204">
        <v>4</v>
      </c>
      <c r="X34" s="204">
        <v>32</v>
      </c>
      <c r="Y34" s="180">
        <f>SUM(W34*10+X34)/V34*10</f>
        <v>80</v>
      </c>
      <c r="Z34" s="204">
        <v>1</v>
      </c>
      <c r="AA34" s="204"/>
      <c r="AB34" s="204"/>
      <c r="AC34" s="180">
        <f>SUM(AA34*10+AB34)/Z34*10</f>
        <v>0</v>
      </c>
      <c r="AD34" s="204">
        <v>1</v>
      </c>
      <c r="AE34" s="204"/>
      <c r="AF34" s="204"/>
      <c r="AG34" s="180">
        <f>SUM(AE34*10+AF34)/AD34*10</f>
        <v>0</v>
      </c>
      <c r="AH34" s="204">
        <v>6</v>
      </c>
      <c r="AI34" s="204">
        <v>2</v>
      </c>
      <c r="AJ34" s="204">
        <v>23</v>
      </c>
      <c r="AK34" s="180">
        <f>SUM(AI34*10+AJ34)/AH34*10</f>
        <v>71.666666666666671</v>
      </c>
      <c r="AL34" s="204">
        <v>1</v>
      </c>
      <c r="AM34" s="204"/>
      <c r="AN34" s="204"/>
      <c r="AO34" s="180">
        <f>SUM(AM34*10+AN34)/AL34*10</f>
        <v>0</v>
      </c>
      <c r="AP34" s="179">
        <v>8</v>
      </c>
      <c r="AQ34" s="204">
        <v>4</v>
      </c>
      <c r="AR34" s="204">
        <v>31</v>
      </c>
      <c r="AS34" s="180">
        <f>SUM(AQ34*10+AR34)/AP34*10</f>
        <v>88.75</v>
      </c>
      <c r="AT34" s="179">
        <v>1</v>
      </c>
      <c r="AU34" s="204"/>
      <c r="AV34" s="204"/>
      <c r="AW34" s="180">
        <f>SUM(AU34*10+AV34)/AT34*10</f>
        <v>0</v>
      </c>
      <c r="AX34" s="179">
        <v>1</v>
      </c>
      <c r="AY34" s="204"/>
      <c r="AZ34" s="204"/>
      <c r="BA34" s="180">
        <f>SUM(AY34*10+AZ34)/AX34*10</f>
        <v>0</v>
      </c>
      <c r="BB34" s="197">
        <f>IF(H34&lt;250,0,IF(H34&lt;500,250,IF(H34&lt;750,"500",IF(H34&lt;1000,750,IF(H34&lt;1500,1000,IF(H34&lt;2000,1500,IF(H34&lt;2500,2000,IF(H34&lt;3000,2500,3000))))))))</f>
        <v>1500</v>
      </c>
      <c r="BC34" s="188">
        <v>1500</v>
      </c>
      <c r="BD34" s="197">
        <f>BB34-BC34</f>
        <v>0</v>
      </c>
      <c r="BE34" s="197" t="str">
        <f>IF(BD34=0,"geen actie",CONCATENATE("diploma uitschrijven: ",BB34," punten"))</f>
        <v>geen actie</v>
      </c>
      <c r="BF34" s="182">
        <v>14</v>
      </c>
      <c r="BG34" s="182"/>
      <c r="BH34" s="182"/>
      <c r="BI34" s="182"/>
      <c r="BJ34" s="182"/>
      <c r="BN34" s="182"/>
    </row>
    <row r="35" spans="1:66" x14ac:dyDescent="0.3">
      <c r="A35" s="149">
        <v>15</v>
      </c>
      <c r="B35" s="149" t="str">
        <f>IF(A35=BF35,"v","x")</f>
        <v>v</v>
      </c>
      <c r="C35" s="149" t="s">
        <v>237</v>
      </c>
      <c r="D35" s="478"/>
      <c r="E35" s="174" t="s">
        <v>294</v>
      </c>
      <c r="F35" s="193" t="s">
        <v>295</v>
      </c>
      <c r="G35" s="177" t="s">
        <v>241</v>
      </c>
      <c r="H35" s="176">
        <f>SUM(M35+Q35+U35+Y35+AC35+AG35+AK35+AO35+AS35+AW35+BA35)</f>
        <v>873.98845598845605</v>
      </c>
      <c r="I35" s="197">
        <v>2011</v>
      </c>
      <c r="J35" s="153">
        <v>2021</v>
      </c>
      <c r="K35" s="453">
        <f>J35-I35</f>
        <v>10</v>
      </c>
      <c r="L35" s="184">
        <f>H35-M35</f>
        <v>355.98845598845605</v>
      </c>
      <c r="M35" s="164">
        <v>518</v>
      </c>
      <c r="N35" s="204">
        <v>1</v>
      </c>
      <c r="O35" s="204"/>
      <c r="P35" s="204"/>
      <c r="Q35" s="180">
        <f>SUM(O35*10+P35)/N35*10</f>
        <v>0</v>
      </c>
      <c r="R35" s="204">
        <v>7</v>
      </c>
      <c r="S35" s="204">
        <v>3</v>
      </c>
      <c r="T35" s="204">
        <v>21</v>
      </c>
      <c r="U35" s="180">
        <f>SUM(S35*10+T35)/R35*10</f>
        <v>72.857142857142861</v>
      </c>
      <c r="V35" s="204">
        <v>9</v>
      </c>
      <c r="W35" s="204">
        <v>4</v>
      </c>
      <c r="X35" s="204">
        <v>31</v>
      </c>
      <c r="Y35" s="180">
        <f>SUM(W35*10+X35)/V35*10</f>
        <v>78.888888888888886</v>
      </c>
      <c r="Z35" s="204">
        <v>11</v>
      </c>
      <c r="AA35" s="204">
        <v>3</v>
      </c>
      <c r="AB35" s="204">
        <v>37</v>
      </c>
      <c r="AC35" s="180">
        <f>SUM(AA35*10+AB35)/Z35*10</f>
        <v>60.909090909090907</v>
      </c>
      <c r="AD35" s="204">
        <v>1</v>
      </c>
      <c r="AE35" s="204"/>
      <c r="AF35" s="204"/>
      <c r="AG35" s="180">
        <f>SUM(AE35*10+AF35)/AD35*10</f>
        <v>0</v>
      </c>
      <c r="AH35" s="204">
        <v>6</v>
      </c>
      <c r="AI35" s="204">
        <v>4</v>
      </c>
      <c r="AJ35" s="204">
        <v>22</v>
      </c>
      <c r="AK35" s="180">
        <f>SUM(AI35*10+AJ35)/AH35*10</f>
        <v>103.33333333333334</v>
      </c>
      <c r="AL35" s="204">
        <v>1</v>
      </c>
      <c r="AM35" s="204"/>
      <c r="AN35" s="204"/>
      <c r="AO35" s="180">
        <f>SUM(AM35*10+AN35)/AL35*10</f>
        <v>0</v>
      </c>
      <c r="AP35" s="179">
        <v>7</v>
      </c>
      <c r="AQ35" s="204">
        <v>1</v>
      </c>
      <c r="AR35" s="204">
        <v>18</v>
      </c>
      <c r="AS35" s="180">
        <f>SUM(AQ35*10+AR35)/AP35*10</f>
        <v>40</v>
      </c>
      <c r="AT35" s="179">
        <v>1</v>
      </c>
      <c r="AU35" s="204"/>
      <c r="AV35" s="204"/>
      <c r="AW35" s="180">
        <f>SUM(AU35*10+AV35)/AT35*10</f>
        <v>0</v>
      </c>
      <c r="AX35" s="179">
        <v>1</v>
      </c>
      <c r="AY35" s="204"/>
      <c r="AZ35" s="204"/>
      <c r="BA35" s="180">
        <f>SUM(AY35*10+AZ35)/AX35*10</f>
        <v>0</v>
      </c>
      <c r="BB35" s="197">
        <f>IF(H35&lt;250,0,IF(H35&lt;500,250,IF(H35&lt;750,"500",IF(H35&lt;1000,750,IF(H35&lt;1500,1000,IF(H35&lt;2000,1500,IF(H35&lt;2500,2000,IF(H35&lt;3000,2500,3000))))))))</f>
        <v>750</v>
      </c>
      <c r="BC35" s="188">
        <v>750</v>
      </c>
      <c r="BD35" s="197">
        <f>BB35-BC35</f>
        <v>0</v>
      </c>
      <c r="BE35" s="197" t="str">
        <f>IF(BD35=0,"geen actie",CONCATENATE("diploma uitschrijven: ",BB35," punten"))</f>
        <v>geen actie</v>
      </c>
      <c r="BF35" s="182">
        <v>15</v>
      </c>
      <c r="BG35" s="182"/>
      <c r="BH35" s="182"/>
      <c r="BI35" s="182"/>
      <c r="BJ35" s="182"/>
      <c r="BK35" s="182"/>
      <c r="BL35" s="182"/>
      <c r="BM35" s="182"/>
      <c r="BN35" s="182"/>
    </row>
    <row r="36" spans="1:66" x14ac:dyDescent="0.3">
      <c r="A36" s="149">
        <v>28</v>
      </c>
      <c r="B36" s="149" t="str">
        <f>IF(A36=BF36,"v","x")</f>
        <v>v</v>
      </c>
      <c r="C36" s="149" t="s">
        <v>237</v>
      </c>
      <c r="D36" s="153"/>
      <c r="E36" s="174" t="s">
        <v>582</v>
      </c>
      <c r="F36" s="193"/>
      <c r="G36" s="177" t="s">
        <v>238</v>
      </c>
      <c r="H36" s="176">
        <f>SUM(M36+Q36+U36+Y36+AC36+AG36+AK36+AO36+AS36+AW36+BA36)</f>
        <v>645.61050061050059</v>
      </c>
      <c r="I36" s="197">
        <v>2010</v>
      </c>
      <c r="J36" s="153">
        <v>2021</v>
      </c>
      <c r="K36" s="453">
        <f>J36-I36</f>
        <v>11</v>
      </c>
      <c r="L36" s="184">
        <f>H36-M36</f>
        <v>645.61050061050059</v>
      </c>
      <c r="M36" s="164">
        <v>0</v>
      </c>
      <c r="N36" s="204">
        <v>7</v>
      </c>
      <c r="O36" s="204">
        <v>6</v>
      </c>
      <c r="P36" s="204">
        <v>34</v>
      </c>
      <c r="Q36" s="180">
        <f>SUM(O36*10+P36)/N36*10</f>
        <v>134.28571428571428</v>
      </c>
      <c r="R36" s="204">
        <v>13</v>
      </c>
      <c r="S36" s="204">
        <v>9</v>
      </c>
      <c r="T36" s="204">
        <v>54</v>
      </c>
      <c r="U36" s="180">
        <f>SUM(S36*10+T36)/R36*10</f>
        <v>110.76923076923077</v>
      </c>
      <c r="V36" s="204">
        <v>9</v>
      </c>
      <c r="W36" s="204">
        <v>7</v>
      </c>
      <c r="X36" s="204">
        <v>40</v>
      </c>
      <c r="Y36" s="180">
        <f>SUM(W36*10+X36)/V36*10</f>
        <v>122.22222222222221</v>
      </c>
      <c r="Z36" s="204">
        <v>12</v>
      </c>
      <c r="AA36" s="204">
        <v>10</v>
      </c>
      <c r="AB36" s="204">
        <v>54</v>
      </c>
      <c r="AC36" s="180">
        <f>SUM(AA36*10+AB36)/Z36*10</f>
        <v>128.33333333333334</v>
      </c>
      <c r="AD36" s="204">
        <v>1</v>
      </c>
      <c r="AE36" s="204"/>
      <c r="AF36" s="204"/>
      <c r="AG36" s="180">
        <f>SUM(AE36*10+AF36)/AD36*10</f>
        <v>0</v>
      </c>
      <c r="AH36" s="204">
        <v>1</v>
      </c>
      <c r="AI36" s="204"/>
      <c r="AJ36" s="204"/>
      <c r="AK36" s="180">
        <f>SUM(AI36*10+AJ36)/AH36*10</f>
        <v>0</v>
      </c>
      <c r="AL36" s="204">
        <v>1</v>
      </c>
      <c r="AM36" s="204"/>
      <c r="AN36" s="204"/>
      <c r="AO36" s="180">
        <f>SUM(AM36*10+AN36)/AL36*10</f>
        <v>0</v>
      </c>
      <c r="AP36" s="179">
        <v>8</v>
      </c>
      <c r="AQ36" s="204">
        <v>8</v>
      </c>
      <c r="AR36" s="204">
        <v>40</v>
      </c>
      <c r="AS36" s="180">
        <f>SUM(AQ36*10+AR36)/AP36*10</f>
        <v>150</v>
      </c>
      <c r="AT36" s="179">
        <v>1</v>
      </c>
      <c r="AU36" s="204"/>
      <c r="AV36" s="204"/>
      <c r="AW36" s="180">
        <f>SUM(AU36*10+AV36)/AT36*10</f>
        <v>0</v>
      </c>
      <c r="AX36" s="179">
        <v>1</v>
      </c>
      <c r="AY36" s="204"/>
      <c r="AZ36" s="204"/>
      <c r="BA36" s="180">
        <f>SUM(AY36*10+AZ36)/AX36*10</f>
        <v>0</v>
      </c>
      <c r="BB36" s="197" t="str">
        <f>IF(H36&lt;250,0,IF(H36&lt;500,250,IF(H36&lt;750,"500",IF(H36&lt;1000,750,IF(H36&lt;1500,1000,IF(H36&lt;2000,1500,IF(H36&lt;2500,2000,IF(H36&lt;3000,2500,3000))))))))</f>
        <v>500</v>
      </c>
      <c r="BC36" s="188">
        <v>500</v>
      </c>
      <c r="BD36" s="197">
        <f>BB36-BC36</f>
        <v>0</v>
      </c>
      <c r="BE36" s="197" t="str">
        <f>IF(BD36=0,"geen actie",CONCATENATE("diploma uitschrijven: ",BB36," punten"))</f>
        <v>geen actie</v>
      </c>
      <c r="BF36" s="182">
        <v>28</v>
      </c>
      <c r="BG36" s="182"/>
      <c r="BH36" s="182"/>
      <c r="BI36" s="182"/>
      <c r="BJ36" s="182"/>
      <c r="BK36" s="182"/>
      <c r="BL36" s="182"/>
      <c r="BM36" s="182"/>
      <c r="BN36" s="182"/>
    </row>
    <row r="37" spans="1:66" x14ac:dyDescent="0.3">
      <c r="A37" s="149">
        <v>50</v>
      </c>
      <c r="B37" s="149" t="str">
        <f>IF(A37=BF37,"v","x")</f>
        <v>v</v>
      </c>
      <c r="C37" s="149" t="s">
        <v>237</v>
      </c>
      <c r="D37" s="476"/>
      <c r="E37" s="174" t="s">
        <v>640</v>
      </c>
      <c r="F37" s="190"/>
      <c r="G37" s="186" t="s">
        <v>641</v>
      </c>
      <c r="H37" s="176">
        <f>SUM(M37+Q37+U37+Y37+AC37+AG37+AK37+AO37+AS37+AW37+BA37)</f>
        <v>82.222222222222214</v>
      </c>
      <c r="I37" s="197">
        <v>2010</v>
      </c>
      <c r="J37" s="153">
        <v>2021</v>
      </c>
      <c r="K37" s="453">
        <f>J37-I37</f>
        <v>11</v>
      </c>
      <c r="L37" s="184">
        <f>H37-M37</f>
        <v>82.222222222222214</v>
      </c>
      <c r="M37" s="164"/>
      <c r="N37" s="204">
        <v>1</v>
      </c>
      <c r="O37" s="204"/>
      <c r="P37" s="204"/>
      <c r="Q37" s="180">
        <f>SUM(O37*10+P37)/N37*10</f>
        <v>0</v>
      </c>
      <c r="R37" s="204">
        <v>1</v>
      </c>
      <c r="S37" s="204"/>
      <c r="T37" s="204"/>
      <c r="U37" s="180">
        <f>SUM(S37*10+T37)/R37*10</f>
        <v>0</v>
      </c>
      <c r="V37" s="204">
        <v>9</v>
      </c>
      <c r="W37" s="204">
        <v>4</v>
      </c>
      <c r="X37" s="204">
        <v>34</v>
      </c>
      <c r="Y37" s="180">
        <f>SUM(W37*10+X37)/V37*10</f>
        <v>82.222222222222214</v>
      </c>
      <c r="Z37" s="204">
        <v>1</v>
      </c>
      <c r="AA37" s="204"/>
      <c r="AB37" s="204"/>
      <c r="AC37" s="180">
        <f>SUM(AA37*10+AB37)/Z37*10</f>
        <v>0</v>
      </c>
      <c r="AD37" s="204">
        <v>1</v>
      </c>
      <c r="AE37" s="204"/>
      <c r="AF37" s="204"/>
      <c r="AG37" s="180">
        <f>SUM(AE37*10+AF37)/AD37*10</f>
        <v>0</v>
      </c>
      <c r="AH37" s="204">
        <v>1</v>
      </c>
      <c r="AI37" s="204"/>
      <c r="AJ37" s="204"/>
      <c r="AK37" s="180">
        <f>SUM(AI37*10+AJ37)/AH37*10</f>
        <v>0</v>
      </c>
      <c r="AL37" s="204">
        <v>1</v>
      </c>
      <c r="AM37" s="204"/>
      <c r="AN37" s="204"/>
      <c r="AO37" s="180">
        <f>SUM(AM37*10+AN37)/AL37*10</f>
        <v>0</v>
      </c>
      <c r="AP37" s="179">
        <v>1</v>
      </c>
      <c r="AQ37" s="204"/>
      <c r="AR37" s="204"/>
      <c r="AS37" s="180">
        <f>SUM(AQ37*10+AR37)/AP37*10</f>
        <v>0</v>
      </c>
      <c r="AT37" s="179">
        <v>1</v>
      </c>
      <c r="AU37" s="204"/>
      <c r="AV37" s="204"/>
      <c r="AW37" s="180">
        <f>SUM(AU37*10+AV37)/AT37*10</f>
        <v>0</v>
      </c>
      <c r="AX37" s="179">
        <v>1</v>
      </c>
      <c r="AY37" s="204"/>
      <c r="AZ37" s="204"/>
      <c r="BA37" s="180">
        <f>SUM(AY37*10+AZ37)/AX37*10</f>
        <v>0</v>
      </c>
      <c r="BB37" s="197">
        <f>IF(H37&lt;250,0,IF(H37&lt;500,250,IF(H37&lt;750,"500",IF(H37&lt;1000,750,IF(H37&lt;1500,1000,IF(H37&lt;2000,1500,IF(H37&lt;2500,2000,IF(H37&lt;3000,2500,3000))))))))</f>
        <v>0</v>
      </c>
      <c r="BC37" s="188">
        <v>0</v>
      </c>
      <c r="BD37" s="197">
        <f>BB37-BC37</f>
        <v>0</v>
      </c>
      <c r="BE37" s="197" t="str">
        <f>IF(BD37=0,"geen actie",CONCATENATE("diploma uitschrijven: ",BB37," punten"))</f>
        <v>geen actie</v>
      </c>
      <c r="BF37" s="182">
        <v>50</v>
      </c>
      <c r="BG37" s="182"/>
      <c r="BH37" s="182"/>
      <c r="BI37" s="182"/>
      <c r="BJ37" s="182"/>
      <c r="BK37" s="182"/>
      <c r="BL37" s="182"/>
      <c r="BM37" s="182"/>
      <c r="BN37" s="182"/>
    </row>
    <row r="38" spans="1:66" x14ac:dyDescent="0.3">
      <c r="A38" s="149">
        <v>65</v>
      </c>
      <c r="B38" s="149" t="str">
        <f>IF(A38=BF38,"v","x")</f>
        <v>v</v>
      </c>
      <c r="C38" s="149"/>
      <c r="D38" s="149"/>
      <c r="E38" s="174" t="s">
        <v>742</v>
      </c>
      <c r="F38" s="190" t="s">
        <v>720</v>
      </c>
      <c r="G38" s="186" t="s">
        <v>552</v>
      </c>
      <c r="H38" s="176">
        <f>SUM(M38+Q38+U38+Y38+AC38+AG38+AK38+AO38+AS38+AW38+BA38)</f>
        <v>205</v>
      </c>
      <c r="I38" s="197">
        <v>2011</v>
      </c>
      <c r="J38" s="153">
        <v>2021</v>
      </c>
      <c r="K38" s="453">
        <f>J38-I38</f>
        <v>10</v>
      </c>
      <c r="L38" s="184">
        <f>H38-M38</f>
        <v>205</v>
      </c>
      <c r="M38" s="164">
        <v>0</v>
      </c>
      <c r="N38" s="204">
        <v>1</v>
      </c>
      <c r="O38" s="204"/>
      <c r="P38" s="204"/>
      <c r="Q38" s="180">
        <f>SUM(O38*10+P38)/N38*10</f>
        <v>0</v>
      </c>
      <c r="R38" s="204">
        <v>1</v>
      </c>
      <c r="S38" s="204"/>
      <c r="T38" s="204"/>
      <c r="U38" s="180">
        <f>SUM(S38*10+T38)/R38*10</f>
        <v>0</v>
      </c>
      <c r="V38" s="204">
        <v>1</v>
      </c>
      <c r="W38" s="204"/>
      <c r="X38" s="204"/>
      <c r="Y38" s="180">
        <f>SUM(W38*10+X38)/V38*10</f>
        <v>0</v>
      </c>
      <c r="Z38" s="204">
        <v>1</v>
      </c>
      <c r="AA38" s="204"/>
      <c r="AB38" s="204"/>
      <c r="AC38" s="180">
        <f>SUM(AA38*10+AB38)/Z38*10</f>
        <v>0</v>
      </c>
      <c r="AD38" s="204">
        <v>1</v>
      </c>
      <c r="AE38" s="204"/>
      <c r="AF38" s="204"/>
      <c r="AG38" s="180">
        <f>SUM(AE38*10+AF38)/AD38*10</f>
        <v>0</v>
      </c>
      <c r="AH38" s="204">
        <v>1</v>
      </c>
      <c r="AI38" s="204"/>
      <c r="AJ38" s="204"/>
      <c r="AK38" s="180">
        <f>SUM(AI38*10+AJ38)/AH38*10</f>
        <v>0</v>
      </c>
      <c r="AL38" s="204">
        <v>1</v>
      </c>
      <c r="AM38" s="204"/>
      <c r="AN38" s="204"/>
      <c r="AO38" s="180">
        <f>SUM(AM38*10+AN38)/AL38*10</f>
        <v>0</v>
      </c>
      <c r="AP38" s="179">
        <v>1</v>
      </c>
      <c r="AQ38" s="204"/>
      <c r="AR38" s="204"/>
      <c r="AS38" s="180">
        <f>SUM(AQ38*10+AR38)/AP38*10</f>
        <v>0</v>
      </c>
      <c r="AT38" s="179">
        <v>8</v>
      </c>
      <c r="AU38" s="204">
        <v>3</v>
      </c>
      <c r="AV38" s="204">
        <v>30</v>
      </c>
      <c r="AW38" s="180">
        <f>SUM(AU38*10+AV38)/AT38*10</f>
        <v>75</v>
      </c>
      <c r="AX38" s="179">
        <v>7</v>
      </c>
      <c r="AY38" s="204">
        <v>6</v>
      </c>
      <c r="AZ38" s="204">
        <v>31</v>
      </c>
      <c r="BA38" s="180">
        <f>SUM(AY38*10+AZ38)/AX38*10</f>
        <v>130</v>
      </c>
      <c r="BB38" s="197">
        <f>IF(H38&lt;250,0,IF(H38&lt;500,250,IF(H38&lt;750,"500",IF(H38&lt;1000,750,IF(H38&lt;1500,1000,IF(H38&lt;2000,1500,IF(H38&lt;2500,2000,IF(H38&lt;3000,2500,3000))))))))</f>
        <v>0</v>
      </c>
      <c r="BC38" s="188">
        <v>0</v>
      </c>
      <c r="BD38" s="197">
        <f>BB38-BC38</f>
        <v>0</v>
      </c>
      <c r="BE38" s="197" t="str">
        <f>IF(BD38=0,"geen actie",CONCATENATE("diploma uitschrijven: ",BB38," punten"))</f>
        <v>geen actie</v>
      </c>
      <c r="BF38" s="182">
        <v>65</v>
      </c>
      <c r="BG38" s="182"/>
      <c r="BH38" s="182"/>
      <c r="BI38" s="182"/>
      <c r="BJ38" s="182"/>
      <c r="BK38" s="182"/>
      <c r="BL38" s="182"/>
      <c r="BM38" s="182"/>
      <c r="BN38" s="182"/>
    </row>
    <row r="39" spans="1:66" x14ac:dyDescent="0.3">
      <c r="A39" s="149">
        <v>69</v>
      </c>
      <c r="B39" s="149" t="str">
        <f>IF(A39=BF39,"v","x")</f>
        <v>v</v>
      </c>
      <c r="C39" s="149"/>
      <c r="D39" s="522"/>
      <c r="E39" s="174" t="s">
        <v>734</v>
      </c>
      <c r="F39" s="190"/>
      <c r="G39" s="186" t="s">
        <v>256</v>
      </c>
      <c r="H39" s="176">
        <f>SUM(M39+Q39+U39+Y39+AC39+AG39+AK39+AO39+AS39+AW39+BA39)</f>
        <v>98.75</v>
      </c>
      <c r="I39" s="197">
        <v>2010</v>
      </c>
      <c r="J39" s="153">
        <v>2021</v>
      </c>
      <c r="K39" s="453">
        <f>J39-I39</f>
        <v>11</v>
      </c>
      <c r="L39" s="184">
        <f>H39-M39</f>
        <v>98.75</v>
      </c>
      <c r="M39" s="164">
        <v>0</v>
      </c>
      <c r="N39" s="204">
        <v>1</v>
      </c>
      <c r="O39" s="204"/>
      <c r="P39" s="204"/>
      <c r="Q39" s="180">
        <f>SUM(O39*10+P39)/N39*10</f>
        <v>0</v>
      </c>
      <c r="R39" s="204">
        <v>1</v>
      </c>
      <c r="S39" s="204"/>
      <c r="T39" s="204"/>
      <c r="U39" s="180">
        <f>SUM(S39*10+T39)/R39*10</f>
        <v>0</v>
      </c>
      <c r="V39" s="204">
        <v>1</v>
      </c>
      <c r="W39" s="204"/>
      <c r="X39" s="204"/>
      <c r="Y39" s="180">
        <f>SUM(W39*10+X39)/V39*10</f>
        <v>0</v>
      </c>
      <c r="Z39" s="204">
        <v>1</v>
      </c>
      <c r="AA39" s="204"/>
      <c r="AB39" s="204"/>
      <c r="AC39" s="180">
        <f>SUM(AA39*10+AB39)/Z39*10</f>
        <v>0</v>
      </c>
      <c r="AD39" s="204">
        <v>1</v>
      </c>
      <c r="AE39" s="204"/>
      <c r="AF39" s="204"/>
      <c r="AG39" s="180">
        <f>SUM(AE39*10+AF39)/AD39*10</f>
        <v>0</v>
      </c>
      <c r="AH39" s="204">
        <v>1</v>
      </c>
      <c r="AI39" s="204"/>
      <c r="AJ39" s="204"/>
      <c r="AK39" s="180">
        <f>SUM(AI39*10+AJ39)/AH39*10</f>
        <v>0</v>
      </c>
      <c r="AL39" s="204">
        <v>1</v>
      </c>
      <c r="AM39" s="204"/>
      <c r="AN39" s="204"/>
      <c r="AO39" s="180">
        <f>SUM(AM39*10+AN39)/AL39*10</f>
        <v>0</v>
      </c>
      <c r="AP39" s="179">
        <v>1</v>
      </c>
      <c r="AQ39" s="204"/>
      <c r="AR39" s="204"/>
      <c r="AS39" s="180">
        <f>SUM(AQ39*10+AR39)/AP39*10</f>
        <v>0</v>
      </c>
      <c r="AT39" s="179">
        <v>8</v>
      </c>
      <c r="AU39" s="204">
        <v>5</v>
      </c>
      <c r="AV39" s="204">
        <v>29</v>
      </c>
      <c r="AW39" s="180">
        <f>SUM(AU39*10+AV39)/AT39*10</f>
        <v>98.75</v>
      </c>
      <c r="AX39" s="179">
        <v>1</v>
      </c>
      <c r="AY39" s="204"/>
      <c r="AZ39" s="204"/>
      <c r="BA39" s="180">
        <f>SUM(AY39*10+AZ39)/AX39*10</f>
        <v>0</v>
      </c>
      <c r="BB39" s="197">
        <f>IF(H39&lt;250,0,IF(H39&lt;500,250,IF(H39&lt;750,"500",IF(H39&lt;1000,750,IF(H39&lt;1500,1000,IF(H39&lt;2000,1500,IF(H39&lt;2500,2000,IF(H39&lt;3000,2500,3000))))))))</f>
        <v>0</v>
      </c>
      <c r="BC39" s="188">
        <v>0</v>
      </c>
      <c r="BD39" s="197">
        <f>BB39-BC39</f>
        <v>0</v>
      </c>
      <c r="BE39" s="197" t="str">
        <f>IF(BD39=0,"geen actie",CONCATENATE("diploma uitschrijven: ",BB39," punten"))</f>
        <v>geen actie</v>
      </c>
      <c r="BF39" s="182">
        <v>69</v>
      </c>
      <c r="BG39" s="182"/>
      <c r="BH39" s="182"/>
      <c r="BI39" s="182"/>
      <c r="BJ39" s="182"/>
      <c r="BK39" s="182"/>
      <c r="BL39" s="182"/>
      <c r="BM39" s="182"/>
      <c r="BN39" s="182"/>
    </row>
    <row r="40" spans="1:66" x14ac:dyDescent="0.3">
      <c r="A40" s="149">
        <v>16</v>
      </c>
      <c r="B40" s="149" t="str">
        <f>IF(A40=BF40,"v","x")</f>
        <v>v</v>
      </c>
      <c r="C40" s="149"/>
      <c r="D40" s="149"/>
      <c r="E40" s="174" t="s">
        <v>575</v>
      </c>
      <c r="F40" s="190">
        <v>119413</v>
      </c>
      <c r="G40" s="186" t="s">
        <v>256</v>
      </c>
      <c r="H40" s="176">
        <f>SUM(M40+Q40+U40+Y40+AC40+AG40+AK40+AO40+AS40+AW40+BA40)</f>
        <v>59.107142857142854</v>
      </c>
      <c r="I40" s="197">
        <v>2010</v>
      </c>
      <c r="J40" s="153">
        <v>2021</v>
      </c>
      <c r="K40" s="453">
        <f>J40-I40</f>
        <v>11</v>
      </c>
      <c r="L40" s="184">
        <f>H40-M40</f>
        <v>59.107142857142854</v>
      </c>
      <c r="M40" s="164">
        <v>0</v>
      </c>
      <c r="N40" s="204">
        <v>7</v>
      </c>
      <c r="O40" s="204">
        <v>0</v>
      </c>
      <c r="P40" s="204">
        <v>2</v>
      </c>
      <c r="Q40" s="180">
        <f>SUM(O40*10+P40)/N40*10</f>
        <v>2.8571428571428568</v>
      </c>
      <c r="R40" s="204">
        <v>1</v>
      </c>
      <c r="S40" s="204"/>
      <c r="T40" s="204"/>
      <c r="U40" s="180">
        <f>SUM(S40*10+T40)/R40*10</f>
        <v>0</v>
      </c>
      <c r="V40" s="204">
        <v>8</v>
      </c>
      <c r="W40" s="204">
        <v>2</v>
      </c>
      <c r="X40" s="204">
        <v>25</v>
      </c>
      <c r="Y40" s="180">
        <f>SUM(W40*10+X40)/V40*10</f>
        <v>56.25</v>
      </c>
      <c r="Z40" s="204">
        <v>1</v>
      </c>
      <c r="AA40" s="204"/>
      <c r="AB40" s="204"/>
      <c r="AC40" s="180">
        <f>SUM(AA40*10+AB40)/Z40*10</f>
        <v>0</v>
      </c>
      <c r="AD40" s="204">
        <v>1</v>
      </c>
      <c r="AE40" s="204"/>
      <c r="AF40" s="204"/>
      <c r="AG40" s="180">
        <f>SUM(AE40*10+AF40)/AD40*10</f>
        <v>0</v>
      </c>
      <c r="AH40" s="204">
        <v>1</v>
      </c>
      <c r="AI40" s="204"/>
      <c r="AJ40" s="204"/>
      <c r="AK40" s="180">
        <f>SUM(AI40*10+AJ40)/AH40*10</f>
        <v>0</v>
      </c>
      <c r="AL40" s="204">
        <v>1</v>
      </c>
      <c r="AM40" s="204"/>
      <c r="AN40" s="204"/>
      <c r="AO40" s="180">
        <f>SUM(AM40*10+AN40)/AL40*10</f>
        <v>0</v>
      </c>
      <c r="AP40" s="179">
        <v>1</v>
      </c>
      <c r="AQ40" s="204"/>
      <c r="AR40" s="204"/>
      <c r="AS40" s="180">
        <f>SUM(AQ40*10+AR40)/AP40*10</f>
        <v>0</v>
      </c>
      <c r="AT40" s="179">
        <v>1</v>
      </c>
      <c r="AU40" s="204"/>
      <c r="AV40" s="204"/>
      <c r="AW40" s="180">
        <f>SUM(AU40*10+AV40)/AT40*10</f>
        <v>0</v>
      </c>
      <c r="AX40" s="179">
        <v>1</v>
      </c>
      <c r="AY40" s="204"/>
      <c r="AZ40" s="204"/>
      <c r="BA40" s="180">
        <f>SUM(AY40*10+AZ40)/AX40*10</f>
        <v>0</v>
      </c>
      <c r="BB40" s="197">
        <f>IF(H40&lt;250,0,IF(H40&lt;500,250,IF(H40&lt;750,"500",IF(H40&lt;1000,750,IF(H40&lt;1500,1000,IF(H40&lt;2000,1500,IF(H40&lt;2500,2000,IF(H40&lt;3000,2500,3000))))))))</f>
        <v>0</v>
      </c>
      <c r="BC40" s="188">
        <v>0</v>
      </c>
      <c r="BD40" s="197">
        <f>BB40-BC40</f>
        <v>0</v>
      </c>
      <c r="BE40" s="197" t="str">
        <f>IF(BD40=0,"geen actie",CONCATENATE("diploma uitschrijven: ",BB40," punten"))</f>
        <v>geen actie</v>
      </c>
      <c r="BF40" s="182">
        <v>16</v>
      </c>
      <c r="BG40" s="182"/>
      <c r="BH40" s="182"/>
      <c r="BI40" s="182"/>
      <c r="BJ40" s="182"/>
      <c r="BK40" s="182"/>
      <c r="BL40" s="182"/>
      <c r="BM40" s="182"/>
      <c r="BN40" s="182"/>
    </row>
    <row r="41" spans="1:66" x14ac:dyDescent="0.3">
      <c r="A41" s="149">
        <v>17</v>
      </c>
      <c r="B41" s="149" t="str">
        <f>IF(A41=BF41,"v","x")</f>
        <v>v</v>
      </c>
      <c r="C41" s="149" t="s">
        <v>237</v>
      </c>
      <c r="D41" s="153"/>
      <c r="E41" s="155" t="s">
        <v>299</v>
      </c>
      <c r="F41" s="149">
        <v>118931</v>
      </c>
      <c r="G41" s="177" t="s">
        <v>245</v>
      </c>
      <c r="H41" s="176">
        <f>SUM(M41+Q41+U41+Y41+AC41+AG41+AK41+AO41+AS41+AW41+BA41)</f>
        <v>1690</v>
      </c>
      <c r="I41" s="197">
        <v>2010</v>
      </c>
      <c r="J41" s="153">
        <v>2021</v>
      </c>
      <c r="K41" s="453">
        <f>J41-I41</f>
        <v>11</v>
      </c>
      <c r="L41" s="184">
        <f>H41-M41</f>
        <v>750</v>
      </c>
      <c r="M41" s="164">
        <v>940</v>
      </c>
      <c r="N41" s="204">
        <v>10</v>
      </c>
      <c r="O41" s="204">
        <v>10</v>
      </c>
      <c r="P41" s="204">
        <v>50</v>
      </c>
      <c r="Q41" s="180">
        <f>SUM(O41*10+P41)/N41*10</f>
        <v>150</v>
      </c>
      <c r="R41" s="204">
        <v>7</v>
      </c>
      <c r="S41" s="204">
        <v>7</v>
      </c>
      <c r="T41" s="204">
        <v>35</v>
      </c>
      <c r="U41" s="180">
        <f>SUM(S41*10+T41)/R41*10</f>
        <v>150</v>
      </c>
      <c r="V41" s="204">
        <v>9</v>
      </c>
      <c r="W41" s="204">
        <v>9</v>
      </c>
      <c r="X41" s="204">
        <v>45</v>
      </c>
      <c r="Y41" s="180">
        <f>SUM(W41*10+X41)/V41*10</f>
        <v>150</v>
      </c>
      <c r="Z41" s="204">
        <v>1</v>
      </c>
      <c r="AA41" s="204"/>
      <c r="AB41" s="204"/>
      <c r="AC41" s="180">
        <f>SUM(AA41*10+AB41)/Z41*10</f>
        <v>0</v>
      </c>
      <c r="AD41" s="204">
        <v>1</v>
      </c>
      <c r="AE41" s="204"/>
      <c r="AF41" s="204"/>
      <c r="AG41" s="180">
        <f>SUM(AE41*10+AF41)/AD41*10</f>
        <v>0</v>
      </c>
      <c r="AH41" s="204">
        <v>6</v>
      </c>
      <c r="AI41" s="204">
        <v>6</v>
      </c>
      <c r="AJ41" s="204">
        <v>30</v>
      </c>
      <c r="AK41" s="180">
        <f>SUM(AI41*10+AJ41)/AH41*10</f>
        <v>150</v>
      </c>
      <c r="AL41" s="204">
        <v>8</v>
      </c>
      <c r="AM41" s="204">
        <v>8</v>
      </c>
      <c r="AN41" s="204">
        <v>40</v>
      </c>
      <c r="AO41" s="180">
        <f>SUM(AM41*10+AN41)/AL41*10</f>
        <v>150</v>
      </c>
      <c r="AP41" s="179">
        <v>1</v>
      </c>
      <c r="AQ41" s="204"/>
      <c r="AR41" s="204"/>
      <c r="AS41" s="180">
        <f>SUM(AQ41*10+AR41)/AP41*10</f>
        <v>0</v>
      </c>
      <c r="AT41" s="179">
        <v>1</v>
      </c>
      <c r="AU41" s="204"/>
      <c r="AV41" s="204"/>
      <c r="AW41" s="180">
        <f>SUM(AU41*10+AV41)/AT41*10</f>
        <v>0</v>
      </c>
      <c r="AX41" s="179">
        <v>1</v>
      </c>
      <c r="AY41" s="204"/>
      <c r="AZ41" s="204"/>
      <c r="BA41" s="180">
        <f>SUM(AY41*10+AZ41)/AX41*10</f>
        <v>0</v>
      </c>
      <c r="BB41" s="197">
        <f>IF(H41&lt;250,0,IF(H41&lt;500,250,IF(H41&lt;750,"500",IF(H41&lt;1000,750,IF(H41&lt;1500,1000,IF(H41&lt;2000,1500,IF(H41&lt;2500,2000,IF(H41&lt;3000,2500,3000))))))))</f>
        <v>1500</v>
      </c>
      <c r="BC41" s="188">
        <v>1500</v>
      </c>
      <c r="BD41" s="197">
        <f>BB41-BC41</f>
        <v>0</v>
      </c>
      <c r="BE41" s="197" t="str">
        <f>IF(BD41=0,"geen actie",CONCATENATE("diploma uitschrijven: ",BB41," punten"))</f>
        <v>geen actie</v>
      </c>
      <c r="BF41" s="182">
        <v>17</v>
      </c>
      <c r="BG41" s="182"/>
      <c r="BH41" s="182"/>
      <c r="BI41" s="182"/>
      <c r="BJ41" s="182"/>
      <c r="BK41" s="182"/>
      <c r="BL41" s="182"/>
      <c r="BM41" s="182"/>
      <c r="BN41" s="182"/>
    </row>
    <row r="42" spans="1:66" x14ac:dyDescent="0.3">
      <c r="A42" s="149">
        <v>76</v>
      </c>
      <c r="B42" s="149" t="str">
        <f>IF(A42=BF42,"v","x")</f>
        <v>v</v>
      </c>
      <c r="C42" s="149" t="s">
        <v>237</v>
      </c>
      <c r="D42" s="476"/>
      <c r="E42" s="174" t="s">
        <v>300</v>
      </c>
      <c r="F42" s="190"/>
      <c r="G42" s="186" t="s">
        <v>301</v>
      </c>
      <c r="H42" s="176">
        <f>SUM(M42+Q42+U42+Y42+AC42+AG42+AK42+AO42+AS42+AW42+BA42)</f>
        <v>77.5</v>
      </c>
      <c r="I42" s="197">
        <v>2008</v>
      </c>
      <c r="J42" s="153">
        <v>2021</v>
      </c>
      <c r="K42" s="453">
        <f>J42-I42</f>
        <v>13</v>
      </c>
      <c r="L42" s="184">
        <f>H42-M42</f>
        <v>77.5</v>
      </c>
      <c r="M42" s="164">
        <v>0</v>
      </c>
      <c r="N42" s="204">
        <v>1</v>
      </c>
      <c r="O42" s="204"/>
      <c r="P42" s="204"/>
      <c r="Q42" s="180">
        <f>SUM(O42*10+P42)/N42*10</f>
        <v>0</v>
      </c>
      <c r="R42" s="204">
        <v>1</v>
      </c>
      <c r="S42" s="204"/>
      <c r="T42" s="204"/>
      <c r="U42" s="180">
        <f>SUM(S42*10+T42)/R42*10</f>
        <v>0</v>
      </c>
      <c r="V42" s="204">
        <v>1</v>
      </c>
      <c r="W42" s="204"/>
      <c r="X42" s="204"/>
      <c r="Y42" s="180">
        <f>SUM(W42*10+X42)/V42*10</f>
        <v>0</v>
      </c>
      <c r="Z42" s="204">
        <v>1</v>
      </c>
      <c r="AA42" s="204"/>
      <c r="AB42" s="204"/>
      <c r="AC42" s="180">
        <f>SUM(AA42*10+AB42)/Z42*10</f>
        <v>0</v>
      </c>
      <c r="AD42" s="204">
        <v>1</v>
      </c>
      <c r="AE42" s="204"/>
      <c r="AF42" s="204"/>
      <c r="AG42" s="180">
        <f>SUM(AE42*10+AF42)/AD42*10</f>
        <v>0</v>
      </c>
      <c r="AH42" s="204">
        <v>1</v>
      </c>
      <c r="AI42" s="204"/>
      <c r="AJ42" s="204"/>
      <c r="AK42" s="180">
        <f>SUM(AI42*10+AJ42)/AH42*10</f>
        <v>0</v>
      </c>
      <c r="AL42" s="204">
        <v>1</v>
      </c>
      <c r="AM42" s="204"/>
      <c r="AN42" s="204"/>
      <c r="AO42" s="180">
        <f>SUM(AM42*10+AN42)/AL42*10</f>
        <v>0</v>
      </c>
      <c r="AP42" s="179">
        <v>1</v>
      </c>
      <c r="AQ42" s="204"/>
      <c r="AR42" s="204"/>
      <c r="AS42" s="180">
        <f>SUM(AQ42*10+AR42)/AP42*10</f>
        <v>0</v>
      </c>
      <c r="AT42" s="179">
        <v>1</v>
      </c>
      <c r="AU42" s="204"/>
      <c r="AV42" s="204"/>
      <c r="AW42" s="180">
        <f>SUM(AU42*10+AV42)/AT42*10</f>
        <v>0</v>
      </c>
      <c r="AX42" s="179">
        <v>8</v>
      </c>
      <c r="AY42" s="204">
        <v>4</v>
      </c>
      <c r="AZ42" s="204">
        <v>22</v>
      </c>
      <c r="BA42" s="180">
        <f>SUM(AY42*10+AZ42)/AX42*10</f>
        <v>77.5</v>
      </c>
      <c r="BB42" s="197">
        <f>IF(H42&lt;250,0,IF(H42&lt;500,250,IF(H42&lt;750,"500",IF(H42&lt;1000,750,IF(H42&lt;1500,1000,IF(H42&lt;2000,1500,IF(H42&lt;2500,2000,IF(H42&lt;3000,2500,3000))))))))</f>
        <v>0</v>
      </c>
      <c r="BC42" s="188">
        <v>0</v>
      </c>
      <c r="BD42" s="197">
        <f>BB42-BC42</f>
        <v>0</v>
      </c>
      <c r="BE42" s="197" t="str">
        <f>IF(BD42=0,"geen actie",CONCATENATE("diploma uitschrijven: ",BB42," punten"))</f>
        <v>geen actie</v>
      </c>
      <c r="BF42" s="182">
        <v>76</v>
      </c>
      <c r="BG42" s="182"/>
      <c r="BH42" s="182"/>
      <c r="BI42" s="182"/>
      <c r="BJ42" s="182"/>
      <c r="BK42" s="182"/>
      <c r="BL42" s="182"/>
      <c r="BM42" s="182"/>
      <c r="BN42" s="182"/>
    </row>
    <row r="43" spans="1:66" x14ac:dyDescent="0.3">
      <c r="A43" s="149">
        <v>18</v>
      </c>
      <c r="B43" s="149" t="str">
        <f>IF(A43=BF43,"v","x")</f>
        <v>v</v>
      </c>
      <c r="C43" s="149"/>
      <c r="D43" s="153"/>
      <c r="E43" s="496" t="s">
        <v>553</v>
      </c>
      <c r="F43" s="149">
        <v>118760</v>
      </c>
      <c r="G43" s="177" t="s">
        <v>552</v>
      </c>
      <c r="H43" s="176">
        <f>SUM(M43+Q43+U43+Y43+AC43+AG43+AK43+AO43+AS43+AW43+BA43)</f>
        <v>754.03571428571433</v>
      </c>
      <c r="I43" s="197">
        <v>2010</v>
      </c>
      <c r="J43" s="153">
        <v>2021</v>
      </c>
      <c r="K43" s="453">
        <f>J43-I43</f>
        <v>11</v>
      </c>
      <c r="L43" s="184">
        <f>H43-M43</f>
        <v>658.32142857142867</v>
      </c>
      <c r="M43" s="164">
        <v>95.714285714285708</v>
      </c>
      <c r="N43" s="204">
        <v>1</v>
      </c>
      <c r="O43" s="204"/>
      <c r="P43" s="204"/>
      <c r="Q43" s="180">
        <f>SUM(O43*10+P43)/N43*10</f>
        <v>0</v>
      </c>
      <c r="R43" s="204">
        <v>1</v>
      </c>
      <c r="S43" s="204"/>
      <c r="T43" s="204"/>
      <c r="U43" s="180">
        <f>SUM(S43*10+T43)/R43*10</f>
        <v>0</v>
      </c>
      <c r="V43" s="204">
        <v>8</v>
      </c>
      <c r="W43" s="204">
        <v>7</v>
      </c>
      <c r="X43" s="204">
        <v>37</v>
      </c>
      <c r="Y43" s="180">
        <f>SUM(W43*10+X43)/V43*10</f>
        <v>133.75</v>
      </c>
      <c r="Z43" s="204">
        <v>1</v>
      </c>
      <c r="AA43" s="204"/>
      <c r="AB43" s="204"/>
      <c r="AC43" s="180">
        <f>SUM(AA43*10+AB43)/Z43*10</f>
        <v>0</v>
      </c>
      <c r="AD43" s="204">
        <v>1</v>
      </c>
      <c r="AE43" s="204"/>
      <c r="AF43" s="204"/>
      <c r="AG43" s="180">
        <f>SUM(AE43*10+AF43)/AD43*10</f>
        <v>0</v>
      </c>
      <c r="AH43" s="204">
        <v>14</v>
      </c>
      <c r="AI43" s="204">
        <v>11</v>
      </c>
      <c r="AJ43" s="204">
        <v>63</v>
      </c>
      <c r="AK43" s="180">
        <f>SUM(AI43*10+AJ43)/AH43*10</f>
        <v>123.57142857142858</v>
      </c>
      <c r="AL43" s="204">
        <v>12</v>
      </c>
      <c r="AM43" s="204">
        <v>12</v>
      </c>
      <c r="AN43" s="204">
        <v>60</v>
      </c>
      <c r="AO43" s="180">
        <f>SUM(AM43*10+AN43)/AL43*10</f>
        <v>150</v>
      </c>
      <c r="AP43" s="179">
        <v>10</v>
      </c>
      <c r="AQ43" s="204">
        <v>7</v>
      </c>
      <c r="AR43" s="204">
        <v>46</v>
      </c>
      <c r="AS43" s="180">
        <f>SUM(AQ43*10+AR43)/AP43*10</f>
        <v>116</v>
      </c>
      <c r="AT43" s="179">
        <v>8</v>
      </c>
      <c r="AU43" s="204">
        <v>7</v>
      </c>
      <c r="AV43" s="204">
        <v>38</v>
      </c>
      <c r="AW43" s="180">
        <f>SUM(AU43*10+AV43)/AT43*10</f>
        <v>135</v>
      </c>
      <c r="AX43" s="179">
        <v>1</v>
      </c>
      <c r="AY43" s="204"/>
      <c r="AZ43" s="204"/>
      <c r="BA43" s="180">
        <f>SUM(AY43*10+AZ43)/AX43*10</f>
        <v>0</v>
      </c>
      <c r="BB43" s="197">
        <f>IF(H43&lt;250,0,IF(H43&lt;500,250,IF(H43&lt;750,"500",IF(H43&lt;1000,750,IF(H43&lt;1500,1000,IF(H43&lt;2000,1500,IF(H43&lt;2500,2000,IF(H43&lt;3000,2500,3000))))))))</f>
        <v>750</v>
      </c>
      <c r="BC43" s="188">
        <v>750</v>
      </c>
      <c r="BD43" s="197">
        <f>BB43-BC43</f>
        <v>0</v>
      </c>
      <c r="BE43" s="197" t="str">
        <f>IF(BD43=0,"geen actie",CONCATENATE("diploma uitschrijven: ",BB43," punten"))</f>
        <v>geen actie</v>
      </c>
      <c r="BF43" s="182">
        <v>18</v>
      </c>
      <c r="BG43" s="182"/>
      <c r="BH43" s="182"/>
      <c r="BI43" s="182"/>
      <c r="BJ43" s="182"/>
      <c r="BK43" s="182"/>
      <c r="BL43" s="182"/>
      <c r="BM43" s="182"/>
      <c r="BN43" s="182"/>
    </row>
    <row r="44" spans="1:66" x14ac:dyDescent="0.3">
      <c r="A44" s="149">
        <v>70</v>
      </c>
      <c r="B44" s="149" t="str">
        <f>IF(A44=BF44,"v","x")</f>
        <v>v</v>
      </c>
      <c r="C44" s="149" t="s">
        <v>237</v>
      </c>
      <c r="D44" s="214"/>
      <c r="E44" s="174" t="s">
        <v>735</v>
      </c>
      <c r="F44" s="190"/>
      <c r="G44" s="186" t="s">
        <v>736</v>
      </c>
      <c r="H44" s="176">
        <f>SUM(M44+Q44+U44+Y44+AC44+AG44+AK44+AO44+AS44+AW44+BA44)</f>
        <v>90</v>
      </c>
      <c r="I44" s="197">
        <v>2012</v>
      </c>
      <c r="J44" s="153">
        <v>2021</v>
      </c>
      <c r="K44" s="453">
        <f>J44-I44</f>
        <v>9</v>
      </c>
      <c r="L44" s="184">
        <f>H44-M44</f>
        <v>90</v>
      </c>
      <c r="M44" s="164">
        <v>0</v>
      </c>
      <c r="N44" s="204">
        <v>1</v>
      </c>
      <c r="O44" s="204"/>
      <c r="P44" s="204"/>
      <c r="Q44" s="180">
        <f>SUM(O44*10+P44)/N44*10</f>
        <v>0</v>
      </c>
      <c r="R44" s="204">
        <v>1</v>
      </c>
      <c r="S44" s="204"/>
      <c r="T44" s="204"/>
      <c r="U44" s="180">
        <f>SUM(S44*10+T44)/R44*10</f>
        <v>0</v>
      </c>
      <c r="V44" s="204">
        <v>1</v>
      </c>
      <c r="W44" s="204"/>
      <c r="X44" s="204"/>
      <c r="Y44" s="180">
        <f>SUM(W44*10+X44)/V44*10</f>
        <v>0</v>
      </c>
      <c r="Z44" s="204">
        <v>1</v>
      </c>
      <c r="AA44" s="204"/>
      <c r="AB44" s="204"/>
      <c r="AC44" s="180">
        <f>SUM(AA44*10+AB44)/Z44*10</f>
        <v>0</v>
      </c>
      <c r="AD44" s="204">
        <v>1</v>
      </c>
      <c r="AE44" s="204"/>
      <c r="AF44" s="204"/>
      <c r="AG44" s="180">
        <f>SUM(AE44*10+AF44)/AD44*10</f>
        <v>0</v>
      </c>
      <c r="AH44" s="204">
        <v>1</v>
      </c>
      <c r="AI44" s="204"/>
      <c r="AJ44" s="204"/>
      <c r="AK44" s="180">
        <f>SUM(AI44*10+AJ44)/AH44*10</f>
        <v>0</v>
      </c>
      <c r="AL44" s="204">
        <v>1</v>
      </c>
      <c r="AM44" s="204"/>
      <c r="AN44" s="204"/>
      <c r="AO44" s="180">
        <f>SUM(AM44*10+AN44)/AL44*10</f>
        <v>0</v>
      </c>
      <c r="AP44" s="179">
        <v>1</v>
      </c>
      <c r="AQ44" s="204"/>
      <c r="AR44" s="204"/>
      <c r="AS44" s="180">
        <f>SUM(AQ44*10+AR44)/AP44*10</f>
        <v>0</v>
      </c>
      <c r="AT44" s="179">
        <v>6</v>
      </c>
      <c r="AU44" s="204">
        <v>3</v>
      </c>
      <c r="AV44" s="204">
        <v>24</v>
      </c>
      <c r="AW44" s="180">
        <f>SUM(AU44*10+AV44)/AT44*10</f>
        <v>90</v>
      </c>
      <c r="AX44" s="179">
        <v>1</v>
      </c>
      <c r="AY44" s="204"/>
      <c r="AZ44" s="204"/>
      <c r="BA44" s="180">
        <f>SUM(AY44*10+AZ44)/AX44*10</f>
        <v>0</v>
      </c>
      <c r="BB44" s="197">
        <f>IF(H44&lt;250,0,IF(H44&lt;500,250,IF(H44&lt;750,"500",IF(H44&lt;1000,750,IF(H44&lt;1500,1000,IF(H44&lt;2000,1500,IF(H44&lt;2500,2000,IF(H44&lt;3000,2500,3000))))))))</f>
        <v>0</v>
      </c>
      <c r="BC44" s="188">
        <v>0</v>
      </c>
      <c r="BD44" s="197">
        <f>BB44-BC44</f>
        <v>0</v>
      </c>
      <c r="BE44" s="197" t="str">
        <f>IF(BD44=0,"geen actie",CONCATENATE("diploma uitschrijven: ",BB44," punten"))</f>
        <v>geen actie</v>
      </c>
      <c r="BF44" s="182">
        <v>70</v>
      </c>
      <c r="BG44" s="182"/>
      <c r="BH44" s="182"/>
      <c r="BI44" s="182"/>
      <c r="BJ44" s="182"/>
      <c r="BK44" s="182"/>
      <c r="BL44" s="182"/>
      <c r="BM44" s="182"/>
      <c r="BN44" s="182"/>
    </row>
    <row r="45" spans="1:66" x14ac:dyDescent="0.3">
      <c r="A45" s="149">
        <v>19</v>
      </c>
      <c r="B45" s="149" t="str">
        <f>IF(A45=BF45,"v","x")</f>
        <v>v</v>
      </c>
      <c r="C45" s="149" t="s">
        <v>237</v>
      </c>
      <c r="D45" s="153"/>
      <c r="E45" s="174" t="s">
        <v>578</v>
      </c>
      <c r="F45" s="190"/>
      <c r="G45" s="186" t="s">
        <v>239</v>
      </c>
      <c r="H45" s="176">
        <f>SUM(M45+Q45+U45+Y45+AC45+AG45+AK45+AO45+AS45+AW45+BA45)</f>
        <v>164.28571428571428</v>
      </c>
      <c r="I45" s="153">
        <v>2009</v>
      </c>
      <c r="J45" s="153">
        <v>2021</v>
      </c>
      <c r="K45" s="453">
        <f>J45-I45</f>
        <v>12</v>
      </c>
      <c r="L45" s="184">
        <f>H45-M45</f>
        <v>0</v>
      </c>
      <c r="M45" s="164">
        <v>164.28571428571428</v>
      </c>
      <c r="N45" s="204">
        <v>1</v>
      </c>
      <c r="O45" s="204"/>
      <c r="P45" s="204"/>
      <c r="Q45" s="180">
        <f>SUM(O45*10+P45)/N45*10</f>
        <v>0</v>
      </c>
      <c r="R45" s="204">
        <v>1</v>
      </c>
      <c r="S45" s="204"/>
      <c r="T45" s="204"/>
      <c r="U45" s="180">
        <f>SUM(S45*10+T45)/R45*10</f>
        <v>0</v>
      </c>
      <c r="V45" s="204">
        <v>1</v>
      </c>
      <c r="W45" s="204"/>
      <c r="X45" s="204"/>
      <c r="Y45" s="180">
        <f>SUM(W45*10+X45)/V45*10</f>
        <v>0</v>
      </c>
      <c r="Z45" s="204">
        <v>1</v>
      </c>
      <c r="AA45" s="204"/>
      <c r="AB45" s="204"/>
      <c r="AC45" s="180">
        <f>SUM(AA45*10+AB45)/Z45*10</f>
        <v>0</v>
      </c>
      <c r="AD45" s="204">
        <v>1</v>
      </c>
      <c r="AE45" s="204"/>
      <c r="AF45" s="204"/>
      <c r="AG45" s="180">
        <f>SUM(AE45*10+AF45)/AD45*10</f>
        <v>0</v>
      </c>
      <c r="AH45" s="204">
        <v>1</v>
      </c>
      <c r="AI45" s="204"/>
      <c r="AJ45" s="204"/>
      <c r="AK45" s="180">
        <f>SUM(AI45*10+AJ45)/AH45*10</f>
        <v>0</v>
      </c>
      <c r="AL45" s="204">
        <v>1</v>
      </c>
      <c r="AM45" s="204"/>
      <c r="AN45" s="204"/>
      <c r="AO45" s="180">
        <f>SUM(AM45*10+AN45)/AL45*10</f>
        <v>0</v>
      </c>
      <c r="AP45" s="179">
        <v>1</v>
      </c>
      <c r="AQ45" s="204"/>
      <c r="AR45" s="204"/>
      <c r="AS45" s="180">
        <f>SUM(AQ45*10+AR45)/AP45*10</f>
        <v>0</v>
      </c>
      <c r="AT45" s="179">
        <v>1</v>
      </c>
      <c r="AU45" s="204"/>
      <c r="AV45" s="204"/>
      <c r="AW45" s="180">
        <f>SUM(AU45*10+AV45)/AT45*10</f>
        <v>0</v>
      </c>
      <c r="AX45" s="179">
        <v>1</v>
      </c>
      <c r="AY45" s="204"/>
      <c r="AZ45" s="204"/>
      <c r="BA45" s="180">
        <f>SUM(AY45*10+AZ45)/AX45*10</f>
        <v>0</v>
      </c>
      <c r="BB45" s="153">
        <f>IF(H45&lt;250,0,IF(H45&lt;500,250,IF(H45&lt;750,"500",IF(H45&lt;1000,750,IF(H45&lt;1500,1000,IF(H45&lt;2000,1500,IF(H45&lt;2500,2000,IF(H45&lt;3000,2500,3000))))))))</f>
        <v>0</v>
      </c>
      <c r="BC45" s="188">
        <v>0</v>
      </c>
      <c r="BD45" s="197">
        <f>BB45-BC45</f>
        <v>0</v>
      </c>
      <c r="BE45" s="153" t="str">
        <f>IF(BD45=0,"geen actie",CONCATENATE("diploma uitschrijven: ",BB45," punten"))</f>
        <v>geen actie</v>
      </c>
      <c r="BF45" s="182">
        <v>19</v>
      </c>
      <c r="BG45" s="182"/>
      <c r="BH45" s="182"/>
      <c r="BI45" s="182"/>
      <c r="BJ45" s="182"/>
      <c r="BK45" s="182"/>
      <c r="BL45" s="182"/>
      <c r="BM45" s="182"/>
      <c r="BN45" s="182"/>
    </row>
    <row r="46" spans="1:66" x14ac:dyDescent="0.3">
      <c r="A46" s="149">
        <v>20</v>
      </c>
      <c r="B46" s="149" t="str">
        <f>IF(A46=BF46,"v","x")</f>
        <v>v</v>
      </c>
      <c r="C46" s="149"/>
      <c r="D46" s="153"/>
      <c r="E46" s="528" t="s">
        <v>304</v>
      </c>
      <c r="F46" s="190">
        <v>118285</v>
      </c>
      <c r="G46" s="186" t="s">
        <v>242</v>
      </c>
      <c r="H46" s="176">
        <f>SUM(M46+Q46+U46+Y46+AC46+AG46+AK46+AO46+AS46+AW46+BA46)</f>
        <v>235</v>
      </c>
      <c r="I46" s="197">
        <v>2009</v>
      </c>
      <c r="J46" s="153">
        <v>2021</v>
      </c>
      <c r="K46" s="453">
        <f>J46-I46</f>
        <v>12</v>
      </c>
      <c r="L46" s="184">
        <f>H46-M46</f>
        <v>0</v>
      </c>
      <c r="M46" s="164">
        <v>235</v>
      </c>
      <c r="N46" s="204">
        <v>1</v>
      </c>
      <c r="O46" s="204"/>
      <c r="P46" s="204"/>
      <c r="Q46" s="180">
        <f>SUM(O46*10+P46)/N46*10</f>
        <v>0</v>
      </c>
      <c r="R46" s="204">
        <v>1</v>
      </c>
      <c r="S46" s="204"/>
      <c r="T46" s="204"/>
      <c r="U46" s="180">
        <f>SUM(S46*10+T46)/R46*10</f>
        <v>0</v>
      </c>
      <c r="V46" s="204">
        <v>1</v>
      </c>
      <c r="W46" s="204"/>
      <c r="X46" s="204"/>
      <c r="Y46" s="180">
        <f>SUM(W46*10+X46)/V46*10</f>
        <v>0</v>
      </c>
      <c r="Z46" s="204">
        <v>1</v>
      </c>
      <c r="AA46" s="204"/>
      <c r="AB46" s="204"/>
      <c r="AC46" s="180">
        <f>SUM(AA46*10+AB46)/Z46*10</f>
        <v>0</v>
      </c>
      <c r="AD46" s="204">
        <v>1</v>
      </c>
      <c r="AE46" s="204"/>
      <c r="AF46" s="204"/>
      <c r="AG46" s="180">
        <f>SUM(AE46*10+AF46)/AD46*10</f>
        <v>0</v>
      </c>
      <c r="AH46" s="204">
        <v>1</v>
      </c>
      <c r="AI46" s="204"/>
      <c r="AJ46" s="204"/>
      <c r="AK46" s="180">
        <f>SUM(AI46*10+AJ46)/AH46*10</f>
        <v>0</v>
      </c>
      <c r="AL46" s="204">
        <v>1</v>
      </c>
      <c r="AM46" s="204"/>
      <c r="AN46" s="204"/>
      <c r="AO46" s="180">
        <f>SUM(AM46*10+AN46)/AL46*10</f>
        <v>0</v>
      </c>
      <c r="AP46" s="179">
        <v>1</v>
      </c>
      <c r="AQ46" s="204"/>
      <c r="AR46" s="204"/>
      <c r="AS46" s="180">
        <f>SUM(AQ46*10+AR46)/AP46*10</f>
        <v>0</v>
      </c>
      <c r="AT46" s="179">
        <v>1</v>
      </c>
      <c r="AU46" s="204"/>
      <c r="AV46" s="204"/>
      <c r="AW46" s="180">
        <f>SUM(AU46*10+AV46)/AT46*10</f>
        <v>0</v>
      </c>
      <c r="AX46" s="179">
        <v>1</v>
      </c>
      <c r="AY46" s="204"/>
      <c r="AZ46" s="204"/>
      <c r="BA46" s="180">
        <f>SUM(AY46*10+AZ46)/AX46*10</f>
        <v>0</v>
      </c>
      <c r="BB46" s="153">
        <f>IF(H46&lt;250,0,IF(H46&lt;500,250,IF(H46&lt;750,"500",IF(H46&lt;1000,750,IF(H46&lt;1500,1000,IF(H46&lt;2000,1500,IF(H46&lt;2500,2000,IF(H46&lt;3000,2500,3000))))))))</f>
        <v>0</v>
      </c>
      <c r="BC46" s="188">
        <v>0</v>
      </c>
      <c r="BD46" s="197">
        <f>BB46-BC46</f>
        <v>0</v>
      </c>
      <c r="BE46" s="153" t="str">
        <f>IF(BD46=0,"geen actie",CONCATENATE("diploma uitschrijven: ",BB46," punten"))</f>
        <v>geen actie</v>
      </c>
      <c r="BF46" s="182">
        <v>20</v>
      </c>
      <c r="BG46" s="182"/>
      <c r="BH46" s="182"/>
      <c r="BI46" s="182"/>
      <c r="BJ46" s="182"/>
      <c r="BK46" s="182"/>
      <c r="BL46" s="182"/>
      <c r="BM46" s="182"/>
      <c r="BN46" s="182"/>
    </row>
    <row r="47" spans="1:66" x14ac:dyDescent="0.3">
      <c r="A47" s="149">
        <v>53</v>
      </c>
      <c r="B47" s="149" t="str">
        <f>IF(A47=BF47,"v","x")</f>
        <v>v</v>
      </c>
      <c r="C47" s="149"/>
      <c r="D47" s="153"/>
      <c r="E47" s="155" t="s">
        <v>643</v>
      </c>
      <c r="F47" s="190">
        <v>119708</v>
      </c>
      <c r="G47" s="177" t="s">
        <v>242</v>
      </c>
      <c r="H47" s="176">
        <f>SUM(M47+Q47+U47+Y47+AC47+AG47+AK47+AO47+AS47+AW47+BA47)</f>
        <v>279.30158730158729</v>
      </c>
      <c r="I47" s="153">
        <v>2010</v>
      </c>
      <c r="J47" s="153">
        <v>2021</v>
      </c>
      <c r="K47" s="453">
        <f>J47-I47</f>
        <v>11</v>
      </c>
      <c r="L47" s="184">
        <f>H47-M47</f>
        <v>279.30158730158729</v>
      </c>
      <c r="M47" s="164"/>
      <c r="N47" s="204">
        <v>1</v>
      </c>
      <c r="O47" s="204"/>
      <c r="P47" s="204"/>
      <c r="Q47" s="180">
        <f>SUM(O47*10+P47)/N47*10</f>
        <v>0</v>
      </c>
      <c r="R47" s="204">
        <v>1</v>
      </c>
      <c r="S47" s="204"/>
      <c r="T47" s="204"/>
      <c r="U47" s="180">
        <f>SUM(S47*10+T47)/R47*10</f>
        <v>0</v>
      </c>
      <c r="V47" s="204">
        <v>9</v>
      </c>
      <c r="W47" s="204">
        <v>0</v>
      </c>
      <c r="X47" s="204">
        <v>10</v>
      </c>
      <c r="Y47" s="180">
        <f>SUM(W47*10+X47)/V47*10</f>
        <v>11.111111111111111</v>
      </c>
      <c r="Z47" s="204">
        <v>1</v>
      </c>
      <c r="AA47" s="204"/>
      <c r="AB47" s="204"/>
      <c r="AC47" s="180">
        <f>SUM(AA47*10+AB47)/Z47*10</f>
        <v>0</v>
      </c>
      <c r="AD47" s="204">
        <v>1</v>
      </c>
      <c r="AE47" s="204"/>
      <c r="AF47" s="204"/>
      <c r="AG47" s="180">
        <f>SUM(AE47*10+AF47)/AD47*10</f>
        <v>0</v>
      </c>
      <c r="AH47" s="204">
        <v>14</v>
      </c>
      <c r="AI47" s="204">
        <v>3</v>
      </c>
      <c r="AJ47" s="204">
        <v>37</v>
      </c>
      <c r="AK47" s="180">
        <f>SUM(AI47*10+AJ47)/AH47*10</f>
        <v>47.857142857142854</v>
      </c>
      <c r="AL47" s="204">
        <v>12</v>
      </c>
      <c r="AM47" s="204">
        <v>6</v>
      </c>
      <c r="AN47" s="204">
        <v>37</v>
      </c>
      <c r="AO47" s="180">
        <f>SUM(AM47*10+AN47)/AL47*10</f>
        <v>80.833333333333343</v>
      </c>
      <c r="AP47" s="179">
        <v>10</v>
      </c>
      <c r="AQ47" s="204">
        <v>2</v>
      </c>
      <c r="AR47" s="204">
        <v>22</v>
      </c>
      <c r="AS47" s="180">
        <f>SUM(AQ47*10+AR47)/AP47*10</f>
        <v>42</v>
      </c>
      <c r="AT47" s="179">
        <v>1</v>
      </c>
      <c r="AU47" s="204"/>
      <c r="AV47" s="204"/>
      <c r="AW47" s="180">
        <f>SUM(AU47*10+AV47)/AT47*10</f>
        <v>0</v>
      </c>
      <c r="AX47" s="179">
        <v>8</v>
      </c>
      <c r="AY47" s="204">
        <v>5</v>
      </c>
      <c r="AZ47" s="204">
        <v>28</v>
      </c>
      <c r="BA47" s="180">
        <f>SUM(AY47*10+AZ47)/AX47*10</f>
        <v>97.5</v>
      </c>
      <c r="BB47" s="153">
        <f>IF(H47&lt;250,0,IF(H47&lt;500,250,IF(H47&lt;750,"500",IF(H47&lt;1000,750,IF(H47&lt;1500,1000,IF(H47&lt;2000,1500,IF(H47&lt;2500,2000,IF(H47&lt;3000,2500,3000))))))))</f>
        <v>250</v>
      </c>
      <c r="BC47" s="188">
        <v>0</v>
      </c>
      <c r="BD47" s="197">
        <f>BB47-BC47</f>
        <v>250</v>
      </c>
      <c r="BE47" s="153" t="str">
        <f>IF(BD47=0,"geen actie",CONCATENATE("diploma uitschrijven: ",BB47," punten"))</f>
        <v>diploma uitschrijven: 250 punten</v>
      </c>
      <c r="BF47" s="182">
        <v>53</v>
      </c>
      <c r="BG47" s="182"/>
      <c r="BH47" s="182"/>
      <c r="BI47" s="182"/>
      <c r="BJ47" s="182"/>
      <c r="BK47" s="182"/>
      <c r="BL47" s="182"/>
      <c r="BM47" s="182"/>
      <c r="BN47" s="182"/>
    </row>
    <row r="48" spans="1:66" x14ac:dyDescent="0.3">
      <c r="A48" s="149">
        <v>21</v>
      </c>
      <c r="B48" s="149" t="str">
        <f>IF(A48=BF48,"v","x")</f>
        <v>v</v>
      </c>
      <c r="C48" s="149"/>
      <c r="D48" s="183"/>
      <c r="E48" s="174" t="s">
        <v>309</v>
      </c>
      <c r="F48" s="193"/>
      <c r="G48" s="177" t="s">
        <v>241</v>
      </c>
      <c r="H48" s="176">
        <f>SUM(M48+Q48+U48+Y48+AC48+AG48+AK48+AO48+AS48+AW48+BA48)</f>
        <v>447</v>
      </c>
      <c r="I48" s="149">
        <v>2009</v>
      </c>
      <c r="J48" s="153">
        <v>2021</v>
      </c>
      <c r="K48" s="453">
        <f>J48-I48</f>
        <v>12</v>
      </c>
      <c r="L48" s="184">
        <f>H48-M48</f>
        <v>0</v>
      </c>
      <c r="M48" s="164">
        <v>447</v>
      </c>
      <c r="N48" s="204">
        <v>1</v>
      </c>
      <c r="O48" s="204"/>
      <c r="P48" s="204"/>
      <c r="Q48" s="180">
        <f>SUM(O48*10+P48)/N48*10</f>
        <v>0</v>
      </c>
      <c r="R48" s="204">
        <v>1</v>
      </c>
      <c r="S48" s="204"/>
      <c r="T48" s="204"/>
      <c r="U48" s="180">
        <f>SUM(S48*10+T48)/R48*10</f>
        <v>0</v>
      </c>
      <c r="V48" s="204">
        <v>1</v>
      </c>
      <c r="W48" s="204"/>
      <c r="X48" s="204"/>
      <c r="Y48" s="180">
        <f>SUM(W48*10+X48)/V48*10</f>
        <v>0</v>
      </c>
      <c r="Z48" s="204">
        <v>1</v>
      </c>
      <c r="AA48" s="204"/>
      <c r="AB48" s="204"/>
      <c r="AC48" s="180">
        <f>SUM(AA48*10+AB48)/Z48*10</f>
        <v>0</v>
      </c>
      <c r="AD48" s="204">
        <v>1</v>
      </c>
      <c r="AE48" s="204"/>
      <c r="AF48" s="204"/>
      <c r="AG48" s="180">
        <f>SUM(AE48*10+AF48)/AD48*10</f>
        <v>0</v>
      </c>
      <c r="AH48" s="204">
        <v>1</v>
      </c>
      <c r="AI48" s="204"/>
      <c r="AJ48" s="204"/>
      <c r="AK48" s="180">
        <f>SUM(AI48*10+AJ48)/AH48*10</f>
        <v>0</v>
      </c>
      <c r="AL48" s="204">
        <v>1</v>
      </c>
      <c r="AM48" s="204"/>
      <c r="AN48" s="204"/>
      <c r="AO48" s="180">
        <f>SUM(AM48*10+AN48)/AL48*10</f>
        <v>0</v>
      </c>
      <c r="AP48" s="179">
        <v>1</v>
      </c>
      <c r="AQ48" s="204"/>
      <c r="AR48" s="204"/>
      <c r="AS48" s="180">
        <f>SUM(AQ48*10+AR48)/AP48*10</f>
        <v>0</v>
      </c>
      <c r="AT48" s="179">
        <v>1</v>
      </c>
      <c r="AU48" s="204"/>
      <c r="AV48" s="204"/>
      <c r="AW48" s="180">
        <f>SUM(AU48*10+AV48)/AT48*10</f>
        <v>0</v>
      </c>
      <c r="AX48" s="179">
        <v>1</v>
      </c>
      <c r="AY48" s="204"/>
      <c r="AZ48" s="204"/>
      <c r="BA48" s="180">
        <f>SUM(AY48*10+AZ48)/AX48*10</f>
        <v>0</v>
      </c>
      <c r="BB48" s="153">
        <f>IF(H48&lt;250,0,IF(H48&lt;500,250,IF(H48&lt;750,"500",IF(H48&lt;1000,750,IF(H48&lt;1500,1000,IF(H48&lt;2000,1500,IF(H48&lt;2500,2000,IF(H48&lt;3000,2500,3000))))))))</f>
        <v>250</v>
      </c>
      <c r="BC48" s="188">
        <v>250</v>
      </c>
      <c r="BD48" s="197">
        <f>BB48-BC48</f>
        <v>0</v>
      </c>
      <c r="BE48" s="153" t="str">
        <f>IF(BD48=0,"geen actie",CONCATENATE("diploma uitschrijven: ",BB48," punten"))</f>
        <v>geen actie</v>
      </c>
      <c r="BF48" s="182">
        <v>21</v>
      </c>
      <c r="BG48" s="182"/>
      <c r="BH48" s="182"/>
      <c r="BI48" s="182"/>
      <c r="BJ48" s="182"/>
      <c r="BK48" s="182"/>
      <c r="BL48" s="182"/>
      <c r="BM48" s="182"/>
      <c r="BN48" s="182"/>
    </row>
    <row r="49" spans="1:66" x14ac:dyDescent="0.3">
      <c r="A49" s="149">
        <v>31</v>
      </c>
      <c r="B49" s="149" t="str">
        <f>IF(A49=BF49,"v","x")</f>
        <v>v</v>
      </c>
      <c r="C49" s="149" t="s">
        <v>627</v>
      </c>
      <c r="D49" s="192"/>
      <c r="E49" s="155" t="s">
        <v>626</v>
      </c>
      <c r="F49" s="149"/>
      <c r="G49" s="177" t="s">
        <v>239</v>
      </c>
      <c r="H49" s="176">
        <f>SUM(M49+Q49+U49+Y49+AC49+AG49+AK49+AO49+AS49+AW49+BA49)</f>
        <v>80</v>
      </c>
      <c r="I49" s="153">
        <v>2010</v>
      </c>
      <c r="J49" s="153">
        <v>2021</v>
      </c>
      <c r="K49" s="453">
        <f>J49-I49</f>
        <v>11</v>
      </c>
      <c r="L49" s="184">
        <f>H49-M49</f>
        <v>80</v>
      </c>
      <c r="M49" s="164"/>
      <c r="N49" s="204">
        <v>1</v>
      </c>
      <c r="O49" s="204"/>
      <c r="P49" s="204"/>
      <c r="Q49" s="180">
        <f>SUM(O49*10+P49)/N49*10</f>
        <v>0</v>
      </c>
      <c r="R49" s="204">
        <v>7</v>
      </c>
      <c r="S49" s="204">
        <v>3</v>
      </c>
      <c r="T49" s="204">
        <v>26</v>
      </c>
      <c r="U49" s="180">
        <f>SUM(S49*10+T49)/R49*10</f>
        <v>80</v>
      </c>
      <c r="V49" s="204">
        <v>1</v>
      </c>
      <c r="W49" s="204"/>
      <c r="X49" s="204"/>
      <c r="Y49" s="180">
        <f>SUM(W49*10+X49)/V49*10</f>
        <v>0</v>
      </c>
      <c r="Z49" s="204">
        <v>1</v>
      </c>
      <c r="AA49" s="204"/>
      <c r="AB49" s="204"/>
      <c r="AC49" s="180">
        <f>SUM(AA49*10+AB49)/Z49*10</f>
        <v>0</v>
      </c>
      <c r="AD49" s="204">
        <v>1</v>
      </c>
      <c r="AE49" s="204"/>
      <c r="AF49" s="204"/>
      <c r="AG49" s="180">
        <f>SUM(AE49*10+AF49)/AD49*10</f>
        <v>0</v>
      </c>
      <c r="AH49" s="204">
        <v>1</v>
      </c>
      <c r="AI49" s="204"/>
      <c r="AJ49" s="204"/>
      <c r="AK49" s="180">
        <f>SUM(AI49*10+AJ49)/AH49*10</f>
        <v>0</v>
      </c>
      <c r="AL49" s="204">
        <v>1</v>
      </c>
      <c r="AM49" s="204"/>
      <c r="AN49" s="204"/>
      <c r="AO49" s="180">
        <f>SUM(AM49*10+AN49)/AL49*10</f>
        <v>0</v>
      </c>
      <c r="AP49" s="179">
        <v>1</v>
      </c>
      <c r="AQ49" s="204"/>
      <c r="AR49" s="204"/>
      <c r="AS49" s="180">
        <f>SUM(AQ49*10+AR49)/AP49*10</f>
        <v>0</v>
      </c>
      <c r="AT49" s="179">
        <v>1</v>
      </c>
      <c r="AU49" s="204"/>
      <c r="AV49" s="204"/>
      <c r="AW49" s="180">
        <f>SUM(AU49*10+AV49)/AT49*10</f>
        <v>0</v>
      </c>
      <c r="AX49" s="179">
        <v>1</v>
      </c>
      <c r="AY49" s="204"/>
      <c r="AZ49" s="204"/>
      <c r="BA49" s="180">
        <f>SUM(AY49*10+AZ49)/AX49*10</f>
        <v>0</v>
      </c>
      <c r="BB49" s="153">
        <f>IF(H49&lt;250,0,IF(H49&lt;500,250,IF(H49&lt;750,"500",IF(H49&lt;1000,750,IF(H49&lt;1500,1000,IF(H49&lt;2000,1500,IF(H49&lt;2500,2000,IF(H49&lt;3000,2500,3000))))))))</f>
        <v>0</v>
      </c>
      <c r="BC49" s="188">
        <v>0</v>
      </c>
      <c r="BD49" s="197">
        <f>BB49-BC49</f>
        <v>0</v>
      </c>
      <c r="BE49" s="153" t="str">
        <f>IF(BD49=0,"geen actie",CONCATENATE("diploma uitschrijven: ",BB49," punten"))</f>
        <v>geen actie</v>
      </c>
      <c r="BF49" s="182">
        <v>31</v>
      </c>
      <c r="BG49" s="182"/>
      <c r="BH49" s="182"/>
      <c r="BI49" s="182"/>
      <c r="BJ49" s="182"/>
      <c r="BK49" s="182"/>
      <c r="BL49" s="182"/>
      <c r="BM49" s="182"/>
      <c r="BN49" s="182"/>
    </row>
    <row r="50" spans="1:66" x14ac:dyDescent="0.3">
      <c r="A50" s="149">
        <v>30</v>
      </c>
      <c r="B50" s="149" t="str">
        <f>IF(A50=BF50,"v","x")</f>
        <v>v</v>
      </c>
      <c r="C50" s="149"/>
      <c r="D50" s="467"/>
      <c r="E50" s="174" t="s">
        <v>584</v>
      </c>
      <c r="F50" s="190"/>
      <c r="G50" s="186" t="s">
        <v>256</v>
      </c>
      <c r="H50" s="176">
        <f>SUM(M50+Q50+U50+Y50+AC50+AG50+AK50+AO50+AS50+AW50+BA50)</f>
        <v>790.45879120879113</v>
      </c>
      <c r="I50" s="153">
        <v>2010</v>
      </c>
      <c r="J50" s="153">
        <v>2021</v>
      </c>
      <c r="K50" s="453">
        <f>J50-I50</f>
        <v>11</v>
      </c>
      <c r="L50" s="184">
        <f>H50-M50</f>
        <v>790.45879120879113</v>
      </c>
      <c r="M50" s="164">
        <v>0</v>
      </c>
      <c r="N50" s="204">
        <v>7</v>
      </c>
      <c r="O50" s="204">
        <v>4</v>
      </c>
      <c r="P50" s="204">
        <v>30</v>
      </c>
      <c r="Q50" s="180">
        <f>SUM(O50*10+P50)/N50*10</f>
        <v>100</v>
      </c>
      <c r="R50" s="204">
        <v>13</v>
      </c>
      <c r="S50" s="204">
        <v>6</v>
      </c>
      <c r="T50" s="204">
        <v>40</v>
      </c>
      <c r="U50" s="180">
        <f>SUM(S50*10+T50)/R50*10</f>
        <v>76.92307692307692</v>
      </c>
      <c r="V50" s="204">
        <v>1</v>
      </c>
      <c r="W50" s="204"/>
      <c r="X50" s="204"/>
      <c r="Y50" s="180">
        <f>SUM(W50*10+X50)/V50*10</f>
        <v>0</v>
      </c>
      <c r="Z50" s="204">
        <v>12</v>
      </c>
      <c r="AA50" s="204">
        <v>10</v>
      </c>
      <c r="AB50" s="204">
        <v>52</v>
      </c>
      <c r="AC50" s="180">
        <f>SUM(AA50*10+AB50)/Z50*10</f>
        <v>126.66666666666666</v>
      </c>
      <c r="AD50" s="204">
        <v>1</v>
      </c>
      <c r="AE50" s="204"/>
      <c r="AF50" s="204"/>
      <c r="AG50" s="180">
        <f>SUM(AE50*10+AF50)/AD50*10</f>
        <v>0</v>
      </c>
      <c r="AH50" s="204">
        <v>15</v>
      </c>
      <c r="AI50" s="204">
        <v>11</v>
      </c>
      <c r="AJ50" s="204">
        <v>69</v>
      </c>
      <c r="AK50" s="180">
        <f>SUM(AI50*10+AJ50)/AH50*10</f>
        <v>119.33333333333334</v>
      </c>
      <c r="AL50" s="204">
        <v>1</v>
      </c>
      <c r="AM50" s="204"/>
      <c r="AN50" s="204"/>
      <c r="AO50" s="180">
        <f>SUM(AM50*10+AN50)/AL50*10</f>
        <v>0</v>
      </c>
      <c r="AP50" s="179">
        <v>10</v>
      </c>
      <c r="AQ50" s="204">
        <v>6</v>
      </c>
      <c r="AR50" s="204">
        <v>42</v>
      </c>
      <c r="AS50" s="180">
        <f>SUM(AQ50*10+AR50)/AP50*10</f>
        <v>102</v>
      </c>
      <c r="AT50" s="179">
        <v>8</v>
      </c>
      <c r="AU50" s="204">
        <v>7</v>
      </c>
      <c r="AV50" s="204">
        <v>35</v>
      </c>
      <c r="AW50" s="180">
        <f>SUM(AU50*10+AV50)/AT50*10</f>
        <v>131.25</v>
      </c>
      <c r="AX50" s="179">
        <v>7</v>
      </c>
      <c r="AY50" s="204">
        <v>6</v>
      </c>
      <c r="AZ50" s="204">
        <v>34</v>
      </c>
      <c r="BA50" s="180">
        <f>SUM(AY50*10+AZ50)/AX50*10</f>
        <v>134.28571428571428</v>
      </c>
      <c r="BB50" s="153">
        <f>IF(H50&lt;250,0,IF(H50&lt;500,250,IF(H50&lt;750,"500",IF(H50&lt;1000,750,IF(H50&lt;1500,1000,IF(H50&lt;2000,1500,IF(H50&lt;2500,2000,IF(H50&lt;3000,2500,3000))))))))</f>
        <v>750</v>
      </c>
      <c r="BC50" s="188">
        <v>500</v>
      </c>
      <c r="BD50" s="197">
        <f>BB50-BC50</f>
        <v>250</v>
      </c>
      <c r="BE50" s="153" t="str">
        <f>IF(BD50=0,"geen actie",CONCATENATE("diploma uitschrijven: ",BB50," punten"))</f>
        <v>diploma uitschrijven: 750 punten</v>
      </c>
      <c r="BF50" s="182">
        <v>30</v>
      </c>
      <c r="BG50" s="182"/>
      <c r="BH50" s="182"/>
      <c r="BI50" s="182"/>
      <c r="BJ50" s="182"/>
      <c r="BK50" s="182"/>
      <c r="BL50" s="182"/>
      <c r="BM50" s="182"/>
      <c r="BN50" s="182"/>
    </row>
    <row r="51" spans="1:66" x14ac:dyDescent="0.3">
      <c r="A51" s="149">
        <v>68</v>
      </c>
      <c r="B51" s="149" t="str">
        <f>IF(A51=BF51,"v","x")</f>
        <v>v</v>
      </c>
      <c r="C51" s="149" t="s">
        <v>237</v>
      </c>
      <c r="D51" s="214" t="s">
        <v>89</v>
      </c>
      <c r="E51" s="174" t="s">
        <v>732</v>
      </c>
      <c r="F51" s="190">
        <v>120149</v>
      </c>
      <c r="G51" s="186" t="s">
        <v>723</v>
      </c>
      <c r="H51" s="176">
        <f>SUM(M51+Q51+U51+Y51+AC51+AG51+AK51+AO51+AS51+AW51+BA51)</f>
        <v>55.714285714285708</v>
      </c>
      <c r="I51" s="153">
        <v>2010</v>
      </c>
      <c r="J51" s="153">
        <v>2021</v>
      </c>
      <c r="K51" s="453">
        <f>J51-I51</f>
        <v>11</v>
      </c>
      <c r="L51" s="184">
        <f>H51-M51</f>
        <v>55.714285714285708</v>
      </c>
      <c r="M51" s="164">
        <v>0</v>
      </c>
      <c r="N51" s="204">
        <v>1</v>
      </c>
      <c r="O51" s="204"/>
      <c r="P51" s="204"/>
      <c r="Q51" s="180">
        <f>SUM(O51*10+P51)/N51*10</f>
        <v>0</v>
      </c>
      <c r="R51" s="204">
        <v>1</v>
      </c>
      <c r="S51" s="204"/>
      <c r="T51" s="204"/>
      <c r="U51" s="180">
        <f>SUM(S51*10+T51)/R51*10</f>
        <v>0</v>
      </c>
      <c r="V51" s="204">
        <v>1</v>
      </c>
      <c r="W51" s="204"/>
      <c r="X51" s="204"/>
      <c r="Y51" s="180">
        <f>SUM(W51*10+X51)/V51*10</f>
        <v>0</v>
      </c>
      <c r="Z51" s="204">
        <v>1</v>
      </c>
      <c r="AA51" s="204"/>
      <c r="AB51" s="204"/>
      <c r="AC51" s="180">
        <f>SUM(AA51*10+AB51)/Z51*10</f>
        <v>0</v>
      </c>
      <c r="AD51" s="204">
        <v>1</v>
      </c>
      <c r="AE51" s="204"/>
      <c r="AF51" s="204"/>
      <c r="AG51" s="180">
        <f>SUM(AE51*10+AF51)/AD51*10</f>
        <v>0</v>
      </c>
      <c r="AH51" s="204">
        <v>1</v>
      </c>
      <c r="AI51" s="204"/>
      <c r="AJ51" s="204"/>
      <c r="AK51" s="180">
        <f>SUM(AI51*10+AJ51)/AH51*10</f>
        <v>0</v>
      </c>
      <c r="AL51" s="204">
        <v>1</v>
      </c>
      <c r="AM51" s="204"/>
      <c r="AN51" s="204"/>
      <c r="AO51" s="180">
        <f>SUM(AM51*10+AN51)/AL51*10</f>
        <v>0</v>
      </c>
      <c r="AP51" s="179">
        <v>1</v>
      </c>
      <c r="AQ51" s="204"/>
      <c r="AR51" s="204"/>
      <c r="AS51" s="180">
        <f>SUM(AQ51*10+AR51)/AP51*10</f>
        <v>0</v>
      </c>
      <c r="AT51" s="179">
        <v>7</v>
      </c>
      <c r="AU51" s="204">
        <v>2</v>
      </c>
      <c r="AV51" s="204">
        <v>19</v>
      </c>
      <c r="AW51" s="180">
        <f>SUM(AU51*10+AV51)/AT51*10</f>
        <v>55.714285714285708</v>
      </c>
      <c r="AX51" s="179">
        <v>1</v>
      </c>
      <c r="AY51" s="204"/>
      <c r="AZ51" s="204"/>
      <c r="BA51" s="180">
        <f>SUM(AY51*10+AZ51)/AX51*10</f>
        <v>0</v>
      </c>
      <c r="BB51" s="153">
        <f>IF(H51&lt;250,0,IF(H51&lt;500,250,IF(H51&lt;750,"500",IF(H51&lt;1000,750,IF(H51&lt;1500,1000,IF(H51&lt;2000,1500,IF(H51&lt;2500,2000,IF(H51&lt;3000,2500,3000))))))))</f>
        <v>0</v>
      </c>
      <c r="BC51" s="188">
        <v>0</v>
      </c>
      <c r="BD51" s="197">
        <f>BB51-BC51</f>
        <v>0</v>
      </c>
      <c r="BE51" s="153" t="str">
        <f>IF(BD51=0,"geen actie",CONCATENATE("diploma uitschrijven: ",BB51," punten"))</f>
        <v>geen actie</v>
      </c>
      <c r="BF51" s="182">
        <v>68</v>
      </c>
      <c r="BG51" s="182"/>
      <c r="BH51" s="182"/>
      <c r="BI51" s="182"/>
      <c r="BJ51" s="182"/>
      <c r="BK51" s="182"/>
      <c r="BL51" s="182"/>
      <c r="BM51" s="182"/>
      <c r="BN51" s="182"/>
    </row>
    <row r="52" spans="1:66" x14ac:dyDescent="0.3">
      <c r="A52" s="149">
        <v>22</v>
      </c>
      <c r="B52" s="149" t="str">
        <f>IF(A52=BF52,"v","x")</f>
        <v>v</v>
      </c>
      <c r="C52" s="149" t="s">
        <v>237</v>
      </c>
      <c r="D52" s="192"/>
      <c r="E52" s="155" t="s">
        <v>311</v>
      </c>
      <c r="F52" s="149">
        <v>119188</v>
      </c>
      <c r="G52" s="177" t="s">
        <v>238</v>
      </c>
      <c r="H52" s="176">
        <f>SUM(M52+Q52+U52+Y52+AC52+AG52+AK52+AO52+AS52+AW52+BA52)</f>
        <v>170.1010101010101</v>
      </c>
      <c r="I52" s="153">
        <v>2012</v>
      </c>
      <c r="J52" s="153">
        <v>2021</v>
      </c>
      <c r="K52" s="453">
        <f>J52-I52</f>
        <v>9</v>
      </c>
      <c r="L52" s="184">
        <f>H52-M52</f>
        <v>55.555555555555557</v>
      </c>
      <c r="M52" s="164">
        <v>114.54545454545455</v>
      </c>
      <c r="N52" s="204">
        <v>1</v>
      </c>
      <c r="O52" s="204"/>
      <c r="P52" s="204"/>
      <c r="Q52" s="180">
        <f>SUM(O52*10+P52)/N52*10</f>
        <v>0</v>
      </c>
      <c r="R52" s="204">
        <v>1</v>
      </c>
      <c r="S52" s="204"/>
      <c r="T52" s="204"/>
      <c r="U52" s="180">
        <f>SUM(S52*10+T52)/R52*10</f>
        <v>0</v>
      </c>
      <c r="V52" s="204">
        <v>9</v>
      </c>
      <c r="W52" s="204">
        <v>2</v>
      </c>
      <c r="X52" s="204">
        <v>30</v>
      </c>
      <c r="Y52" s="180">
        <f>SUM(W52*10+X52)/V52*10</f>
        <v>55.555555555555557</v>
      </c>
      <c r="Z52" s="204">
        <v>1</v>
      </c>
      <c r="AA52" s="204"/>
      <c r="AB52" s="204"/>
      <c r="AC52" s="180">
        <f>SUM(AA52*10+AB52)/Z52*10</f>
        <v>0</v>
      </c>
      <c r="AD52" s="204">
        <v>1</v>
      </c>
      <c r="AE52" s="204"/>
      <c r="AF52" s="204"/>
      <c r="AG52" s="180">
        <f>SUM(AE52*10+AF52)/AD52*10</f>
        <v>0</v>
      </c>
      <c r="AH52" s="204">
        <v>1</v>
      </c>
      <c r="AI52" s="204"/>
      <c r="AJ52" s="204"/>
      <c r="AK52" s="180">
        <f>SUM(AI52*10+AJ52)/AH52*10</f>
        <v>0</v>
      </c>
      <c r="AL52" s="204">
        <v>1</v>
      </c>
      <c r="AM52" s="204"/>
      <c r="AN52" s="204"/>
      <c r="AO52" s="180">
        <f>SUM(AM52*10+AN52)/AL52*10</f>
        <v>0</v>
      </c>
      <c r="AP52" s="179">
        <v>1</v>
      </c>
      <c r="AQ52" s="204"/>
      <c r="AR52" s="204"/>
      <c r="AS52" s="180">
        <f>SUM(AQ52*10+AR52)/AP52*10</f>
        <v>0</v>
      </c>
      <c r="AT52" s="179">
        <v>1</v>
      </c>
      <c r="AU52" s="204"/>
      <c r="AV52" s="204"/>
      <c r="AW52" s="180">
        <f>SUM(AU52*10+AV52)/AT52*10</f>
        <v>0</v>
      </c>
      <c r="AX52" s="179">
        <v>1</v>
      </c>
      <c r="AY52" s="204"/>
      <c r="AZ52" s="204"/>
      <c r="BA52" s="180">
        <f>SUM(AY52*10+AZ52)/AX52*10</f>
        <v>0</v>
      </c>
      <c r="BB52" s="153">
        <f>IF(H52&lt;250,0,IF(H52&lt;500,250,IF(H52&lt;750,"500",IF(H52&lt;1000,750,IF(H52&lt;1500,1000,IF(H52&lt;2000,1500,IF(H52&lt;2500,2000,IF(H52&lt;3000,2500,3000))))))))</f>
        <v>0</v>
      </c>
      <c r="BC52" s="188">
        <v>0</v>
      </c>
      <c r="BD52" s="197">
        <f>BB52-BC52</f>
        <v>0</v>
      </c>
      <c r="BE52" s="153" t="str">
        <f>IF(BD52=0,"geen actie",CONCATENATE("diploma uitschrijven: ",BB52," punten"))</f>
        <v>geen actie</v>
      </c>
      <c r="BF52" s="182">
        <v>22</v>
      </c>
      <c r="BG52" s="182"/>
      <c r="BH52" s="182"/>
      <c r="BI52" s="182"/>
      <c r="BJ52" s="182"/>
      <c r="BK52" s="182"/>
      <c r="BL52" s="182"/>
      <c r="BM52" s="182"/>
      <c r="BN52" s="182"/>
    </row>
    <row r="53" spans="1:66" x14ac:dyDescent="0.3">
      <c r="A53" s="149">
        <v>29</v>
      </c>
      <c r="B53" s="149" t="str">
        <f>IF(A53=BF53,"v","x")</f>
        <v>v</v>
      </c>
      <c r="C53" s="149"/>
      <c r="D53" s="482"/>
      <c r="E53" s="174" t="s">
        <v>583</v>
      </c>
      <c r="F53" s="190">
        <v>118920</v>
      </c>
      <c r="G53" s="186" t="s">
        <v>238</v>
      </c>
      <c r="H53" s="176">
        <f>SUM(M53+Q53+U53+Y53+AC53+AG53+AK53+AO53+AS53+AW53+BA53)</f>
        <v>57.142857142857146</v>
      </c>
      <c r="I53" s="153">
        <v>2010</v>
      </c>
      <c r="J53" s="153">
        <v>2021</v>
      </c>
      <c r="K53" s="453">
        <f>J53-I53</f>
        <v>11</v>
      </c>
      <c r="L53" s="184">
        <f>H53-M53</f>
        <v>57.142857142857146</v>
      </c>
      <c r="M53" s="164">
        <v>0</v>
      </c>
      <c r="N53" s="204">
        <v>7</v>
      </c>
      <c r="O53" s="204">
        <v>2</v>
      </c>
      <c r="P53" s="204">
        <v>20</v>
      </c>
      <c r="Q53" s="180">
        <f>SUM(O53*10+P53)/N53*10</f>
        <v>57.142857142857146</v>
      </c>
      <c r="R53" s="204">
        <v>1</v>
      </c>
      <c r="S53" s="204"/>
      <c r="T53" s="204"/>
      <c r="U53" s="180">
        <f>SUM(S53*10+T53)/R53*10</f>
        <v>0</v>
      </c>
      <c r="V53" s="204">
        <v>1</v>
      </c>
      <c r="W53" s="204"/>
      <c r="X53" s="204"/>
      <c r="Y53" s="180">
        <f>SUM(W53*10+X53)/V53*10</f>
        <v>0</v>
      </c>
      <c r="Z53" s="204">
        <v>1</v>
      </c>
      <c r="AA53" s="204"/>
      <c r="AB53" s="204"/>
      <c r="AC53" s="180">
        <f>SUM(AA53*10+AB53)/Z53*10</f>
        <v>0</v>
      </c>
      <c r="AD53" s="204">
        <v>1</v>
      </c>
      <c r="AE53" s="204"/>
      <c r="AF53" s="204"/>
      <c r="AG53" s="180">
        <f>SUM(AE53*10+AF53)/AD53*10</f>
        <v>0</v>
      </c>
      <c r="AH53" s="204">
        <v>1</v>
      </c>
      <c r="AI53" s="204"/>
      <c r="AJ53" s="204"/>
      <c r="AK53" s="180">
        <f>SUM(AI53*10+AJ53)/AH53*10</f>
        <v>0</v>
      </c>
      <c r="AL53" s="204">
        <v>1</v>
      </c>
      <c r="AM53" s="204"/>
      <c r="AN53" s="204"/>
      <c r="AO53" s="180">
        <f>SUM(AM53*10+AN53)/AL53*10</f>
        <v>0</v>
      </c>
      <c r="AP53" s="179">
        <v>1</v>
      </c>
      <c r="AQ53" s="204"/>
      <c r="AR53" s="204"/>
      <c r="AS53" s="180">
        <f>SUM(AQ53*10+AR53)/AP53*10</f>
        <v>0</v>
      </c>
      <c r="AT53" s="179">
        <v>1</v>
      </c>
      <c r="AU53" s="204"/>
      <c r="AV53" s="204"/>
      <c r="AW53" s="180">
        <f>SUM(AU53*10+AV53)/AT53*10</f>
        <v>0</v>
      </c>
      <c r="AX53" s="179">
        <v>1</v>
      </c>
      <c r="AY53" s="204"/>
      <c r="AZ53" s="204"/>
      <c r="BA53" s="180">
        <f>SUM(AY53*10+AZ53)/AX53*10</f>
        <v>0</v>
      </c>
      <c r="BB53" s="153">
        <f>IF(H53&lt;250,0,IF(H53&lt;500,250,IF(H53&lt;750,"500",IF(H53&lt;1000,750,IF(H53&lt;1500,1000,IF(H53&lt;2000,1500,IF(H53&lt;2500,2000,IF(H53&lt;3000,2500,3000))))))))</f>
        <v>0</v>
      </c>
      <c r="BC53" s="188">
        <v>0</v>
      </c>
      <c r="BD53" s="197">
        <f>BB53-BC53</f>
        <v>0</v>
      </c>
      <c r="BE53" s="153" t="str">
        <f>IF(BD53=0,"geen actie",CONCATENATE("diploma uitschrijven: ",BB53," punten"))</f>
        <v>geen actie</v>
      </c>
      <c r="BF53" s="182">
        <v>29</v>
      </c>
      <c r="BG53" s="182"/>
      <c r="BH53" s="182"/>
      <c r="BI53" s="182"/>
      <c r="BJ53" s="182"/>
      <c r="BK53" s="182"/>
      <c r="BL53" s="182"/>
      <c r="BM53" s="182"/>
      <c r="BN53" s="182"/>
    </row>
    <row r="54" spans="1:66" x14ac:dyDescent="0.3">
      <c r="A54" s="149">
        <v>23</v>
      </c>
      <c r="B54" s="149" t="str">
        <f>IF(A54=BF54,"v","x")</f>
        <v>v</v>
      </c>
      <c r="C54" s="149" t="s">
        <v>237</v>
      </c>
      <c r="D54" s="153"/>
      <c r="E54" s="174" t="s">
        <v>312</v>
      </c>
      <c r="F54" s="193" t="s">
        <v>313</v>
      </c>
      <c r="G54" s="186" t="s">
        <v>284</v>
      </c>
      <c r="H54" s="176">
        <f>SUM(M54+Q54+U54+Y54+AC54+AG54+AK54+AO54+AS54+AW54+BA54)</f>
        <v>777.51984126984132</v>
      </c>
      <c r="I54" s="149">
        <v>2011</v>
      </c>
      <c r="J54" s="153">
        <v>2021</v>
      </c>
      <c r="K54" s="453">
        <f>J54-I54</f>
        <v>10</v>
      </c>
      <c r="L54" s="184">
        <f>H54-M54</f>
        <v>572.51984126984132</v>
      </c>
      <c r="M54" s="164">
        <v>205</v>
      </c>
      <c r="N54" s="204">
        <v>10</v>
      </c>
      <c r="O54" s="204">
        <v>4</v>
      </c>
      <c r="P54" s="204">
        <v>25</v>
      </c>
      <c r="Q54" s="180">
        <f>SUM(O54*10+P54)/N54*10</f>
        <v>65</v>
      </c>
      <c r="R54" s="204">
        <v>7</v>
      </c>
      <c r="S54" s="204">
        <v>3</v>
      </c>
      <c r="T54" s="204">
        <v>23</v>
      </c>
      <c r="U54" s="180">
        <f>SUM(S54*10+T54)/R54*10</f>
        <v>75.714285714285708</v>
      </c>
      <c r="V54" s="204">
        <v>9</v>
      </c>
      <c r="W54" s="204">
        <v>4</v>
      </c>
      <c r="X54" s="204">
        <v>32</v>
      </c>
      <c r="Y54" s="180">
        <f>SUM(W54*10+X54)/V54*10</f>
        <v>80</v>
      </c>
      <c r="Z54" s="204">
        <v>1</v>
      </c>
      <c r="AA54" s="204"/>
      <c r="AB54" s="204"/>
      <c r="AC54" s="180">
        <f>SUM(AA54*10+AB54)/Z54*10</f>
        <v>0</v>
      </c>
      <c r="AD54" s="204">
        <v>1</v>
      </c>
      <c r="AE54" s="204"/>
      <c r="AF54" s="204"/>
      <c r="AG54" s="180">
        <f>SUM(AE54*10+AF54)/AD54*10</f>
        <v>0</v>
      </c>
      <c r="AH54" s="204">
        <v>6</v>
      </c>
      <c r="AI54" s="204">
        <v>2</v>
      </c>
      <c r="AJ54" s="204">
        <v>20</v>
      </c>
      <c r="AK54" s="180">
        <f>SUM(AI54*10+AJ54)/AH54*10</f>
        <v>66.666666666666671</v>
      </c>
      <c r="AL54" s="204">
        <v>8</v>
      </c>
      <c r="AM54" s="204">
        <v>5</v>
      </c>
      <c r="AN54" s="204">
        <v>28</v>
      </c>
      <c r="AO54" s="180">
        <f>SUM(AM54*10+AN54)/AL54*10</f>
        <v>97.5</v>
      </c>
      <c r="AP54" s="179">
        <v>8</v>
      </c>
      <c r="AQ54" s="204">
        <v>6</v>
      </c>
      <c r="AR54" s="204">
        <v>35</v>
      </c>
      <c r="AS54" s="180">
        <f>SUM(AQ54*10+AR54)/AP54*10</f>
        <v>118.75</v>
      </c>
      <c r="AT54" s="179">
        <v>1</v>
      </c>
      <c r="AU54" s="204"/>
      <c r="AV54" s="204"/>
      <c r="AW54" s="180">
        <f>SUM(AU54*10+AV54)/AT54*10</f>
        <v>0</v>
      </c>
      <c r="AX54" s="179">
        <v>9</v>
      </c>
      <c r="AY54" s="204">
        <v>2</v>
      </c>
      <c r="AZ54" s="204">
        <v>42</v>
      </c>
      <c r="BA54" s="180">
        <f>SUM(AY54*10+AZ54)/AX54*10</f>
        <v>68.888888888888886</v>
      </c>
      <c r="BB54" s="153">
        <f>IF(H54&lt;250,0,IF(H54&lt;500,250,IF(H54&lt;750,"500",IF(H54&lt;1000,750,IF(H54&lt;1500,1000,IF(H54&lt;2000,1500,IF(H54&lt;2500,2000,IF(H54&lt;3000,2500,3000))))))))</f>
        <v>750</v>
      </c>
      <c r="BC54" s="188">
        <v>500</v>
      </c>
      <c r="BD54" s="197">
        <f>BB54-BC54</f>
        <v>250</v>
      </c>
      <c r="BE54" s="153" t="str">
        <f>IF(BD54=0,"geen actie",CONCATENATE("diploma uitschrijven: ",BB54," punten"))</f>
        <v>diploma uitschrijven: 750 punten</v>
      </c>
      <c r="BF54" s="182">
        <v>23</v>
      </c>
      <c r="BG54" s="182"/>
      <c r="BH54" s="182"/>
      <c r="BI54" s="182"/>
      <c r="BJ54" s="182"/>
      <c r="BK54" s="182"/>
      <c r="BL54" s="182"/>
      <c r="BM54" s="182"/>
      <c r="BN54" s="182"/>
    </row>
    <row r="55" spans="1:66" x14ac:dyDescent="0.3">
      <c r="A55" s="149">
        <v>24</v>
      </c>
      <c r="B55" s="149" t="str">
        <f>IF(A55=BF55,"v","x")</f>
        <v>v</v>
      </c>
      <c r="C55" s="149"/>
      <c r="D55" s="216"/>
      <c r="E55" s="174" t="s">
        <v>555</v>
      </c>
      <c r="F55" s="190"/>
      <c r="G55" s="186" t="s">
        <v>556</v>
      </c>
      <c r="H55" s="176">
        <f>SUM(M55+Q55+U55+Y55+AC55+AG55+AK55+AO55+AS55+AW55+BA55)</f>
        <v>45.714285714285708</v>
      </c>
      <c r="I55" s="153">
        <v>2010</v>
      </c>
      <c r="J55" s="153">
        <v>2021</v>
      </c>
      <c r="K55" s="453">
        <f>J55-I55</f>
        <v>11</v>
      </c>
      <c r="L55" s="184">
        <f>H55-M55</f>
        <v>0</v>
      </c>
      <c r="M55" s="164">
        <v>45.714285714285708</v>
      </c>
      <c r="N55" s="204">
        <v>1</v>
      </c>
      <c r="O55" s="204"/>
      <c r="P55" s="204"/>
      <c r="Q55" s="180">
        <f>SUM(O55*10+P55)/N55*10</f>
        <v>0</v>
      </c>
      <c r="R55" s="204">
        <v>1</v>
      </c>
      <c r="S55" s="204"/>
      <c r="T55" s="204"/>
      <c r="U55" s="180">
        <f>SUM(S55*10+T55)/R55*10</f>
        <v>0</v>
      </c>
      <c r="V55" s="204">
        <v>1</v>
      </c>
      <c r="W55" s="204"/>
      <c r="X55" s="204"/>
      <c r="Y55" s="180">
        <f>SUM(W55*10+X55)/V55*10</f>
        <v>0</v>
      </c>
      <c r="Z55" s="204">
        <v>1</v>
      </c>
      <c r="AA55" s="204"/>
      <c r="AB55" s="204"/>
      <c r="AC55" s="180">
        <f>SUM(AA55*10+AB55)/Z55*10</f>
        <v>0</v>
      </c>
      <c r="AD55" s="204">
        <v>1</v>
      </c>
      <c r="AE55" s="204"/>
      <c r="AF55" s="204"/>
      <c r="AG55" s="180">
        <f>SUM(AE55*10+AF55)/AD55*10</f>
        <v>0</v>
      </c>
      <c r="AH55" s="204">
        <v>1</v>
      </c>
      <c r="AI55" s="204"/>
      <c r="AJ55" s="204"/>
      <c r="AK55" s="180">
        <f>SUM(AI55*10+AJ55)/AH55*10</f>
        <v>0</v>
      </c>
      <c r="AL55" s="204">
        <v>1</v>
      </c>
      <c r="AM55" s="204"/>
      <c r="AN55" s="204"/>
      <c r="AO55" s="180">
        <f>SUM(AM55*10+AN55)/AL55*10</f>
        <v>0</v>
      </c>
      <c r="AP55" s="179">
        <v>1</v>
      </c>
      <c r="AQ55" s="204"/>
      <c r="AR55" s="204"/>
      <c r="AS55" s="180">
        <f>SUM(AQ55*10+AR55)/AP55*10</f>
        <v>0</v>
      </c>
      <c r="AT55" s="179">
        <v>1</v>
      </c>
      <c r="AU55" s="204"/>
      <c r="AV55" s="204"/>
      <c r="AW55" s="180">
        <f>SUM(AU55*10+AV55)/AT55*10</f>
        <v>0</v>
      </c>
      <c r="AX55" s="179">
        <v>1</v>
      </c>
      <c r="AY55" s="204"/>
      <c r="AZ55" s="204"/>
      <c r="BA55" s="180">
        <f>SUM(AY55*10+AZ55)/AX55*10</f>
        <v>0</v>
      </c>
      <c r="BB55" s="153">
        <f>IF(H55&lt;250,0,IF(H55&lt;500,250,IF(H55&lt;750,"500",IF(H55&lt;1000,750,IF(H55&lt;1500,1000,IF(H55&lt;2000,1500,IF(H55&lt;2500,2000,IF(H55&lt;3000,2500,3000))))))))</f>
        <v>0</v>
      </c>
      <c r="BC55" s="188">
        <v>0</v>
      </c>
      <c r="BD55" s="197">
        <f>BB55-BC55</f>
        <v>0</v>
      </c>
      <c r="BE55" s="153" t="str">
        <f>IF(BD55=0,"geen actie",CONCATENATE("diploma uitschrijven: ",BB55," punten"))</f>
        <v>geen actie</v>
      </c>
      <c r="BF55" s="182">
        <v>24</v>
      </c>
      <c r="BG55" s="182"/>
      <c r="BH55" s="182"/>
      <c r="BI55" s="182"/>
      <c r="BJ55" s="182"/>
      <c r="BK55" s="182"/>
      <c r="BL55" s="182"/>
      <c r="BM55" s="182"/>
      <c r="BN55" s="182"/>
    </row>
    <row r="56" spans="1:66" x14ac:dyDescent="0.3">
      <c r="A56" s="149">
        <v>25</v>
      </c>
      <c r="B56" s="149" t="str">
        <f>IF(A56=BF56,"v","x")</f>
        <v>v</v>
      </c>
      <c r="C56" s="149"/>
      <c r="D56" s="149"/>
      <c r="E56" s="174" t="s">
        <v>314</v>
      </c>
      <c r="F56" s="193" t="s">
        <v>315</v>
      </c>
      <c r="G56" s="149" t="s">
        <v>247</v>
      </c>
      <c r="H56" s="176">
        <f>SUM(M56+Q56+U56+Y56+AC56+AG56+AK56+AO56+AS56+AW56+BA56)</f>
        <v>1162.0952380952381</v>
      </c>
      <c r="I56" s="153">
        <v>2010</v>
      </c>
      <c r="J56" s="153">
        <v>2021</v>
      </c>
      <c r="K56" s="453">
        <f>J56-I56</f>
        <v>11</v>
      </c>
      <c r="L56" s="184">
        <f>H56-M56</f>
        <v>595.09523809523807</v>
      </c>
      <c r="M56" s="164">
        <v>567</v>
      </c>
      <c r="N56" s="204">
        <v>8</v>
      </c>
      <c r="O56" s="204">
        <v>5</v>
      </c>
      <c r="P56" s="204">
        <v>31</v>
      </c>
      <c r="Q56" s="180">
        <f>SUM(O56*10+P56)/N56*10</f>
        <v>101.25</v>
      </c>
      <c r="R56" s="204">
        <v>1</v>
      </c>
      <c r="S56" s="204"/>
      <c r="T56" s="204"/>
      <c r="U56" s="180">
        <f>SUM(S56*10+T56)/R56*10</f>
        <v>0</v>
      </c>
      <c r="V56" s="204">
        <v>8</v>
      </c>
      <c r="W56" s="204">
        <v>8</v>
      </c>
      <c r="X56" s="204">
        <v>40</v>
      </c>
      <c r="Y56" s="180">
        <f>SUM(W56*10+X56)/V56*10</f>
        <v>150</v>
      </c>
      <c r="Z56" s="204">
        <v>14</v>
      </c>
      <c r="AA56" s="204">
        <v>9</v>
      </c>
      <c r="AB56" s="204">
        <v>59</v>
      </c>
      <c r="AC56" s="180">
        <f>SUM(AA56*10+AB56)/Z56*10</f>
        <v>106.42857142857142</v>
      </c>
      <c r="AD56" s="204">
        <v>1</v>
      </c>
      <c r="AE56" s="204"/>
      <c r="AF56" s="204"/>
      <c r="AG56" s="180">
        <f>SUM(AE56*10+AF56)/AD56*10</f>
        <v>0</v>
      </c>
      <c r="AH56" s="204">
        <v>15</v>
      </c>
      <c r="AI56" s="204">
        <v>11</v>
      </c>
      <c r="AJ56" s="204">
        <v>68</v>
      </c>
      <c r="AK56" s="180">
        <f>SUM(AI56*10+AJ56)/AH56*10</f>
        <v>118.66666666666667</v>
      </c>
      <c r="AL56" s="204">
        <v>1</v>
      </c>
      <c r="AM56" s="204"/>
      <c r="AN56" s="204"/>
      <c r="AO56" s="180">
        <f>SUM(AM56*10+AN56)/AL56*10</f>
        <v>0</v>
      </c>
      <c r="AP56" s="179">
        <v>1</v>
      </c>
      <c r="AQ56" s="204"/>
      <c r="AR56" s="204"/>
      <c r="AS56" s="180">
        <f>SUM(AQ56*10+AR56)/AP56*10</f>
        <v>0</v>
      </c>
      <c r="AT56" s="179">
        <v>8</v>
      </c>
      <c r="AU56" s="204">
        <v>6</v>
      </c>
      <c r="AV56" s="204">
        <v>35</v>
      </c>
      <c r="AW56" s="180">
        <f>SUM(AU56*10+AV56)/AT56*10</f>
        <v>118.75</v>
      </c>
      <c r="AX56" s="179">
        <v>1</v>
      </c>
      <c r="AY56" s="204"/>
      <c r="AZ56" s="204"/>
      <c r="BA56" s="180">
        <f>SUM(AY56*10+AZ56)/AX56*10</f>
        <v>0</v>
      </c>
      <c r="BB56" s="153">
        <f>IF(H56&lt;250,0,IF(H56&lt;500,250,IF(H56&lt;750,"500",IF(H56&lt;1000,750,IF(H56&lt;1500,1000,IF(H56&lt;2000,1500,IF(H56&lt;2500,2000,IF(H56&lt;3000,2500,3000))))))))</f>
        <v>1000</v>
      </c>
      <c r="BC56" s="188">
        <v>1000</v>
      </c>
      <c r="BD56" s="197">
        <f>BB56-BC56</f>
        <v>0</v>
      </c>
      <c r="BE56" s="153" t="str">
        <f>IF(BD56=0,"geen actie",CONCATENATE("diploma uitschrijven: ",BB56," punten"))</f>
        <v>geen actie</v>
      </c>
      <c r="BF56" s="182">
        <v>25</v>
      </c>
      <c r="BG56" s="182"/>
      <c r="BH56" s="182"/>
      <c r="BI56" s="182"/>
      <c r="BJ56" s="182"/>
      <c r="BK56" s="182"/>
      <c r="BL56" s="182"/>
      <c r="BM56" s="182"/>
      <c r="BN56" s="182"/>
    </row>
    <row r="57" spans="1:66" x14ac:dyDescent="0.3">
      <c r="A57" s="149">
        <v>74</v>
      </c>
      <c r="B57" s="149" t="str">
        <f>IF(A57=BF57,"v","x")</f>
        <v>v</v>
      </c>
      <c r="C57" s="149" t="s">
        <v>237</v>
      </c>
      <c r="D57" s="476"/>
      <c r="E57" s="174" t="s">
        <v>746</v>
      </c>
      <c r="F57" s="190">
        <v>119645</v>
      </c>
      <c r="G57" s="186" t="s">
        <v>301</v>
      </c>
      <c r="H57" s="176">
        <f>SUM(M57+Q57+U57+Y57+AC57+AG57+AK57+AO57+AS57+AW57+BA57)</f>
        <v>100</v>
      </c>
      <c r="I57" s="153">
        <v>2010</v>
      </c>
      <c r="J57" s="153">
        <v>2021</v>
      </c>
      <c r="K57" s="453">
        <f>J57-I57</f>
        <v>11</v>
      </c>
      <c r="L57" s="184">
        <f>H57-M57</f>
        <v>100</v>
      </c>
      <c r="M57" s="164">
        <v>0</v>
      </c>
      <c r="N57" s="204">
        <v>1</v>
      </c>
      <c r="O57" s="204"/>
      <c r="P57" s="204"/>
      <c r="Q57" s="180">
        <f>SUM(O57*10+P57)/N57*10</f>
        <v>0</v>
      </c>
      <c r="R57" s="204">
        <v>1</v>
      </c>
      <c r="S57" s="204"/>
      <c r="T57" s="204"/>
      <c r="U57" s="180">
        <f>SUM(S57*10+T57)/R57*10</f>
        <v>0</v>
      </c>
      <c r="V57" s="204">
        <v>1</v>
      </c>
      <c r="W57" s="204"/>
      <c r="X57" s="204"/>
      <c r="Y57" s="180">
        <f>SUM(W57*10+X57)/V57*10</f>
        <v>0</v>
      </c>
      <c r="Z57" s="204">
        <v>1</v>
      </c>
      <c r="AA57" s="204"/>
      <c r="AB57" s="204"/>
      <c r="AC57" s="180">
        <f>SUM(AA57*10+AB57)/Z57*10</f>
        <v>0</v>
      </c>
      <c r="AD57" s="204">
        <v>1</v>
      </c>
      <c r="AE57" s="204"/>
      <c r="AF57" s="204"/>
      <c r="AG57" s="180">
        <f>SUM(AE57*10+AF57)/AD57*10</f>
        <v>0</v>
      </c>
      <c r="AH57" s="204">
        <v>1</v>
      </c>
      <c r="AI57" s="204"/>
      <c r="AJ57" s="204"/>
      <c r="AK57" s="180">
        <f>SUM(AI57*10+AJ57)/AH57*10</f>
        <v>0</v>
      </c>
      <c r="AL57" s="204">
        <v>1</v>
      </c>
      <c r="AM57" s="204"/>
      <c r="AN57" s="204"/>
      <c r="AO57" s="180">
        <f>SUM(AM57*10+AN57)/AL57*10</f>
        <v>0</v>
      </c>
      <c r="AP57" s="179">
        <v>1</v>
      </c>
      <c r="AQ57" s="204"/>
      <c r="AR57" s="204"/>
      <c r="AS57" s="180">
        <f>SUM(AQ57*10+AR57)/AP57*10</f>
        <v>0</v>
      </c>
      <c r="AT57" s="179">
        <v>1</v>
      </c>
      <c r="AU57" s="204"/>
      <c r="AV57" s="204"/>
      <c r="AW57" s="180">
        <f>SUM(AU57*10+AV57)/AT57*10</f>
        <v>0</v>
      </c>
      <c r="AX57" s="179">
        <v>5</v>
      </c>
      <c r="AY57" s="204">
        <v>3</v>
      </c>
      <c r="AZ57" s="204">
        <v>20</v>
      </c>
      <c r="BA57" s="180">
        <f>SUM(AY57*10+AZ57)/AX57*10</f>
        <v>100</v>
      </c>
      <c r="BB57" s="153">
        <f>IF(H57&lt;250,0,IF(H57&lt;500,250,IF(H57&lt;750,"500",IF(H57&lt;1000,750,IF(H57&lt;1500,1000,IF(H57&lt;2000,1500,IF(H57&lt;2500,2000,IF(H57&lt;3000,2500,3000))))))))</f>
        <v>0</v>
      </c>
      <c r="BC57" s="188">
        <v>0</v>
      </c>
      <c r="BD57" s="197">
        <f>BB57-BC57</f>
        <v>0</v>
      </c>
      <c r="BE57" s="153" t="str">
        <f>IF(BD57=0,"geen actie",CONCATENATE("diploma uitschrijven: ",BB57," punten"))</f>
        <v>geen actie</v>
      </c>
      <c r="BF57" s="182">
        <v>74</v>
      </c>
      <c r="BG57" s="182"/>
      <c r="BH57" s="182"/>
      <c r="BI57" s="182"/>
      <c r="BJ57" s="182"/>
      <c r="BK57" s="182"/>
      <c r="BL57" s="182"/>
      <c r="BM57" s="182"/>
      <c r="BN57" s="182"/>
    </row>
    <row r="58" spans="1:66" x14ac:dyDescent="0.3">
      <c r="A58" s="149">
        <v>26</v>
      </c>
      <c r="B58" s="149" t="str">
        <f>IF(A58=BF58,"v","x")</f>
        <v>v</v>
      </c>
      <c r="C58" s="149"/>
      <c r="D58" s="483"/>
      <c r="E58" s="155" t="s">
        <v>632</v>
      </c>
      <c r="F58" s="149"/>
      <c r="G58" s="177" t="s">
        <v>256</v>
      </c>
      <c r="H58" s="176">
        <f>SUM(M58+Q58+U58+Y58+AC58+AG58+AK58+AO58+AS58+AW58+BA58)</f>
        <v>614</v>
      </c>
      <c r="I58" s="153">
        <v>2009</v>
      </c>
      <c r="J58" s="153">
        <v>2021</v>
      </c>
      <c r="K58" s="453">
        <f>J58-I58</f>
        <v>12</v>
      </c>
      <c r="L58" s="184">
        <f>H58-M58</f>
        <v>0</v>
      </c>
      <c r="M58" s="164">
        <v>614</v>
      </c>
      <c r="N58" s="204">
        <v>1</v>
      </c>
      <c r="O58" s="204"/>
      <c r="P58" s="204"/>
      <c r="Q58" s="180">
        <f>SUM(O58*10+P58)/N58*10</f>
        <v>0</v>
      </c>
      <c r="R58" s="204">
        <v>1</v>
      </c>
      <c r="S58" s="204"/>
      <c r="T58" s="204"/>
      <c r="U58" s="180">
        <f>SUM(S58*10+T58)/R58*10</f>
        <v>0</v>
      </c>
      <c r="V58" s="204">
        <v>1</v>
      </c>
      <c r="W58" s="204"/>
      <c r="X58" s="204"/>
      <c r="Y58" s="180">
        <f>SUM(W58*10+X58)/V58*10</f>
        <v>0</v>
      </c>
      <c r="Z58" s="204">
        <v>1</v>
      </c>
      <c r="AA58" s="204"/>
      <c r="AB58" s="204"/>
      <c r="AC58" s="180">
        <f>SUM(AA58*10+AB58)/Z58*10</f>
        <v>0</v>
      </c>
      <c r="AD58" s="204">
        <v>1</v>
      </c>
      <c r="AE58" s="204"/>
      <c r="AF58" s="204"/>
      <c r="AG58" s="180">
        <f>SUM(AE58*10+AF58)/AD58*10</f>
        <v>0</v>
      </c>
      <c r="AH58" s="204">
        <v>1</v>
      </c>
      <c r="AI58" s="204"/>
      <c r="AJ58" s="204"/>
      <c r="AK58" s="180">
        <f>SUM(AI58*10+AJ58)/AH58*10</f>
        <v>0</v>
      </c>
      <c r="AL58" s="204">
        <v>1</v>
      </c>
      <c r="AM58" s="204"/>
      <c r="AN58" s="204"/>
      <c r="AO58" s="180">
        <f>SUM(AM58*10+AN58)/AL58*10</f>
        <v>0</v>
      </c>
      <c r="AP58" s="179">
        <v>1</v>
      </c>
      <c r="AQ58" s="204"/>
      <c r="AR58" s="204"/>
      <c r="AS58" s="180">
        <f>SUM(AQ58*10+AR58)/AP58*10</f>
        <v>0</v>
      </c>
      <c r="AT58" s="179">
        <v>1</v>
      </c>
      <c r="AU58" s="204"/>
      <c r="AV58" s="204"/>
      <c r="AW58" s="180">
        <f>SUM(AU58*10+AV58)/AT58*10</f>
        <v>0</v>
      </c>
      <c r="AX58" s="179">
        <v>1</v>
      </c>
      <c r="AY58" s="204"/>
      <c r="AZ58" s="204"/>
      <c r="BA58" s="180">
        <f>SUM(AY58*10+AZ58)/AX58*10</f>
        <v>0</v>
      </c>
      <c r="BB58" s="153" t="str">
        <f>IF(H58&lt;250,0,IF(H58&lt;500,250,IF(H58&lt;750,"500",IF(H58&lt;1000,750,IF(H58&lt;1500,1000,IF(H58&lt;2000,1500,IF(H58&lt;2500,2000,IF(H58&lt;3000,2500,3000))))))))</f>
        <v>500</v>
      </c>
      <c r="BC58" s="188">
        <v>250</v>
      </c>
      <c r="BD58" s="197">
        <v>0</v>
      </c>
      <c r="BE58" s="153" t="str">
        <f>IF(BD58=0,"geen actie",CONCATENATE("diploma uitschrijven: ",BB58," punten"))</f>
        <v>geen actie</v>
      </c>
      <c r="BF58" s="182">
        <v>26</v>
      </c>
      <c r="BG58" s="182"/>
      <c r="BH58" s="182"/>
      <c r="BI58" s="182"/>
      <c r="BJ58" s="182"/>
      <c r="BK58" s="182"/>
      <c r="BL58" s="182"/>
      <c r="BM58" s="182"/>
      <c r="BN58" s="182"/>
    </row>
    <row r="59" spans="1:66" x14ac:dyDescent="0.3">
      <c r="A59" s="149">
        <v>27</v>
      </c>
      <c r="B59" s="149" t="str">
        <f>IF(A59=BF59,"v","x")</f>
        <v>v</v>
      </c>
      <c r="C59" s="149" t="s">
        <v>237</v>
      </c>
      <c r="D59" s="153"/>
      <c r="E59" s="174" t="s">
        <v>317</v>
      </c>
      <c r="F59" s="190">
        <v>118518</v>
      </c>
      <c r="G59" s="186" t="s">
        <v>238</v>
      </c>
      <c r="H59" s="176">
        <f>SUM(M59+Q59+U59+Y59+AC59+AG59+AK59+AO59+AS59+AW59+BA59)</f>
        <v>1480.8571428571429</v>
      </c>
      <c r="I59" s="153">
        <v>2010</v>
      </c>
      <c r="J59" s="153">
        <v>2021</v>
      </c>
      <c r="K59" s="453">
        <f>J59-I59</f>
        <v>11</v>
      </c>
      <c r="L59" s="184">
        <f>H59-M59</f>
        <v>354.85714285714289</v>
      </c>
      <c r="M59" s="194">
        <f>628+498</f>
        <v>1126</v>
      </c>
      <c r="N59" s="204">
        <v>10</v>
      </c>
      <c r="O59" s="204">
        <v>8</v>
      </c>
      <c r="P59" s="204">
        <v>47</v>
      </c>
      <c r="Q59" s="180">
        <f>SUM(O59*10+P59)/N59*10</f>
        <v>127</v>
      </c>
      <c r="R59" s="204">
        <v>7</v>
      </c>
      <c r="S59" s="204">
        <v>5</v>
      </c>
      <c r="T59" s="204">
        <v>29</v>
      </c>
      <c r="U59" s="180">
        <f>SUM(S59*10+T59)/R59*10</f>
        <v>112.85714285714286</v>
      </c>
      <c r="V59" s="204">
        <v>1</v>
      </c>
      <c r="W59" s="204"/>
      <c r="X59" s="204"/>
      <c r="Y59" s="180">
        <f>SUM(W59*10+X59)/V59*10</f>
        <v>0</v>
      </c>
      <c r="Z59" s="204">
        <v>1</v>
      </c>
      <c r="AA59" s="204"/>
      <c r="AB59" s="204"/>
      <c r="AC59" s="180">
        <f>SUM(AA59*10+AB59)/Z59*10</f>
        <v>0</v>
      </c>
      <c r="AD59" s="204">
        <v>1</v>
      </c>
      <c r="AE59" s="204"/>
      <c r="AF59" s="204"/>
      <c r="AG59" s="180">
        <f>SUM(AE59*10+AF59)/AD59*10</f>
        <v>0</v>
      </c>
      <c r="AH59" s="204">
        <v>1</v>
      </c>
      <c r="AI59" s="204"/>
      <c r="AJ59" s="204"/>
      <c r="AK59" s="180">
        <f>SUM(AI59*10+AJ59)/AH59*10</f>
        <v>0</v>
      </c>
      <c r="AL59" s="204">
        <v>1</v>
      </c>
      <c r="AM59" s="204"/>
      <c r="AN59" s="204"/>
      <c r="AO59" s="180">
        <f>SUM(AM59*10+AN59)/AL59*10</f>
        <v>0</v>
      </c>
      <c r="AP59" s="179">
        <v>1</v>
      </c>
      <c r="AQ59" s="204"/>
      <c r="AR59" s="204"/>
      <c r="AS59" s="180">
        <f>SUM(AQ59*10+AR59)/AP59*10</f>
        <v>0</v>
      </c>
      <c r="AT59" s="179">
        <v>1</v>
      </c>
      <c r="AU59" s="204"/>
      <c r="AV59" s="204"/>
      <c r="AW59" s="180">
        <f>SUM(AU59*10+AV59)/AT59*10</f>
        <v>0</v>
      </c>
      <c r="AX59" s="179">
        <v>10</v>
      </c>
      <c r="AY59" s="204">
        <v>7</v>
      </c>
      <c r="AZ59" s="204">
        <v>45</v>
      </c>
      <c r="BA59" s="180">
        <f>SUM(AY59*10+AZ59)/AX59*10</f>
        <v>115</v>
      </c>
      <c r="BB59" s="153">
        <f>IF(H59&lt;250,0,IF(H59&lt;500,250,IF(H59&lt;750,"500",IF(H59&lt;1000,750,IF(H59&lt;1500,1000,IF(H59&lt;2000,1500,IF(H59&lt;2500,2000,IF(H59&lt;3000,2500,3000))))))))</f>
        <v>1000</v>
      </c>
      <c r="BC59" s="188">
        <v>750</v>
      </c>
      <c r="BD59" s="197">
        <f>BB59-BC59</f>
        <v>250</v>
      </c>
      <c r="BE59" s="153" t="str">
        <f>IF(BD59=0,"geen actie",CONCATENATE("diploma uitschrijven: ",BB59," punten"))</f>
        <v>diploma uitschrijven: 1000 punten</v>
      </c>
      <c r="BF59" s="182">
        <v>27</v>
      </c>
      <c r="BG59" s="182"/>
      <c r="BH59" s="182"/>
      <c r="BI59" s="182"/>
      <c r="BJ59" s="182"/>
      <c r="BK59" s="182"/>
      <c r="BL59" s="182"/>
      <c r="BM59" s="182"/>
      <c r="BN59" s="182"/>
    </row>
    <row r="60" spans="1:66" x14ac:dyDescent="0.3">
      <c r="A60" s="149">
        <v>52</v>
      </c>
      <c r="B60" s="149" t="str">
        <f>IF(A60=BF60,"v","x")</f>
        <v>v</v>
      </c>
      <c r="C60" s="149" t="s">
        <v>237</v>
      </c>
      <c r="D60" s="153"/>
      <c r="E60" s="174" t="s">
        <v>647</v>
      </c>
      <c r="F60" s="149">
        <v>118820</v>
      </c>
      <c r="G60" s="186" t="s">
        <v>239</v>
      </c>
      <c r="H60" s="176">
        <f>SUM(M60+Q60+U60+Y60+AC60+AG60+AK60+AO60+AS60+AW60+BA60)</f>
        <v>265.6150793650794</v>
      </c>
      <c r="I60" s="153">
        <v>2010</v>
      </c>
      <c r="J60" s="153">
        <v>2021</v>
      </c>
      <c r="K60" s="453">
        <f>J60-I60</f>
        <v>11</v>
      </c>
      <c r="L60" s="184">
        <f>H60-M60</f>
        <v>265.6150793650794</v>
      </c>
      <c r="M60" s="164"/>
      <c r="N60" s="204">
        <v>1</v>
      </c>
      <c r="O60" s="204"/>
      <c r="P60" s="204"/>
      <c r="Q60" s="180">
        <f>SUM(O60*10+P60)/N60*10</f>
        <v>0</v>
      </c>
      <c r="R60" s="204">
        <v>1</v>
      </c>
      <c r="S60" s="204"/>
      <c r="T60" s="204"/>
      <c r="U60" s="180">
        <f>SUM(S60*10+T60)/R60*10</f>
        <v>0</v>
      </c>
      <c r="V60" s="204">
        <v>9</v>
      </c>
      <c r="W60" s="204">
        <v>3</v>
      </c>
      <c r="X60" s="204">
        <v>26</v>
      </c>
      <c r="Y60" s="180">
        <f>SUM(W60*10+X60)/V60*10</f>
        <v>62.222222222222221</v>
      </c>
      <c r="Z60" s="204">
        <v>12</v>
      </c>
      <c r="AA60" s="204">
        <v>3</v>
      </c>
      <c r="AB60" s="204">
        <v>30</v>
      </c>
      <c r="AC60" s="180">
        <f>SUM(AA60*10+AB60)/Z60*10</f>
        <v>50</v>
      </c>
      <c r="AD60" s="204">
        <v>1</v>
      </c>
      <c r="AE60" s="204"/>
      <c r="AF60" s="204"/>
      <c r="AG60" s="180">
        <f>SUM(AE60*10+AF60)/AD60*10</f>
        <v>0</v>
      </c>
      <c r="AH60" s="204">
        <v>1</v>
      </c>
      <c r="AI60" s="204"/>
      <c r="AJ60" s="204"/>
      <c r="AK60" s="180">
        <f>SUM(AI60*10+AJ60)/AH60*10</f>
        <v>0</v>
      </c>
      <c r="AL60" s="204">
        <v>8</v>
      </c>
      <c r="AM60" s="204">
        <v>3</v>
      </c>
      <c r="AN60" s="204">
        <v>23</v>
      </c>
      <c r="AO60" s="180">
        <f>SUM(AM60*10+AN60)/AL60*10</f>
        <v>66.25</v>
      </c>
      <c r="AP60" s="179">
        <v>1</v>
      </c>
      <c r="AQ60" s="204"/>
      <c r="AR60" s="204"/>
      <c r="AS60" s="180">
        <f>SUM(AQ60*10+AR60)/AP60*10</f>
        <v>0</v>
      </c>
      <c r="AT60" s="179">
        <v>7</v>
      </c>
      <c r="AU60" s="204">
        <v>4</v>
      </c>
      <c r="AV60" s="204">
        <v>21</v>
      </c>
      <c r="AW60" s="180">
        <f>SUM(AU60*10+AV60)/AT60*10</f>
        <v>87.142857142857139</v>
      </c>
      <c r="AX60" s="179">
        <v>1</v>
      </c>
      <c r="AY60" s="204"/>
      <c r="AZ60" s="204"/>
      <c r="BA60" s="180">
        <f>SUM(AY60*10+AZ60)/AX60*10</f>
        <v>0</v>
      </c>
      <c r="BB60" s="153">
        <f>IF(H60&lt;250,0,IF(H60&lt;500,250,IF(H60&lt;750,"500",IF(H60&lt;1000,750,IF(H60&lt;1500,1000,IF(H60&lt;2000,1500,IF(H60&lt;2500,2000,IF(H60&lt;3000,2500,3000))))))))</f>
        <v>250</v>
      </c>
      <c r="BC60" s="188">
        <v>250</v>
      </c>
      <c r="BD60" s="197">
        <f>BB60-BC60</f>
        <v>0</v>
      </c>
      <c r="BE60" s="153" t="str">
        <f>IF(BD60=0,"geen actie",CONCATENATE("diploma uitschrijven: ",BB60," punten"))</f>
        <v>geen actie</v>
      </c>
      <c r="BF60" s="182">
        <v>52</v>
      </c>
      <c r="BG60" s="182"/>
      <c r="BH60" s="182"/>
      <c r="BI60" s="182"/>
      <c r="BJ60" s="182"/>
      <c r="BK60" s="182"/>
      <c r="BL60" s="182"/>
      <c r="BM60" s="182"/>
      <c r="BN60" s="182"/>
    </row>
    <row r="61" spans="1:66" x14ac:dyDescent="0.3">
      <c r="A61" s="149">
        <v>77</v>
      </c>
      <c r="B61" s="149" t="str">
        <f>IF(A61=BF61,"v","x")</f>
        <v>v</v>
      </c>
      <c r="C61" s="149"/>
      <c r="D61" s="214"/>
      <c r="E61" s="174"/>
      <c r="F61" s="190"/>
      <c r="G61" s="186"/>
      <c r="H61" s="176">
        <f>SUM(M61+Q61+U61+Y61+AC61+AG61+AK61+AO61+AS61+AW61+BA61)</f>
        <v>0</v>
      </c>
      <c r="I61" s="153"/>
      <c r="J61" s="153">
        <v>2021</v>
      </c>
      <c r="K61" s="453">
        <f>J61-I61</f>
        <v>2021</v>
      </c>
      <c r="L61" s="184">
        <f>H61-M61</f>
        <v>0</v>
      </c>
      <c r="M61" s="164">
        <v>0</v>
      </c>
      <c r="N61" s="204">
        <v>1</v>
      </c>
      <c r="O61" s="204"/>
      <c r="P61" s="204"/>
      <c r="Q61" s="180">
        <f>SUM(O61*10+P61)/N61*10</f>
        <v>0</v>
      </c>
      <c r="R61" s="204">
        <v>1</v>
      </c>
      <c r="S61" s="204"/>
      <c r="T61" s="204"/>
      <c r="U61" s="180">
        <f>SUM(S61*10+T61)/R61*10</f>
        <v>0</v>
      </c>
      <c r="V61" s="204">
        <v>1</v>
      </c>
      <c r="W61" s="204"/>
      <c r="X61" s="204"/>
      <c r="Y61" s="180">
        <f>SUM(W61*10+X61)/V61*10</f>
        <v>0</v>
      </c>
      <c r="Z61" s="204">
        <v>1</v>
      </c>
      <c r="AA61" s="204"/>
      <c r="AB61" s="204"/>
      <c r="AC61" s="180">
        <f>SUM(AA61*10+AB61)/Z61*10</f>
        <v>0</v>
      </c>
      <c r="AD61" s="204">
        <v>1</v>
      </c>
      <c r="AE61" s="204"/>
      <c r="AF61" s="204"/>
      <c r="AG61" s="180">
        <f>SUM(AE61*10+AF61)/AD61*10</f>
        <v>0</v>
      </c>
      <c r="AH61" s="204">
        <v>1</v>
      </c>
      <c r="AI61" s="204"/>
      <c r="AJ61" s="204"/>
      <c r="AK61" s="180">
        <f>SUM(AI61*10+AJ61)/AH61*10</f>
        <v>0</v>
      </c>
      <c r="AL61" s="204">
        <v>1</v>
      </c>
      <c r="AM61" s="204"/>
      <c r="AN61" s="204"/>
      <c r="AO61" s="180">
        <f>SUM(AM61*10+AN61)/AL61*10</f>
        <v>0</v>
      </c>
      <c r="AP61" s="179">
        <v>1</v>
      </c>
      <c r="AQ61" s="204"/>
      <c r="AR61" s="204"/>
      <c r="AS61" s="180">
        <f>SUM(AQ61*10+AR61)/AP61*10</f>
        <v>0</v>
      </c>
      <c r="AT61" s="179">
        <v>1</v>
      </c>
      <c r="AU61" s="204"/>
      <c r="AV61" s="204"/>
      <c r="AW61" s="180">
        <f>SUM(AU61*10+AV61)/AT61*10</f>
        <v>0</v>
      </c>
      <c r="AX61" s="179">
        <v>1</v>
      </c>
      <c r="AY61" s="204"/>
      <c r="AZ61" s="204"/>
      <c r="BA61" s="180">
        <f>SUM(AY61*10+AZ61)/AX61*10</f>
        <v>0</v>
      </c>
      <c r="BB61" s="153">
        <f>IF(H61&lt;250,0,IF(H61&lt;500,250,IF(H61&lt;750,"500",IF(H61&lt;1000,750,IF(H61&lt;1500,1000,IF(H61&lt;2000,1500,IF(H61&lt;2500,2000,IF(H61&lt;3000,2500,3000))))))))</f>
        <v>0</v>
      </c>
      <c r="BC61" s="188">
        <v>0</v>
      </c>
      <c r="BD61" s="197">
        <f>BB61-BC61</f>
        <v>0</v>
      </c>
      <c r="BE61" s="153" t="str">
        <f>IF(BD61=0,"geen actie",CONCATENATE("diploma uitschrijven: ",BB61," punten"))</f>
        <v>geen actie</v>
      </c>
      <c r="BF61" s="182">
        <v>77</v>
      </c>
      <c r="BG61" s="182"/>
      <c r="BH61" s="182"/>
      <c r="BI61" s="182"/>
      <c r="BJ61" s="182"/>
      <c r="BK61" s="182"/>
      <c r="BL61" s="182"/>
      <c r="BM61" s="182"/>
      <c r="BN61" s="182"/>
    </row>
    <row r="62" spans="1:66" x14ac:dyDescent="0.3">
      <c r="A62" s="149">
        <v>78</v>
      </c>
      <c r="B62" s="149" t="str">
        <f>IF(A62=BF62,"v","x")</f>
        <v>v</v>
      </c>
      <c r="C62" s="149"/>
      <c r="D62" s="214"/>
      <c r="E62" s="174"/>
      <c r="F62" s="190"/>
      <c r="G62" s="186"/>
      <c r="H62" s="176">
        <f>SUM(M62+Q62+U62+Y62+AC62+AG62+AK62+AO62+AS62+AW62+BA62)</f>
        <v>0</v>
      </c>
      <c r="I62" s="153"/>
      <c r="J62" s="153">
        <v>2021</v>
      </c>
      <c r="K62" s="453">
        <f>J62-I62</f>
        <v>2021</v>
      </c>
      <c r="L62" s="184">
        <f>H62-M62</f>
        <v>0</v>
      </c>
      <c r="M62" s="164">
        <v>0</v>
      </c>
      <c r="N62" s="204">
        <v>1</v>
      </c>
      <c r="O62" s="204"/>
      <c r="P62" s="204"/>
      <c r="Q62" s="180">
        <f>SUM(O62*10+P62)/N62*10</f>
        <v>0</v>
      </c>
      <c r="R62" s="204">
        <v>1</v>
      </c>
      <c r="S62" s="204"/>
      <c r="T62" s="204"/>
      <c r="U62" s="180">
        <f>SUM(S62*10+T62)/R62*10</f>
        <v>0</v>
      </c>
      <c r="V62" s="204">
        <v>1</v>
      </c>
      <c r="W62" s="204"/>
      <c r="X62" s="204"/>
      <c r="Y62" s="180">
        <f>SUM(W62*10+X62)/V62*10</f>
        <v>0</v>
      </c>
      <c r="Z62" s="204">
        <v>1</v>
      </c>
      <c r="AA62" s="204"/>
      <c r="AB62" s="204"/>
      <c r="AC62" s="180">
        <f>SUM(AA62*10+AB62)/Z62*10</f>
        <v>0</v>
      </c>
      <c r="AD62" s="204">
        <v>1</v>
      </c>
      <c r="AE62" s="204"/>
      <c r="AF62" s="204"/>
      <c r="AG62" s="180">
        <f>SUM(AE62*10+AF62)/AD62*10</f>
        <v>0</v>
      </c>
      <c r="AH62" s="204">
        <v>1</v>
      </c>
      <c r="AI62" s="204"/>
      <c r="AJ62" s="204"/>
      <c r="AK62" s="180">
        <f>SUM(AI62*10+AJ62)/AH62*10</f>
        <v>0</v>
      </c>
      <c r="AL62" s="204">
        <v>1</v>
      </c>
      <c r="AM62" s="204"/>
      <c r="AN62" s="204"/>
      <c r="AO62" s="180">
        <f>SUM(AM62*10+AN62)/AL62*10</f>
        <v>0</v>
      </c>
      <c r="AP62" s="179">
        <v>1</v>
      </c>
      <c r="AQ62" s="204"/>
      <c r="AR62" s="204"/>
      <c r="AS62" s="180">
        <f>SUM(AQ62*10+AR62)/AP62*10</f>
        <v>0</v>
      </c>
      <c r="AT62" s="179">
        <v>1</v>
      </c>
      <c r="AU62" s="204"/>
      <c r="AV62" s="204"/>
      <c r="AW62" s="180">
        <f>SUM(AU62*10+AV62)/AT62*10</f>
        <v>0</v>
      </c>
      <c r="AX62" s="179">
        <v>1</v>
      </c>
      <c r="AY62" s="204"/>
      <c r="AZ62" s="204"/>
      <c r="BA62" s="180">
        <f>SUM(AY62*10+AZ62)/AX62*10</f>
        <v>0</v>
      </c>
      <c r="BB62" s="153">
        <f>IF(H62&lt;250,0,IF(H62&lt;500,250,IF(H62&lt;750,"500",IF(H62&lt;1000,750,IF(H62&lt;1500,1000,IF(H62&lt;2000,1500,IF(H62&lt;2500,2000,IF(H62&lt;3000,2500,3000))))))))</f>
        <v>0</v>
      </c>
      <c r="BC62" s="188">
        <v>0</v>
      </c>
      <c r="BD62" s="197">
        <f>BB62-BC62</f>
        <v>0</v>
      </c>
      <c r="BE62" s="153" t="str">
        <f>IF(BD62=0,"geen actie",CONCATENATE("diploma uitschrijven: ",BB62," punten"))</f>
        <v>geen actie</v>
      </c>
      <c r="BF62" s="182">
        <v>78</v>
      </c>
      <c r="BG62" s="182"/>
      <c r="BH62" s="182"/>
      <c r="BI62" s="182"/>
      <c r="BJ62" s="182"/>
      <c r="BK62" s="182"/>
      <c r="BL62" s="182"/>
      <c r="BM62" s="182"/>
      <c r="BN62" s="182"/>
    </row>
    <row r="63" spans="1:66" x14ac:dyDescent="0.3">
      <c r="A63" s="149">
        <v>79</v>
      </c>
      <c r="B63" s="149" t="str">
        <f>IF(A63=BF63,"v","x")</f>
        <v>v</v>
      </c>
      <c r="C63" s="149"/>
      <c r="D63" s="214"/>
      <c r="E63" s="174"/>
      <c r="F63" s="190"/>
      <c r="G63" s="186"/>
      <c r="H63" s="176">
        <f>SUM(M63+Q63+U63+Y63+AC63+AG63+AK63+AO63+AS63+AW63+BA63)</f>
        <v>0</v>
      </c>
      <c r="I63" s="153"/>
      <c r="J63" s="153">
        <v>2021</v>
      </c>
      <c r="K63" s="453">
        <f>J63-I63</f>
        <v>2021</v>
      </c>
      <c r="L63" s="184">
        <f>H63-M63</f>
        <v>0</v>
      </c>
      <c r="M63" s="164">
        <v>0</v>
      </c>
      <c r="N63" s="204">
        <v>1</v>
      </c>
      <c r="O63" s="204"/>
      <c r="P63" s="204"/>
      <c r="Q63" s="180">
        <f>SUM(O63*10+P63)/N63*10</f>
        <v>0</v>
      </c>
      <c r="R63" s="204">
        <v>1</v>
      </c>
      <c r="S63" s="204"/>
      <c r="T63" s="204"/>
      <c r="U63" s="180">
        <f>SUM(S63*10+T63)/R63*10</f>
        <v>0</v>
      </c>
      <c r="V63" s="204">
        <v>1</v>
      </c>
      <c r="W63" s="204"/>
      <c r="X63" s="204"/>
      <c r="Y63" s="180">
        <f>SUM(W63*10+X63)/V63*10</f>
        <v>0</v>
      </c>
      <c r="Z63" s="204">
        <v>1</v>
      </c>
      <c r="AA63" s="204"/>
      <c r="AB63" s="204"/>
      <c r="AC63" s="180">
        <f>SUM(AA63*10+AB63)/Z63*10</f>
        <v>0</v>
      </c>
      <c r="AD63" s="204">
        <v>1</v>
      </c>
      <c r="AE63" s="204"/>
      <c r="AF63" s="204"/>
      <c r="AG63" s="180">
        <f>SUM(AE63*10+AF63)/AD63*10</f>
        <v>0</v>
      </c>
      <c r="AH63" s="204">
        <v>1</v>
      </c>
      <c r="AI63" s="204"/>
      <c r="AJ63" s="204"/>
      <c r="AK63" s="180">
        <f>SUM(AI63*10+AJ63)/AH63*10</f>
        <v>0</v>
      </c>
      <c r="AL63" s="204">
        <v>1</v>
      </c>
      <c r="AM63" s="204"/>
      <c r="AN63" s="204"/>
      <c r="AO63" s="180">
        <f>SUM(AM63*10+AN63)/AL63*10</f>
        <v>0</v>
      </c>
      <c r="AP63" s="179">
        <v>1</v>
      </c>
      <c r="AQ63" s="204"/>
      <c r="AR63" s="204"/>
      <c r="AS63" s="180">
        <f>SUM(AQ63*10+AR63)/AP63*10</f>
        <v>0</v>
      </c>
      <c r="AT63" s="179">
        <v>1</v>
      </c>
      <c r="AU63" s="204"/>
      <c r="AV63" s="204"/>
      <c r="AW63" s="180">
        <f>SUM(AU63*10+AV63)/AT63*10</f>
        <v>0</v>
      </c>
      <c r="AX63" s="179">
        <v>1</v>
      </c>
      <c r="AY63" s="204"/>
      <c r="AZ63" s="204"/>
      <c r="BA63" s="180">
        <f>SUM(AY63*10+AZ63)/AX63*10</f>
        <v>0</v>
      </c>
      <c r="BB63" s="153">
        <f>IF(H63&lt;250,0,IF(H63&lt;500,250,IF(H63&lt;750,"500",IF(H63&lt;1000,750,IF(H63&lt;1500,1000,IF(H63&lt;2000,1500,IF(H63&lt;2500,2000,IF(H63&lt;3000,2500,3000))))))))</f>
        <v>0</v>
      </c>
      <c r="BC63" s="188">
        <v>0</v>
      </c>
      <c r="BD63" s="197">
        <f>BB63-BC63</f>
        <v>0</v>
      </c>
      <c r="BE63" s="153" t="str">
        <f>IF(BD63=0,"geen actie",CONCATENATE("diploma uitschrijven: ",BB63," punten"))</f>
        <v>geen actie</v>
      </c>
      <c r="BF63" s="182">
        <v>79</v>
      </c>
      <c r="BG63" s="182"/>
      <c r="BH63" s="182"/>
      <c r="BI63" s="182"/>
      <c r="BJ63" s="182"/>
      <c r="BK63" s="182"/>
      <c r="BL63" s="182"/>
      <c r="BM63" s="182"/>
      <c r="BN63" s="182"/>
    </row>
    <row r="64" spans="1:66" x14ac:dyDescent="0.3">
      <c r="A64" s="149">
        <v>80</v>
      </c>
      <c r="B64" s="149" t="str">
        <f>IF(A64=BF64,"v","x")</f>
        <v>v</v>
      </c>
      <c r="C64" s="149"/>
      <c r="D64" s="214"/>
      <c r="E64" s="174"/>
      <c r="F64" s="190"/>
      <c r="G64" s="186"/>
      <c r="H64" s="176">
        <f>SUM(M64+Q64+U64+Y64+AC64+AG64+AK64+AO64+AS64+AW64+BA64)</f>
        <v>0</v>
      </c>
      <c r="I64" s="153"/>
      <c r="J64" s="153">
        <v>2021</v>
      </c>
      <c r="K64" s="453">
        <f>J64-I64</f>
        <v>2021</v>
      </c>
      <c r="L64" s="184">
        <f>H64-M64</f>
        <v>0</v>
      </c>
      <c r="M64" s="164">
        <v>0</v>
      </c>
      <c r="N64" s="204">
        <v>1</v>
      </c>
      <c r="O64" s="204"/>
      <c r="P64" s="204"/>
      <c r="Q64" s="180">
        <f>SUM(O64*10+P64)/N64*10</f>
        <v>0</v>
      </c>
      <c r="R64" s="204">
        <v>1</v>
      </c>
      <c r="S64" s="204"/>
      <c r="T64" s="204"/>
      <c r="U64" s="180">
        <f>SUM(S64*10+T64)/R64*10</f>
        <v>0</v>
      </c>
      <c r="V64" s="204">
        <v>1</v>
      </c>
      <c r="W64" s="204"/>
      <c r="X64" s="204"/>
      <c r="Y64" s="180">
        <f>SUM(W64*10+X64)/V64*10</f>
        <v>0</v>
      </c>
      <c r="Z64" s="204">
        <v>1</v>
      </c>
      <c r="AA64" s="204"/>
      <c r="AB64" s="204"/>
      <c r="AC64" s="180">
        <f>SUM(AA64*10+AB64)/Z64*10</f>
        <v>0</v>
      </c>
      <c r="AD64" s="204">
        <v>1</v>
      </c>
      <c r="AE64" s="204"/>
      <c r="AF64" s="204"/>
      <c r="AG64" s="180">
        <f>SUM(AE64*10+AF64)/AD64*10</f>
        <v>0</v>
      </c>
      <c r="AH64" s="204">
        <v>1</v>
      </c>
      <c r="AI64" s="204"/>
      <c r="AJ64" s="204"/>
      <c r="AK64" s="180">
        <f>SUM(AI64*10+AJ64)/AH64*10</f>
        <v>0</v>
      </c>
      <c r="AL64" s="204">
        <v>1</v>
      </c>
      <c r="AM64" s="204"/>
      <c r="AN64" s="204"/>
      <c r="AO64" s="180">
        <f>SUM(AM64*10+AN64)/AL64*10</f>
        <v>0</v>
      </c>
      <c r="AP64" s="179">
        <v>1</v>
      </c>
      <c r="AQ64" s="204"/>
      <c r="AR64" s="204"/>
      <c r="AS64" s="180">
        <f>SUM(AQ64*10+AR64)/AP64*10</f>
        <v>0</v>
      </c>
      <c r="AT64" s="179">
        <v>1</v>
      </c>
      <c r="AU64" s="204"/>
      <c r="AV64" s="204"/>
      <c r="AW64" s="180">
        <f>SUM(AU64*10+AV64)/AT64*10</f>
        <v>0</v>
      </c>
      <c r="AX64" s="179">
        <v>1</v>
      </c>
      <c r="AY64" s="204"/>
      <c r="AZ64" s="204"/>
      <c r="BA64" s="180">
        <f>SUM(AY64*10+AZ64)/AX64*10</f>
        <v>0</v>
      </c>
      <c r="BB64" s="153">
        <f>IF(H64&lt;250,0,IF(H64&lt;500,250,IF(H64&lt;750,"500",IF(H64&lt;1000,750,IF(H64&lt;1500,1000,IF(H64&lt;2000,1500,IF(H64&lt;2500,2000,IF(H64&lt;3000,2500,3000))))))))</f>
        <v>0</v>
      </c>
      <c r="BC64" s="188">
        <v>0</v>
      </c>
      <c r="BD64" s="197">
        <f>BB64-BC64</f>
        <v>0</v>
      </c>
      <c r="BE64" s="153" t="str">
        <f>IF(BD64=0,"geen actie",CONCATENATE("diploma uitschrijven: ",BB64," punten"))</f>
        <v>geen actie</v>
      </c>
      <c r="BF64" s="182">
        <v>80</v>
      </c>
      <c r="BG64" s="182"/>
      <c r="BH64" s="182"/>
      <c r="BI64" s="182"/>
      <c r="BJ64" s="182"/>
      <c r="BK64" s="182"/>
      <c r="BL64" s="182"/>
      <c r="BM64" s="182"/>
      <c r="BN64" s="182"/>
    </row>
    <row r="65" spans="1:66" x14ac:dyDescent="0.3">
      <c r="A65" s="149">
        <v>81</v>
      </c>
      <c r="B65" s="149" t="str">
        <f>IF(A65=BF65,"v","x")</f>
        <v>v</v>
      </c>
      <c r="C65" s="149"/>
      <c r="D65" s="214"/>
      <c r="E65" s="174"/>
      <c r="F65" s="190"/>
      <c r="G65" s="186"/>
      <c r="H65" s="176">
        <f>SUM(M65+Q65+U65+Y65+AC65+AG65+AK65+AO65+AS65+AW65+BA65)</f>
        <v>0</v>
      </c>
      <c r="I65" s="153"/>
      <c r="J65" s="153">
        <v>2021</v>
      </c>
      <c r="K65" s="453">
        <f>J65-I65</f>
        <v>2021</v>
      </c>
      <c r="L65" s="184">
        <f>H65-M65</f>
        <v>0</v>
      </c>
      <c r="M65" s="164">
        <v>0</v>
      </c>
      <c r="N65" s="204">
        <v>1</v>
      </c>
      <c r="O65" s="204"/>
      <c r="P65" s="204"/>
      <c r="Q65" s="180">
        <f>SUM(O65*10+P65)/N65*10</f>
        <v>0</v>
      </c>
      <c r="R65" s="204">
        <v>1</v>
      </c>
      <c r="S65" s="204"/>
      <c r="T65" s="204"/>
      <c r="U65" s="180">
        <f>SUM(S65*10+T65)/R65*10</f>
        <v>0</v>
      </c>
      <c r="V65" s="204">
        <v>1</v>
      </c>
      <c r="W65" s="204"/>
      <c r="X65" s="204"/>
      <c r="Y65" s="180">
        <f>SUM(W65*10+X65)/V65*10</f>
        <v>0</v>
      </c>
      <c r="Z65" s="204">
        <v>1</v>
      </c>
      <c r="AA65" s="204"/>
      <c r="AB65" s="204"/>
      <c r="AC65" s="180">
        <f>SUM(AA65*10+AB65)/Z65*10</f>
        <v>0</v>
      </c>
      <c r="AD65" s="204">
        <v>1</v>
      </c>
      <c r="AE65" s="204"/>
      <c r="AF65" s="204"/>
      <c r="AG65" s="180">
        <f>SUM(AE65*10+AF65)/AD65*10</f>
        <v>0</v>
      </c>
      <c r="AH65" s="204">
        <v>1</v>
      </c>
      <c r="AI65" s="204"/>
      <c r="AJ65" s="204"/>
      <c r="AK65" s="180">
        <f>SUM(AI65*10+AJ65)/AH65*10</f>
        <v>0</v>
      </c>
      <c r="AL65" s="204">
        <v>1</v>
      </c>
      <c r="AM65" s="204"/>
      <c r="AN65" s="204"/>
      <c r="AO65" s="180">
        <f>SUM(AM65*10+AN65)/AL65*10</f>
        <v>0</v>
      </c>
      <c r="AP65" s="179">
        <v>1</v>
      </c>
      <c r="AQ65" s="204"/>
      <c r="AR65" s="204"/>
      <c r="AS65" s="180">
        <f>SUM(AQ65*10+AR65)/AP65*10</f>
        <v>0</v>
      </c>
      <c r="AT65" s="179">
        <v>1</v>
      </c>
      <c r="AU65" s="204"/>
      <c r="AV65" s="204"/>
      <c r="AW65" s="180">
        <f>SUM(AU65*10+AV65)/AT65*10</f>
        <v>0</v>
      </c>
      <c r="AX65" s="179">
        <v>1</v>
      </c>
      <c r="AY65" s="204"/>
      <c r="AZ65" s="204"/>
      <c r="BA65" s="180">
        <f>SUM(AY65*10+AZ65)/AX65*10</f>
        <v>0</v>
      </c>
      <c r="BB65" s="153">
        <f>IF(H65&lt;250,0,IF(H65&lt;500,250,IF(H65&lt;750,"500",IF(H65&lt;1000,750,IF(H65&lt;1500,1000,IF(H65&lt;2000,1500,IF(H65&lt;2500,2000,IF(H65&lt;3000,2500,3000))))))))</f>
        <v>0</v>
      </c>
      <c r="BC65" s="188">
        <v>0</v>
      </c>
      <c r="BD65" s="197">
        <f>BB65-BC65</f>
        <v>0</v>
      </c>
      <c r="BE65" s="153" t="str">
        <f>IF(BD65=0,"geen actie",CONCATENATE("diploma uitschrijven: ",BB65," punten"))</f>
        <v>geen actie</v>
      </c>
      <c r="BF65" s="182">
        <v>81</v>
      </c>
      <c r="BG65" s="182"/>
      <c r="BH65" s="182"/>
      <c r="BI65" s="182"/>
      <c r="BJ65" s="182"/>
      <c r="BK65" s="182"/>
      <c r="BL65" s="182"/>
      <c r="BM65" s="182"/>
      <c r="BN65" s="182"/>
    </row>
    <row r="66" spans="1:66" x14ac:dyDescent="0.3">
      <c r="A66" s="149">
        <v>82</v>
      </c>
      <c r="B66" s="149" t="str">
        <f>IF(A66=BF66,"v","x")</f>
        <v>v</v>
      </c>
      <c r="C66" s="149"/>
      <c r="D66" s="214"/>
      <c r="E66" s="174"/>
      <c r="F66" s="190"/>
      <c r="G66" s="186"/>
      <c r="H66" s="176">
        <f>SUM(M66+Q66+U66+Y66+AC66+AG66+AK66+AO66+AS66+AW66+BA66)</f>
        <v>0</v>
      </c>
      <c r="I66" s="153"/>
      <c r="J66" s="153">
        <v>2021</v>
      </c>
      <c r="K66" s="453">
        <f>J66-I66</f>
        <v>2021</v>
      </c>
      <c r="L66" s="184">
        <f>H66-M66</f>
        <v>0</v>
      </c>
      <c r="M66" s="164">
        <v>0</v>
      </c>
      <c r="N66" s="204">
        <v>1</v>
      </c>
      <c r="O66" s="204"/>
      <c r="P66" s="204"/>
      <c r="Q66" s="180">
        <f>SUM(O66*10+P66)/N66*10</f>
        <v>0</v>
      </c>
      <c r="R66" s="204">
        <v>1</v>
      </c>
      <c r="S66" s="204"/>
      <c r="T66" s="204"/>
      <c r="U66" s="180">
        <f>SUM(S66*10+T66)/R66*10</f>
        <v>0</v>
      </c>
      <c r="V66" s="204">
        <v>1</v>
      </c>
      <c r="W66" s="204"/>
      <c r="X66" s="204"/>
      <c r="Y66" s="180">
        <f>SUM(W66*10+X66)/V66*10</f>
        <v>0</v>
      </c>
      <c r="Z66" s="204">
        <v>1</v>
      </c>
      <c r="AA66" s="204"/>
      <c r="AB66" s="204"/>
      <c r="AC66" s="180">
        <f>SUM(AA66*10+AB66)/Z66*10</f>
        <v>0</v>
      </c>
      <c r="AD66" s="204">
        <v>1</v>
      </c>
      <c r="AE66" s="204"/>
      <c r="AF66" s="204"/>
      <c r="AG66" s="180">
        <f>SUM(AE66*10+AF66)/AD66*10</f>
        <v>0</v>
      </c>
      <c r="AH66" s="204">
        <v>1</v>
      </c>
      <c r="AI66" s="204"/>
      <c r="AJ66" s="204"/>
      <c r="AK66" s="180">
        <f>SUM(AI66*10+AJ66)/AH66*10</f>
        <v>0</v>
      </c>
      <c r="AL66" s="204">
        <v>1</v>
      </c>
      <c r="AM66" s="204"/>
      <c r="AN66" s="204"/>
      <c r="AO66" s="180">
        <f>SUM(AM66*10+AN66)/AL66*10</f>
        <v>0</v>
      </c>
      <c r="AP66" s="179">
        <v>1</v>
      </c>
      <c r="AQ66" s="204"/>
      <c r="AR66" s="204"/>
      <c r="AS66" s="180">
        <f>SUM(AQ66*10+AR66)/AP66*10</f>
        <v>0</v>
      </c>
      <c r="AT66" s="179">
        <v>1</v>
      </c>
      <c r="AU66" s="204"/>
      <c r="AV66" s="204"/>
      <c r="AW66" s="180">
        <f>SUM(AU66*10+AV66)/AT66*10</f>
        <v>0</v>
      </c>
      <c r="AX66" s="179">
        <v>1</v>
      </c>
      <c r="AY66" s="204"/>
      <c r="AZ66" s="204"/>
      <c r="BA66" s="180">
        <f>SUM(AY66*10+AZ66)/AX66*10</f>
        <v>0</v>
      </c>
      <c r="BB66" s="153">
        <f>IF(H66&lt;250,0,IF(H66&lt;500,250,IF(H66&lt;750,"500",IF(H66&lt;1000,750,IF(H66&lt;1500,1000,IF(H66&lt;2000,1500,IF(H66&lt;2500,2000,IF(H66&lt;3000,2500,3000))))))))</f>
        <v>0</v>
      </c>
      <c r="BC66" s="188">
        <v>0</v>
      </c>
      <c r="BD66" s="197">
        <f>BB66-BC66</f>
        <v>0</v>
      </c>
      <c r="BE66" s="153" t="str">
        <f>IF(BD66=0,"geen actie",CONCATENATE("diploma uitschrijven: ",BB66," punten"))</f>
        <v>geen actie</v>
      </c>
      <c r="BF66" s="182">
        <v>82</v>
      </c>
      <c r="BG66" s="182"/>
      <c r="BH66" s="182"/>
      <c r="BI66" s="182"/>
      <c r="BJ66" s="182"/>
      <c r="BK66" s="182"/>
      <c r="BL66" s="182"/>
      <c r="BM66" s="182"/>
      <c r="BN66" s="182"/>
    </row>
    <row r="67" spans="1:66" x14ac:dyDescent="0.3">
      <c r="A67" s="149">
        <v>83</v>
      </c>
      <c r="B67" s="149" t="str">
        <f>IF(A67=BF67,"v","x")</f>
        <v>v</v>
      </c>
      <c r="C67" s="149"/>
      <c r="D67" s="214"/>
      <c r="E67" s="174"/>
      <c r="F67" s="190"/>
      <c r="G67" s="186"/>
      <c r="H67" s="176">
        <f>SUM(M67+Q67+U67+Y67+AC67+AG67+AK67+AO67+AS67+AW67+BA67)</f>
        <v>0</v>
      </c>
      <c r="I67" s="153"/>
      <c r="J67" s="153">
        <v>2021</v>
      </c>
      <c r="K67" s="453">
        <f>J67-I67</f>
        <v>2021</v>
      </c>
      <c r="L67" s="184">
        <f>H67-M67</f>
        <v>0</v>
      </c>
      <c r="M67" s="164">
        <v>0</v>
      </c>
      <c r="N67" s="204">
        <v>1</v>
      </c>
      <c r="O67" s="204"/>
      <c r="P67" s="204"/>
      <c r="Q67" s="180">
        <f>SUM(O67*10+P67)/N67*10</f>
        <v>0</v>
      </c>
      <c r="R67" s="204">
        <v>1</v>
      </c>
      <c r="S67" s="204"/>
      <c r="T67" s="204"/>
      <c r="U67" s="180">
        <f>SUM(S67*10+T67)/R67*10</f>
        <v>0</v>
      </c>
      <c r="V67" s="204">
        <v>1</v>
      </c>
      <c r="W67" s="204"/>
      <c r="X67" s="204"/>
      <c r="Y67" s="180">
        <f>SUM(W67*10+X67)/V67*10</f>
        <v>0</v>
      </c>
      <c r="Z67" s="204">
        <v>1</v>
      </c>
      <c r="AA67" s="204"/>
      <c r="AB67" s="204"/>
      <c r="AC67" s="180">
        <f>SUM(AA67*10+AB67)/Z67*10</f>
        <v>0</v>
      </c>
      <c r="AD67" s="204">
        <v>1</v>
      </c>
      <c r="AE67" s="204"/>
      <c r="AF67" s="204"/>
      <c r="AG67" s="180">
        <f>SUM(AE67*10+AF67)/AD67*10</f>
        <v>0</v>
      </c>
      <c r="AH67" s="204">
        <v>1</v>
      </c>
      <c r="AI67" s="204"/>
      <c r="AJ67" s="204"/>
      <c r="AK67" s="180">
        <f>SUM(AI67*10+AJ67)/AH67*10</f>
        <v>0</v>
      </c>
      <c r="AL67" s="204">
        <v>1</v>
      </c>
      <c r="AM67" s="204"/>
      <c r="AN67" s="204"/>
      <c r="AO67" s="180">
        <f>SUM(AM67*10+AN67)/AL67*10</f>
        <v>0</v>
      </c>
      <c r="AP67" s="179">
        <v>1</v>
      </c>
      <c r="AQ67" s="204"/>
      <c r="AR67" s="204"/>
      <c r="AS67" s="180">
        <f>SUM(AQ67*10+AR67)/AP67*10</f>
        <v>0</v>
      </c>
      <c r="AT67" s="179">
        <v>1</v>
      </c>
      <c r="AU67" s="204"/>
      <c r="AV67" s="204"/>
      <c r="AW67" s="180">
        <f>SUM(AU67*10+AV67)/AT67*10</f>
        <v>0</v>
      </c>
      <c r="AX67" s="179">
        <v>1</v>
      </c>
      <c r="AY67" s="204"/>
      <c r="AZ67" s="204"/>
      <c r="BA67" s="180">
        <f>SUM(AY67*10+AZ67)/AX67*10</f>
        <v>0</v>
      </c>
      <c r="BB67" s="153">
        <f>IF(H67&lt;250,0,IF(H67&lt;500,250,IF(H67&lt;750,"500",IF(H67&lt;1000,750,IF(H67&lt;1500,1000,IF(H67&lt;2000,1500,IF(H67&lt;2500,2000,IF(H67&lt;3000,2500,3000))))))))</f>
        <v>0</v>
      </c>
      <c r="BC67" s="188">
        <v>0</v>
      </c>
      <c r="BD67" s="197">
        <f>BB67-BC67</f>
        <v>0</v>
      </c>
      <c r="BE67" s="153" t="str">
        <f>IF(BD67=0,"geen actie",CONCATENATE("diploma uitschrijven: ",BB67," punten"))</f>
        <v>geen actie</v>
      </c>
      <c r="BF67" s="182">
        <v>83</v>
      </c>
      <c r="BG67" s="182"/>
      <c r="BH67" s="182"/>
      <c r="BI67" s="182"/>
      <c r="BJ67" s="182"/>
      <c r="BK67" s="182"/>
      <c r="BL67" s="182"/>
      <c r="BM67" s="182"/>
      <c r="BN67" s="182"/>
    </row>
    <row r="68" spans="1:66" x14ac:dyDescent="0.3">
      <c r="A68" s="149">
        <v>84</v>
      </c>
      <c r="B68" s="149" t="str">
        <f>IF(A68=BF68,"v","x")</f>
        <v>v</v>
      </c>
      <c r="C68" s="149"/>
      <c r="D68" s="214"/>
      <c r="E68" s="174"/>
      <c r="F68" s="190"/>
      <c r="G68" s="186"/>
      <c r="H68" s="176">
        <f>SUM(M68+Q68+U68+Y68+AC68+AG68+AK68+AO68+AS68+AW68+BA68)</f>
        <v>0</v>
      </c>
      <c r="I68" s="153"/>
      <c r="J68" s="153">
        <v>2021</v>
      </c>
      <c r="K68" s="453">
        <f>J68-I68</f>
        <v>2021</v>
      </c>
      <c r="L68" s="184">
        <f>H68-M68</f>
        <v>0</v>
      </c>
      <c r="M68" s="164">
        <v>0</v>
      </c>
      <c r="N68" s="204">
        <v>1</v>
      </c>
      <c r="O68" s="204"/>
      <c r="P68" s="204"/>
      <c r="Q68" s="180">
        <f>SUM(O68*10+P68)/N68*10</f>
        <v>0</v>
      </c>
      <c r="R68" s="204">
        <v>1</v>
      </c>
      <c r="S68" s="204"/>
      <c r="T68" s="204"/>
      <c r="U68" s="180">
        <f>SUM(S68*10+T68)/R68*10</f>
        <v>0</v>
      </c>
      <c r="V68" s="204">
        <v>1</v>
      </c>
      <c r="W68" s="204"/>
      <c r="X68" s="204"/>
      <c r="Y68" s="180">
        <f>SUM(W68*10+X68)/V68*10</f>
        <v>0</v>
      </c>
      <c r="Z68" s="204">
        <v>1</v>
      </c>
      <c r="AA68" s="204"/>
      <c r="AB68" s="204"/>
      <c r="AC68" s="180">
        <f>SUM(AA68*10+AB68)/Z68*10</f>
        <v>0</v>
      </c>
      <c r="AD68" s="204">
        <v>1</v>
      </c>
      <c r="AE68" s="204"/>
      <c r="AF68" s="204"/>
      <c r="AG68" s="180">
        <f>SUM(AE68*10+AF68)/AD68*10</f>
        <v>0</v>
      </c>
      <c r="AH68" s="204">
        <v>1</v>
      </c>
      <c r="AI68" s="204"/>
      <c r="AJ68" s="204"/>
      <c r="AK68" s="180">
        <f>SUM(AI68*10+AJ68)/AH68*10</f>
        <v>0</v>
      </c>
      <c r="AL68" s="204">
        <v>1</v>
      </c>
      <c r="AM68" s="204"/>
      <c r="AN68" s="204"/>
      <c r="AO68" s="180">
        <f>SUM(AM68*10+AN68)/AL68*10</f>
        <v>0</v>
      </c>
      <c r="AP68" s="179">
        <v>1</v>
      </c>
      <c r="AQ68" s="204"/>
      <c r="AR68" s="204"/>
      <c r="AS68" s="180">
        <f>SUM(AQ68*10+AR68)/AP68*10</f>
        <v>0</v>
      </c>
      <c r="AT68" s="179">
        <v>1</v>
      </c>
      <c r="AU68" s="204"/>
      <c r="AV68" s="204"/>
      <c r="AW68" s="180">
        <f>SUM(AU68*10+AV68)/AT68*10</f>
        <v>0</v>
      </c>
      <c r="AX68" s="179">
        <v>1</v>
      </c>
      <c r="AY68" s="204"/>
      <c r="AZ68" s="204"/>
      <c r="BA68" s="180">
        <f>SUM(AY68*10+AZ68)/AX68*10</f>
        <v>0</v>
      </c>
      <c r="BB68" s="153">
        <f>IF(H68&lt;250,0,IF(H68&lt;500,250,IF(H68&lt;750,"500",IF(H68&lt;1000,750,IF(H68&lt;1500,1000,IF(H68&lt;2000,1500,IF(H68&lt;2500,2000,IF(H68&lt;3000,2500,3000))))))))</f>
        <v>0</v>
      </c>
      <c r="BC68" s="188">
        <v>0</v>
      </c>
      <c r="BD68" s="197">
        <f>BB68-BC68</f>
        <v>0</v>
      </c>
      <c r="BE68" s="153" t="str">
        <f>IF(BD68=0,"geen actie",CONCATENATE("diploma uitschrijven: ",BB68," punten"))</f>
        <v>geen actie</v>
      </c>
      <c r="BF68" s="182">
        <v>84</v>
      </c>
      <c r="BG68" s="182"/>
      <c r="BH68" s="182"/>
      <c r="BI68" s="182"/>
      <c r="BJ68" s="182"/>
      <c r="BK68" s="182"/>
      <c r="BL68" s="182"/>
      <c r="BM68" s="182"/>
      <c r="BN68" s="182"/>
    </row>
    <row r="69" spans="1:66" x14ac:dyDescent="0.3">
      <c r="A69" s="149">
        <v>85</v>
      </c>
      <c r="B69" s="149" t="str">
        <f>IF(A69=BF69,"v","x")</f>
        <v>v</v>
      </c>
      <c r="C69" s="149"/>
      <c r="D69" s="214"/>
      <c r="E69" s="174"/>
      <c r="F69" s="190"/>
      <c r="G69" s="186"/>
      <c r="H69" s="176">
        <f>SUM(M69+Q69+U69+Y69+AC69+AG69+AK69+AO69+AS69+AW69+BA69)</f>
        <v>0</v>
      </c>
      <c r="I69" s="153"/>
      <c r="J69" s="153">
        <v>2021</v>
      </c>
      <c r="K69" s="453">
        <f>J69-I69</f>
        <v>2021</v>
      </c>
      <c r="L69" s="184">
        <f>H69-M69</f>
        <v>0</v>
      </c>
      <c r="M69" s="164">
        <v>0</v>
      </c>
      <c r="N69" s="204">
        <v>1</v>
      </c>
      <c r="O69" s="204"/>
      <c r="P69" s="204"/>
      <c r="Q69" s="180">
        <f>SUM(O69*10+P69)/N69*10</f>
        <v>0</v>
      </c>
      <c r="R69" s="204">
        <v>1</v>
      </c>
      <c r="S69" s="204"/>
      <c r="T69" s="204"/>
      <c r="U69" s="180">
        <f>SUM(S69*10+T69)/R69*10</f>
        <v>0</v>
      </c>
      <c r="V69" s="204">
        <v>1</v>
      </c>
      <c r="W69" s="204"/>
      <c r="X69" s="204"/>
      <c r="Y69" s="180">
        <f>SUM(W69*10+X69)/V69*10</f>
        <v>0</v>
      </c>
      <c r="Z69" s="204">
        <v>1</v>
      </c>
      <c r="AA69" s="204"/>
      <c r="AB69" s="204"/>
      <c r="AC69" s="180">
        <f>SUM(AA69*10+AB69)/Z69*10</f>
        <v>0</v>
      </c>
      <c r="AD69" s="204">
        <v>1</v>
      </c>
      <c r="AE69" s="204"/>
      <c r="AF69" s="204"/>
      <c r="AG69" s="180">
        <f>SUM(AE69*10+AF69)/AD69*10</f>
        <v>0</v>
      </c>
      <c r="AH69" s="204">
        <v>1</v>
      </c>
      <c r="AI69" s="204"/>
      <c r="AJ69" s="204"/>
      <c r="AK69" s="180">
        <f>SUM(AI69*10+AJ69)/AH69*10</f>
        <v>0</v>
      </c>
      <c r="AL69" s="204">
        <v>1</v>
      </c>
      <c r="AM69" s="204"/>
      <c r="AN69" s="204"/>
      <c r="AO69" s="180">
        <f>SUM(AM69*10+AN69)/AL69*10</f>
        <v>0</v>
      </c>
      <c r="AP69" s="179">
        <v>1</v>
      </c>
      <c r="AQ69" s="204"/>
      <c r="AR69" s="204"/>
      <c r="AS69" s="180">
        <f>SUM(AQ69*10+AR69)/AP69*10</f>
        <v>0</v>
      </c>
      <c r="AT69" s="179">
        <v>1</v>
      </c>
      <c r="AU69" s="204"/>
      <c r="AV69" s="204"/>
      <c r="AW69" s="180">
        <f>SUM(AU69*10+AV69)/AT69*10</f>
        <v>0</v>
      </c>
      <c r="AX69" s="179">
        <v>1</v>
      </c>
      <c r="AY69" s="204"/>
      <c r="AZ69" s="204"/>
      <c r="BA69" s="180">
        <f>SUM(AY69*10+AZ69)/AX69*10</f>
        <v>0</v>
      </c>
      <c r="BB69" s="153">
        <f>IF(H69&lt;250,0,IF(H69&lt;500,250,IF(H69&lt;750,"500",IF(H69&lt;1000,750,IF(H69&lt;1500,1000,IF(H69&lt;2000,1500,IF(H69&lt;2500,2000,IF(H69&lt;3000,2500,3000))))))))</f>
        <v>0</v>
      </c>
      <c r="BC69" s="188">
        <v>0</v>
      </c>
      <c r="BD69" s="197">
        <f>BB69-BC69</f>
        <v>0</v>
      </c>
      <c r="BE69" s="153" t="str">
        <f>IF(BD69=0,"geen actie",CONCATENATE("diploma uitschrijven: ",BB69," punten"))</f>
        <v>geen actie</v>
      </c>
      <c r="BF69" s="182">
        <v>85</v>
      </c>
      <c r="BG69" s="182"/>
      <c r="BH69" s="182"/>
      <c r="BI69" s="182"/>
      <c r="BJ69" s="182"/>
      <c r="BK69" s="182"/>
      <c r="BL69" s="182"/>
      <c r="BM69" s="182"/>
      <c r="BN69" s="182"/>
    </row>
    <row r="70" spans="1:66" x14ac:dyDescent="0.3">
      <c r="A70" s="149">
        <v>86</v>
      </c>
      <c r="B70" s="149" t="str">
        <f>IF(A70=BF70,"v","x")</f>
        <v>v</v>
      </c>
      <c r="C70" s="149"/>
      <c r="D70" s="214"/>
      <c r="E70" s="174"/>
      <c r="F70" s="190"/>
      <c r="G70" s="186"/>
      <c r="H70" s="176">
        <f>SUM(M70+Q70+U70+Y70+AC70+AG70+AK70+AO70+AS70+AW70+BA70)</f>
        <v>0</v>
      </c>
      <c r="I70" s="153"/>
      <c r="J70" s="153">
        <v>2021</v>
      </c>
      <c r="K70" s="453">
        <f>J70-I70</f>
        <v>2021</v>
      </c>
      <c r="L70" s="184">
        <f>H70-M70</f>
        <v>0</v>
      </c>
      <c r="M70" s="164">
        <v>0</v>
      </c>
      <c r="N70" s="204">
        <v>1</v>
      </c>
      <c r="O70" s="204"/>
      <c r="P70" s="204"/>
      <c r="Q70" s="180">
        <f>SUM(O70*10+P70)/N70*10</f>
        <v>0</v>
      </c>
      <c r="R70" s="204">
        <v>1</v>
      </c>
      <c r="S70" s="204"/>
      <c r="T70" s="204"/>
      <c r="U70" s="180">
        <f>SUM(S70*10+T70)/R70*10</f>
        <v>0</v>
      </c>
      <c r="V70" s="204">
        <v>1</v>
      </c>
      <c r="W70" s="204"/>
      <c r="X70" s="204"/>
      <c r="Y70" s="180">
        <f>SUM(W70*10+X70)/V70*10</f>
        <v>0</v>
      </c>
      <c r="Z70" s="204">
        <v>1</v>
      </c>
      <c r="AA70" s="204"/>
      <c r="AB70" s="204"/>
      <c r="AC70" s="180">
        <f>SUM(AA70*10+AB70)/Z70*10</f>
        <v>0</v>
      </c>
      <c r="AD70" s="204">
        <v>1</v>
      </c>
      <c r="AE70" s="204"/>
      <c r="AF70" s="204"/>
      <c r="AG70" s="180">
        <f>SUM(AE70*10+AF70)/AD70*10</f>
        <v>0</v>
      </c>
      <c r="AH70" s="204">
        <v>1</v>
      </c>
      <c r="AI70" s="204"/>
      <c r="AJ70" s="204"/>
      <c r="AK70" s="180">
        <f>SUM(AI70*10+AJ70)/AH70*10</f>
        <v>0</v>
      </c>
      <c r="AL70" s="204">
        <v>1</v>
      </c>
      <c r="AM70" s="204"/>
      <c r="AN70" s="204"/>
      <c r="AO70" s="180">
        <f>SUM(AM70*10+AN70)/AL70*10</f>
        <v>0</v>
      </c>
      <c r="AP70" s="179">
        <v>1</v>
      </c>
      <c r="AQ70" s="204"/>
      <c r="AR70" s="204"/>
      <c r="AS70" s="180">
        <f>SUM(AQ70*10+AR70)/AP70*10</f>
        <v>0</v>
      </c>
      <c r="AT70" s="179">
        <v>1</v>
      </c>
      <c r="AU70" s="204"/>
      <c r="AV70" s="204"/>
      <c r="AW70" s="180">
        <f>SUM(AU70*10+AV70)/AT70*10</f>
        <v>0</v>
      </c>
      <c r="AX70" s="179">
        <v>1</v>
      </c>
      <c r="AY70" s="204"/>
      <c r="AZ70" s="204"/>
      <c r="BA70" s="180">
        <f>SUM(AY70*10+AZ70)/AX70*10</f>
        <v>0</v>
      </c>
      <c r="BB70" s="153">
        <f>IF(H70&lt;250,0,IF(H70&lt;500,250,IF(H70&lt;750,"500",IF(H70&lt;1000,750,IF(H70&lt;1500,1000,IF(H70&lt;2000,1500,IF(H70&lt;2500,2000,IF(H70&lt;3000,2500,3000))))))))</f>
        <v>0</v>
      </c>
      <c r="BC70" s="188">
        <v>0</v>
      </c>
      <c r="BD70" s="197">
        <f>BB70-BC70</f>
        <v>0</v>
      </c>
      <c r="BE70" s="153" t="str">
        <f>IF(BD70=0,"geen actie",CONCATENATE("diploma uitschrijven: ",BB70," punten"))</f>
        <v>geen actie</v>
      </c>
      <c r="BF70" s="182">
        <v>86</v>
      </c>
      <c r="BG70" s="182"/>
      <c r="BH70" s="182"/>
      <c r="BI70" s="182"/>
      <c r="BJ70" s="182"/>
      <c r="BK70" s="182"/>
      <c r="BL70" s="182"/>
      <c r="BM70" s="182"/>
      <c r="BN70" s="182"/>
    </row>
    <row r="71" spans="1:66" x14ac:dyDescent="0.3">
      <c r="A71" s="149">
        <v>87</v>
      </c>
      <c r="B71" s="149" t="str">
        <f>IF(A71=BF71,"v","x")</f>
        <v>v</v>
      </c>
      <c r="C71" s="149"/>
      <c r="D71" s="214"/>
      <c r="E71" s="174"/>
      <c r="F71" s="190"/>
      <c r="G71" s="186"/>
      <c r="H71" s="176">
        <f>SUM(M71+Q71+U71+Y71+AC71+AG71+AK71+AO71+AS71+AW71+BA71)</f>
        <v>0</v>
      </c>
      <c r="I71" s="153"/>
      <c r="J71" s="153">
        <v>2021</v>
      </c>
      <c r="K71" s="453">
        <f>J71-I71</f>
        <v>2021</v>
      </c>
      <c r="L71" s="184">
        <f>H71-M71</f>
        <v>0</v>
      </c>
      <c r="M71" s="164">
        <v>0</v>
      </c>
      <c r="N71" s="204">
        <v>1</v>
      </c>
      <c r="O71" s="204"/>
      <c r="P71" s="204"/>
      <c r="Q71" s="180">
        <f>SUM(O71*10+P71)/N71*10</f>
        <v>0</v>
      </c>
      <c r="R71" s="204">
        <v>1</v>
      </c>
      <c r="S71" s="204"/>
      <c r="T71" s="204"/>
      <c r="U71" s="180">
        <f>SUM(S71*10+T71)/R71*10</f>
        <v>0</v>
      </c>
      <c r="V71" s="204">
        <v>1</v>
      </c>
      <c r="W71" s="204"/>
      <c r="X71" s="204"/>
      <c r="Y71" s="180">
        <f>SUM(W71*10+X71)/V71*10</f>
        <v>0</v>
      </c>
      <c r="Z71" s="204">
        <v>1</v>
      </c>
      <c r="AA71" s="204"/>
      <c r="AB71" s="204"/>
      <c r="AC71" s="180">
        <f>SUM(AA71*10+AB71)/Z71*10</f>
        <v>0</v>
      </c>
      <c r="AD71" s="204">
        <v>1</v>
      </c>
      <c r="AE71" s="204"/>
      <c r="AF71" s="204"/>
      <c r="AG71" s="180">
        <f>SUM(AE71*10+AF71)/AD71*10</f>
        <v>0</v>
      </c>
      <c r="AH71" s="204">
        <v>1</v>
      </c>
      <c r="AI71" s="204"/>
      <c r="AJ71" s="204"/>
      <c r="AK71" s="180">
        <f>SUM(AI71*10+AJ71)/AH71*10</f>
        <v>0</v>
      </c>
      <c r="AL71" s="204">
        <v>1</v>
      </c>
      <c r="AM71" s="204"/>
      <c r="AN71" s="204"/>
      <c r="AO71" s="180">
        <f>SUM(AM71*10+AN71)/AL71*10</f>
        <v>0</v>
      </c>
      <c r="AP71" s="179">
        <v>1</v>
      </c>
      <c r="AQ71" s="204"/>
      <c r="AR71" s="204"/>
      <c r="AS71" s="180">
        <f>SUM(AQ71*10+AR71)/AP71*10</f>
        <v>0</v>
      </c>
      <c r="AT71" s="179">
        <v>1</v>
      </c>
      <c r="AU71" s="204"/>
      <c r="AV71" s="204"/>
      <c r="AW71" s="180">
        <f>SUM(AU71*10+AV71)/AT71*10</f>
        <v>0</v>
      </c>
      <c r="AX71" s="179">
        <v>1</v>
      </c>
      <c r="AY71" s="204"/>
      <c r="AZ71" s="204"/>
      <c r="BA71" s="180">
        <f>SUM(AY71*10+AZ71)/AX71*10</f>
        <v>0</v>
      </c>
      <c r="BB71" s="153">
        <f>IF(H71&lt;250,0,IF(H71&lt;500,250,IF(H71&lt;750,"500",IF(H71&lt;1000,750,IF(H71&lt;1500,1000,IF(H71&lt;2000,1500,IF(H71&lt;2500,2000,IF(H71&lt;3000,2500,3000))))))))</f>
        <v>0</v>
      </c>
      <c r="BC71" s="188">
        <v>0</v>
      </c>
      <c r="BD71" s="197">
        <f>BB71-BC71</f>
        <v>0</v>
      </c>
      <c r="BE71" s="153" t="str">
        <f>IF(BD71=0,"geen actie",CONCATENATE("diploma uitschrijven: ",BB71," punten"))</f>
        <v>geen actie</v>
      </c>
      <c r="BF71" s="182">
        <v>87</v>
      </c>
      <c r="BG71" s="182"/>
      <c r="BH71" s="182"/>
      <c r="BI71" s="182"/>
      <c r="BJ71" s="182"/>
      <c r="BK71" s="182"/>
      <c r="BL71" s="182"/>
      <c r="BM71" s="182"/>
      <c r="BN71" s="182"/>
    </row>
    <row r="72" spans="1:66" x14ac:dyDescent="0.3">
      <c r="A72" s="149">
        <v>88</v>
      </c>
      <c r="B72" s="149" t="str">
        <f>IF(A72=BF72,"v","x")</f>
        <v>v</v>
      </c>
      <c r="C72" s="149"/>
      <c r="D72" s="214"/>
      <c r="E72" s="174"/>
      <c r="F72" s="190"/>
      <c r="G72" s="186"/>
      <c r="H72" s="176">
        <f>SUM(M72+Q72+U72+Y72+AC72+AG72+AK72+AO72+AS72+AW72+BA72)</f>
        <v>0</v>
      </c>
      <c r="I72" s="153"/>
      <c r="J72" s="153">
        <v>2021</v>
      </c>
      <c r="K72" s="453">
        <f>J72-I72</f>
        <v>2021</v>
      </c>
      <c r="L72" s="184">
        <f>H72-M72</f>
        <v>0</v>
      </c>
      <c r="M72" s="164">
        <v>0</v>
      </c>
      <c r="N72" s="204">
        <v>1</v>
      </c>
      <c r="O72" s="204"/>
      <c r="P72" s="204"/>
      <c r="Q72" s="180">
        <f>SUM(O72*10+P72)/N72*10</f>
        <v>0</v>
      </c>
      <c r="R72" s="204">
        <v>1</v>
      </c>
      <c r="S72" s="204"/>
      <c r="T72" s="204"/>
      <c r="U72" s="180">
        <f>SUM(S72*10+T72)/R72*10</f>
        <v>0</v>
      </c>
      <c r="V72" s="204">
        <v>1</v>
      </c>
      <c r="W72" s="204"/>
      <c r="X72" s="204"/>
      <c r="Y72" s="180">
        <f>SUM(W72*10+X72)/V72*10</f>
        <v>0</v>
      </c>
      <c r="Z72" s="204">
        <v>1</v>
      </c>
      <c r="AA72" s="204"/>
      <c r="AB72" s="204"/>
      <c r="AC72" s="180">
        <f>SUM(AA72*10+AB72)/Z72*10</f>
        <v>0</v>
      </c>
      <c r="AD72" s="204">
        <v>1</v>
      </c>
      <c r="AE72" s="204"/>
      <c r="AF72" s="204"/>
      <c r="AG72" s="180">
        <f>SUM(AE72*10+AF72)/AD72*10</f>
        <v>0</v>
      </c>
      <c r="AH72" s="204">
        <v>1</v>
      </c>
      <c r="AI72" s="204"/>
      <c r="AJ72" s="204"/>
      <c r="AK72" s="180">
        <f>SUM(AI72*10+AJ72)/AH72*10</f>
        <v>0</v>
      </c>
      <c r="AL72" s="204">
        <v>1</v>
      </c>
      <c r="AM72" s="204"/>
      <c r="AN72" s="204"/>
      <c r="AO72" s="180">
        <f>SUM(AM72*10+AN72)/AL72*10</f>
        <v>0</v>
      </c>
      <c r="AP72" s="179">
        <v>1</v>
      </c>
      <c r="AQ72" s="204"/>
      <c r="AR72" s="204"/>
      <c r="AS72" s="180">
        <f>SUM(AQ72*10+AR72)/AP72*10</f>
        <v>0</v>
      </c>
      <c r="AT72" s="179">
        <v>1</v>
      </c>
      <c r="AU72" s="204"/>
      <c r="AV72" s="204"/>
      <c r="AW72" s="180">
        <f>SUM(AU72*10+AV72)/AT72*10</f>
        <v>0</v>
      </c>
      <c r="AX72" s="179">
        <v>1</v>
      </c>
      <c r="AY72" s="204"/>
      <c r="AZ72" s="204"/>
      <c r="BA72" s="180">
        <f>SUM(AY72*10+AZ72)/AX72*10</f>
        <v>0</v>
      </c>
      <c r="BB72" s="153">
        <f>IF(H72&lt;250,0,IF(H72&lt;500,250,IF(H72&lt;750,"500",IF(H72&lt;1000,750,IF(H72&lt;1500,1000,IF(H72&lt;2000,1500,IF(H72&lt;2500,2000,IF(H72&lt;3000,2500,3000))))))))</f>
        <v>0</v>
      </c>
      <c r="BC72" s="188">
        <v>0</v>
      </c>
      <c r="BD72" s="197">
        <f>BB72-BC72</f>
        <v>0</v>
      </c>
      <c r="BE72" s="153" t="str">
        <f>IF(BD72=0,"geen actie",CONCATENATE("diploma uitschrijven: ",BB72," punten"))</f>
        <v>geen actie</v>
      </c>
      <c r="BF72" s="182">
        <v>88</v>
      </c>
      <c r="BG72" s="182"/>
      <c r="BH72" s="182"/>
      <c r="BI72" s="182"/>
      <c r="BJ72" s="182"/>
      <c r="BK72" s="182"/>
      <c r="BL72" s="182"/>
      <c r="BM72" s="182"/>
      <c r="BN72" s="182"/>
    </row>
    <row r="73" spans="1:66" x14ac:dyDescent="0.3">
      <c r="A73" s="149">
        <v>89</v>
      </c>
      <c r="B73" s="149" t="str">
        <f>IF(A73=BF73,"v","x")</f>
        <v>v</v>
      </c>
      <c r="C73" s="149"/>
      <c r="D73" s="214"/>
      <c r="E73" s="174"/>
      <c r="F73" s="190"/>
      <c r="G73" s="186"/>
      <c r="H73" s="176">
        <f>SUM(M73+Q73+U73+Y73+AC73+AG73+AK73+AO73+AS73+AW73+BA73)</f>
        <v>0</v>
      </c>
      <c r="I73" s="153"/>
      <c r="J73" s="153">
        <v>2021</v>
      </c>
      <c r="K73" s="453">
        <f>J73-I73</f>
        <v>2021</v>
      </c>
      <c r="L73" s="184">
        <f>H73-M73</f>
        <v>0</v>
      </c>
      <c r="M73" s="164">
        <v>0</v>
      </c>
      <c r="N73" s="204">
        <v>1</v>
      </c>
      <c r="O73" s="204"/>
      <c r="P73" s="204"/>
      <c r="Q73" s="180">
        <f>SUM(O73*10+P73)/N73*10</f>
        <v>0</v>
      </c>
      <c r="R73" s="204">
        <v>1</v>
      </c>
      <c r="S73" s="204"/>
      <c r="T73" s="204"/>
      <c r="U73" s="180">
        <f>SUM(S73*10+T73)/R73*10</f>
        <v>0</v>
      </c>
      <c r="V73" s="204">
        <v>1</v>
      </c>
      <c r="W73" s="204"/>
      <c r="X73" s="204"/>
      <c r="Y73" s="180">
        <f>SUM(W73*10+X73)/V73*10</f>
        <v>0</v>
      </c>
      <c r="Z73" s="204">
        <v>1</v>
      </c>
      <c r="AA73" s="204"/>
      <c r="AB73" s="204"/>
      <c r="AC73" s="180">
        <f>SUM(AA73*10+AB73)/Z73*10</f>
        <v>0</v>
      </c>
      <c r="AD73" s="204">
        <v>1</v>
      </c>
      <c r="AE73" s="204"/>
      <c r="AF73" s="204"/>
      <c r="AG73" s="180">
        <f>SUM(AE73*10+AF73)/AD73*10</f>
        <v>0</v>
      </c>
      <c r="AH73" s="204">
        <v>1</v>
      </c>
      <c r="AI73" s="204"/>
      <c r="AJ73" s="204"/>
      <c r="AK73" s="180">
        <f>SUM(AI73*10+AJ73)/AH73*10</f>
        <v>0</v>
      </c>
      <c r="AL73" s="204">
        <v>1</v>
      </c>
      <c r="AM73" s="204"/>
      <c r="AN73" s="204"/>
      <c r="AO73" s="180">
        <f>SUM(AM73*10+AN73)/AL73*10</f>
        <v>0</v>
      </c>
      <c r="AP73" s="179">
        <v>1</v>
      </c>
      <c r="AQ73" s="204"/>
      <c r="AR73" s="204"/>
      <c r="AS73" s="180">
        <f>SUM(AQ73*10+AR73)/AP73*10</f>
        <v>0</v>
      </c>
      <c r="AT73" s="179">
        <v>1</v>
      </c>
      <c r="AU73" s="204"/>
      <c r="AV73" s="204"/>
      <c r="AW73" s="180">
        <f>SUM(AU73*10+AV73)/AT73*10</f>
        <v>0</v>
      </c>
      <c r="AX73" s="179">
        <v>1</v>
      </c>
      <c r="AY73" s="204"/>
      <c r="AZ73" s="204"/>
      <c r="BA73" s="180">
        <f>SUM(AY73*10+AZ73)/AX73*10</f>
        <v>0</v>
      </c>
      <c r="BB73" s="153">
        <f>IF(H73&lt;250,0,IF(H73&lt;500,250,IF(H73&lt;750,"500",IF(H73&lt;1000,750,IF(H73&lt;1500,1000,IF(H73&lt;2000,1500,IF(H73&lt;2500,2000,IF(H73&lt;3000,2500,3000))))))))</f>
        <v>0</v>
      </c>
      <c r="BC73" s="188">
        <v>0</v>
      </c>
      <c r="BD73" s="197">
        <f>BB73-BC73</f>
        <v>0</v>
      </c>
      <c r="BE73" s="153" t="str">
        <f>IF(BD73=0,"geen actie",CONCATENATE("diploma uitschrijven: ",BB73," punten"))</f>
        <v>geen actie</v>
      </c>
      <c r="BF73" s="182">
        <v>89</v>
      </c>
      <c r="BG73" s="182"/>
      <c r="BH73" s="182"/>
      <c r="BI73" s="182"/>
      <c r="BJ73" s="182"/>
      <c r="BK73" s="182"/>
      <c r="BL73" s="182"/>
      <c r="BM73" s="182"/>
      <c r="BN73" s="182"/>
    </row>
    <row r="74" spans="1:66" x14ac:dyDescent="0.3">
      <c r="A74" s="149">
        <v>90</v>
      </c>
      <c r="B74" s="149" t="str">
        <f>IF(A74=BF74,"v","x")</f>
        <v>v</v>
      </c>
      <c r="C74" s="149"/>
      <c r="D74" s="214"/>
      <c r="E74" s="174"/>
      <c r="F74" s="190"/>
      <c r="G74" s="186"/>
      <c r="H74" s="176">
        <f>SUM(M74+Q74+U74+Y74+AC74+AG74+AK74+AO74+AS74+AW74+BA74)</f>
        <v>0</v>
      </c>
      <c r="I74" s="153"/>
      <c r="J74" s="153">
        <v>2021</v>
      </c>
      <c r="K74" s="453">
        <f>J74-I74</f>
        <v>2021</v>
      </c>
      <c r="L74" s="184">
        <f>H74-M74</f>
        <v>0</v>
      </c>
      <c r="M74" s="164">
        <v>0</v>
      </c>
      <c r="N74" s="204">
        <v>1</v>
      </c>
      <c r="O74" s="204"/>
      <c r="P74" s="204"/>
      <c r="Q74" s="180">
        <f>SUM(O74*10+P74)/N74*10</f>
        <v>0</v>
      </c>
      <c r="R74" s="204">
        <v>1</v>
      </c>
      <c r="S74" s="204"/>
      <c r="T74" s="204"/>
      <c r="U74" s="180">
        <f>SUM(S74*10+T74)/R74*10</f>
        <v>0</v>
      </c>
      <c r="V74" s="204">
        <v>1</v>
      </c>
      <c r="W74" s="204"/>
      <c r="X74" s="204"/>
      <c r="Y74" s="180">
        <f>SUM(W74*10+X74)/V74*10</f>
        <v>0</v>
      </c>
      <c r="Z74" s="204">
        <v>1</v>
      </c>
      <c r="AA74" s="204"/>
      <c r="AB74" s="204"/>
      <c r="AC74" s="180">
        <f>SUM(AA74*10+AB74)/Z74*10</f>
        <v>0</v>
      </c>
      <c r="AD74" s="204">
        <v>1</v>
      </c>
      <c r="AE74" s="204"/>
      <c r="AF74" s="204"/>
      <c r="AG74" s="180">
        <f>SUM(AE74*10+AF74)/AD74*10</f>
        <v>0</v>
      </c>
      <c r="AH74" s="204">
        <v>1</v>
      </c>
      <c r="AI74" s="204"/>
      <c r="AJ74" s="204"/>
      <c r="AK74" s="180">
        <f>SUM(AI74*10+AJ74)/AH74*10</f>
        <v>0</v>
      </c>
      <c r="AL74" s="204">
        <v>1</v>
      </c>
      <c r="AM74" s="204"/>
      <c r="AN74" s="204"/>
      <c r="AO74" s="180">
        <f>SUM(AM74*10+AN74)/AL74*10</f>
        <v>0</v>
      </c>
      <c r="AP74" s="179">
        <v>1</v>
      </c>
      <c r="AQ74" s="204"/>
      <c r="AR74" s="204"/>
      <c r="AS74" s="180">
        <f>SUM(AQ74*10+AR74)/AP74*10</f>
        <v>0</v>
      </c>
      <c r="AT74" s="179">
        <v>1</v>
      </c>
      <c r="AU74" s="204"/>
      <c r="AV74" s="204"/>
      <c r="AW74" s="180">
        <f>SUM(AU74*10+AV74)/AT74*10</f>
        <v>0</v>
      </c>
      <c r="AX74" s="179">
        <v>1</v>
      </c>
      <c r="AY74" s="204"/>
      <c r="AZ74" s="204"/>
      <c r="BA74" s="180">
        <f>SUM(AY74*10+AZ74)/AX74*10</f>
        <v>0</v>
      </c>
      <c r="BB74" s="153">
        <f>IF(H74&lt;250,0,IF(H74&lt;500,250,IF(H74&lt;750,"500",IF(H74&lt;1000,750,IF(H74&lt;1500,1000,IF(H74&lt;2000,1500,IF(H74&lt;2500,2000,IF(H74&lt;3000,2500,3000))))))))</f>
        <v>0</v>
      </c>
      <c r="BC74" s="188">
        <v>0</v>
      </c>
      <c r="BD74" s="197">
        <f>BB74-BC74</f>
        <v>0</v>
      </c>
      <c r="BE74" s="153" t="str">
        <f>IF(BD74=0,"geen actie",CONCATENATE("diploma uitschrijven: ",BB74," punten"))</f>
        <v>geen actie</v>
      </c>
      <c r="BF74" s="182">
        <v>90</v>
      </c>
      <c r="BG74" s="182"/>
      <c r="BH74" s="182"/>
      <c r="BI74" s="182"/>
      <c r="BJ74" s="182"/>
      <c r="BK74" s="182"/>
      <c r="BL74" s="182"/>
      <c r="BM74" s="182"/>
      <c r="BN74" s="182"/>
    </row>
    <row r="75" spans="1:66" x14ac:dyDescent="0.3">
      <c r="A75" s="149">
        <v>91</v>
      </c>
      <c r="B75" s="149" t="str">
        <f>IF(A75=BF75,"v","x")</f>
        <v>v</v>
      </c>
      <c r="C75" s="149"/>
      <c r="D75" s="214"/>
      <c r="E75" s="174"/>
      <c r="F75" s="190"/>
      <c r="G75" s="186"/>
      <c r="H75" s="176">
        <f>SUM(M75+Q75+U75+Y75+AC75+AG75+AK75+AO75+AS75+AW75+BA75)</f>
        <v>0</v>
      </c>
      <c r="I75" s="153"/>
      <c r="J75" s="153">
        <v>2021</v>
      </c>
      <c r="K75" s="453">
        <f>J75-I75</f>
        <v>2021</v>
      </c>
      <c r="L75" s="184">
        <f>H75-M75</f>
        <v>0</v>
      </c>
      <c r="M75" s="164">
        <v>0</v>
      </c>
      <c r="N75" s="204">
        <v>1</v>
      </c>
      <c r="O75" s="204"/>
      <c r="P75" s="204"/>
      <c r="Q75" s="180">
        <f>SUM(O75*10+P75)/N75*10</f>
        <v>0</v>
      </c>
      <c r="R75" s="204">
        <v>1</v>
      </c>
      <c r="S75" s="204"/>
      <c r="T75" s="204"/>
      <c r="U75" s="180">
        <f>SUM(S75*10+T75)/R75*10</f>
        <v>0</v>
      </c>
      <c r="V75" s="204">
        <v>1</v>
      </c>
      <c r="W75" s="204"/>
      <c r="X75" s="204"/>
      <c r="Y75" s="180">
        <f>SUM(W75*10+X75)/V75*10</f>
        <v>0</v>
      </c>
      <c r="Z75" s="204">
        <v>1</v>
      </c>
      <c r="AA75" s="204"/>
      <c r="AB75" s="204"/>
      <c r="AC75" s="180">
        <f>SUM(AA75*10+AB75)/Z75*10</f>
        <v>0</v>
      </c>
      <c r="AD75" s="204">
        <v>1</v>
      </c>
      <c r="AE75" s="204"/>
      <c r="AF75" s="204"/>
      <c r="AG75" s="180">
        <f>SUM(AE75*10+AF75)/AD75*10</f>
        <v>0</v>
      </c>
      <c r="AH75" s="204">
        <v>1</v>
      </c>
      <c r="AI75" s="204"/>
      <c r="AJ75" s="204"/>
      <c r="AK75" s="180">
        <f>SUM(AI75*10+AJ75)/AH75*10</f>
        <v>0</v>
      </c>
      <c r="AL75" s="204">
        <v>1</v>
      </c>
      <c r="AM75" s="204"/>
      <c r="AN75" s="204"/>
      <c r="AO75" s="180">
        <f>SUM(AM75*10+AN75)/AL75*10</f>
        <v>0</v>
      </c>
      <c r="AP75" s="179">
        <v>1</v>
      </c>
      <c r="AQ75" s="204"/>
      <c r="AR75" s="204"/>
      <c r="AS75" s="180">
        <f>SUM(AQ75*10+AR75)/AP75*10</f>
        <v>0</v>
      </c>
      <c r="AT75" s="179">
        <v>1</v>
      </c>
      <c r="AU75" s="204"/>
      <c r="AV75" s="204"/>
      <c r="AW75" s="180">
        <f>SUM(AU75*10+AV75)/AT75*10</f>
        <v>0</v>
      </c>
      <c r="AX75" s="179">
        <v>1</v>
      </c>
      <c r="AY75" s="204"/>
      <c r="AZ75" s="204"/>
      <c r="BA75" s="180">
        <f>SUM(AY75*10+AZ75)/AX75*10</f>
        <v>0</v>
      </c>
      <c r="BB75" s="153">
        <f>IF(H75&lt;250,0,IF(H75&lt;500,250,IF(H75&lt;750,"500",IF(H75&lt;1000,750,IF(H75&lt;1500,1000,IF(H75&lt;2000,1500,IF(H75&lt;2500,2000,IF(H75&lt;3000,2500,3000))))))))</f>
        <v>0</v>
      </c>
      <c r="BC75" s="188">
        <v>0</v>
      </c>
      <c r="BD75" s="197">
        <f>BB75-BC75</f>
        <v>0</v>
      </c>
      <c r="BE75" s="153" t="str">
        <f>IF(BD75=0,"geen actie",CONCATENATE("diploma uitschrijven: ",BB75," punten"))</f>
        <v>geen actie</v>
      </c>
      <c r="BF75" s="182">
        <v>91</v>
      </c>
      <c r="BG75" s="182"/>
      <c r="BH75" s="182"/>
      <c r="BI75" s="182"/>
      <c r="BJ75" s="182"/>
      <c r="BK75" s="182"/>
      <c r="BL75" s="182"/>
      <c r="BM75" s="182"/>
      <c r="BN75" s="182"/>
    </row>
    <row r="76" spans="1:66" x14ac:dyDescent="0.3">
      <c r="A76" s="149">
        <v>92</v>
      </c>
      <c r="B76" s="149" t="str">
        <f>IF(A76=BF76,"v","x")</f>
        <v>v</v>
      </c>
      <c r="C76" s="149"/>
      <c r="D76" s="214"/>
      <c r="E76" s="174"/>
      <c r="F76" s="190"/>
      <c r="G76" s="186"/>
      <c r="H76" s="176">
        <f>SUM(M76+Q76+U76+Y76+AC76+AG76+AK76+AO76+AS76+AW76+BA76)</f>
        <v>0</v>
      </c>
      <c r="I76" s="153"/>
      <c r="J76" s="153">
        <v>2021</v>
      </c>
      <c r="K76" s="453">
        <f>J76-I76</f>
        <v>2021</v>
      </c>
      <c r="L76" s="184">
        <f>H76-M76</f>
        <v>0</v>
      </c>
      <c r="M76" s="164">
        <v>0</v>
      </c>
      <c r="N76" s="204">
        <v>1</v>
      </c>
      <c r="O76" s="204"/>
      <c r="P76" s="204"/>
      <c r="Q76" s="180">
        <f>SUM(O76*10+P76)/N76*10</f>
        <v>0</v>
      </c>
      <c r="R76" s="204">
        <v>1</v>
      </c>
      <c r="S76" s="204"/>
      <c r="T76" s="204"/>
      <c r="U76" s="180">
        <f>SUM(S76*10+T76)/R76*10</f>
        <v>0</v>
      </c>
      <c r="V76" s="204">
        <v>1</v>
      </c>
      <c r="W76" s="204"/>
      <c r="X76" s="204"/>
      <c r="Y76" s="180">
        <f>SUM(W76*10+X76)/V76*10</f>
        <v>0</v>
      </c>
      <c r="Z76" s="204">
        <v>1</v>
      </c>
      <c r="AA76" s="204"/>
      <c r="AB76" s="204"/>
      <c r="AC76" s="180">
        <f>SUM(AA76*10+AB76)/Z76*10</f>
        <v>0</v>
      </c>
      <c r="AD76" s="204">
        <v>1</v>
      </c>
      <c r="AE76" s="204"/>
      <c r="AF76" s="204"/>
      <c r="AG76" s="180">
        <f>SUM(AE76*10+AF76)/AD76*10</f>
        <v>0</v>
      </c>
      <c r="AH76" s="204">
        <v>1</v>
      </c>
      <c r="AI76" s="204"/>
      <c r="AJ76" s="204"/>
      <c r="AK76" s="180">
        <f>SUM(AI76*10+AJ76)/AH76*10</f>
        <v>0</v>
      </c>
      <c r="AL76" s="204">
        <v>1</v>
      </c>
      <c r="AM76" s="204"/>
      <c r="AN76" s="204"/>
      <c r="AO76" s="180">
        <f>SUM(AM76*10+AN76)/AL76*10</f>
        <v>0</v>
      </c>
      <c r="AP76" s="179">
        <v>1</v>
      </c>
      <c r="AQ76" s="204"/>
      <c r="AR76" s="204"/>
      <c r="AS76" s="180">
        <f>SUM(AQ76*10+AR76)/AP76*10</f>
        <v>0</v>
      </c>
      <c r="AT76" s="179">
        <v>1</v>
      </c>
      <c r="AU76" s="204"/>
      <c r="AV76" s="204"/>
      <c r="AW76" s="180">
        <f>SUM(AU76*10+AV76)/AT76*10</f>
        <v>0</v>
      </c>
      <c r="AX76" s="179">
        <v>1</v>
      </c>
      <c r="AY76" s="204"/>
      <c r="AZ76" s="204"/>
      <c r="BA76" s="180">
        <f>SUM(AY76*10+AZ76)/AX76*10</f>
        <v>0</v>
      </c>
      <c r="BB76" s="153">
        <f>IF(H76&lt;250,0,IF(H76&lt;500,250,IF(H76&lt;750,"500",IF(H76&lt;1000,750,IF(H76&lt;1500,1000,IF(H76&lt;2000,1500,IF(H76&lt;2500,2000,IF(H76&lt;3000,2500,3000))))))))</f>
        <v>0</v>
      </c>
      <c r="BC76" s="188">
        <v>0</v>
      </c>
      <c r="BD76" s="197">
        <f>BB76-BC76</f>
        <v>0</v>
      </c>
      <c r="BE76" s="153" t="str">
        <f>IF(BD76=0,"geen actie",CONCATENATE("diploma uitschrijven: ",BB76," punten"))</f>
        <v>geen actie</v>
      </c>
      <c r="BF76" s="182">
        <v>92</v>
      </c>
      <c r="BG76" s="182"/>
      <c r="BH76" s="182"/>
      <c r="BI76" s="182"/>
      <c r="BJ76" s="182"/>
      <c r="BK76" s="182"/>
      <c r="BL76" s="182"/>
      <c r="BM76" s="182"/>
      <c r="BN76" s="182"/>
    </row>
    <row r="77" spans="1:66" x14ac:dyDescent="0.3">
      <c r="A77" s="149">
        <v>93</v>
      </c>
      <c r="B77" s="149" t="str">
        <f>IF(A77=BF77,"v","x")</f>
        <v>v</v>
      </c>
      <c r="C77" s="149"/>
      <c r="D77" s="214"/>
      <c r="E77" s="174"/>
      <c r="F77" s="190"/>
      <c r="G77" s="186"/>
      <c r="H77" s="176">
        <f>SUM(M77+Q77+U77+Y77+AC77+AG77+AK77+AO77+AS77+AW77+BA77)</f>
        <v>0</v>
      </c>
      <c r="I77" s="153"/>
      <c r="J77" s="153">
        <v>2021</v>
      </c>
      <c r="K77" s="453">
        <f>J77-I77</f>
        <v>2021</v>
      </c>
      <c r="L77" s="184">
        <f>H77-M77</f>
        <v>0</v>
      </c>
      <c r="M77" s="164">
        <v>0</v>
      </c>
      <c r="N77" s="204">
        <v>1</v>
      </c>
      <c r="O77" s="204"/>
      <c r="P77" s="204"/>
      <c r="Q77" s="180">
        <f>SUM(O77*10+P77)/N77*10</f>
        <v>0</v>
      </c>
      <c r="R77" s="204">
        <v>1</v>
      </c>
      <c r="S77" s="204"/>
      <c r="T77" s="204"/>
      <c r="U77" s="180">
        <f>SUM(S77*10+T77)/R77*10</f>
        <v>0</v>
      </c>
      <c r="V77" s="204">
        <v>1</v>
      </c>
      <c r="W77" s="204"/>
      <c r="X77" s="204"/>
      <c r="Y77" s="180">
        <f>SUM(W77*10+X77)/V77*10</f>
        <v>0</v>
      </c>
      <c r="Z77" s="204">
        <v>1</v>
      </c>
      <c r="AA77" s="204"/>
      <c r="AB77" s="204"/>
      <c r="AC77" s="180">
        <f>SUM(AA77*10+AB77)/Z77*10</f>
        <v>0</v>
      </c>
      <c r="AD77" s="204">
        <v>1</v>
      </c>
      <c r="AE77" s="204"/>
      <c r="AF77" s="204"/>
      <c r="AG77" s="180">
        <f>SUM(AE77*10+AF77)/AD77*10</f>
        <v>0</v>
      </c>
      <c r="AH77" s="204">
        <v>1</v>
      </c>
      <c r="AI77" s="204"/>
      <c r="AJ77" s="204"/>
      <c r="AK77" s="180">
        <f>SUM(AI77*10+AJ77)/AH77*10</f>
        <v>0</v>
      </c>
      <c r="AL77" s="204">
        <v>1</v>
      </c>
      <c r="AM77" s="204"/>
      <c r="AN77" s="204"/>
      <c r="AO77" s="180">
        <f>SUM(AM77*10+AN77)/AL77*10</f>
        <v>0</v>
      </c>
      <c r="AP77" s="179">
        <v>1</v>
      </c>
      <c r="AQ77" s="204"/>
      <c r="AR77" s="204"/>
      <c r="AS77" s="180">
        <f>SUM(AQ77*10+AR77)/AP77*10</f>
        <v>0</v>
      </c>
      <c r="AT77" s="179">
        <v>1</v>
      </c>
      <c r="AU77" s="204"/>
      <c r="AV77" s="204"/>
      <c r="AW77" s="180">
        <f>SUM(AU77*10+AV77)/AT77*10</f>
        <v>0</v>
      </c>
      <c r="AX77" s="179">
        <v>1</v>
      </c>
      <c r="AY77" s="204"/>
      <c r="AZ77" s="204"/>
      <c r="BA77" s="180">
        <f>SUM(AY77*10+AZ77)/AX77*10</f>
        <v>0</v>
      </c>
      <c r="BB77" s="153">
        <f>IF(H77&lt;250,0,IF(H77&lt;500,250,IF(H77&lt;750,"500",IF(H77&lt;1000,750,IF(H77&lt;1500,1000,IF(H77&lt;2000,1500,IF(H77&lt;2500,2000,IF(H77&lt;3000,2500,3000))))))))</f>
        <v>0</v>
      </c>
      <c r="BC77" s="188">
        <v>0</v>
      </c>
      <c r="BD77" s="197">
        <f>BB77-BC77</f>
        <v>0</v>
      </c>
      <c r="BE77" s="153" t="str">
        <f>IF(BD77=0,"geen actie",CONCATENATE("diploma uitschrijven: ",BB77," punten"))</f>
        <v>geen actie</v>
      </c>
      <c r="BF77" s="182">
        <v>93</v>
      </c>
      <c r="BG77" s="182"/>
      <c r="BH77" s="182"/>
      <c r="BI77" s="182"/>
      <c r="BJ77" s="182"/>
      <c r="BK77" s="182"/>
      <c r="BL77" s="182"/>
      <c r="BM77" s="182"/>
      <c r="BN77" s="182"/>
    </row>
    <row r="78" spans="1:66" x14ac:dyDescent="0.3">
      <c r="A78" s="149">
        <v>94</v>
      </c>
      <c r="B78" s="149" t="str">
        <f>IF(A78=BF78,"v","x")</f>
        <v>v</v>
      </c>
      <c r="C78" s="149"/>
      <c r="D78" s="214"/>
      <c r="E78" s="174"/>
      <c r="F78" s="190"/>
      <c r="G78" s="186"/>
      <c r="H78" s="176">
        <f>SUM(M78+Q78+U78+Y78+AC78+AG78+AK78+AO78+AS78+AW78+BA78)</f>
        <v>0</v>
      </c>
      <c r="I78" s="153"/>
      <c r="J78" s="153">
        <v>2021</v>
      </c>
      <c r="K78" s="453">
        <f>J78-I78</f>
        <v>2021</v>
      </c>
      <c r="L78" s="184">
        <f>H78-M78</f>
        <v>0</v>
      </c>
      <c r="M78" s="164"/>
      <c r="N78" s="204">
        <v>1</v>
      </c>
      <c r="O78" s="204"/>
      <c r="P78" s="204"/>
      <c r="Q78" s="180">
        <f>SUM(O78*10+P78)/N78*10</f>
        <v>0</v>
      </c>
      <c r="R78" s="204">
        <v>1</v>
      </c>
      <c r="S78" s="204"/>
      <c r="T78" s="204"/>
      <c r="U78" s="180">
        <f>SUM(S78*10+T78)/R78*10</f>
        <v>0</v>
      </c>
      <c r="V78" s="204">
        <v>1</v>
      </c>
      <c r="W78" s="204"/>
      <c r="X78" s="204"/>
      <c r="Y78" s="180">
        <f>SUM(W78*10+X78)/V78*10</f>
        <v>0</v>
      </c>
      <c r="Z78" s="204">
        <v>1</v>
      </c>
      <c r="AA78" s="204"/>
      <c r="AB78" s="204"/>
      <c r="AC78" s="180">
        <f>SUM(AA78*10+AB78)/Z78*10</f>
        <v>0</v>
      </c>
      <c r="AD78" s="204">
        <v>1</v>
      </c>
      <c r="AE78" s="204"/>
      <c r="AF78" s="204"/>
      <c r="AG78" s="180">
        <f>SUM(AE78*10+AF78)/AD78*10</f>
        <v>0</v>
      </c>
      <c r="AH78" s="204">
        <v>1</v>
      </c>
      <c r="AI78" s="204"/>
      <c r="AJ78" s="204"/>
      <c r="AK78" s="180">
        <f>SUM(AI78*10+AJ78)/AH78*10</f>
        <v>0</v>
      </c>
      <c r="AL78" s="204">
        <v>1</v>
      </c>
      <c r="AM78" s="204"/>
      <c r="AN78" s="204"/>
      <c r="AO78" s="180">
        <f>SUM(AM78*10+AN78)/AL78*10</f>
        <v>0</v>
      </c>
      <c r="AP78" s="179">
        <v>1</v>
      </c>
      <c r="AQ78" s="204"/>
      <c r="AR78" s="204"/>
      <c r="AS78" s="180">
        <f>SUM(AQ78*10+AR78)/AP78*10</f>
        <v>0</v>
      </c>
      <c r="AT78" s="179">
        <v>1</v>
      </c>
      <c r="AU78" s="204"/>
      <c r="AV78" s="204"/>
      <c r="AW78" s="180">
        <f>SUM(AU78*10+AV78)/AT78*10</f>
        <v>0</v>
      </c>
      <c r="AX78" s="179">
        <v>1</v>
      </c>
      <c r="AY78" s="204"/>
      <c r="AZ78" s="204"/>
      <c r="BA78" s="180">
        <f>SUM(AY78*10+AZ78)/AX78*10</f>
        <v>0</v>
      </c>
      <c r="BB78" s="153">
        <f>IF(H78&lt;250,0,IF(H78&lt;500,250,IF(H78&lt;750,"500",IF(H78&lt;1000,750,IF(H78&lt;1500,1000,IF(H78&lt;2000,1500,IF(H78&lt;2500,2000,IF(H78&lt;3000,2500,3000))))))))</f>
        <v>0</v>
      </c>
      <c r="BC78" s="188">
        <v>0</v>
      </c>
      <c r="BD78" s="197">
        <f>BB78-BC78</f>
        <v>0</v>
      </c>
      <c r="BE78" s="153" t="str">
        <f>IF(BD78=0,"geen actie",CONCATENATE("diploma uitschrijven: ",BB78," punten"))</f>
        <v>geen actie</v>
      </c>
      <c r="BF78" s="182">
        <v>94</v>
      </c>
      <c r="BG78" s="182"/>
      <c r="BH78" s="182"/>
      <c r="BI78" s="182"/>
      <c r="BJ78" s="182"/>
      <c r="BK78" s="182"/>
      <c r="BL78" s="182"/>
      <c r="BM78" s="182"/>
      <c r="BN78" s="182"/>
    </row>
    <row r="79" spans="1:66" x14ac:dyDescent="0.3">
      <c r="A79" s="149">
        <v>95</v>
      </c>
      <c r="B79" s="149" t="str">
        <f>IF(A79=BF79,"v","x")</f>
        <v>v</v>
      </c>
      <c r="C79" s="149"/>
      <c r="D79" s="214"/>
      <c r="E79" s="174"/>
      <c r="F79" s="190"/>
      <c r="G79" s="186"/>
      <c r="H79" s="176">
        <f>SUM(M79+Q79+U79+Y79+AC79+AG79+AK79+AO79+AS79+AW79+BA79)</f>
        <v>0</v>
      </c>
      <c r="I79" s="153"/>
      <c r="J79" s="153">
        <v>2021</v>
      </c>
      <c r="K79" s="453">
        <f>J79-I79</f>
        <v>2021</v>
      </c>
      <c r="L79" s="184">
        <f>H79-M79</f>
        <v>0</v>
      </c>
      <c r="M79" s="164"/>
      <c r="N79" s="204">
        <v>1</v>
      </c>
      <c r="O79" s="204"/>
      <c r="P79" s="204"/>
      <c r="Q79" s="180">
        <f>SUM(O79*10+P79)/N79*10</f>
        <v>0</v>
      </c>
      <c r="R79" s="204">
        <v>1</v>
      </c>
      <c r="S79" s="204"/>
      <c r="T79" s="204"/>
      <c r="U79" s="180">
        <f>SUM(S79*10+T79)/R79*10</f>
        <v>0</v>
      </c>
      <c r="V79" s="204">
        <v>1</v>
      </c>
      <c r="W79" s="204"/>
      <c r="X79" s="204"/>
      <c r="Y79" s="180">
        <f>SUM(W79*10+X79)/V79*10</f>
        <v>0</v>
      </c>
      <c r="Z79" s="204">
        <v>1</v>
      </c>
      <c r="AA79" s="204"/>
      <c r="AB79" s="204"/>
      <c r="AC79" s="180">
        <f>SUM(AA79*10+AB79)/Z79*10</f>
        <v>0</v>
      </c>
      <c r="AD79" s="204">
        <v>1</v>
      </c>
      <c r="AE79" s="204"/>
      <c r="AF79" s="204"/>
      <c r="AG79" s="180">
        <f>SUM(AE79*10+AF79)/AD79*10</f>
        <v>0</v>
      </c>
      <c r="AH79" s="204">
        <v>1</v>
      </c>
      <c r="AI79" s="204"/>
      <c r="AJ79" s="204"/>
      <c r="AK79" s="180">
        <f>SUM(AI79*10+AJ79)/AH79*10</f>
        <v>0</v>
      </c>
      <c r="AL79" s="204">
        <v>1</v>
      </c>
      <c r="AM79" s="204"/>
      <c r="AN79" s="204"/>
      <c r="AO79" s="180">
        <f>SUM(AM79*10+AN79)/AL79*10</f>
        <v>0</v>
      </c>
      <c r="AP79" s="179">
        <v>1</v>
      </c>
      <c r="AQ79" s="204"/>
      <c r="AR79" s="204"/>
      <c r="AS79" s="180">
        <f>SUM(AQ79*10+AR79)/AP79*10</f>
        <v>0</v>
      </c>
      <c r="AT79" s="179">
        <v>1</v>
      </c>
      <c r="AU79" s="204"/>
      <c r="AV79" s="204"/>
      <c r="AW79" s="180">
        <f>SUM(AU79*10+AV79)/AT79*10</f>
        <v>0</v>
      </c>
      <c r="AX79" s="179">
        <v>1</v>
      </c>
      <c r="AY79" s="204"/>
      <c r="AZ79" s="204"/>
      <c r="BA79" s="180">
        <f>SUM(AY79*10+AZ79)/AX79*10</f>
        <v>0</v>
      </c>
      <c r="BB79" s="153">
        <f>IF(H79&lt;250,0,IF(H79&lt;500,250,IF(H79&lt;750,"500",IF(H79&lt;1000,750,IF(H79&lt;1500,1000,IF(H79&lt;2000,1500,IF(H79&lt;2500,2000,IF(H79&lt;3000,2500,3000))))))))</f>
        <v>0</v>
      </c>
      <c r="BC79" s="188">
        <v>0</v>
      </c>
      <c r="BD79" s="197">
        <f>BB79-BC79</f>
        <v>0</v>
      </c>
      <c r="BE79" s="153" t="str">
        <f>IF(BD79=0,"geen actie",CONCATENATE("diploma uitschrijven: ",BB79," punten"))</f>
        <v>geen actie</v>
      </c>
      <c r="BF79" s="182">
        <v>95</v>
      </c>
      <c r="BG79" s="182"/>
      <c r="BH79" s="182"/>
      <c r="BI79" s="182"/>
      <c r="BJ79" s="182"/>
      <c r="BK79" s="182"/>
      <c r="BL79" s="182"/>
      <c r="BM79" s="182"/>
      <c r="BN79" s="182"/>
    </row>
    <row r="80" spans="1:66" x14ac:dyDescent="0.3">
      <c r="A80" s="149">
        <v>96</v>
      </c>
      <c r="B80" s="149" t="str">
        <f>IF(A80=BF80,"v","x")</f>
        <v>v</v>
      </c>
      <c r="C80" s="149"/>
      <c r="D80" s="214"/>
      <c r="E80" s="174"/>
      <c r="F80" s="190"/>
      <c r="G80" s="186"/>
      <c r="H80" s="176">
        <f>SUM(M80+Q80+U80+Y80+AC80+AG80+AK80+AO80+AS80+AW80+BA80)</f>
        <v>0</v>
      </c>
      <c r="I80" s="153"/>
      <c r="J80" s="153">
        <v>2021</v>
      </c>
      <c r="K80" s="453">
        <f>J80-I80</f>
        <v>2021</v>
      </c>
      <c r="L80" s="184">
        <f>H80-M80</f>
        <v>0</v>
      </c>
      <c r="M80" s="164"/>
      <c r="N80" s="204">
        <v>1</v>
      </c>
      <c r="O80" s="204"/>
      <c r="P80" s="204"/>
      <c r="Q80" s="180">
        <f>SUM(O80*10+P80)/N80*10</f>
        <v>0</v>
      </c>
      <c r="R80" s="204">
        <v>1</v>
      </c>
      <c r="S80" s="204"/>
      <c r="T80" s="204"/>
      <c r="U80" s="180">
        <f>SUM(S80*10+T80)/R80*10</f>
        <v>0</v>
      </c>
      <c r="V80" s="204">
        <v>1</v>
      </c>
      <c r="W80" s="204"/>
      <c r="X80" s="204"/>
      <c r="Y80" s="180">
        <f>SUM(W80*10+X80)/V80*10</f>
        <v>0</v>
      </c>
      <c r="Z80" s="204">
        <v>1</v>
      </c>
      <c r="AA80" s="204"/>
      <c r="AB80" s="204"/>
      <c r="AC80" s="180">
        <f>SUM(AA80*10+AB80)/Z80*10</f>
        <v>0</v>
      </c>
      <c r="AD80" s="204">
        <v>1</v>
      </c>
      <c r="AE80" s="204"/>
      <c r="AF80" s="204"/>
      <c r="AG80" s="180">
        <f>SUM(AE80*10+AF80)/AD80*10</f>
        <v>0</v>
      </c>
      <c r="AH80" s="204">
        <v>1</v>
      </c>
      <c r="AI80" s="204"/>
      <c r="AJ80" s="204"/>
      <c r="AK80" s="180">
        <f>SUM(AI80*10+AJ80)/AH80*10</f>
        <v>0</v>
      </c>
      <c r="AL80" s="204">
        <v>1</v>
      </c>
      <c r="AM80" s="204"/>
      <c r="AN80" s="204"/>
      <c r="AO80" s="180">
        <f>SUM(AM80*10+AN80)/AL80*10</f>
        <v>0</v>
      </c>
      <c r="AP80" s="179">
        <v>1</v>
      </c>
      <c r="AQ80" s="204"/>
      <c r="AR80" s="204"/>
      <c r="AS80" s="180">
        <f>SUM(AQ80*10+AR80)/AP80*10</f>
        <v>0</v>
      </c>
      <c r="AT80" s="179">
        <v>1</v>
      </c>
      <c r="AU80" s="204"/>
      <c r="AV80" s="204"/>
      <c r="AW80" s="180">
        <f>SUM(AU80*10+AV80)/AT80*10</f>
        <v>0</v>
      </c>
      <c r="AX80" s="179">
        <v>1</v>
      </c>
      <c r="AY80" s="204"/>
      <c r="AZ80" s="204"/>
      <c r="BA80" s="180">
        <f>SUM(AY80*10+AZ80)/AX80*10</f>
        <v>0</v>
      </c>
      <c r="BB80" s="153">
        <f>IF(H80&lt;250,0,IF(H80&lt;500,250,IF(H80&lt;750,"500",IF(H80&lt;1000,750,IF(H80&lt;1500,1000,IF(H80&lt;2000,1500,IF(H80&lt;2500,2000,IF(H80&lt;3000,2500,3000))))))))</f>
        <v>0</v>
      </c>
      <c r="BC80" s="188">
        <v>0</v>
      </c>
      <c r="BD80" s="197">
        <f>BB80-BC80</f>
        <v>0</v>
      </c>
      <c r="BE80" s="153" t="str">
        <f>IF(BD80=0,"geen actie",CONCATENATE("diploma uitschrijven: ",BB80," punten"))</f>
        <v>geen actie</v>
      </c>
      <c r="BF80" s="182">
        <v>96</v>
      </c>
      <c r="BG80" s="182"/>
      <c r="BH80" s="182"/>
      <c r="BI80" s="182"/>
      <c r="BJ80" s="182"/>
      <c r="BK80" s="182"/>
      <c r="BL80" s="182"/>
      <c r="BM80" s="182"/>
      <c r="BN80" s="182"/>
    </row>
    <row r="81" spans="1:66" x14ac:dyDescent="0.3">
      <c r="A81" s="149">
        <v>97</v>
      </c>
      <c r="B81" s="149" t="str">
        <f>IF(A81=BF81,"v","x")</f>
        <v>v</v>
      </c>
      <c r="C81" s="149"/>
      <c r="D81" s="214"/>
      <c r="E81" s="174"/>
      <c r="F81" s="190"/>
      <c r="G81" s="186"/>
      <c r="H81" s="176">
        <f>SUM(M81+Q81+U81+Y81+AC81+AG81+AK81+AO81+AS81+AW81+BA81)</f>
        <v>0</v>
      </c>
      <c r="I81" s="153"/>
      <c r="J81" s="153">
        <v>2021</v>
      </c>
      <c r="K81" s="453">
        <f>J81-I81</f>
        <v>2021</v>
      </c>
      <c r="L81" s="184">
        <f>H81-M81</f>
        <v>0</v>
      </c>
      <c r="M81" s="164"/>
      <c r="N81" s="204">
        <v>1</v>
      </c>
      <c r="O81" s="204"/>
      <c r="P81" s="204"/>
      <c r="Q81" s="180">
        <f>SUM(O81*10+P81)/N81*10</f>
        <v>0</v>
      </c>
      <c r="R81" s="204">
        <v>1</v>
      </c>
      <c r="S81" s="204"/>
      <c r="T81" s="204"/>
      <c r="U81" s="180">
        <f>SUM(S81*10+T81)/R81*10</f>
        <v>0</v>
      </c>
      <c r="V81" s="204">
        <v>1</v>
      </c>
      <c r="W81" s="204"/>
      <c r="X81" s="204"/>
      <c r="Y81" s="180">
        <f>SUM(W81*10+X81)/V81*10</f>
        <v>0</v>
      </c>
      <c r="Z81" s="204">
        <v>1</v>
      </c>
      <c r="AA81" s="204"/>
      <c r="AB81" s="204"/>
      <c r="AC81" s="180">
        <f>SUM(AA81*10+AB81)/Z81*10</f>
        <v>0</v>
      </c>
      <c r="AD81" s="204">
        <v>1</v>
      </c>
      <c r="AE81" s="204"/>
      <c r="AF81" s="204"/>
      <c r="AG81" s="180">
        <f>SUM(AE81*10+AF81)/AD81*10</f>
        <v>0</v>
      </c>
      <c r="AH81" s="204">
        <v>1</v>
      </c>
      <c r="AI81" s="204"/>
      <c r="AJ81" s="204"/>
      <c r="AK81" s="180">
        <f>SUM(AI81*10+AJ81)/AH81*10</f>
        <v>0</v>
      </c>
      <c r="AL81" s="204">
        <v>1</v>
      </c>
      <c r="AM81" s="204"/>
      <c r="AN81" s="204"/>
      <c r="AO81" s="180">
        <f>SUM(AM81*10+AN81)/AL81*10</f>
        <v>0</v>
      </c>
      <c r="AP81" s="179">
        <v>1</v>
      </c>
      <c r="AQ81" s="204"/>
      <c r="AR81" s="204"/>
      <c r="AS81" s="180">
        <f>SUM(AQ81*10+AR81)/AP81*10</f>
        <v>0</v>
      </c>
      <c r="AT81" s="179">
        <v>1</v>
      </c>
      <c r="AU81" s="204"/>
      <c r="AV81" s="204"/>
      <c r="AW81" s="180">
        <f>SUM(AU81*10+AV81)/AT81*10</f>
        <v>0</v>
      </c>
      <c r="AX81" s="179">
        <v>1</v>
      </c>
      <c r="AY81" s="204"/>
      <c r="AZ81" s="204"/>
      <c r="BA81" s="180">
        <f>SUM(AY81*10+AZ81)/AX81*10</f>
        <v>0</v>
      </c>
      <c r="BB81" s="153">
        <f>IF(H81&lt;250,0,IF(H81&lt;500,250,IF(H81&lt;750,"500",IF(H81&lt;1000,750,IF(H81&lt;1500,1000,IF(H81&lt;2000,1500,IF(H81&lt;2500,2000,IF(H81&lt;3000,2500,3000))))))))</f>
        <v>0</v>
      </c>
      <c r="BC81" s="188">
        <v>0</v>
      </c>
      <c r="BD81" s="197">
        <f>BB81-BC81</f>
        <v>0</v>
      </c>
      <c r="BE81" s="153" t="str">
        <f>IF(BD81=0,"geen actie",CONCATENATE("diploma uitschrijven: ",BB81," punten"))</f>
        <v>geen actie</v>
      </c>
      <c r="BF81" s="182">
        <v>97</v>
      </c>
      <c r="BG81" s="182"/>
      <c r="BH81" s="182"/>
      <c r="BI81" s="182"/>
      <c r="BJ81" s="182"/>
      <c r="BK81" s="182"/>
      <c r="BL81" s="182"/>
      <c r="BM81" s="182"/>
      <c r="BN81" s="182"/>
    </row>
    <row r="82" spans="1:66" x14ac:dyDescent="0.3">
      <c r="A82" s="149">
        <v>98</v>
      </c>
      <c r="B82" s="149" t="str">
        <f>IF(A82=BF82,"v","x")</f>
        <v>v</v>
      </c>
      <c r="C82" s="149"/>
      <c r="D82" s="214"/>
      <c r="E82" s="174"/>
      <c r="F82" s="190"/>
      <c r="G82" s="186"/>
      <c r="H82" s="176">
        <f>SUM(M82+Q82+U82+Y82+AC82+AG82+AK82+AO82+AS82+AW82+BA82)</f>
        <v>0</v>
      </c>
      <c r="I82" s="153"/>
      <c r="J82" s="153">
        <v>2021</v>
      </c>
      <c r="K82" s="453">
        <f>J82-I82</f>
        <v>2021</v>
      </c>
      <c r="L82" s="184">
        <f>H82-M82</f>
        <v>0</v>
      </c>
      <c r="M82" s="164"/>
      <c r="N82" s="204">
        <v>1</v>
      </c>
      <c r="O82" s="204"/>
      <c r="P82" s="204"/>
      <c r="Q82" s="180">
        <f>SUM(O82*10+P82)/N82*10</f>
        <v>0</v>
      </c>
      <c r="R82" s="204">
        <v>1</v>
      </c>
      <c r="S82" s="204"/>
      <c r="T82" s="204"/>
      <c r="U82" s="180">
        <f>SUM(S82*10+T82)/R82*10</f>
        <v>0</v>
      </c>
      <c r="V82" s="204">
        <v>1</v>
      </c>
      <c r="W82" s="204"/>
      <c r="X82" s="204"/>
      <c r="Y82" s="180">
        <f>SUM(W82*10+X82)/V82*10</f>
        <v>0</v>
      </c>
      <c r="Z82" s="204">
        <v>1</v>
      </c>
      <c r="AA82" s="204"/>
      <c r="AB82" s="204"/>
      <c r="AC82" s="180">
        <f>SUM(AA82*10+AB82)/Z82*10</f>
        <v>0</v>
      </c>
      <c r="AD82" s="204">
        <v>1</v>
      </c>
      <c r="AE82" s="204"/>
      <c r="AF82" s="204"/>
      <c r="AG82" s="180">
        <f>SUM(AE82*10+AF82)/AD82*10</f>
        <v>0</v>
      </c>
      <c r="AH82" s="204">
        <v>1</v>
      </c>
      <c r="AI82" s="204"/>
      <c r="AJ82" s="204"/>
      <c r="AK82" s="180">
        <f>SUM(AI82*10+AJ82)/AH82*10</f>
        <v>0</v>
      </c>
      <c r="AL82" s="204">
        <v>1</v>
      </c>
      <c r="AM82" s="204"/>
      <c r="AN82" s="204"/>
      <c r="AO82" s="180">
        <f>SUM(AM82*10+AN82)/AL82*10</f>
        <v>0</v>
      </c>
      <c r="AP82" s="179">
        <v>1</v>
      </c>
      <c r="AQ82" s="204"/>
      <c r="AR82" s="204"/>
      <c r="AS82" s="180">
        <f>SUM(AQ82*10+AR82)/AP82*10</f>
        <v>0</v>
      </c>
      <c r="AT82" s="179">
        <v>1</v>
      </c>
      <c r="AU82" s="204"/>
      <c r="AV82" s="204"/>
      <c r="AW82" s="180">
        <f>SUM(AU82*10+AV82)/AT82*10</f>
        <v>0</v>
      </c>
      <c r="AX82" s="179">
        <v>1</v>
      </c>
      <c r="AY82" s="204"/>
      <c r="AZ82" s="204"/>
      <c r="BA82" s="180">
        <f>SUM(AY82*10+AZ82)/AX82*10</f>
        <v>0</v>
      </c>
      <c r="BB82" s="153">
        <f>IF(H82&lt;250,0,IF(H82&lt;500,250,IF(H82&lt;750,"500",IF(H82&lt;1000,750,IF(H82&lt;1500,1000,IF(H82&lt;2000,1500,IF(H82&lt;2500,2000,IF(H82&lt;3000,2500,3000))))))))</f>
        <v>0</v>
      </c>
      <c r="BC82" s="188">
        <v>0</v>
      </c>
      <c r="BD82" s="197">
        <f>BB82-BC82</f>
        <v>0</v>
      </c>
      <c r="BE82" s="153" t="str">
        <f>IF(BD82=0,"geen actie",CONCATENATE("diploma uitschrijven: ",BB82," punten"))</f>
        <v>geen actie</v>
      </c>
      <c r="BF82" s="182">
        <v>98</v>
      </c>
      <c r="BG82" s="182"/>
      <c r="BH82" s="182"/>
      <c r="BI82" s="182"/>
      <c r="BJ82" s="182"/>
      <c r="BK82" s="182"/>
      <c r="BL82" s="182"/>
      <c r="BM82" s="182"/>
      <c r="BN82" s="182"/>
    </row>
    <row r="83" spans="1:66" x14ac:dyDescent="0.3">
      <c r="A83" s="149">
        <v>99</v>
      </c>
      <c r="B83" s="149" t="str">
        <f>IF(A83=BF83,"v","x")</f>
        <v>v</v>
      </c>
      <c r="C83" s="149"/>
      <c r="D83" s="214"/>
      <c r="E83" s="174"/>
      <c r="F83" s="190"/>
      <c r="G83" s="186"/>
      <c r="H83" s="176">
        <f>SUM(M83+Q83+U83+Y83+AC83+AG83+AK83+AO83+AS83+AW83+BA83)</f>
        <v>0</v>
      </c>
      <c r="I83" s="153"/>
      <c r="J83" s="153">
        <v>2021</v>
      </c>
      <c r="K83" s="453">
        <f>J83-I83</f>
        <v>2021</v>
      </c>
      <c r="L83" s="184">
        <f>H83-M83</f>
        <v>0</v>
      </c>
      <c r="M83" s="164"/>
      <c r="N83" s="204">
        <v>1</v>
      </c>
      <c r="O83" s="204"/>
      <c r="P83" s="204"/>
      <c r="Q83" s="180">
        <f>SUM(O83*10+P83)/N83*10</f>
        <v>0</v>
      </c>
      <c r="R83" s="204">
        <v>1</v>
      </c>
      <c r="S83" s="204"/>
      <c r="T83" s="204"/>
      <c r="U83" s="180">
        <f>SUM(S83*10+T83)/R83*10</f>
        <v>0</v>
      </c>
      <c r="V83" s="204">
        <v>1</v>
      </c>
      <c r="W83" s="204"/>
      <c r="X83" s="204"/>
      <c r="Y83" s="180">
        <f>SUM(W83*10+X83)/V83*10</f>
        <v>0</v>
      </c>
      <c r="Z83" s="204">
        <v>1</v>
      </c>
      <c r="AA83" s="204"/>
      <c r="AB83" s="204"/>
      <c r="AC83" s="180">
        <f>SUM(AA83*10+AB83)/Z83*10</f>
        <v>0</v>
      </c>
      <c r="AD83" s="204">
        <v>1</v>
      </c>
      <c r="AE83" s="204"/>
      <c r="AF83" s="204"/>
      <c r="AG83" s="180">
        <f>SUM(AE83*10+AF83)/AD83*10</f>
        <v>0</v>
      </c>
      <c r="AH83" s="204">
        <v>1</v>
      </c>
      <c r="AI83" s="204"/>
      <c r="AJ83" s="204"/>
      <c r="AK83" s="180">
        <f>SUM(AI83*10+AJ83)/AH83*10</f>
        <v>0</v>
      </c>
      <c r="AL83" s="204">
        <v>1</v>
      </c>
      <c r="AM83" s="204"/>
      <c r="AN83" s="204"/>
      <c r="AO83" s="180">
        <f>SUM(AM83*10+AN83)/AL83*10</f>
        <v>0</v>
      </c>
      <c r="AP83" s="179">
        <v>1</v>
      </c>
      <c r="AQ83" s="204"/>
      <c r="AR83" s="204"/>
      <c r="AS83" s="180">
        <f>SUM(AQ83*10+AR83)/AP83*10</f>
        <v>0</v>
      </c>
      <c r="AT83" s="179">
        <v>1</v>
      </c>
      <c r="AU83" s="204"/>
      <c r="AV83" s="204"/>
      <c r="AW83" s="180">
        <f>SUM(AU83*10+AV83)/AT83*10</f>
        <v>0</v>
      </c>
      <c r="AX83" s="179">
        <v>1</v>
      </c>
      <c r="AY83" s="204"/>
      <c r="AZ83" s="204"/>
      <c r="BA83" s="180">
        <f>SUM(AY83*10+AZ83)/AX83*10</f>
        <v>0</v>
      </c>
      <c r="BB83" s="153">
        <f>IF(H83&lt;250,0,IF(H83&lt;500,250,IF(H83&lt;750,"500",IF(H83&lt;1000,750,IF(H83&lt;1500,1000,IF(H83&lt;2000,1500,IF(H83&lt;2500,2000,IF(H83&lt;3000,2500,3000))))))))</f>
        <v>0</v>
      </c>
      <c r="BC83" s="188">
        <v>0</v>
      </c>
      <c r="BD83" s="197">
        <f>BB83-BC83</f>
        <v>0</v>
      </c>
      <c r="BE83" s="153" t="str">
        <f>IF(BD83=0,"geen actie",CONCATENATE("diploma uitschrijven: ",BB83," punten"))</f>
        <v>geen actie</v>
      </c>
      <c r="BF83" s="182">
        <v>99</v>
      </c>
      <c r="BG83" s="182"/>
      <c r="BH83" s="182"/>
      <c r="BI83" s="182"/>
      <c r="BJ83" s="182"/>
      <c r="BK83" s="182"/>
      <c r="BL83" s="182"/>
      <c r="BM83" s="182"/>
      <c r="BN83" s="182"/>
    </row>
    <row r="84" spans="1:66" x14ac:dyDescent="0.3">
      <c r="A84" s="149">
        <v>100</v>
      </c>
      <c r="B84" s="149" t="str">
        <f>IF(A84=BF84,"v","x")</f>
        <v>v</v>
      </c>
      <c r="C84" s="149"/>
      <c r="D84" s="214"/>
      <c r="E84" s="174"/>
      <c r="F84" s="190"/>
      <c r="G84" s="186"/>
      <c r="H84" s="176">
        <f>SUM(M84+Q84+U84+Y84+AC84+AG84+AK84+AO84+AS84+AW84+BA84)</f>
        <v>0</v>
      </c>
      <c r="I84" s="153"/>
      <c r="J84" s="153">
        <v>2021</v>
      </c>
      <c r="K84" s="453">
        <f>J84-I84</f>
        <v>2021</v>
      </c>
      <c r="L84" s="184">
        <f>H84-M84</f>
        <v>0</v>
      </c>
      <c r="M84" s="164"/>
      <c r="N84" s="204">
        <v>1</v>
      </c>
      <c r="O84" s="204"/>
      <c r="P84" s="204"/>
      <c r="Q84" s="180">
        <f>SUM(O84*10+P84)/N84*10</f>
        <v>0</v>
      </c>
      <c r="R84" s="204">
        <v>1</v>
      </c>
      <c r="S84" s="204"/>
      <c r="T84" s="204"/>
      <c r="U84" s="180">
        <f>SUM(S84*10+T84)/R84*10</f>
        <v>0</v>
      </c>
      <c r="V84" s="204">
        <v>1</v>
      </c>
      <c r="W84" s="204"/>
      <c r="X84" s="204"/>
      <c r="Y84" s="180">
        <f>SUM(W84*10+X84)/V84*10</f>
        <v>0</v>
      </c>
      <c r="Z84" s="204">
        <v>1</v>
      </c>
      <c r="AA84" s="204"/>
      <c r="AB84" s="204"/>
      <c r="AC84" s="180">
        <f>SUM(AA84*10+AB84)/Z84*10</f>
        <v>0</v>
      </c>
      <c r="AD84" s="204">
        <v>1</v>
      </c>
      <c r="AE84" s="204"/>
      <c r="AF84" s="204"/>
      <c r="AG84" s="180">
        <f>SUM(AE84*10+AF84)/AD84*10</f>
        <v>0</v>
      </c>
      <c r="AH84" s="204">
        <v>1</v>
      </c>
      <c r="AI84" s="204"/>
      <c r="AJ84" s="204"/>
      <c r="AK84" s="180">
        <f>SUM(AI84*10+AJ84)/AH84*10</f>
        <v>0</v>
      </c>
      <c r="AL84" s="204">
        <v>1</v>
      </c>
      <c r="AM84" s="204"/>
      <c r="AN84" s="204"/>
      <c r="AO84" s="180">
        <f>SUM(AM84*10+AN84)/AL84*10</f>
        <v>0</v>
      </c>
      <c r="AP84" s="179">
        <v>1</v>
      </c>
      <c r="AQ84" s="204"/>
      <c r="AR84" s="204"/>
      <c r="AS84" s="180">
        <f>SUM(AQ84*10+AR84)/AP84*10</f>
        <v>0</v>
      </c>
      <c r="AT84" s="179">
        <v>1</v>
      </c>
      <c r="AU84" s="204"/>
      <c r="AV84" s="204"/>
      <c r="AW84" s="180">
        <f>SUM(AU84*10+AV84)/AT84*10</f>
        <v>0</v>
      </c>
      <c r="AX84" s="179">
        <v>1</v>
      </c>
      <c r="AY84" s="204"/>
      <c r="AZ84" s="204"/>
      <c r="BA84" s="180">
        <f>SUM(AY84*10+AZ84)/AX84*10</f>
        <v>0</v>
      </c>
      <c r="BB84" s="153">
        <f>IF(H84&lt;250,0,IF(H84&lt;500,250,IF(H84&lt;750,"500",IF(H84&lt;1000,750,IF(H84&lt;1500,1000,IF(H84&lt;2000,1500,IF(H84&lt;2500,2000,IF(H84&lt;3000,2500,3000))))))))</f>
        <v>0</v>
      </c>
      <c r="BC84" s="188">
        <v>0</v>
      </c>
      <c r="BD84" s="197">
        <f>BB84-BC84</f>
        <v>0</v>
      </c>
      <c r="BE84" s="153" t="str">
        <f>IF(BD84=0,"geen actie",CONCATENATE("diploma uitschrijven: ",BB84," punten"))</f>
        <v>geen actie</v>
      </c>
      <c r="BF84" s="182">
        <v>100</v>
      </c>
      <c r="BG84" s="182"/>
      <c r="BH84" s="182"/>
      <c r="BI84" s="182"/>
      <c r="BJ84" s="182"/>
      <c r="BK84" s="182"/>
      <c r="BL84" s="182"/>
      <c r="BM84" s="182"/>
      <c r="BN84" s="182"/>
    </row>
    <row r="85" spans="1:66" x14ac:dyDescent="0.3">
      <c r="A85" s="149">
        <v>101</v>
      </c>
      <c r="B85" s="149" t="str">
        <f>IF(A85=BF85,"v","x")</f>
        <v>v</v>
      </c>
      <c r="C85" s="149"/>
      <c r="D85" s="214"/>
      <c r="E85" s="174"/>
      <c r="F85" s="190"/>
      <c r="G85" s="186"/>
      <c r="H85" s="176">
        <f>SUM(M85+Q85+U85+Y85+AC85+AG85+AK85+AO85+AS85+AW85+BA85)</f>
        <v>0</v>
      </c>
      <c r="I85" s="153"/>
      <c r="J85" s="153">
        <v>2021</v>
      </c>
      <c r="K85" s="453">
        <f>J85-I85</f>
        <v>2021</v>
      </c>
      <c r="L85" s="184">
        <f>H85-M85</f>
        <v>0</v>
      </c>
      <c r="M85" s="164"/>
      <c r="N85" s="204">
        <v>1</v>
      </c>
      <c r="O85" s="204"/>
      <c r="P85" s="204"/>
      <c r="Q85" s="180">
        <f>SUM(O85*10+P85)/N85*10</f>
        <v>0</v>
      </c>
      <c r="R85" s="204">
        <v>1</v>
      </c>
      <c r="S85" s="204"/>
      <c r="T85" s="204"/>
      <c r="U85" s="180">
        <f>SUM(S85*10+T85)/R85*10</f>
        <v>0</v>
      </c>
      <c r="V85" s="204">
        <v>1</v>
      </c>
      <c r="W85" s="204"/>
      <c r="X85" s="204"/>
      <c r="Y85" s="180">
        <f>SUM(W85*10+X85)/V85*10</f>
        <v>0</v>
      </c>
      <c r="Z85" s="204">
        <v>1</v>
      </c>
      <c r="AA85" s="204"/>
      <c r="AB85" s="204"/>
      <c r="AC85" s="180">
        <f>SUM(AA85*10+AB85)/Z85*10</f>
        <v>0</v>
      </c>
      <c r="AD85" s="204">
        <v>1</v>
      </c>
      <c r="AE85" s="204"/>
      <c r="AF85" s="204"/>
      <c r="AG85" s="180">
        <f>SUM(AE85*10+AF85)/AD85*10</f>
        <v>0</v>
      </c>
      <c r="AH85" s="204">
        <v>1</v>
      </c>
      <c r="AI85" s="204"/>
      <c r="AJ85" s="204"/>
      <c r="AK85" s="180">
        <f>SUM(AI85*10+AJ85)/AH85*10</f>
        <v>0</v>
      </c>
      <c r="AL85" s="204">
        <v>1</v>
      </c>
      <c r="AM85" s="204"/>
      <c r="AN85" s="204"/>
      <c r="AO85" s="180">
        <f>SUM(AM85*10+AN85)/AL85*10</f>
        <v>0</v>
      </c>
      <c r="AP85" s="179">
        <v>1</v>
      </c>
      <c r="AQ85" s="204"/>
      <c r="AR85" s="204"/>
      <c r="AS85" s="180">
        <f>SUM(AQ85*10+AR85)/AP85*10</f>
        <v>0</v>
      </c>
      <c r="AT85" s="179">
        <v>1</v>
      </c>
      <c r="AU85" s="204"/>
      <c r="AV85" s="204"/>
      <c r="AW85" s="180">
        <f>SUM(AU85*10+AV85)/AT85*10</f>
        <v>0</v>
      </c>
      <c r="AX85" s="179">
        <v>1</v>
      </c>
      <c r="AY85" s="204"/>
      <c r="AZ85" s="204"/>
      <c r="BA85" s="180">
        <f>SUM(AY85*10+AZ85)/AX85*10</f>
        <v>0</v>
      </c>
      <c r="BB85" s="153">
        <f>IF(H85&lt;250,0,IF(H85&lt;500,250,IF(H85&lt;750,"500",IF(H85&lt;1000,750,IF(H85&lt;1500,1000,IF(H85&lt;2000,1500,IF(H85&lt;2500,2000,IF(H85&lt;3000,2500,3000))))))))</f>
        <v>0</v>
      </c>
      <c r="BC85" s="188">
        <v>0</v>
      </c>
      <c r="BD85" s="197">
        <f>BB85-BC85</f>
        <v>0</v>
      </c>
      <c r="BE85" s="153" t="str">
        <f>IF(BD85=0,"geen actie",CONCATENATE("diploma uitschrijven: ",BB85," punten"))</f>
        <v>geen actie</v>
      </c>
      <c r="BF85" s="182">
        <v>101</v>
      </c>
      <c r="BG85" s="182"/>
      <c r="BH85" s="182"/>
      <c r="BI85" s="182"/>
      <c r="BJ85" s="182"/>
      <c r="BK85" s="182"/>
      <c r="BL85" s="182"/>
      <c r="BM85" s="182"/>
      <c r="BN85" s="182"/>
    </row>
    <row r="86" spans="1:66" x14ac:dyDescent="0.3">
      <c r="A86" s="149">
        <v>102</v>
      </c>
      <c r="B86" s="149" t="str">
        <f>IF(A86=BF86,"v","x")</f>
        <v>v</v>
      </c>
      <c r="C86" s="149"/>
      <c r="D86" s="214"/>
      <c r="E86" s="174"/>
      <c r="F86" s="190"/>
      <c r="G86" s="186"/>
      <c r="H86" s="176">
        <f>SUM(M86+Q86+U86+Y86+AC86+AG86+AK86+AO86+AS86+AW86+BA86)</f>
        <v>0</v>
      </c>
      <c r="I86" s="153"/>
      <c r="J86" s="153">
        <v>2021</v>
      </c>
      <c r="K86" s="453">
        <f>J86-I86</f>
        <v>2021</v>
      </c>
      <c r="L86" s="184">
        <f>H86-M86</f>
        <v>0</v>
      </c>
      <c r="M86" s="164"/>
      <c r="N86" s="204">
        <v>1</v>
      </c>
      <c r="O86" s="204"/>
      <c r="P86" s="204"/>
      <c r="Q86" s="180">
        <f>SUM(O86*10+P86)/N86*10</f>
        <v>0</v>
      </c>
      <c r="R86" s="204">
        <v>1</v>
      </c>
      <c r="S86" s="204"/>
      <c r="T86" s="204"/>
      <c r="U86" s="180">
        <f>SUM(S86*10+T86)/R86*10</f>
        <v>0</v>
      </c>
      <c r="V86" s="204">
        <v>1</v>
      </c>
      <c r="W86" s="204"/>
      <c r="X86" s="204"/>
      <c r="Y86" s="180">
        <f>SUM(W86*10+X86)/V86*10</f>
        <v>0</v>
      </c>
      <c r="Z86" s="204">
        <v>1</v>
      </c>
      <c r="AA86" s="204"/>
      <c r="AB86" s="204"/>
      <c r="AC86" s="180">
        <f>SUM(AA86*10+AB86)/Z86*10</f>
        <v>0</v>
      </c>
      <c r="AD86" s="204">
        <v>1</v>
      </c>
      <c r="AE86" s="204"/>
      <c r="AF86" s="204"/>
      <c r="AG86" s="180">
        <f>SUM(AE86*10+AF86)/AD86*10</f>
        <v>0</v>
      </c>
      <c r="AH86" s="204">
        <v>1</v>
      </c>
      <c r="AI86" s="204"/>
      <c r="AJ86" s="204"/>
      <c r="AK86" s="180">
        <f>SUM(AI86*10+AJ86)/AH86*10</f>
        <v>0</v>
      </c>
      <c r="AL86" s="204">
        <v>1</v>
      </c>
      <c r="AM86" s="204"/>
      <c r="AN86" s="204"/>
      <c r="AO86" s="180">
        <f>SUM(AM86*10+AN86)/AL86*10</f>
        <v>0</v>
      </c>
      <c r="AP86" s="179">
        <v>1</v>
      </c>
      <c r="AQ86" s="204"/>
      <c r="AR86" s="204"/>
      <c r="AS86" s="180">
        <f>SUM(AQ86*10+AR86)/AP86*10</f>
        <v>0</v>
      </c>
      <c r="AT86" s="179">
        <v>1</v>
      </c>
      <c r="AU86" s="204"/>
      <c r="AV86" s="204"/>
      <c r="AW86" s="180">
        <f>SUM(AU86*10+AV86)/AT86*10</f>
        <v>0</v>
      </c>
      <c r="AX86" s="179">
        <v>1</v>
      </c>
      <c r="AY86" s="204"/>
      <c r="AZ86" s="204"/>
      <c r="BA86" s="180">
        <f>SUM(AY86*10+AZ86)/AX86*10</f>
        <v>0</v>
      </c>
      <c r="BB86" s="153">
        <f>IF(H86&lt;250,0,IF(H86&lt;500,250,IF(H86&lt;750,"500",IF(H86&lt;1000,750,IF(H86&lt;1500,1000,IF(H86&lt;2000,1500,IF(H86&lt;2500,2000,IF(H86&lt;3000,2500,3000))))))))</f>
        <v>0</v>
      </c>
      <c r="BC86" s="188">
        <v>0</v>
      </c>
      <c r="BD86" s="197">
        <f>BB86-BC86</f>
        <v>0</v>
      </c>
      <c r="BE86" s="153" t="str">
        <f>IF(BD86=0,"geen actie",CONCATENATE("diploma uitschrijven: ",BB86," punten"))</f>
        <v>geen actie</v>
      </c>
      <c r="BF86" s="182">
        <v>102</v>
      </c>
      <c r="BG86" s="182"/>
      <c r="BH86" s="182"/>
      <c r="BI86" s="182"/>
      <c r="BJ86" s="182"/>
      <c r="BK86" s="182"/>
      <c r="BL86" s="182"/>
      <c r="BM86" s="182"/>
      <c r="BN86" s="182"/>
    </row>
    <row r="87" spans="1:66" x14ac:dyDescent="0.3">
      <c r="A87" s="149">
        <v>103</v>
      </c>
      <c r="B87" s="149" t="str">
        <f>IF(A87=BF87,"v","x")</f>
        <v>v</v>
      </c>
      <c r="C87" s="149"/>
      <c r="D87" s="214"/>
      <c r="E87" s="174"/>
      <c r="F87" s="190"/>
      <c r="G87" s="186"/>
      <c r="H87" s="176">
        <f>SUM(M87+Q87+U87+Y87+AC87+AG87+AK87+AO87+AS87+AW87+BA87)</f>
        <v>0</v>
      </c>
      <c r="I87" s="153"/>
      <c r="J87" s="153">
        <v>2021</v>
      </c>
      <c r="K87" s="453">
        <f>J87-I87</f>
        <v>2021</v>
      </c>
      <c r="L87" s="184">
        <f>H87-M87</f>
        <v>0</v>
      </c>
      <c r="M87" s="164"/>
      <c r="N87" s="204">
        <v>1</v>
      </c>
      <c r="O87" s="204"/>
      <c r="P87" s="204"/>
      <c r="Q87" s="180">
        <f>SUM(O87*10+P87)/N87*10</f>
        <v>0</v>
      </c>
      <c r="R87" s="204">
        <v>1</v>
      </c>
      <c r="S87" s="204"/>
      <c r="T87" s="204"/>
      <c r="U87" s="180">
        <f>SUM(S87*10+T87)/R87*10</f>
        <v>0</v>
      </c>
      <c r="V87" s="204">
        <v>1</v>
      </c>
      <c r="W87" s="204"/>
      <c r="X87" s="204"/>
      <c r="Y87" s="180">
        <f>SUM(W87*10+X87)/V87*10</f>
        <v>0</v>
      </c>
      <c r="Z87" s="204">
        <v>1</v>
      </c>
      <c r="AA87" s="204"/>
      <c r="AB87" s="204"/>
      <c r="AC87" s="180">
        <f>SUM(AA87*10+AB87)/Z87*10</f>
        <v>0</v>
      </c>
      <c r="AD87" s="204">
        <v>1</v>
      </c>
      <c r="AE87" s="204"/>
      <c r="AF87" s="204"/>
      <c r="AG87" s="180">
        <f>SUM(AE87*10+AF87)/AD87*10</f>
        <v>0</v>
      </c>
      <c r="AH87" s="204">
        <v>1</v>
      </c>
      <c r="AI87" s="204"/>
      <c r="AJ87" s="204"/>
      <c r="AK87" s="180">
        <f>SUM(AI87*10+AJ87)/AH87*10</f>
        <v>0</v>
      </c>
      <c r="AL87" s="204">
        <v>1</v>
      </c>
      <c r="AM87" s="204"/>
      <c r="AN87" s="204"/>
      <c r="AO87" s="180">
        <f>SUM(AM87*10+AN87)/AL87*10</f>
        <v>0</v>
      </c>
      <c r="AP87" s="179">
        <v>1</v>
      </c>
      <c r="AQ87" s="204"/>
      <c r="AR87" s="204"/>
      <c r="AS87" s="180">
        <f>SUM(AQ87*10+AR87)/AP87*10</f>
        <v>0</v>
      </c>
      <c r="AT87" s="179">
        <v>1</v>
      </c>
      <c r="AU87" s="204"/>
      <c r="AV87" s="204"/>
      <c r="AW87" s="180">
        <f>SUM(AU87*10+AV87)/AT87*10</f>
        <v>0</v>
      </c>
      <c r="AX87" s="179">
        <v>1</v>
      </c>
      <c r="AY87" s="204"/>
      <c r="AZ87" s="204"/>
      <c r="BA87" s="180">
        <f>SUM(AY87*10+AZ87)/AX87*10</f>
        <v>0</v>
      </c>
      <c r="BB87" s="153">
        <f>IF(H87&lt;250,0,IF(H87&lt;500,250,IF(H87&lt;750,"500",IF(H87&lt;1000,750,IF(H87&lt;1500,1000,IF(H87&lt;2000,1500,IF(H87&lt;2500,2000,IF(H87&lt;3000,2500,3000))))))))</f>
        <v>0</v>
      </c>
      <c r="BC87" s="188">
        <v>0</v>
      </c>
      <c r="BD87" s="197">
        <f>BB87-BC87</f>
        <v>0</v>
      </c>
      <c r="BE87" s="153" t="str">
        <f>IF(BD87=0,"geen actie",CONCATENATE("diploma uitschrijven: ",BB87," punten"))</f>
        <v>geen actie</v>
      </c>
      <c r="BF87" s="182">
        <v>103</v>
      </c>
      <c r="BG87" s="182"/>
      <c r="BH87" s="182"/>
      <c r="BI87" s="182"/>
      <c r="BJ87" s="182"/>
      <c r="BK87" s="182"/>
      <c r="BL87" s="182"/>
      <c r="BM87" s="182"/>
      <c r="BN87" s="182"/>
    </row>
    <row r="88" spans="1:66" x14ac:dyDescent="0.3">
      <c r="A88" s="149">
        <v>104</v>
      </c>
      <c r="B88" s="149" t="str">
        <f>IF(A88=BF88,"v","x")</f>
        <v>v</v>
      </c>
      <c r="C88" s="149"/>
      <c r="D88" s="214"/>
      <c r="E88" s="174"/>
      <c r="F88" s="190"/>
      <c r="G88" s="186"/>
      <c r="H88" s="176">
        <f>SUM(M88+Q88+U88+Y88+AC88+AG88+AK88+AO88+AS88+AW88+BA88)</f>
        <v>0</v>
      </c>
      <c r="I88" s="153"/>
      <c r="J88" s="153">
        <v>2021</v>
      </c>
      <c r="K88" s="453">
        <f>J88-I88</f>
        <v>2021</v>
      </c>
      <c r="L88" s="184">
        <f>H88-M88</f>
        <v>0</v>
      </c>
      <c r="M88" s="164"/>
      <c r="N88" s="204">
        <v>1</v>
      </c>
      <c r="O88" s="204"/>
      <c r="P88" s="204"/>
      <c r="Q88" s="180">
        <f>SUM(O88*10+P88)/N88*10</f>
        <v>0</v>
      </c>
      <c r="R88" s="204">
        <v>1</v>
      </c>
      <c r="S88" s="204"/>
      <c r="T88" s="204"/>
      <c r="U88" s="180">
        <f>SUM(S88*10+T88)/R88*10</f>
        <v>0</v>
      </c>
      <c r="V88" s="204">
        <v>1</v>
      </c>
      <c r="W88" s="204"/>
      <c r="X88" s="204"/>
      <c r="Y88" s="180">
        <f>SUM(W88*10+X88)/V88*10</f>
        <v>0</v>
      </c>
      <c r="Z88" s="204">
        <v>1</v>
      </c>
      <c r="AA88" s="204"/>
      <c r="AB88" s="204"/>
      <c r="AC88" s="180">
        <f>SUM(AA88*10+AB88)/Z88*10</f>
        <v>0</v>
      </c>
      <c r="AD88" s="204">
        <v>1</v>
      </c>
      <c r="AE88" s="204"/>
      <c r="AF88" s="204"/>
      <c r="AG88" s="180">
        <f>SUM(AE88*10+AF88)/AD88*10</f>
        <v>0</v>
      </c>
      <c r="AH88" s="204">
        <v>1</v>
      </c>
      <c r="AI88" s="204"/>
      <c r="AJ88" s="204"/>
      <c r="AK88" s="180">
        <f>SUM(AI88*10+AJ88)/AH88*10</f>
        <v>0</v>
      </c>
      <c r="AL88" s="204">
        <v>1</v>
      </c>
      <c r="AM88" s="204"/>
      <c r="AN88" s="204"/>
      <c r="AO88" s="180">
        <f>SUM(AM88*10+AN88)/AL88*10</f>
        <v>0</v>
      </c>
      <c r="AP88" s="179">
        <v>1</v>
      </c>
      <c r="AQ88" s="204"/>
      <c r="AR88" s="204"/>
      <c r="AS88" s="180">
        <f>SUM(AQ88*10+AR88)/AP88*10</f>
        <v>0</v>
      </c>
      <c r="AT88" s="179">
        <v>1</v>
      </c>
      <c r="AU88" s="204"/>
      <c r="AV88" s="204"/>
      <c r="AW88" s="180">
        <f>SUM(AU88*10+AV88)/AT88*10</f>
        <v>0</v>
      </c>
      <c r="AX88" s="179">
        <v>1</v>
      </c>
      <c r="AY88" s="204"/>
      <c r="AZ88" s="204"/>
      <c r="BA88" s="180">
        <f>SUM(AY88*10+AZ88)/AX88*10</f>
        <v>0</v>
      </c>
      <c r="BB88" s="153">
        <f>IF(H88&lt;250,0,IF(H88&lt;500,250,IF(H88&lt;750,"500",IF(H88&lt;1000,750,IF(H88&lt;1500,1000,IF(H88&lt;2000,1500,IF(H88&lt;2500,2000,IF(H88&lt;3000,2500,3000))))))))</f>
        <v>0</v>
      </c>
      <c r="BC88" s="188">
        <v>0</v>
      </c>
      <c r="BD88" s="197">
        <f>BB88-BC88</f>
        <v>0</v>
      </c>
      <c r="BE88" s="153" t="str">
        <f>IF(BD88=0,"geen actie",CONCATENATE("diploma uitschrijven: ",BB88," punten"))</f>
        <v>geen actie</v>
      </c>
      <c r="BF88" s="182">
        <v>104</v>
      </c>
      <c r="BG88" s="182"/>
      <c r="BH88" s="182"/>
      <c r="BI88" s="182"/>
      <c r="BJ88" s="182"/>
      <c r="BK88" s="182"/>
      <c r="BL88" s="182"/>
      <c r="BM88" s="182"/>
      <c r="BN88" s="182"/>
    </row>
    <row r="89" spans="1:66" x14ac:dyDescent="0.3">
      <c r="A89" s="149">
        <v>105</v>
      </c>
      <c r="B89" s="149" t="str">
        <f>IF(A89=BF89,"v","x")</f>
        <v>v</v>
      </c>
      <c r="C89" s="149"/>
      <c r="D89" s="214"/>
      <c r="E89" s="174"/>
      <c r="F89" s="190"/>
      <c r="G89" s="186"/>
      <c r="H89" s="176">
        <f>SUM(M89+Q89+U89+Y89+AC89+AG89+AK89+AO89+AS89+AW89+BA89)</f>
        <v>0</v>
      </c>
      <c r="I89" s="153"/>
      <c r="J89" s="153">
        <v>2021</v>
      </c>
      <c r="K89" s="453">
        <f>J89-I89</f>
        <v>2021</v>
      </c>
      <c r="L89" s="184">
        <f>H89-M89</f>
        <v>0</v>
      </c>
      <c r="M89" s="164"/>
      <c r="N89" s="204">
        <v>1</v>
      </c>
      <c r="O89" s="204"/>
      <c r="P89" s="204"/>
      <c r="Q89" s="180">
        <f>SUM(O89*10+P89)/N89*10</f>
        <v>0</v>
      </c>
      <c r="R89" s="204">
        <v>1</v>
      </c>
      <c r="S89" s="204"/>
      <c r="T89" s="204"/>
      <c r="U89" s="180">
        <f>SUM(S89*10+T89)/R89*10</f>
        <v>0</v>
      </c>
      <c r="V89" s="204">
        <v>1</v>
      </c>
      <c r="W89" s="204"/>
      <c r="X89" s="204"/>
      <c r="Y89" s="180">
        <f>SUM(W89*10+X89)/V89*10</f>
        <v>0</v>
      </c>
      <c r="Z89" s="204">
        <v>1</v>
      </c>
      <c r="AA89" s="204"/>
      <c r="AB89" s="204"/>
      <c r="AC89" s="180">
        <f>SUM(AA89*10+AB89)/Z89*10</f>
        <v>0</v>
      </c>
      <c r="AD89" s="204">
        <v>1</v>
      </c>
      <c r="AE89" s="204"/>
      <c r="AF89" s="204"/>
      <c r="AG89" s="180">
        <f>SUM(AE89*10+AF89)/AD89*10</f>
        <v>0</v>
      </c>
      <c r="AH89" s="204">
        <v>1</v>
      </c>
      <c r="AI89" s="204"/>
      <c r="AJ89" s="204"/>
      <c r="AK89" s="180">
        <f>SUM(AI89*10+AJ89)/AH89*10</f>
        <v>0</v>
      </c>
      <c r="AL89" s="204">
        <v>1</v>
      </c>
      <c r="AM89" s="204"/>
      <c r="AN89" s="204"/>
      <c r="AO89" s="180">
        <f>SUM(AM89*10+AN89)/AL89*10</f>
        <v>0</v>
      </c>
      <c r="AP89" s="179">
        <v>1</v>
      </c>
      <c r="AQ89" s="204"/>
      <c r="AR89" s="204"/>
      <c r="AS89" s="180">
        <f>SUM(AQ89*10+AR89)/AP89*10</f>
        <v>0</v>
      </c>
      <c r="AT89" s="179">
        <v>1</v>
      </c>
      <c r="AU89" s="204"/>
      <c r="AV89" s="204"/>
      <c r="AW89" s="180">
        <f>SUM(AU89*10+AV89)/AT89*10</f>
        <v>0</v>
      </c>
      <c r="AX89" s="179">
        <v>1</v>
      </c>
      <c r="AY89" s="204"/>
      <c r="AZ89" s="204"/>
      <c r="BA89" s="180">
        <f>SUM(AY89*10+AZ89)/AX89*10</f>
        <v>0</v>
      </c>
      <c r="BB89" s="153">
        <f>IF(H89&lt;250,0,IF(H89&lt;500,250,IF(H89&lt;750,"500",IF(H89&lt;1000,750,IF(H89&lt;1500,1000,IF(H89&lt;2000,1500,IF(H89&lt;2500,2000,IF(H89&lt;3000,2500,3000))))))))</f>
        <v>0</v>
      </c>
      <c r="BC89" s="188">
        <v>0</v>
      </c>
      <c r="BD89" s="197">
        <f>BB89-BC89</f>
        <v>0</v>
      </c>
      <c r="BE89" s="153" t="str">
        <f>IF(BD89=0,"geen actie",CONCATENATE("diploma uitschrijven: ",BB89," punten"))</f>
        <v>geen actie</v>
      </c>
      <c r="BF89" s="182">
        <v>105</v>
      </c>
      <c r="BG89" s="182"/>
      <c r="BH89" s="182"/>
      <c r="BI89" s="182"/>
      <c r="BJ89" s="182"/>
      <c r="BK89" s="182"/>
      <c r="BL89" s="182"/>
      <c r="BM89" s="182"/>
      <c r="BN89" s="182"/>
    </row>
    <row r="90" spans="1:66" x14ac:dyDescent="0.3">
      <c r="A90" s="149">
        <v>106</v>
      </c>
      <c r="B90" s="149" t="str">
        <f>IF(A90=BF90,"v","x")</f>
        <v>v</v>
      </c>
      <c r="C90" s="149"/>
      <c r="D90" s="214"/>
      <c r="E90" s="174"/>
      <c r="F90" s="190"/>
      <c r="G90" s="186"/>
      <c r="H90" s="176">
        <f>SUM(M90+Q90+U90+Y90+AC90+AG90+AK90+AO90+AS90+AW90+BA90)</f>
        <v>0</v>
      </c>
      <c r="I90" s="153"/>
      <c r="J90" s="153">
        <v>2021</v>
      </c>
      <c r="K90" s="453">
        <f>J90-I90</f>
        <v>2021</v>
      </c>
      <c r="L90" s="184">
        <f>H90-M90</f>
        <v>0</v>
      </c>
      <c r="M90" s="164"/>
      <c r="N90" s="204">
        <v>1</v>
      </c>
      <c r="O90" s="204"/>
      <c r="P90" s="204"/>
      <c r="Q90" s="180">
        <f>SUM(O90*10+P90)/N90*10</f>
        <v>0</v>
      </c>
      <c r="R90" s="204">
        <v>1</v>
      </c>
      <c r="S90" s="204"/>
      <c r="T90" s="204"/>
      <c r="U90" s="180">
        <f>SUM(S90*10+T90)/R90*10</f>
        <v>0</v>
      </c>
      <c r="V90" s="204">
        <v>1</v>
      </c>
      <c r="W90" s="204"/>
      <c r="X90" s="204"/>
      <c r="Y90" s="180">
        <f>SUM(W90*10+X90)/V90*10</f>
        <v>0</v>
      </c>
      <c r="Z90" s="204">
        <v>1</v>
      </c>
      <c r="AA90" s="204"/>
      <c r="AB90" s="204"/>
      <c r="AC90" s="180">
        <f>SUM(AA90*10+AB90)/Z90*10</f>
        <v>0</v>
      </c>
      <c r="AD90" s="204">
        <v>1</v>
      </c>
      <c r="AE90" s="204"/>
      <c r="AF90" s="204"/>
      <c r="AG90" s="180">
        <f>SUM(AE90*10+AF90)/AD90*10</f>
        <v>0</v>
      </c>
      <c r="AH90" s="204">
        <v>1</v>
      </c>
      <c r="AI90" s="204"/>
      <c r="AJ90" s="204"/>
      <c r="AK90" s="180">
        <f>SUM(AI90*10+AJ90)/AH90*10</f>
        <v>0</v>
      </c>
      <c r="AL90" s="204">
        <v>1</v>
      </c>
      <c r="AM90" s="204"/>
      <c r="AN90" s="204"/>
      <c r="AO90" s="180">
        <f>SUM(AM90*10+AN90)/AL90*10</f>
        <v>0</v>
      </c>
      <c r="AP90" s="179">
        <v>1</v>
      </c>
      <c r="AQ90" s="204"/>
      <c r="AR90" s="204"/>
      <c r="AS90" s="180">
        <f>SUM(AQ90*10+AR90)/AP90*10</f>
        <v>0</v>
      </c>
      <c r="AT90" s="179">
        <v>1</v>
      </c>
      <c r="AU90" s="204"/>
      <c r="AV90" s="204"/>
      <c r="AW90" s="180">
        <f>SUM(AU90*10+AV90)/AT90*10</f>
        <v>0</v>
      </c>
      <c r="AX90" s="179">
        <v>1</v>
      </c>
      <c r="AY90" s="204"/>
      <c r="AZ90" s="204"/>
      <c r="BA90" s="180">
        <f>SUM(AY90*10+AZ90)/AX90*10</f>
        <v>0</v>
      </c>
      <c r="BB90" s="153">
        <f>IF(H90&lt;250,0,IF(H90&lt;500,250,IF(H90&lt;750,"500",IF(H90&lt;1000,750,IF(H90&lt;1500,1000,IF(H90&lt;2000,1500,IF(H90&lt;2500,2000,IF(H90&lt;3000,2500,3000))))))))</f>
        <v>0</v>
      </c>
      <c r="BC90" s="188">
        <v>0</v>
      </c>
      <c r="BD90" s="197">
        <f>BB90-BC90</f>
        <v>0</v>
      </c>
      <c r="BE90" s="153" t="str">
        <f>IF(BD90=0,"geen actie",CONCATENATE("diploma uitschrijven: ",BB90," punten"))</f>
        <v>geen actie</v>
      </c>
      <c r="BF90" s="182">
        <v>106</v>
      </c>
      <c r="BG90" s="182"/>
      <c r="BH90" s="182"/>
      <c r="BI90" s="182"/>
      <c r="BJ90" s="182"/>
      <c r="BK90" s="182"/>
      <c r="BL90" s="182"/>
      <c r="BM90" s="182"/>
      <c r="BN90" s="182"/>
    </row>
    <row r="91" spans="1:66" x14ac:dyDescent="0.3">
      <c r="A91" s="149">
        <v>107</v>
      </c>
      <c r="B91" s="149" t="str">
        <f>IF(A91=BF91,"v","x")</f>
        <v>v</v>
      </c>
      <c r="C91" s="149"/>
      <c r="D91" s="214"/>
      <c r="E91" s="174"/>
      <c r="F91" s="190"/>
      <c r="G91" s="186"/>
      <c r="H91" s="176">
        <f>SUM(M91+Q91+U91+Y91+AC91+AG91+AK91+AO91+AS91+AW91+BA91)</f>
        <v>0</v>
      </c>
      <c r="I91" s="153"/>
      <c r="J91" s="153">
        <v>2021</v>
      </c>
      <c r="K91" s="453">
        <f>J91-I91</f>
        <v>2021</v>
      </c>
      <c r="L91" s="184">
        <f>H91-M91</f>
        <v>0</v>
      </c>
      <c r="M91" s="164"/>
      <c r="N91" s="204">
        <v>1</v>
      </c>
      <c r="O91" s="204"/>
      <c r="P91" s="204"/>
      <c r="Q91" s="180">
        <f>SUM(O91*10+P91)/N91*10</f>
        <v>0</v>
      </c>
      <c r="R91" s="204">
        <v>1</v>
      </c>
      <c r="S91" s="204"/>
      <c r="T91" s="204"/>
      <c r="U91" s="180">
        <f>SUM(S91*10+T91)/R91*10</f>
        <v>0</v>
      </c>
      <c r="V91" s="204">
        <v>1</v>
      </c>
      <c r="W91" s="204"/>
      <c r="X91" s="204"/>
      <c r="Y91" s="180">
        <f>SUM(W91*10+X91)/V91*10</f>
        <v>0</v>
      </c>
      <c r="Z91" s="204">
        <v>1</v>
      </c>
      <c r="AA91" s="204"/>
      <c r="AB91" s="204"/>
      <c r="AC91" s="180">
        <f>SUM(AA91*10+AB91)/Z91*10</f>
        <v>0</v>
      </c>
      <c r="AD91" s="204">
        <v>1</v>
      </c>
      <c r="AE91" s="204"/>
      <c r="AF91" s="204"/>
      <c r="AG91" s="180">
        <f>SUM(AE91*10+AF91)/AD91*10</f>
        <v>0</v>
      </c>
      <c r="AH91" s="204">
        <v>1</v>
      </c>
      <c r="AI91" s="204"/>
      <c r="AJ91" s="204"/>
      <c r="AK91" s="180">
        <f>SUM(AI91*10+AJ91)/AH91*10</f>
        <v>0</v>
      </c>
      <c r="AL91" s="204">
        <v>1</v>
      </c>
      <c r="AM91" s="204"/>
      <c r="AN91" s="204"/>
      <c r="AO91" s="180">
        <f>SUM(AM91*10+AN91)/AL91*10</f>
        <v>0</v>
      </c>
      <c r="AP91" s="179">
        <v>1</v>
      </c>
      <c r="AQ91" s="204"/>
      <c r="AR91" s="204"/>
      <c r="AS91" s="180">
        <f>SUM(AQ91*10+AR91)/AP91*10</f>
        <v>0</v>
      </c>
      <c r="AT91" s="179">
        <v>1</v>
      </c>
      <c r="AU91" s="204"/>
      <c r="AV91" s="204"/>
      <c r="AW91" s="180">
        <f>SUM(AU91*10+AV91)/AT91*10</f>
        <v>0</v>
      </c>
      <c r="AX91" s="179">
        <v>1</v>
      </c>
      <c r="AY91" s="204"/>
      <c r="AZ91" s="204"/>
      <c r="BA91" s="180">
        <f>SUM(AY91*10+AZ91)/AX91*10</f>
        <v>0</v>
      </c>
      <c r="BB91" s="153">
        <f>IF(H91&lt;250,0,IF(H91&lt;500,250,IF(H91&lt;750,"500",IF(H91&lt;1000,750,IF(H91&lt;1500,1000,IF(H91&lt;2000,1500,IF(H91&lt;2500,2000,IF(H91&lt;3000,2500,3000))))))))</f>
        <v>0</v>
      </c>
      <c r="BC91" s="188">
        <v>0</v>
      </c>
      <c r="BD91" s="197">
        <f>BB91-BC91</f>
        <v>0</v>
      </c>
      <c r="BE91" s="153" t="str">
        <f>IF(BD91=0,"geen actie",CONCATENATE("diploma uitschrijven: ",BB91," punten"))</f>
        <v>geen actie</v>
      </c>
      <c r="BF91" s="182">
        <v>107</v>
      </c>
      <c r="BG91" s="182"/>
      <c r="BH91" s="182"/>
      <c r="BI91" s="182"/>
      <c r="BJ91" s="182"/>
      <c r="BK91" s="182"/>
      <c r="BL91" s="182"/>
      <c r="BM91" s="182"/>
      <c r="BN91" s="182"/>
    </row>
    <row r="92" spans="1:66" x14ac:dyDescent="0.3">
      <c r="A92" s="149">
        <v>108</v>
      </c>
      <c r="B92" s="149" t="str">
        <f>IF(A92=BF92,"v","x")</f>
        <v>v</v>
      </c>
      <c r="C92" s="149"/>
      <c r="D92" s="214"/>
      <c r="E92" s="174"/>
      <c r="F92" s="190"/>
      <c r="G92" s="186"/>
      <c r="H92" s="176">
        <f>SUM(M92+Q92+U92+Y92+AC92+AG92+AK92+AO92+AS92+AW92+BA92)</f>
        <v>0</v>
      </c>
      <c r="I92" s="153"/>
      <c r="J92" s="153">
        <v>2021</v>
      </c>
      <c r="K92" s="453">
        <f>J92-I92</f>
        <v>2021</v>
      </c>
      <c r="L92" s="184">
        <f>H92-M92</f>
        <v>0</v>
      </c>
      <c r="M92" s="164"/>
      <c r="N92" s="204">
        <v>1</v>
      </c>
      <c r="O92" s="204"/>
      <c r="P92" s="204"/>
      <c r="Q92" s="180">
        <f>SUM(O92*10+P92)/N92*10</f>
        <v>0</v>
      </c>
      <c r="R92" s="204">
        <v>1</v>
      </c>
      <c r="S92" s="204"/>
      <c r="T92" s="204"/>
      <c r="U92" s="180">
        <f>SUM(S92*10+T92)/R92*10</f>
        <v>0</v>
      </c>
      <c r="V92" s="204">
        <v>1</v>
      </c>
      <c r="W92" s="204"/>
      <c r="X92" s="204"/>
      <c r="Y92" s="180">
        <f>SUM(W92*10+X92)/V92*10</f>
        <v>0</v>
      </c>
      <c r="Z92" s="204">
        <v>1</v>
      </c>
      <c r="AA92" s="204"/>
      <c r="AB92" s="204"/>
      <c r="AC92" s="180">
        <f>SUM(AA92*10+AB92)/Z92*10</f>
        <v>0</v>
      </c>
      <c r="AD92" s="204">
        <v>1</v>
      </c>
      <c r="AE92" s="204"/>
      <c r="AF92" s="204"/>
      <c r="AG92" s="180">
        <f>SUM(AE92*10+AF92)/AD92*10</f>
        <v>0</v>
      </c>
      <c r="AH92" s="204">
        <v>1</v>
      </c>
      <c r="AI92" s="204"/>
      <c r="AJ92" s="204"/>
      <c r="AK92" s="180">
        <f>SUM(AI92*10+AJ92)/AH92*10</f>
        <v>0</v>
      </c>
      <c r="AL92" s="204">
        <v>1</v>
      </c>
      <c r="AM92" s="204"/>
      <c r="AN92" s="204"/>
      <c r="AO92" s="180">
        <f>SUM(AM92*10+AN92)/AL92*10</f>
        <v>0</v>
      </c>
      <c r="AP92" s="179">
        <v>1</v>
      </c>
      <c r="AQ92" s="204"/>
      <c r="AR92" s="204"/>
      <c r="AS92" s="180">
        <f>SUM(AQ92*10+AR92)/AP92*10</f>
        <v>0</v>
      </c>
      <c r="AT92" s="179">
        <v>1</v>
      </c>
      <c r="AU92" s="204"/>
      <c r="AV92" s="204"/>
      <c r="AW92" s="180">
        <f>SUM(AU92*10+AV92)/AT92*10</f>
        <v>0</v>
      </c>
      <c r="AX92" s="179">
        <v>1</v>
      </c>
      <c r="AY92" s="204"/>
      <c r="AZ92" s="204"/>
      <c r="BA92" s="180">
        <f>SUM(AY92*10+AZ92)/AX92*10</f>
        <v>0</v>
      </c>
      <c r="BB92" s="153">
        <f>IF(H92&lt;250,0,IF(H92&lt;500,250,IF(H92&lt;750,"500",IF(H92&lt;1000,750,IF(H92&lt;1500,1000,IF(H92&lt;2000,1500,IF(H92&lt;2500,2000,IF(H92&lt;3000,2500,3000))))))))</f>
        <v>0</v>
      </c>
      <c r="BC92" s="188">
        <v>0</v>
      </c>
      <c r="BD92" s="197">
        <f>BB92-BC92</f>
        <v>0</v>
      </c>
      <c r="BE92" s="153" t="str">
        <f>IF(BD92=0,"geen actie",CONCATENATE("diploma uitschrijven: ",BB92," punten"))</f>
        <v>geen actie</v>
      </c>
      <c r="BF92" s="182">
        <v>108</v>
      </c>
      <c r="BG92" s="182"/>
      <c r="BH92" s="182"/>
      <c r="BI92" s="182"/>
      <c r="BJ92" s="182"/>
      <c r="BK92" s="182"/>
      <c r="BL92" s="182"/>
      <c r="BM92" s="182"/>
      <c r="BN92" s="182"/>
    </row>
    <row r="93" spans="1:66" x14ac:dyDescent="0.3">
      <c r="A93" s="149">
        <v>109</v>
      </c>
      <c r="B93" s="149" t="str">
        <f>IF(A93=BF93,"v","x")</f>
        <v>v</v>
      </c>
      <c r="C93" s="149"/>
      <c r="D93" s="214"/>
      <c r="E93" s="174"/>
      <c r="F93" s="190"/>
      <c r="G93" s="186"/>
      <c r="H93" s="176">
        <f>SUM(M93+Q93+U93+Y93+AC93+AG93+AK93+AO93+AS93+AW93+BA93)</f>
        <v>0</v>
      </c>
      <c r="I93" s="153"/>
      <c r="J93" s="153">
        <v>2021</v>
      </c>
      <c r="K93" s="453">
        <f>J93-I93</f>
        <v>2021</v>
      </c>
      <c r="L93" s="184">
        <f>H93-M93</f>
        <v>0</v>
      </c>
      <c r="M93" s="164"/>
      <c r="N93" s="204">
        <v>1</v>
      </c>
      <c r="O93" s="204"/>
      <c r="P93" s="204"/>
      <c r="Q93" s="180">
        <f>SUM(O93*10+P93)/N93*10</f>
        <v>0</v>
      </c>
      <c r="R93" s="204">
        <v>1</v>
      </c>
      <c r="S93" s="204"/>
      <c r="T93" s="204"/>
      <c r="U93" s="180">
        <f>SUM(S93*10+T93)/R93*10</f>
        <v>0</v>
      </c>
      <c r="V93" s="204">
        <v>1</v>
      </c>
      <c r="W93" s="204"/>
      <c r="X93" s="204"/>
      <c r="Y93" s="180">
        <f>SUM(W93*10+X93)/V93*10</f>
        <v>0</v>
      </c>
      <c r="Z93" s="204">
        <v>1</v>
      </c>
      <c r="AA93" s="204"/>
      <c r="AB93" s="204"/>
      <c r="AC93" s="180">
        <f>SUM(AA93*10+AB93)/Z93*10</f>
        <v>0</v>
      </c>
      <c r="AD93" s="204">
        <v>1</v>
      </c>
      <c r="AE93" s="204"/>
      <c r="AF93" s="204"/>
      <c r="AG93" s="180">
        <f>SUM(AE93*10+AF93)/AD93*10</f>
        <v>0</v>
      </c>
      <c r="AH93" s="204">
        <v>1</v>
      </c>
      <c r="AI93" s="204"/>
      <c r="AJ93" s="204"/>
      <c r="AK93" s="180">
        <f>SUM(AI93*10+AJ93)/AH93*10</f>
        <v>0</v>
      </c>
      <c r="AL93" s="204">
        <v>1</v>
      </c>
      <c r="AM93" s="204"/>
      <c r="AN93" s="204"/>
      <c r="AO93" s="180">
        <f>SUM(AM93*10+AN93)/AL93*10</f>
        <v>0</v>
      </c>
      <c r="AP93" s="179">
        <v>1</v>
      </c>
      <c r="AQ93" s="204"/>
      <c r="AR93" s="204"/>
      <c r="AS93" s="180">
        <f>SUM(AQ93*10+AR93)/AP93*10</f>
        <v>0</v>
      </c>
      <c r="AT93" s="179">
        <v>1</v>
      </c>
      <c r="AU93" s="204"/>
      <c r="AV93" s="204"/>
      <c r="AW93" s="180">
        <f>SUM(AU93*10+AV93)/AT93*10</f>
        <v>0</v>
      </c>
      <c r="AX93" s="179">
        <v>1</v>
      </c>
      <c r="AY93" s="204"/>
      <c r="AZ93" s="204"/>
      <c r="BA93" s="180">
        <f>SUM(AY93*10+AZ93)/AX93*10</f>
        <v>0</v>
      </c>
      <c r="BB93" s="153">
        <f>IF(H93&lt;250,0,IF(H93&lt;500,250,IF(H93&lt;750,"500",IF(H93&lt;1000,750,IF(H93&lt;1500,1000,IF(H93&lt;2000,1500,IF(H93&lt;2500,2000,IF(H93&lt;3000,2500,3000))))))))</f>
        <v>0</v>
      </c>
      <c r="BC93" s="188">
        <v>0</v>
      </c>
      <c r="BD93" s="197">
        <f>BB93-BC93</f>
        <v>0</v>
      </c>
      <c r="BE93" s="153" t="str">
        <f>IF(BD93=0,"geen actie",CONCATENATE("diploma uitschrijven: ",BB93," punten"))</f>
        <v>geen actie</v>
      </c>
      <c r="BF93" s="182">
        <v>109</v>
      </c>
      <c r="BG93" s="182"/>
      <c r="BH93" s="182"/>
      <c r="BI93" s="182"/>
      <c r="BJ93" s="182"/>
      <c r="BK93" s="182"/>
      <c r="BL93" s="182"/>
      <c r="BM93" s="182"/>
      <c r="BN93" s="182"/>
    </row>
    <row r="94" spans="1:66" x14ac:dyDescent="0.3">
      <c r="A94" s="149">
        <v>110</v>
      </c>
      <c r="B94" s="149" t="str">
        <f>IF(A94=BF94,"v","x")</f>
        <v>v</v>
      </c>
      <c r="C94" s="149"/>
      <c r="D94" s="214"/>
      <c r="E94" s="174"/>
      <c r="F94" s="190"/>
      <c r="G94" s="186"/>
      <c r="H94" s="176">
        <f>SUM(M94+Q94+U94+Y94+AC94+AG94+AK94+AO94+AS94+AW94+BA94)</f>
        <v>0</v>
      </c>
      <c r="I94" s="153"/>
      <c r="J94" s="153">
        <v>2021</v>
      </c>
      <c r="K94" s="453">
        <f>J94-I94</f>
        <v>2021</v>
      </c>
      <c r="L94" s="184">
        <f>H94-M94</f>
        <v>0</v>
      </c>
      <c r="M94" s="164"/>
      <c r="N94" s="204">
        <v>1</v>
      </c>
      <c r="O94" s="204"/>
      <c r="P94" s="204"/>
      <c r="Q94" s="180">
        <f>SUM(O94*10+P94)/N94*10</f>
        <v>0</v>
      </c>
      <c r="R94" s="204">
        <v>1</v>
      </c>
      <c r="S94" s="204"/>
      <c r="T94" s="204"/>
      <c r="U94" s="180">
        <f>SUM(S94*10+T94)/R94*10</f>
        <v>0</v>
      </c>
      <c r="V94" s="204">
        <v>1</v>
      </c>
      <c r="W94" s="204"/>
      <c r="X94" s="204"/>
      <c r="Y94" s="180">
        <f>SUM(W94*10+X94)/V94*10</f>
        <v>0</v>
      </c>
      <c r="Z94" s="204">
        <v>1</v>
      </c>
      <c r="AA94" s="204"/>
      <c r="AB94" s="204"/>
      <c r="AC94" s="180">
        <f>SUM(AA94*10+AB94)/Z94*10</f>
        <v>0</v>
      </c>
      <c r="AD94" s="204">
        <v>1</v>
      </c>
      <c r="AE94" s="204"/>
      <c r="AF94" s="204"/>
      <c r="AG94" s="180">
        <f>SUM(AE94*10+AF94)/AD94*10</f>
        <v>0</v>
      </c>
      <c r="AH94" s="204">
        <v>1</v>
      </c>
      <c r="AI94" s="204"/>
      <c r="AJ94" s="204"/>
      <c r="AK94" s="180">
        <f>SUM(AI94*10+AJ94)/AH94*10</f>
        <v>0</v>
      </c>
      <c r="AL94" s="204">
        <v>1</v>
      </c>
      <c r="AM94" s="204"/>
      <c r="AN94" s="204"/>
      <c r="AO94" s="180">
        <f>SUM(AM94*10+AN94)/AL94*10</f>
        <v>0</v>
      </c>
      <c r="AP94" s="179">
        <v>1</v>
      </c>
      <c r="AQ94" s="204"/>
      <c r="AR94" s="204"/>
      <c r="AS94" s="180">
        <f>SUM(AQ94*10+AR94)/AP94*10</f>
        <v>0</v>
      </c>
      <c r="AT94" s="179">
        <v>1</v>
      </c>
      <c r="AU94" s="204"/>
      <c r="AV94" s="204"/>
      <c r="AW94" s="180">
        <f>SUM(AU94*10+AV94)/AT94*10</f>
        <v>0</v>
      </c>
      <c r="AX94" s="179">
        <v>1</v>
      </c>
      <c r="AY94" s="204"/>
      <c r="AZ94" s="204"/>
      <c r="BA94" s="180">
        <f>SUM(AY94*10+AZ94)/AX94*10</f>
        <v>0</v>
      </c>
      <c r="BB94" s="153">
        <f>IF(H94&lt;250,0,IF(H94&lt;500,250,IF(H94&lt;750,"500",IF(H94&lt;1000,750,IF(H94&lt;1500,1000,IF(H94&lt;2000,1500,IF(H94&lt;2500,2000,IF(H94&lt;3000,2500,3000))))))))</f>
        <v>0</v>
      </c>
      <c r="BC94" s="188">
        <v>0</v>
      </c>
      <c r="BD94" s="197">
        <f>BB94-BC94</f>
        <v>0</v>
      </c>
      <c r="BE94" s="153" t="str">
        <f>IF(BD94=0,"geen actie",CONCATENATE("diploma uitschrijven: ",BB94," punten"))</f>
        <v>geen actie</v>
      </c>
      <c r="BF94" s="182">
        <v>110</v>
      </c>
      <c r="BG94" s="182"/>
      <c r="BH94" s="182"/>
      <c r="BI94" s="182"/>
      <c r="BJ94" s="182"/>
      <c r="BK94" s="182"/>
      <c r="BL94" s="182"/>
      <c r="BM94" s="182"/>
      <c r="BN94" s="182"/>
    </row>
    <row r="95" spans="1:66" x14ac:dyDescent="0.3">
      <c r="A95" s="149">
        <v>111</v>
      </c>
      <c r="B95" s="149" t="str">
        <f>IF(A95=BF95,"v","x")</f>
        <v>v</v>
      </c>
      <c r="C95" s="149"/>
      <c r="D95" s="214"/>
      <c r="E95" s="174"/>
      <c r="F95" s="190"/>
      <c r="G95" s="186"/>
      <c r="H95" s="176">
        <f>SUM(M95+Q95+U95+Y95+AC95+AG95+AK95+AO95+AS95+AW95+BA95)</f>
        <v>0</v>
      </c>
      <c r="I95" s="153"/>
      <c r="J95" s="153">
        <v>2021</v>
      </c>
      <c r="K95" s="453">
        <f>J95-I95</f>
        <v>2021</v>
      </c>
      <c r="L95" s="184">
        <f>H95-M95</f>
        <v>0</v>
      </c>
      <c r="M95" s="164"/>
      <c r="N95" s="204">
        <v>1</v>
      </c>
      <c r="O95" s="204"/>
      <c r="P95" s="204"/>
      <c r="Q95" s="180">
        <f>SUM(O95*10+P95)/N95*10</f>
        <v>0</v>
      </c>
      <c r="R95" s="204">
        <v>1</v>
      </c>
      <c r="S95" s="204"/>
      <c r="T95" s="204"/>
      <c r="U95" s="180">
        <f>SUM(S95*10+T95)/R95*10</f>
        <v>0</v>
      </c>
      <c r="V95" s="204">
        <v>1</v>
      </c>
      <c r="W95" s="204"/>
      <c r="X95" s="204"/>
      <c r="Y95" s="180">
        <f>SUM(W95*10+X95)/V95*10</f>
        <v>0</v>
      </c>
      <c r="Z95" s="204">
        <v>1</v>
      </c>
      <c r="AA95" s="204"/>
      <c r="AB95" s="204"/>
      <c r="AC95" s="180">
        <f>SUM(AA95*10+AB95)/Z95*10</f>
        <v>0</v>
      </c>
      <c r="AD95" s="204">
        <v>1</v>
      </c>
      <c r="AE95" s="204"/>
      <c r="AF95" s="204"/>
      <c r="AG95" s="180">
        <f>SUM(AE95*10+AF95)/AD95*10</f>
        <v>0</v>
      </c>
      <c r="AH95" s="204">
        <v>1</v>
      </c>
      <c r="AI95" s="204"/>
      <c r="AJ95" s="204"/>
      <c r="AK95" s="180">
        <f>SUM(AI95*10+AJ95)/AH95*10</f>
        <v>0</v>
      </c>
      <c r="AL95" s="204">
        <v>1</v>
      </c>
      <c r="AM95" s="204"/>
      <c r="AN95" s="204"/>
      <c r="AO95" s="180">
        <f>SUM(AM95*10+AN95)/AL95*10</f>
        <v>0</v>
      </c>
      <c r="AP95" s="179">
        <v>1</v>
      </c>
      <c r="AQ95" s="204"/>
      <c r="AR95" s="204"/>
      <c r="AS95" s="180">
        <f>SUM(AQ95*10+AR95)/AP95*10</f>
        <v>0</v>
      </c>
      <c r="AT95" s="179">
        <v>1</v>
      </c>
      <c r="AU95" s="204"/>
      <c r="AV95" s="204"/>
      <c r="AW95" s="180">
        <f>SUM(AU95*10+AV95)/AT95*10</f>
        <v>0</v>
      </c>
      <c r="AX95" s="179">
        <v>1</v>
      </c>
      <c r="AY95" s="204"/>
      <c r="AZ95" s="204"/>
      <c r="BA95" s="180">
        <f>SUM(AY95*10+AZ95)/AX95*10</f>
        <v>0</v>
      </c>
      <c r="BB95" s="153">
        <f>IF(H95&lt;250,0,IF(H95&lt;500,250,IF(H95&lt;750,"500",IF(H95&lt;1000,750,IF(H95&lt;1500,1000,IF(H95&lt;2000,1500,IF(H95&lt;2500,2000,IF(H95&lt;3000,2500,3000))))))))</f>
        <v>0</v>
      </c>
      <c r="BC95" s="188">
        <v>0</v>
      </c>
      <c r="BD95" s="197">
        <f>BB95-BC95</f>
        <v>0</v>
      </c>
      <c r="BE95" s="153" t="str">
        <f>IF(BD95=0,"geen actie",CONCATENATE("diploma uitschrijven: ",BB95," punten"))</f>
        <v>geen actie</v>
      </c>
      <c r="BF95" s="182">
        <v>111</v>
      </c>
      <c r="BG95" s="182"/>
      <c r="BH95" s="182"/>
      <c r="BI95" s="182"/>
      <c r="BJ95" s="182"/>
      <c r="BK95" s="182"/>
      <c r="BL95" s="182"/>
      <c r="BM95" s="182"/>
      <c r="BN95" s="182"/>
    </row>
    <row r="96" spans="1:66" x14ac:dyDescent="0.3">
      <c r="A96" s="149">
        <v>112</v>
      </c>
      <c r="B96" s="149" t="str">
        <f>IF(A96=BF96,"v","x")</f>
        <v>v</v>
      </c>
      <c r="C96" s="149"/>
      <c r="D96" s="214"/>
      <c r="E96" s="174"/>
      <c r="F96" s="190"/>
      <c r="G96" s="186"/>
      <c r="H96" s="176">
        <f>SUM(M96+Q96+U96+Y96+AC96+AG96+AK96+AO96+AS96+AW96+BA96)</f>
        <v>0</v>
      </c>
      <c r="I96" s="153"/>
      <c r="J96" s="153">
        <v>2021</v>
      </c>
      <c r="K96" s="453">
        <f>J96-I96</f>
        <v>2021</v>
      </c>
      <c r="L96" s="184">
        <f>H96-M96</f>
        <v>0</v>
      </c>
      <c r="M96" s="164"/>
      <c r="N96" s="204">
        <v>1</v>
      </c>
      <c r="O96" s="204"/>
      <c r="P96" s="204"/>
      <c r="Q96" s="180">
        <f>SUM(O96*10+P96)/N96*10</f>
        <v>0</v>
      </c>
      <c r="R96" s="204">
        <v>1</v>
      </c>
      <c r="S96" s="204"/>
      <c r="T96" s="204"/>
      <c r="U96" s="180">
        <f>SUM(S96*10+T96)/R96*10</f>
        <v>0</v>
      </c>
      <c r="V96" s="204">
        <v>1</v>
      </c>
      <c r="W96" s="204"/>
      <c r="X96" s="204"/>
      <c r="Y96" s="180">
        <f>SUM(W96*10+X96)/V96*10</f>
        <v>0</v>
      </c>
      <c r="Z96" s="204">
        <v>1</v>
      </c>
      <c r="AA96" s="204"/>
      <c r="AB96" s="204"/>
      <c r="AC96" s="180">
        <f>SUM(AA96*10+AB96)/Z96*10</f>
        <v>0</v>
      </c>
      <c r="AD96" s="204">
        <v>1</v>
      </c>
      <c r="AE96" s="204"/>
      <c r="AF96" s="204"/>
      <c r="AG96" s="180">
        <f>SUM(AE96*10+AF96)/AD96*10</f>
        <v>0</v>
      </c>
      <c r="AH96" s="204">
        <v>1</v>
      </c>
      <c r="AI96" s="204"/>
      <c r="AJ96" s="204"/>
      <c r="AK96" s="180">
        <f>SUM(AI96*10+AJ96)/AH96*10</f>
        <v>0</v>
      </c>
      <c r="AL96" s="204">
        <v>1</v>
      </c>
      <c r="AM96" s="204"/>
      <c r="AN96" s="204"/>
      <c r="AO96" s="180">
        <f>SUM(AM96*10+AN96)/AL96*10</f>
        <v>0</v>
      </c>
      <c r="AP96" s="179">
        <v>1</v>
      </c>
      <c r="AQ96" s="204"/>
      <c r="AR96" s="204"/>
      <c r="AS96" s="180">
        <f>SUM(AQ96*10+AR96)/AP96*10</f>
        <v>0</v>
      </c>
      <c r="AT96" s="179">
        <v>1</v>
      </c>
      <c r="AU96" s="204"/>
      <c r="AV96" s="204"/>
      <c r="AW96" s="180">
        <f>SUM(AU96*10+AV96)/AT96*10</f>
        <v>0</v>
      </c>
      <c r="AX96" s="179">
        <v>1</v>
      </c>
      <c r="AY96" s="204"/>
      <c r="AZ96" s="204"/>
      <c r="BA96" s="180">
        <f>SUM(AY96*10+AZ96)/AX96*10</f>
        <v>0</v>
      </c>
      <c r="BB96" s="153">
        <f>IF(H96&lt;250,0,IF(H96&lt;500,250,IF(H96&lt;750,"500",IF(H96&lt;1000,750,IF(H96&lt;1500,1000,IF(H96&lt;2000,1500,IF(H96&lt;2500,2000,IF(H96&lt;3000,2500,3000))))))))</f>
        <v>0</v>
      </c>
      <c r="BC96" s="188">
        <v>0</v>
      </c>
      <c r="BD96" s="197">
        <f>BB96-BC96</f>
        <v>0</v>
      </c>
      <c r="BE96" s="153" t="str">
        <f>IF(BD96=0,"geen actie",CONCATENATE("diploma uitschrijven: ",BB96," punten"))</f>
        <v>geen actie</v>
      </c>
      <c r="BF96" s="182">
        <v>112</v>
      </c>
      <c r="BG96" s="182"/>
      <c r="BH96" s="182"/>
      <c r="BI96" s="182"/>
      <c r="BJ96" s="182"/>
      <c r="BK96" s="182"/>
      <c r="BL96" s="182"/>
      <c r="BM96" s="182"/>
      <c r="BN96" s="182"/>
    </row>
    <row r="97" spans="1:66" x14ac:dyDescent="0.3">
      <c r="A97" s="149">
        <v>113</v>
      </c>
      <c r="B97" s="149" t="str">
        <f>IF(A97=BF97,"v","x")</f>
        <v>v</v>
      </c>
      <c r="C97" s="149"/>
      <c r="D97" s="214"/>
      <c r="E97" s="174"/>
      <c r="F97" s="190"/>
      <c r="G97" s="186"/>
      <c r="H97" s="176">
        <f>SUM(M97+Q97+U97+Y97+AC97+AG97+AK97+AO97+AS97+AW97+BA97)</f>
        <v>0</v>
      </c>
      <c r="I97" s="153"/>
      <c r="J97" s="153">
        <v>2021</v>
      </c>
      <c r="K97" s="453">
        <f>J97-I97</f>
        <v>2021</v>
      </c>
      <c r="L97" s="184">
        <f>H97-M97</f>
        <v>0</v>
      </c>
      <c r="M97" s="164"/>
      <c r="N97" s="204">
        <v>1</v>
      </c>
      <c r="O97" s="204"/>
      <c r="P97" s="204"/>
      <c r="Q97" s="180">
        <f>SUM(O97*10+P97)/N97*10</f>
        <v>0</v>
      </c>
      <c r="R97" s="204">
        <v>1</v>
      </c>
      <c r="S97" s="204"/>
      <c r="T97" s="204"/>
      <c r="U97" s="180">
        <f>SUM(S97*10+T97)/R97*10</f>
        <v>0</v>
      </c>
      <c r="V97" s="204">
        <v>1</v>
      </c>
      <c r="W97" s="204"/>
      <c r="X97" s="204"/>
      <c r="Y97" s="180">
        <f>SUM(W97*10+X97)/V97*10</f>
        <v>0</v>
      </c>
      <c r="Z97" s="204">
        <v>1</v>
      </c>
      <c r="AA97" s="204"/>
      <c r="AB97" s="204"/>
      <c r="AC97" s="180">
        <f>SUM(AA97*10+AB97)/Z97*10</f>
        <v>0</v>
      </c>
      <c r="AD97" s="204">
        <v>1</v>
      </c>
      <c r="AE97" s="204"/>
      <c r="AF97" s="204"/>
      <c r="AG97" s="180">
        <f>SUM(AE97*10+AF97)/AD97*10</f>
        <v>0</v>
      </c>
      <c r="AH97" s="204">
        <v>1</v>
      </c>
      <c r="AI97" s="204"/>
      <c r="AJ97" s="204"/>
      <c r="AK97" s="180">
        <f>SUM(AI97*10+AJ97)/AH97*10</f>
        <v>0</v>
      </c>
      <c r="AL97" s="204">
        <v>1</v>
      </c>
      <c r="AM97" s="204"/>
      <c r="AN97" s="204"/>
      <c r="AO97" s="180">
        <f>SUM(AM97*10+AN97)/AL97*10</f>
        <v>0</v>
      </c>
      <c r="AP97" s="179">
        <v>1</v>
      </c>
      <c r="AQ97" s="204"/>
      <c r="AR97" s="204"/>
      <c r="AS97" s="180">
        <f>SUM(AQ97*10+AR97)/AP97*10</f>
        <v>0</v>
      </c>
      <c r="AT97" s="179">
        <v>1</v>
      </c>
      <c r="AU97" s="204"/>
      <c r="AV97" s="204"/>
      <c r="AW97" s="180">
        <f>SUM(AU97*10+AV97)/AT97*10</f>
        <v>0</v>
      </c>
      <c r="AX97" s="179">
        <v>1</v>
      </c>
      <c r="AY97" s="204"/>
      <c r="AZ97" s="204"/>
      <c r="BA97" s="180">
        <f>SUM(AY97*10+AZ97)/AX97*10</f>
        <v>0</v>
      </c>
      <c r="BB97" s="153">
        <f>IF(H97&lt;250,0,IF(H97&lt;500,250,IF(H97&lt;750,"500",IF(H97&lt;1000,750,IF(H97&lt;1500,1000,IF(H97&lt;2000,1500,IF(H97&lt;2500,2000,IF(H97&lt;3000,2500,3000))))))))</f>
        <v>0</v>
      </c>
      <c r="BC97" s="188">
        <v>0</v>
      </c>
      <c r="BD97" s="197">
        <f>BB97-BC97</f>
        <v>0</v>
      </c>
      <c r="BE97" s="153" t="str">
        <f>IF(BD97=0,"geen actie",CONCATENATE("diploma uitschrijven: ",BB97," punten"))</f>
        <v>geen actie</v>
      </c>
      <c r="BF97" s="182">
        <v>113</v>
      </c>
      <c r="BG97" s="182"/>
      <c r="BH97" s="182"/>
      <c r="BI97" s="182"/>
      <c r="BJ97" s="182"/>
      <c r="BK97" s="182"/>
      <c r="BL97" s="182"/>
      <c r="BM97" s="182"/>
      <c r="BN97" s="182"/>
    </row>
    <row r="98" spans="1:66" x14ac:dyDescent="0.3">
      <c r="A98" s="149">
        <v>114</v>
      </c>
      <c r="B98" s="149" t="str">
        <f>IF(A98=BF98,"v","x")</f>
        <v>v</v>
      </c>
      <c r="C98" s="149"/>
      <c r="D98" s="214"/>
      <c r="E98" s="174"/>
      <c r="F98" s="190"/>
      <c r="G98" s="186"/>
      <c r="H98" s="176">
        <f>SUM(M98+Q98+U98+Y98+AC98+AG98+AK98+AO98+AS98+AW98+BA98)</f>
        <v>0</v>
      </c>
      <c r="I98" s="153"/>
      <c r="J98" s="153">
        <v>2021</v>
      </c>
      <c r="K98" s="453">
        <f>J98-I98</f>
        <v>2021</v>
      </c>
      <c r="L98" s="184">
        <f>H98-M98</f>
        <v>0</v>
      </c>
      <c r="M98" s="164"/>
      <c r="N98" s="204">
        <v>1</v>
      </c>
      <c r="O98" s="204"/>
      <c r="P98" s="204"/>
      <c r="Q98" s="180">
        <f>SUM(O98*10+P98)/N98*10</f>
        <v>0</v>
      </c>
      <c r="R98" s="204">
        <v>1</v>
      </c>
      <c r="S98" s="204"/>
      <c r="T98" s="204"/>
      <c r="U98" s="180">
        <f>SUM(S98*10+T98)/R98*10</f>
        <v>0</v>
      </c>
      <c r="V98" s="204">
        <v>1</v>
      </c>
      <c r="W98" s="204"/>
      <c r="X98" s="204"/>
      <c r="Y98" s="180">
        <f>SUM(W98*10+X98)/V98*10</f>
        <v>0</v>
      </c>
      <c r="Z98" s="204">
        <v>1</v>
      </c>
      <c r="AA98" s="204"/>
      <c r="AB98" s="204"/>
      <c r="AC98" s="180">
        <f>SUM(AA98*10+AB98)/Z98*10</f>
        <v>0</v>
      </c>
      <c r="AD98" s="204">
        <v>1</v>
      </c>
      <c r="AE98" s="204"/>
      <c r="AF98" s="204"/>
      <c r="AG98" s="180">
        <f>SUM(AE98*10+AF98)/AD98*10</f>
        <v>0</v>
      </c>
      <c r="AH98" s="204">
        <v>1</v>
      </c>
      <c r="AI98" s="204"/>
      <c r="AJ98" s="204"/>
      <c r="AK98" s="180">
        <f>SUM(AI98*10+AJ98)/AH98*10</f>
        <v>0</v>
      </c>
      <c r="AL98" s="204">
        <v>1</v>
      </c>
      <c r="AM98" s="204"/>
      <c r="AN98" s="204"/>
      <c r="AO98" s="180">
        <f>SUM(AM98*10+AN98)/AL98*10</f>
        <v>0</v>
      </c>
      <c r="AP98" s="179">
        <v>1</v>
      </c>
      <c r="AQ98" s="204"/>
      <c r="AR98" s="204"/>
      <c r="AS98" s="180">
        <f>SUM(AQ98*10+AR98)/AP98*10</f>
        <v>0</v>
      </c>
      <c r="AT98" s="179">
        <v>1</v>
      </c>
      <c r="AU98" s="204"/>
      <c r="AV98" s="204"/>
      <c r="AW98" s="180">
        <f>SUM(AU98*10+AV98)/AT98*10</f>
        <v>0</v>
      </c>
      <c r="AX98" s="179">
        <v>1</v>
      </c>
      <c r="AY98" s="204"/>
      <c r="AZ98" s="204"/>
      <c r="BA98" s="180">
        <f>SUM(AY98*10+AZ98)/AX98*10</f>
        <v>0</v>
      </c>
      <c r="BB98" s="153">
        <f>IF(H98&lt;250,0,IF(H98&lt;500,250,IF(H98&lt;750,"500",IF(H98&lt;1000,750,IF(H98&lt;1500,1000,IF(H98&lt;2000,1500,IF(H98&lt;2500,2000,IF(H98&lt;3000,2500,3000))))))))</f>
        <v>0</v>
      </c>
      <c r="BC98" s="188">
        <v>0</v>
      </c>
      <c r="BD98" s="197">
        <f>BB98-BC98</f>
        <v>0</v>
      </c>
      <c r="BE98" s="153" t="str">
        <f>IF(BD98=0,"geen actie",CONCATENATE("diploma uitschrijven: ",BB98," punten"))</f>
        <v>geen actie</v>
      </c>
      <c r="BF98" s="182">
        <v>114</v>
      </c>
      <c r="BG98" s="182"/>
      <c r="BH98" s="182"/>
      <c r="BI98" s="182"/>
      <c r="BJ98" s="182"/>
      <c r="BK98" s="182"/>
      <c r="BL98" s="182"/>
      <c r="BM98" s="182"/>
      <c r="BN98" s="182"/>
    </row>
    <row r="99" spans="1:66" x14ac:dyDescent="0.3">
      <c r="A99" s="149">
        <v>115</v>
      </c>
      <c r="B99" s="149" t="str">
        <f>IF(A99=BF99,"v","x")</f>
        <v>v</v>
      </c>
      <c r="C99" s="149"/>
      <c r="D99" s="214"/>
      <c r="E99" s="174"/>
      <c r="F99" s="190"/>
      <c r="G99" s="186"/>
      <c r="H99" s="176">
        <f>SUM(M99+Q99+U99+Y99+AC99+AG99+AK99+AO99+AS99+AW99+BA99)</f>
        <v>0</v>
      </c>
      <c r="I99" s="153"/>
      <c r="J99" s="153">
        <v>2021</v>
      </c>
      <c r="K99" s="453">
        <f>J99-I99</f>
        <v>2021</v>
      </c>
      <c r="L99" s="184">
        <f>H99-M99</f>
        <v>0</v>
      </c>
      <c r="M99" s="164"/>
      <c r="N99" s="204">
        <v>1</v>
      </c>
      <c r="O99" s="204"/>
      <c r="P99" s="204"/>
      <c r="Q99" s="180">
        <f>SUM(O99*10+P99)/N99*10</f>
        <v>0</v>
      </c>
      <c r="R99" s="204">
        <v>1</v>
      </c>
      <c r="S99" s="204"/>
      <c r="T99" s="204"/>
      <c r="U99" s="180">
        <f>SUM(S99*10+T99)/R99*10</f>
        <v>0</v>
      </c>
      <c r="V99" s="204">
        <v>1</v>
      </c>
      <c r="W99" s="204"/>
      <c r="X99" s="204"/>
      <c r="Y99" s="180">
        <f>SUM(W99*10+X99)/V99*10</f>
        <v>0</v>
      </c>
      <c r="Z99" s="204">
        <v>1</v>
      </c>
      <c r="AA99" s="204"/>
      <c r="AB99" s="204"/>
      <c r="AC99" s="180">
        <f>SUM(AA99*10+AB99)/Z99*10</f>
        <v>0</v>
      </c>
      <c r="AD99" s="204">
        <v>1</v>
      </c>
      <c r="AE99" s="204"/>
      <c r="AF99" s="204"/>
      <c r="AG99" s="180">
        <f>SUM(AE99*10+AF99)/AD99*10</f>
        <v>0</v>
      </c>
      <c r="AH99" s="204">
        <v>1</v>
      </c>
      <c r="AI99" s="204"/>
      <c r="AJ99" s="204"/>
      <c r="AK99" s="180">
        <f>SUM(AI99*10+AJ99)/AH99*10</f>
        <v>0</v>
      </c>
      <c r="AL99" s="204">
        <v>1</v>
      </c>
      <c r="AM99" s="204"/>
      <c r="AN99" s="204"/>
      <c r="AO99" s="180">
        <f>SUM(AM99*10+AN99)/AL99*10</f>
        <v>0</v>
      </c>
      <c r="AP99" s="179">
        <v>1</v>
      </c>
      <c r="AQ99" s="204"/>
      <c r="AR99" s="204"/>
      <c r="AS99" s="180">
        <f>SUM(AQ99*10+AR99)/AP99*10</f>
        <v>0</v>
      </c>
      <c r="AT99" s="179">
        <v>1</v>
      </c>
      <c r="AU99" s="204"/>
      <c r="AV99" s="204"/>
      <c r="AW99" s="180">
        <f>SUM(AU99*10+AV99)/AT99*10</f>
        <v>0</v>
      </c>
      <c r="AX99" s="179">
        <v>1</v>
      </c>
      <c r="AY99" s="204"/>
      <c r="AZ99" s="204"/>
      <c r="BA99" s="180">
        <f>SUM(AY99*10+AZ99)/AX99*10</f>
        <v>0</v>
      </c>
      <c r="BB99" s="153">
        <f>IF(H99&lt;250,0,IF(H99&lt;500,250,IF(H99&lt;750,"500",IF(H99&lt;1000,750,IF(H99&lt;1500,1000,IF(H99&lt;2000,1500,IF(H99&lt;2500,2000,IF(H99&lt;3000,2500,3000))))))))</f>
        <v>0</v>
      </c>
      <c r="BC99" s="188">
        <v>0</v>
      </c>
      <c r="BD99" s="197">
        <f>BB99-BC99</f>
        <v>0</v>
      </c>
      <c r="BE99" s="153" t="str">
        <f>IF(BD99=0,"geen actie",CONCATENATE("diploma uitschrijven: ",BB99," punten"))</f>
        <v>geen actie</v>
      </c>
      <c r="BF99" s="182">
        <v>115</v>
      </c>
      <c r="BG99" s="182"/>
      <c r="BH99" s="182"/>
      <c r="BI99" s="182"/>
      <c r="BJ99" s="182"/>
      <c r="BK99" s="182"/>
      <c r="BL99" s="182"/>
      <c r="BM99" s="182"/>
      <c r="BN99" s="182"/>
    </row>
    <row r="100" spans="1:66" x14ac:dyDescent="0.3">
      <c r="A100" s="149">
        <v>116</v>
      </c>
      <c r="B100" s="149" t="str">
        <f>IF(A100=BF100,"v","x")</f>
        <v>v</v>
      </c>
      <c r="C100" s="149"/>
      <c r="D100" s="214"/>
      <c r="E100" s="174"/>
      <c r="F100" s="190"/>
      <c r="G100" s="186"/>
      <c r="H100" s="176">
        <f>SUM(M100+Q100+U100+Y100+AC100+AG100+AK100+AO100+AS100+AW100+BA100)</f>
        <v>0</v>
      </c>
      <c r="I100" s="153"/>
      <c r="J100" s="153">
        <v>2021</v>
      </c>
      <c r="K100" s="453">
        <f>J100-I100</f>
        <v>2021</v>
      </c>
      <c r="L100" s="184">
        <f>H100-M100</f>
        <v>0</v>
      </c>
      <c r="M100" s="164"/>
      <c r="N100" s="204">
        <v>1</v>
      </c>
      <c r="O100" s="204"/>
      <c r="P100" s="204"/>
      <c r="Q100" s="180">
        <f>SUM(O100*10+P100)/N100*10</f>
        <v>0</v>
      </c>
      <c r="R100" s="204">
        <v>1</v>
      </c>
      <c r="S100" s="204"/>
      <c r="T100" s="204"/>
      <c r="U100" s="180">
        <f>SUM(S100*10+T100)/R100*10</f>
        <v>0</v>
      </c>
      <c r="V100" s="204">
        <v>1</v>
      </c>
      <c r="W100" s="204"/>
      <c r="X100" s="204"/>
      <c r="Y100" s="180">
        <f>SUM(W100*10+X100)/V100*10</f>
        <v>0</v>
      </c>
      <c r="Z100" s="204">
        <v>1</v>
      </c>
      <c r="AA100" s="204"/>
      <c r="AB100" s="204"/>
      <c r="AC100" s="180">
        <f>SUM(AA100*10+AB100)/Z100*10</f>
        <v>0</v>
      </c>
      <c r="AD100" s="204">
        <v>1</v>
      </c>
      <c r="AE100" s="204"/>
      <c r="AF100" s="204"/>
      <c r="AG100" s="180">
        <f>SUM(AE100*10+AF100)/AD100*10</f>
        <v>0</v>
      </c>
      <c r="AH100" s="204">
        <v>1</v>
      </c>
      <c r="AI100" s="204"/>
      <c r="AJ100" s="204"/>
      <c r="AK100" s="180">
        <f>SUM(AI100*10+AJ100)/AH100*10</f>
        <v>0</v>
      </c>
      <c r="AL100" s="204">
        <v>1</v>
      </c>
      <c r="AM100" s="204"/>
      <c r="AN100" s="204"/>
      <c r="AO100" s="180">
        <f>SUM(AM100*10+AN100)/AL100*10</f>
        <v>0</v>
      </c>
      <c r="AP100" s="179">
        <v>1</v>
      </c>
      <c r="AQ100" s="204"/>
      <c r="AR100" s="204"/>
      <c r="AS100" s="180">
        <f>SUM(AQ100*10+AR100)/AP100*10</f>
        <v>0</v>
      </c>
      <c r="AT100" s="179">
        <v>1</v>
      </c>
      <c r="AU100" s="204"/>
      <c r="AV100" s="204"/>
      <c r="AW100" s="180">
        <f>SUM(AU100*10+AV100)/AT100*10</f>
        <v>0</v>
      </c>
      <c r="AX100" s="179">
        <v>1</v>
      </c>
      <c r="AY100" s="204"/>
      <c r="AZ100" s="204"/>
      <c r="BA100" s="180">
        <f>SUM(AY100*10+AZ100)/AX100*10</f>
        <v>0</v>
      </c>
      <c r="BB100" s="153">
        <f>IF(H100&lt;250,0,IF(H100&lt;500,250,IF(H100&lt;750,"500",IF(H100&lt;1000,750,IF(H100&lt;1500,1000,IF(H100&lt;2000,1500,IF(H100&lt;2500,2000,IF(H100&lt;3000,2500,3000))))))))</f>
        <v>0</v>
      </c>
      <c r="BC100" s="188">
        <v>0</v>
      </c>
      <c r="BD100" s="197">
        <f>BB100-BC100</f>
        <v>0</v>
      </c>
      <c r="BE100" s="153" t="str">
        <f>IF(BD100=0,"geen actie",CONCATENATE("diploma uitschrijven: ",BB100," punten"))</f>
        <v>geen actie</v>
      </c>
      <c r="BF100" s="182">
        <v>116</v>
      </c>
      <c r="BG100" s="182"/>
      <c r="BH100" s="182"/>
      <c r="BI100" s="182"/>
      <c r="BJ100" s="182"/>
      <c r="BK100" s="182"/>
      <c r="BL100" s="182"/>
      <c r="BM100" s="182"/>
      <c r="BN100" s="182"/>
    </row>
    <row r="101" spans="1:66" x14ac:dyDescent="0.3">
      <c r="A101" s="149">
        <v>117</v>
      </c>
      <c r="B101" s="149" t="str">
        <f>IF(A101=BF101,"v","x")</f>
        <v>v</v>
      </c>
      <c r="C101" s="149"/>
      <c r="D101" s="214"/>
      <c r="E101" s="174"/>
      <c r="F101" s="190"/>
      <c r="G101" s="186"/>
      <c r="H101" s="176">
        <f>SUM(M101+Q101+U101+Y101+AC101+AG101+AK101+AO101+AS101+AW101+BA101)</f>
        <v>0</v>
      </c>
      <c r="I101" s="153"/>
      <c r="J101" s="153">
        <v>2021</v>
      </c>
      <c r="K101" s="453">
        <f>J101-I101</f>
        <v>2021</v>
      </c>
      <c r="L101" s="184">
        <f>H101-M101</f>
        <v>0</v>
      </c>
      <c r="M101" s="164"/>
      <c r="N101" s="204">
        <v>1</v>
      </c>
      <c r="O101" s="204"/>
      <c r="P101" s="204"/>
      <c r="Q101" s="180">
        <f>SUM(O101*10+P101)/N101*10</f>
        <v>0</v>
      </c>
      <c r="R101" s="204">
        <v>1</v>
      </c>
      <c r="S101" s="204"/>
      <c r="T101" s="204"/>
      <c r="U101" s="180">
        <f>SUM(S101*10+T101)/R101*10</f>
        <v>0</v>
      </c>
      <c r="V101" s="204">
        <v>1</v>
      </c>
      <c r="W101" s="204"/>
      <c r="X101" s="204"/>
      <c r="Y101" s="180">
        <f>SUM(W101*10+X101)/V101*10</f>
        <v>0</v>
      </c>
      <c r="Z101" s="204">
        <v>1</v>
      </c>
      <c r="AA101" s="204"/>
      <c r="AB101" s="204"/>
      <c r="AC101" s="180">
        <f>SUM(AA101*10+AB101)/Z101*10</f>
        <v>0</v>
      </c>
      <c r="AD101" s="204">
        <v>1</v>
      </c>
      <c r="AE101" s="204"/>
      <c r="AF101" s="204"/>
      <c r="AG101" s="180">
        <f>SUM(AE101*10+AF101)/AD101*10</f>
        <v>0</v>
      </c>
      <c r="AH101" s="204">
        <v>1</v>
      </c>
      <c r="AI101" s="204"/>
      <c r="AJ101" s="204"/>
      <c r="AK101" s="180">
        <f>SUM(AI101*10+AJ101)/AH101*10</f>
        <v>0</v>
      </c>
      <c r="AL101" s="204">
        <v>1</v>
      </c>
      <c r="AM101" s="204"/>
      <c r="AN101" s="204"/>
      <c r="AO101" s="180">
        <f>SUM(AM101*10+AN101)/AL101*10</f>
        <v>0</v>
      </c>
      <c r="AP101" s="179">
        <v>1</v>
      </c>
      <c r="AQ101" s="204"/>
      <c r="AR101" s="204"/>
      <c r="AS101" s="180">
        <f>SUM(AQ101*10+AR101)/AP101*10</f>
        <v>0</v>
      </c>
      <c r="AT101" s="179">
        <v>1</v>
      </c>
      <c r="AU101" s="204"/>
      <c r="AV101" s="204"/>
      <c r="AW101" s="180">
        <f>SUM(AU101*10+AV101)/AT101*10</f>
        <v>0</v>
      </c>
      <c r="AX101" s="179">
        <v>1</v>
      </c>
      <c r="AY101" s="204"/>
      <c r="AZ101" s="204"/>
      <c r="BA101" s="180">
        <f>SUM(AY101*10+AZ101)/AX101*10</f>
        <v>0</v>
      </c>
      <c r="BB101" s="153">
        <f>IF(H101&lt;250,0,IF(H101&lt;500,250,IF(H101&lt;750,"500",IF(H101&lt;1000,750,IF(H101&lt;1500,1000,IF(H101&lt;2000,1500,IF(H101&lt;2500,2000,IF(H101&lt;3000,2500,3000))))))))</f>
        <v>0</v>
      </c>
      <c r="BC101" s="188">
        <v>0</v>
      </c>
      <c r="BD101" s="197">
        <f>BB101-BC101</f>
        <v>0</v>
      </c>
      <c r="BE101" s="153" t="str">
        <f>IF(BD101=0,"geen actie",CONCATENATE("diploma uitschrijven: ",BB101," punten"))</f>
        <v>geen actie</v>
      </c>
      <c r="BF101" s="182">
        <v>117</v>
      </c>
      <c r="BG101" s="182"/>
      <c r="BH101" s="182"/>
      <c r="BI101" s="182"/>
      <c r="BJ101" s="182"/>
      <c r="BK101" s="182"/>
      <c r="BL101" s="182"/>
      <c r="BM101" s="182"/>
      <c r="BN101" s="182"/>
    </row>
    <row r="102" spans="1:66" x14ac:dyDescent="0.3">
      <c r="A102" s="149">
        <v>118</v>
      </c>
      <c r="B102" s="149" t="str">
        <f>IF(A102=BF102,"v","x")</f>
        <v>v</v>
      </c>
      <c r="C102" s="149"/>
      <c r="D102" s="217"/>
      <c r="E102" s="174"/>
      <c r="F102" s="190"/>
      <c r="G102" s="186"/>
      <c r="H102" s="176">
        <f>SUM(M102+Q102+U102+Y102+AC102+AG102+AK102+AO102+AS102+AW102+BA102)</f>
        <v>0</v>
      </c>
      <c r="I102" s="153"/>
      <c r="J102" s="153">
        <v>2021</v>
      </c>
      <c r="K102" s="453">
        <f>J102-I102</f>
        <v>2021</v>
      </c>
      <c r="L102" s="184">
        <f>H102-M102</f>
        <v>0</v>
      </c>
      <c r="M102" s="164"/>
      <c r="N102" s="204">
        <v>1</v>
      </c>
      <c r="O102" s="204"/>
      <c r="P102" s="204"/>
      <c r="Q102" s="180">
        <f>SUM(O102*10+P102)/N102*10</f>
        <v>0</v>
      </c>
      <c r="R102" s="204">
        <v>1</v>
      </c>
      <c r="S102" s="204"/>
      <c r="T102" s="204"/>
      <c r="U102" s="180">
        <f>SUM(S102*10+T102)/R102*10</f>
        <v>0</v>
      </c>
      <c r="V102" s="204">
        <v>1</v>
      </c>
      <c r="W102" s="204"/>
      <c r="X102" s="204"/>
      <c r="Y102" s="180">
        <f>SUM(W102*10+X102)/V102*10</f>
        <v>0</v>
      </c>
      <c r="Z102" s="204">
        <v>1</v>
      </c>
      <c r="AA102" s="204"/>
      <c r="AB102" s="204"/>
      <c r="AC102" s="180">
        <f>SUM(AA102*10+AB102)/Z102*10</f>
        <v>0</v>
      </c>
      <c r="AD102" s="204">
        <v>1</v>
      </c>
      <c r="AE102" s="204"/>
      <c r="AF102" s="204"/>
      <c r="AG102" s="180">
        <f>SUM(AE102*10+AF102)/AD102*10</f>
        <v>0</v>
      </c>
      <c r="AH102" s="204">
        <v>1</v>
      </c>
      <c r="AI102" s="204"/>
      <c r="AJ102" s="204"/>
      <c r="AK102" s="180">
        <f>SUM(AI102*10+AJ102)/AH102*10</f>
        <v>0</v>
      </c>
      <c r="AL102" s="204">
        <v>1</v>
      </c>
      <c r="AM102" s="204"/>
      <c r="AN102" s="204"/>
      <c r="AO102" s="180">
        <f>SUM(AM102*10+AN102)/AL102*10</f>
        <v>0</v>
      </c>
      <c r="AP102" s="179">
        <v>1</v>
      </c>
      <c r="AQ102" s="204"/>
      <c r="AR102" s="204"/>
      <c r="AS102" s="180">
        <f>SUM(AQ102*10+AR102)/AP102*10</f>
        <v>0</v>
      </c>
      <c r="AT102" s="179">
        <v>1</v>
      </c>
      <c r="AU102" s="204"/>
      <c r="AV102" s="204"/>
      <c r="AW102" s="180">
        <f>SUM(AU102*10+AV102)/AT102*10</f>
        <v>0</v>
      </c>
      <c r="AX102" s="179">
        <v>1</v>
      </c>
      <c r="AY102" s="204"/>
      <c r="AZ102" s="204"/>
      <c r="BA102" s="180">
        <f>SUM(AY102*10+AZ102)/AX102*10</f>
        <v>0</v>
      </c>
      <c r="BB102" s="153">
        <v>0</v>
      </c>
      <c r="BC102" s="188">
        <v>0</v>
      </c>
      <c r="BD102" s="197">
        <f>BB102-BC102</f>
        <v>0</v>
      </c>
      <c r="BE102" s="153" t="str">
        <f>IF(BD102=0,"geen actie",CONCATENATE("diploma uitschrijven: ",BB102," punten"))</f>
        <v>geen actie</v>
      </c>
      <c r="BF102" s="182">
        <v>118</v>
      </c>
      <c r="BG102" s="182"/>
      <c r="BH102" s="182"/>
      <c r="BI102" s="182"/>
      <c r="BJ102" s="182"/>
      <c r="BK102" s="182"/>
      <c r="BL102" s="182"/>
      <c r="BM102" s="182"/>
      <c r="BN102" s="182"/>
    </row>
    <row r="103" spans="1:66" x14ac:dyDescent="0.3">
      <c r="A103" s="149">
        <v>119</v>
      </c>
      <c r="B103" s="149" t="str">
        <f>IF(A103=BF103,"v","x")</f>
        <v>v</v>
      </c>
      <c r="C103" s="149"/>
      <c r="D103" s="217"/>
      <c r="E103" s="174"/>
      <c r="F103" s="193"/>
      <c r="G103" s="186"/>
      <c r="H103" s="176">
        <f>SUM(M103+Q103+U103+Y103+AC103+AG103+AK103+AO103+AS103+AW103+BA103)</f>
        <v>0</v>
      </c>
      <c r="I103" s="149"/>
      <c r="J103" s="153">
        <v>2021</v>
      </c>
      <c r="K103" s="453">
        <f>J103-I103</f>
        <v>2021</v>
      </c>
      <c r="L103" s="184">
        <f>H103-M103</f>
        <v>0</v>
      </c>
      <c r="M103" s="164"/>
      <c r="N103" s="204">
        <v>1</v>
      </c>
      <c r="O103" s="204"/>
      <c r="P103" s="204"/>
      <c r="Q103" s="180">
        <f>SUM(O103*10+P103)/N103*10</f>
        <v>0</v>
      </c>
      <c r="R103" s="204">
        <v>1</v>
      </c>
      <c r="S103" s="204"/>
      <c r="T103" s="204"/>
      <c r="U103" s="180">
        <f>SUM(S103*10+T103)/R103*10</f>
        <v>0</v>
      </c>
      <c r="V103" s="204">
        <v>1</v>
      </c>
      <c r="W103" s="204"/>
      <c r="X103" s="204"/>
      <c r="Y103" s="180">
        <f>SUM(W103*10+X103)/V103*10</f>
        <v>0</v>
      </c>
      <c r="Z103" s="204">
        <v>1</v>
      </c>
      <c r="AA103" s="204"/>
      <c r="AB103" s="204"/>
      <c r="AC103" s="180">
        <f>SUM(AA103*10+AB103)/Z103*10</f>
        <v>0</v>
      </c>
      <c r="AD103" s="204">
        <v>1</v>
      </c>
      <c r="AE103" s="204"/>
      <c r="AF103" s="204"/>
      <c r="AG103" s="180">
        <f>SUM(AE103*10+AF103)/AD103*10</f>
        <v>0</v>
      </c>
      <c r="AH103" s="204">
        <v>1</v>
      </c>
      <c r="AI103" s="204"/>
      <c r="AJ103" s="204"/>
      <c r="AK103" s="180">
        <f>SUM(AI103*10+AJ103)/AH103*10</f>
        <v>0</v>
      </c>
      <c r="AL103" s="204">
        <v>1</v>
      </c>
      <c r="AM103" s="204"/>
      <c r="AN103" s="204"/>
      <c r="AO103" s="180">
        <f>SUM(AM103*10+AN103)/AL103*10</f>
        <v>0</v>
      </c>
      <c r="AP103" s="179">
        <v>1</v>
      </c>
      <c r="AQ103" s="204"/>
      <c r="AR103" s="204"/>
      <c r="AS103" s="180">
        <f>SUM(AQ103*10+AR103)/AP103*10</f>
        <v>0</v>
      </c>
      <c r="AT103" s="179">
        <v>1</v>
      </c>
      <c r="AU103" s="204"/>
      <c r="AV103" s="204"/>
      <c r="AW103" s="180">
        <f>SUM(AU103*10+AV103)/AT103*10</f>
        <v>0</v>
      </c>
      <c r="AX103" s="179">
        <v>1</v>
      </c>
      <c r="AY103" s="204"/>
      <c r="AZ103" s="204"/>
      <c r="BA103" s="180">
        <f>SUM(AY103*10+AZ103)/AX103*10</f>
        <v>0</v>
      </c>
      <c r="BB103" s="153">
        <f>IF(H103&lt;250,0,IF(H103&lt;500,250,IF(H103&lt;750,"500",IF(H103&lt;1000,750,IF(H103&lt;1500,1000,IF(H103&lt;2000,1500,IF(H103&lt;2500,2000,IF(H103&lt;3000,2500,3000))))))))</f>
        <v>0</v>
      </c>
      <c r="BC103" s="188">
        <v>0</v>
      </c>
      <c r="BD103" s="197">
        <f>BB103-BC103</f>
        <v>0</v>
      </c>
      <c r="BE103" s="153" t="str">
        <f>IF(BD103=0,"geen actie",CONCATENATE("diploma uitschrijven: ",BB103," punten"))</f>
        <v>geen actie</v>
      </c>
      <c r="BF103" s="182">
        <v>119</v>
      </c>
      <c r="BG103" s="182"/>
      <c r="BH103" s="182"/>
      <c r="BI103" s="182"/>
      <c r="BJ103" s="182"/>
      <c r="BK103" s="182"/>
      <c r="BL103" s="182"/>
      <c r="BM103" s="182"/>
      <c r="BN103" s="182"/>
    </row>
    <row r="104" spans="1:66" x14ac:dyDescent="0.3">
      <c r="A104" s="149">
        <v>120</v>
      </c>
      <c r="B104" s="149" t="str">
        <f>IF(A104=BF104,"v","x")</f>
        <v>v</v>
      </c>
      <c r="C104" s="149"/>
      <c r="D104" s="217"/>
      <c r="E104" s="174"/>
      <c r="F104" s="193"/>
      <c r="G104" s="177"/>
      <c r="H104" s="176">
        <f>SUM(M104+Q104+U104+Y104+AC104+AG104+AK104+AO104+AS104+AW104+BA104)</f>
        <v>0</v>
      </c>
      <c r="I104" s="149"/>
      <c r="J104" s="153">
        <v>2021</v>
      </c>
      <c r="K104" s="453">
        <f>J104-I104</f>
        <v>2021</v>
      </c>
      <c r="L104" s="184">
        <f>H104-M104</f>
        <v>0</v>
      </c>
      <c r="M104" s="164"/>
      <c r="N104" s="204">
        <v>1</v>
      </c>
      <c r="O104" s="204"/>
      <c r="P104" s="204"/>
      <c r="Q104" s="180">
        <f>SUM(O104*10+P104)/N104*10</f>
        <v>0</v>
      </c>
      <c r="R104" s="204">
        <v>1</v>
      </c>
      <c r="S104" s="204"/>
      <c r="T104" s="204"/>
      <c r="U104" s="180">
        <f>SUM(S104*10+T104)/R104*10</f>
        <v>0</v>
      </c>
      <c r="V104" s="204">
        <v>1</v>
      </c>
      <c r="W104" s="204"/>
      <c r="X104" s="204"/>
      <c r="Y104" s="180">
        <f>SUM(W104*10+X104)/V104*10</f>
        <v>0</v>
      </c>
      <c r="Z104" s="204">
        <v>1</v>
      </c>
      <c r="AA104" s="204"/>
      <c r="AB104" s="204"/>
      <c r="AC104" s="180">
        <f>SUM(AA104*10+AB104)/Z104*10</f>
        <v>0</v>
      </c>
      <c r="AD104" s="204">
        <v>1</v>
      </c>
      <c r="AE104" s="204"/>
      <c r="AF104" s="204"/>
      <c r="AG104" s="180">
        <f>SUM(AE104*10+AF104)/AD104*10</f>
        <v>0</v>
      </c>
      <c r="AH104" s="204">
        <v>1</v>
      </c>
      <c r="AI104" s="204"/>
      <c r="AJ104" s="204"/>
      <c r="AK104" s="180">
        <f>SUM(AI104*10+AJ104)/AH104*10</f>
        <v>0</v>
      </c>
      <c r="AL104" s="204">
        <v>1</v>
      </c>
      <c r="AM104" s="204"/>
      <c r="AN104" s="204"/>
      <c r="AO104" s="180">
        <f>SUM(AM104*10+AN104)/AL104*10</f>
        <v>0</v>
      </c>
      <c r="AP104" s="179">
        <v>1</v>
      </c>
      <c r="AQ104" s="204"/>
      <c r="AR104" s="204"/>
      <c r="AS104" s="180">
        <f>SUM(AQ104*10+AR104)/AP104*10</f>
        <v>0</v>
      </c>
      <c r="AT104" s="179">
        <v>1</v>
      </c>
      <c r="AU104" s="204"/>
      <c r="AV104" s="204"/>
      <c r="AW104" s="180">
        <f>SUM(AU104*10+AV104)/AT104*10</f>
        <v>0</v>
      </c>
      <c r="AX104" s="179">
        <v>1</v>
      </c>
      <c r="AY104" s="204"/>
      <c r="AZ104" s="204"/>
      <c r="BA104" s="180">
        <f>SUM(AY104*10+AZ104)/AX104*10</f>
        <v>0</v>
      </c>
      <c r="BB104" s="153">
        <f>IF(H104&lt;250,0,IF(H104&lt;500,250,IF(H104&lt;750,"500",IF(H104&lt;1000,750,IF(H104&lt;1500,1000,IF(H104&lt;2000,1500,IF(H104&lt;2500,2000,IF(H104&lt;3000,2500,3000))))))))</f>
        <v>0</v>
      </c>
      <c r="BC104" s="188">
        <v>0</v>
      </c>
      <c r="BD104" s="197">
        <f>BB104-BC104</f>
        <v>0</v>
      </c>
      <c r="BE104" s="153" t="str">
        <f>IF(BD104=0,"geen actie",CONCATENATE("diploma uitschrijven: ",BB104," punten"))</f>
        <v>geen actie</v>
      </c>
      <c r="BF104" s="182">
        <v>120</v>
      </c>
      <c r="BG104" s="182"/>
      <c r="BH104" s="182"/>
      <c r="BI104" s="182"/>
      <c r="BJ104" s="182"/>
      <c r="BK104" s="182"/>
      <c r="BL104" s="182"/>
      <c r="BM104" s="182"/>
      <c r="BN104" s="182"/>
    </row>
    <row r="105" spans="1:66" x14ac:dyDescent="0.3">
      <c r="A105" s="149">
        <v>121</v>
      </c>
      <c r="B105" s="149" t="str">
        <f>IF(A105=BF105,"v","x")</f>
        <v>v</v>
      </c>
      <c r="C105" s="149"/>
      <c r="D105" s="217"/>
      <c r="E105" s="174"/>
      <c r="F105" s="190"/>
      <c r="G105" s="186"/>
      <c r="H105" s="176">
        <f>SUM(M105+Q105+U105+Y105+AC105+AG105+AK105+AO105+AS105+AW105+BA105)</f>
        <v>0</v>
      </c>
      <c r="I105" s="153"/>
      <c r="J105" s="153">
        <v>2021</v>
      </c>
      <c r="K105" s="453">
        <f>J105-I105</f>
        <v>2021</v>
      </c>
      <c r="L105" s="184">
        <f>H105-M105</f>
        <v>0</v>
      </c>
      <c r="M105" s="164"/>
      <c r="N105" s="204">
        <v>1</v>
      </c>
      <c r="O105" s="204"/>
      <c r="P105" s="204"/>
      <c r="Q105" s="180">
        <f>SUM(O105*10+P105)/N105*10</f>
        <v>0</v>
      </c>
      <c r="R105" s="204">
        <v>1</v>
      </c>
      <c r="S105" s="204"/>
      <c r="T105" s="204"/>
      <c r="U105" s="180">
        <f>SUM(S105*10+T105)/R105*10</f>
        <v>0</v>
      </c>
      <c r="V105" s="204">
        <v>1</v>
      </c>
      <c r="W105" s="204"/>
      <c r="X105" s="204"/>
      <c r="Y105" s="180">
        <f>SUM(W105*10+X105)/V105*10</f>
        <v>0</v>
      </c>
      <c r="Z105" s="204">
        <v>1</v>
      </c>
      <c r="AA105" s="204"/>
      <c r="AB105" s="204"/>
      <c r="AC105" s="180">
        <f>SUM(AA105*10+AB105)/Z105*10</f>
        <v>0</v>
      </c>
      <c r="AD105" s="204">
        <v>1</v>
      </c>
      <c r="AE105" s="204"/>
      <c r="AF105" s="204"/>
      <c r="AG105" s="180">
        <f>SUM(AE105*10+AF105)/AD105*10</f>
        <v>0</v>
      </c>
      <c r="AH105" s="204">
        <v>1</v>
      </c>
      <c r="AI105" s="204"/>
      <c r="AJ105" s="204"/>
      <c r="AK105" s="180">
        <f>SUM(AI105*10+AJ105)/AH105*10</f>
        <v>0</v>
      </c>
      <c r="AL105" s="204">
        <v>1</v>
      </c>
      <c r="AM105" s="204"/>
      <c r="AN105" s="204"/>
      <c r="AO105" s="180">
        <f>SUM(AM105*10+AN105)/AL105*10</f>
        <v>0</v>
      </c>
      <c r="AP105" s="179">
        <v>1</v>
      </c>
      <c r="AQ105" s="204"/>
      <c r="AR105" s="204"/>
      <c r="AS105" s="180">
        <f>SUM(AQ105*10+AR105)/AP105*10</f>
        <v>0</v>
      </c>
      <c r="AT105" s="179">
        <v>1</v>
      </c>
      <c r="AU105" s="204"/>
      <c r="AV105" s="204"/>
      <c r="AW105" s="180">
        <f>SUM(AU105*10+AV105)/AT105*10</f>
        <v>0</v>
      </c>
      <c r="AX105" s="179">
        <v>1</v>
      </c>
      <c r="AY105" s="204"/>
      <c r="AZ105" s="204"/>
      <c r="BA105" s="180">
        <f>SUM(AY105*10+AZ105)/AX105*10</f>
        <v>0</v>
      </c>
      <c r="BB105" s="153">
        <f>IF(H105&lt;250,0,IF(H105&lt;500,250,IF(H105&lt;750,"500",IF(H105&lt;1000,750,IF(H105&lt;1500,1000,IF(H105&lt;2000,1500,IF(H105&lt;2500,2000,IF(H105&lt;3000,2500,3000))))))))</f>
        <v>0</v>
      </c>
      <c r="BC105" s="188">
        <v>0</v>
      </c>
      <c r="BD105" s="197">
        <f>BB105-BC105</f>
        <v>0</v>
      </c>
      <c r="BE105" s="153" t="str">
        <f>IF(BD105=0,"geen actie",CONCATENATE("diploma uitschrijven: ",BB105," punten"))</f>
        <v>geen actie</v>
      </c>
      <c r="BF105" s="182">
        <v>121</v>
      </c>
      <c r="BG105" s="182"/>
      <c r="BH105" s="182"/>
      <c r="BI105" s="182"/>
      <c r="BJ105" s="182"/>
      <c r="BK105" s="182"/>
      <c r="BL105" s="182"/>
      <c r="BM105" s="182"/>
      <c r="BN105" s="182"/>
    </row>
    <row r="106" spans="1:66" x14ac:dyDescent="0.3">
      <c r="A106" s="149">
        <v>122</v>
      </c>
      <c r="B106" s="149" t="str">
        <f>IF(A106=BF106,"v","x")</f>
        <v>v</v>
      </c>
      <c r="C106" s="149"/>
      <c r="D106" s="216"/>
      <c r="E106" s="174"/>
      <c r="F106" s="190"/>
      <c r="G106" s="186"/>
      <c r="H106" s="176">
        <f>SUM(M106+Q106+U106+Y106+AC106+AG106+AK106+AO106+AS106+AW106+BA106)</f>
        <v>0</v>
      </c>
      <c r="I106" s="153"/>
      <c r="J106" s="153">
        <v>2021</v>
      </c>
      <c r="K106" s="453">
        <f>J106-I106</f>
        <v>2021</v>
      </c>
      <c r="L106" s="184">
        <f>H106-M106</f>
        <v>0</v>
      </c>
      <c r="M106" s="164"/>
      <c r="N106" s="204">
        <v>1</v>
      </c>
      <c r="O106" s="204"/>
      <c r="P106" s="204"/>
      <c r="Q106" s="180">
        <f>SUM(O106*10+P106)/N106*10</f>
        <v>0</v>
      </c>
      <c r="R106" s="204">
        <v>1</v>
      </c>
      <c r="S106" s="204"/>
      <c r="T106" s="204"/>
      <c r="U106" s="180">
        <f>SUM(S106*10+T106)/R106*10</f>
        <v>0</v>
      </c>
      <c r="V106" s="204">
        <v>1</v>
      </c>
      <c r="W106" s="204"/>
      <c r="X106" s="204"/>
      <c r="Y106" s="180">
        <f>SUM(W106*10+X106)/V106*10</f>
        <v>0</v>
      </c>
      <c r="Z106" s="204">
        <v>1</v>
      </c>
      <c r="AA106" s="204"/>
      <c r="AB106" s="204"/>
      <c r="AC106" s="180">
        <f>SUM(AA106*10+AB106)/Z106*10</f>
        <v>0</v>
      </c>
      <c r="AD106" s="204">
        <v>1</v>
      </c>
      <c r="AE106" s="204"/>
      <c r="AF106" s="204"/>
      <c r="AG106" s="180">
        <f>SUM(AE106*10+AF106)/AD106*10</f>
        <v>0</v>
      </c>
      <c r="AH106" s="204">
        <v>1</v>
      </c>
      <c r="AI106" s="204"/>
      <c r="AJ106" s="204"/>
      <c r="AK106" s="180">
        <f>SUM(AI106*10+AJ106)/AH106*10</f>
        <v>0</v>
      </c>
      <c r="AL106" s="204">
        <v>1</v>
      </c>
      <c r="AM106" s="204"/>
      <c r="AN106" s="204"/>
      <c r="AO106" s="180">
        <f>SUM(AM106*10+AN106)/AL106*10</f>
        <v>0</v>
      </c>
      <c r="AP106" s="179">
        <v>1</v>
      </c>
      <c r="AQ106" s="204"/>
      <c r="AR106" s="204"/>
      <c r="AS106" s="180">
        <f>SUM(AQ106*10+AR106)/AP106*10</f>
        <v>0</v>
      </c>
      <c r="AT106" s="179">
        <v>1</v>
      </c>
      <c r="AU106" s="204"/>
      <c r="AV106" s="204"/>
      <c r="AW106" s="180">
        <f>SUM(AU106*10+AV106)/AT106*10</f>
        <v>0</v>
      </c>
      <c r="AX106" s="179">
        <v>1</v>
      </c>
      <c r="AY106" s="204"/>
      <c r="AZ106" s="204"/>
      <c r="BA106" s="180">
        <f>SUM(AY106*10+AZ106)/AX106*10</f>
        <v>0</v>
      </c>
      <c r="BB106" s="153">
        <f>IF(H106&lt;250,0,IF(H106&lt;500,250,IF(H106&lt;750,"500",IF(H106&lt;1000,750,IF(H106&lt;1500,1000,IF(H106&lt;2000,1500,IF(H106&lt;2500,2000,IF(H106&lt;3000,2500,3000))))))))</f>
        <v>0</v>
      </c>
      <c r="BC106" s="188">
        <v>0</v>
      </c>
      <c r="BD106" s="197">
        <f>BB106-BC106</f>
        <v>0</v>
      </c>
      <c r="BE106" s="153" t="str">
        <f>IF(BD106=0,"geen actie",CONCATENATE("diploma uitschrijven: ",BB106," punten"))</f>
        <v>geen actie</v>
      </c>
      <c r="BF106" s="182">
        <v>122</v>
      </c>
      <c r="BG106" s="182"/>
      <c r="BH106" s="182"/>
      <c r="BI106" s="182"/>
      <c r="BJ106" s="182"/>
      <c r="BK106" s="182"/>
      <c r="BL106" s="182"/>
      <c r="BM106" s="182"/>
      <c r="BN106" s="182"/>
    </row>
    <row r="107" spans="1:66" x14ac:dyDescent="0.3">
      <c r="A107" s="149">
        <v>123</v>
      </c>
      <c r="B107" s="149" t="str">
        <f>IF(A107=BF107,"v","x")</f>
        <v>v</v>
      </c>
      <c r="C107" s="149"/>
      <c r="D107" s="216"/>
      <c r="E107" s="174"/>
      <c r="F107" s="190"/>
      <c r="G107" s="186"/>
      <c r="H107" s="176">
        <f>SUM(M107+Q107+U107+Y107+AC107+AG107+AK107+AO107+AS107+AW107+BA107)</f>
        <v>0</v>
      </c>
      <c r="I107" s="153"/>
      <c r="J107" s="153">
        <v>2021</v>
      </c>
      <c r="K107" s="453">
        <f>J107-I107</f>
        <v>2021</v>
      </c>
      <c r="L107" s="184">
        <f>H107-M107</f>
        <v>0</v>
      </c>
      <c r="M107" s="164"/>
      <c r="N107" s="204">
        <v>1</v>
      </c>
      <c r="O107" s="204"/>
      <c r="P107" s="204"/>
      <c r="Q107" s="180">
        <f>SUM(O107*10+P107)/N107*10</f>
        <v>0</v>
      </c>
      <c r="R107" s="204">
        <v>1</v>
      </c>
      <c r="S107" s="204"/>
      <c r="T107" s="204"/>
      <c r="U107" s="180">
        <f>SUM(S107*10+T107)/R107*10</f>
        <v>0</v>
      </c>
      <c r="V107" s="204">
        <v>1</v>
      </c>
      <c r="W107" s="204"/>
      <c r="X107" s="204"/>
      <c r="Y107" s="180">
        <f>SUM(W107*10+X107)/V107*10</f>
        <v>0</v>
      </c>
      <c r="Z107" s="204">
        <v>1</v>
      </c>
      <c r="AA107" s="204"/>
      <c r="AB107" s="204"/>
      <c r="AC107" s="180">
        <f>SUM(AA107*10+AB107)/Z107*10</f>
        <v>0</v>
      </c>
      <c r="AD107" s="204">
        <v>1</v>
      </c>
      <c r="AE107" s="204"/>
      <c r="AF107" s="204"/>
      <c r="AG107" s="180">
        <f>SUM(AE107*10+AF107)/AD107*10</f>
        <v>0</v>
      </c>
      <c r="AH107" s="204">
        <v>1</v>
      </c>
      <c r="AI107" s="204"/>
      <c r="AJ107" s="204"/>
      <c r="AK107" s="180">
        <f>SUM(AI107*10+AJ107)/AH107*10</f>
        <v>0</v>
      </c>
      <c r="AL107" s="204">
        <v>1</v>
      </c>
      <c r="AM107" s="204"/>
      <c r="AN107" s="204"/>
      <c r="AO107" s="180">
        <f>SUM(AM107*10+AN107)/AL107*10</f>
        <v>0</v>
      </c>
      <c r="AP107" s="179">
        <v>1</v>
      </c>
      <c r="AQ107" s="204"/>
      <c r="AR107" s="204"/>
      <c r="AS107" s="180">
        <f>SUM(AQ107*10+AR107)/AP107*10</f>
        <v>0</v>
      </c>
      <c r="AT107" s="179">
        <v>1</v>
      </c>
      <c r="AU107" s="204"/>
      <c r="AV107" s="204"/>
      <c r="AW107" s="180">
        <f>SUM(AU107*10+AV107)/AT107*10</f>
        <v>0</v>
      </c>
      <c r="AX107" s="179">
        <v>1</v>
      </c>
      <c r="AY107" s="204"/>
      <c r="AZ107" s="204"/>
      <c r="BA107" s="180">
        <f>SUM(AY107*10+AZ107)/AX107*10</f>
        <v>0</v>
      </c>
      <c r="BB107" s="153">
        <f>IF(H107&lt;250,0,IF(H107&lt;500,250,IF(H107&lt;750,"500",IF(H107&lt;1000,750,IF(H107&lt;1500,1000,IF(H107&lt;2000,1500,IF(H107&lt;2500,2000,IF(H107&lt;3000,2500,3000))))))))</f>
        <v>0</v>
      </c>
      <c r="BC107" s="188">
        <v>0</v>
      </c>
      <c r="BD107" s="197">
        <f>BB107-BC107</f>
        <v>0</v>
      </c>
      <c r="BE107" s="153" t="str">
        <f>IF(BD107=0,"geen actie",CONCATENATE("diploma uitschrijven: ",BB107," punten"))</f>
        <v>geen actie</v>
      </c>
      <c r="BF107" s="182">
        <v>123</v>
      </c>
      <c r="BG107" s="182"/>
      <c r="BH107" s="182"/>
      <c r="BI107" s="182"/>
      <c r="BJ107" s="182"/>
      <c r="BK107" s="182"/>
      <c r="BL107" s="182"/>
      <c r="BM107" s="182"/>
      <c r="BN107" s="182"/>
    </row>
    <row r="108" spans="1:66" x14ac:dyDescent="0.3">
      <c r="A108" s="149">
        <v>36</v>
      </c>
      <c r="B108" s="149" t="str">
        <f>IF(A108=BF108,"v","x")</f>
        <v>v</v>
      </c>
      <c r="C108" s="149"/>
      <c r="D108" s="183"/>
      <c r="E108" s="174"/>
      <c r="F108" s="193"/>
      <c r="G108" s="177"/>
      <c r="H108" s="176">
        <f>SUM(M108+Q108+U108+Y108+AC108+AG108+AK108+AO108+AS108+AW108+BA108)</f>
        <v>0</v>
      </c>
      <c r="I108" s="149"/>
      <c r="J108" s="153">
        <v>2021</v>
      </c>
      <c r="K108" s="453">
        <f>J108-I108</f>
        <v>2021</v>
      </c>
      <c r="L108" s="184">
        <f>H108-M108</f>
        <v>0</v>
      </c>
      <c r="M108" s="164"/>
      <c r="N108" s="204">
        <v>1</v>
      </c>
      <c r="O108" s="204"/>
      <c r="P108" s="204"/>
      <c r="Q108" s="180">
        <f>SUM(O108*10+P108)/N108*10</f>
        <v>0</v>
      </c>
      <c r="R108" s="204">
        <v>1</v>
      </c>
      <c r="S108" s="204"/>
      <c r="T108" s="204"/>
      <c r="U108" s="180">
        <f>SUM(S108*10+T108)/R108*10</f>
        <v>0</v>
      </c>
      <c r="V108" s="204">
        <v>1</v>
      </c>
      <c r="W108" s="204"/>
      <c r="X108" s="204"/>
      <c r="Y108" s="180">
        <f>SUM(W108*10+X108)/V108*10</f>
        <v>0</v>
      </c>
      <c r="Z108" s="204">
        <v>1</v>
      </c>
      <c r="AA108" s="204"/>
      <c r="AB108" s="204"/>
      <c r="AC108" s="180">
        <f>SUM(AA108*10+AB108)/Z108*10</f>
        <v>0</v>
      </c>
      <c r="AD108" s="204">
        <v>1</v>
      </c>
      <c r="AE108" s="204"/>
      <c r="AF108" s="204"/>
      <c r="AG108" s="180">
        <f>SUM(AE108*10+AF108)/AD108*10</f>
        <v>0</v>
      </c>
      <c r="AH108" s="204">
        <v>1</v>
      </c>
      <c r="AI108" s="204"/>
      <c r="AJ108" s="204"/>
      <c r="AK108" s="180">
        <f>SUM(AI108*10+AJ108)/AH108*10</f>
        <v>0</v>
      </c>
      <c r="AL108" s="204">
        <v>1</v>
      </c>
      <c r="AM108" s="204"/>
      <c r="AN108" s="204"/>
      <c r="AO108" s="180">
        <f>SUM(AM108*10+AN108)/AL108*10</f>
        <v>0</v>
      </c>
      <c r="AP108" s="179">
        <v>1</v>
      </c>
      <c r="AQ108" s="204"/>
      <c r="AR108" s="204"/>
      <c r="AS108" s="180">
        <f>SUM(AQ108*10+AR108)/AP108*10</f>
        <v>0</v>
      </c>
      <c r="AT108" s="179">
        <v>1</v>
      </c>
      <c r="AU108" s="204"/>
      <c r="AV108" s="204"/>
      <c r="AW108" s="180">
        <f>SUM(AU108*10+AV108)/AT108*10</f>
        <v>0</v>
      </c>
      <c r="AX108" s="179">
        <v>1</v>
      </c>
      <c r="AY108" s="204"/>
      <c r="AZ108" s="204"/>
      <c r="BA108" s="180">
        <f>SUM(AY108*10+AZ108)/AX108*10</f>
        <v>0</v>
      </c>
      <c r="BB108" s="153">
        <f>IF(H108&lt;250,0,IF(H108&lt;500,250,IF(H108&lt;750,"500",IF(H108&lt;1000,750,IF(H108&lt;1500,1000,IF(H108&lt;2000,1500,IF(H108&lt;2500,2000,IF(H108&lt;3000,2500,3000))))))))</f>
        <v>0</v>
      </c>
      <c r="BC108" s="188">
        <v>0</v>
      </c>
      <c r="BD108" s="197">
        <f>BB108-BC108</f>
        <v>0</v>
      </c>
      <c r="BE108" s="153" t="str">
        <f>IF(BD108=0,"geen actie",CONCATENATE("diploma uitschrijven: ",BB108," punten"))</f>
        <v>geen actie</v>
      </c>
      <c r="BF108" s="182">
        <v>36</v>
      </c>
      <c r="BG108" s="182"/>
      <c r="BH108" s="182"/>
      <c r="BI108" s="182"/>
      <c r="BJ108" s="182"/>
      <c r="BK108" s="182"/>
      <c r="BL108" s="182"/>
      <c r="BM108" s="182"/>
      <c r="BN108" s="182"/>
    </row>
    <row r="109" spans="1:66" x14ac:dyDescent="0.3">
      <c r="A109" s="149">
        <v>37</v>
      </c>
      <c r="B109" s="149" t="str">
        <f>IF(A109=BF109,"v","x")</f>
        <v>v</v>
      </c>
      <c r="C109" s="149"/>
      <c r="D109" s="183"/>
      <c r="E109" s="174"/>
      <c r="F109" s="193"/>
      <c r="G109" s="177"/>
      <c r="H109" s="176">
        <f>SUM(M109+Q109+U109+Y109+AC109+AG109+AK109+AO109+AS109+AW109+BA109)</f>
        <v>0</v>
      </c>
      <c r="I109" s="153"/>
      <c r="J109" s="153">
        <v>2021</v>
      </c>
      <c r="K109" s="453">
        <f>J109-I109</f>
        <v>2021</v>
      </c>
      <c r="L109" s="184">
        <f>H109-M109</f>
        <v>0</v>
      </c>
      <c r="M109" s="164"/>
      <c r="N109" s="204">
        <v>1</v>
      </c>
      <c r="O109" s="204"/>
      <c r="P109" s="204"/>
      <c r="Q109" s="180">
        <f>SUM(O109*10+P109)/N109*10</f>
        <v>0</v>
      </c>
      <c r="R109" s="204">
        <v>1</v>
      </c>
      <c r="S109" s="204"/>
      <c r="T109" s="204"/>
      <c r="U109" s="180">
        <f>SUM(S109*10+T109)/R109*10</f>
        <v>0</v>
      </c>
      <c r="V109" s="204">
        <v>1</v>
      </c>
      <c r="W109" s="204"/>
      <c r="X109" s="204"/>
      <c r="Y109" s="180">
        <f>SUM(W109*10+X109)/V109*10</f>
        <v>0</v>
      </c>
      <c r="Z109" s="204">
        <v>1</v>
      </c>
      <c r="AA109" s="204"/>
      <c r="AB109" s="204"/>
      <c r="AC109" s="180">
        <f>SUM(AA109*10+AB109)/Z109*10</f>
        <v>0</v>
      </c>
      <c r="AD109" s="204">
        <v>1</v>
      </c>
      <c r="AE109" s="204"/>
      <c r="AF109" s="204"/>
      <c r="AG109" s="180">
        <f>SUM(AE109*10+AF109)/AD109*10</f>
        <v>0</v>
      </c>
      <c r="AH109" s="204">
        <v>1</v>
      </c>
      <c r="AI109" s="204"/>
      <c r="AJ109" s="204"/>
      <c r="AK109" s="180">
        <f>SUM(AI109*10+AJ109)/AH109*10</f>
        <v>0</v>
      </c>
      <c r="AL109" s="204">
        <v>1</v>
      </c>
      <c r="AM109" s="204"/>
      <c r="AN109" s="204"/>
      <c r="AO109" s="180">
        <f>SUM(AM109*10+AN109)/AL109*10</f>
        <v>0</v>
      </c>
      <c r="AP109" s="179">
        <v>1</v>
      </c>
      <c r="AQ109" s="204"/>
      <c r="AR109" s="204"/>
      <c r="AS109" s="180">
        <f>SUM(AQ109*10+AR109)/AP109*10</f>
        <v>0</v>
      </c>
      <c r="AT109" s="179">
        <v>1</v>
      </c>
      <c r="AU109" s="204"/>
      <c r="AV109" s="204"/>
      <c r="AW109" s="180">
        <f>SUM(AU109*10+AV109)/AT109*10</f>
        <v>0</v>
      </c>
      <c r="AX109" s="179">
        <v>1</v>
      </c>
      <c r="AY109" s="204"/>
      <c r="AZ109" s="204"/>
      <c r="BA109" s="180">
        <f>SUM(AY109*10+AZ109)/AX109*10</f>
        <v>0</v>
      </c>
      <c r="BB109" s="153">
        <f>IF(H109&lt;250,0,IF(H109&lt;500,250,IF(H109&lt;750,"500",IF(H109&lt;1000,750,IF(H109&lt;1500,1000,IF(H109&lt;2000,1500,IF(H109&lt;2500,2000,IF(H109&lt;3000,2500,3000))))))))</f>
        <v>0</v>
      </c>
      <c r="BC109" s="188">
        <v>0</v>
      </c>
      <c r="BD109" s="197">
        <f>BB109-BC109</f>
        <v>0</v>
      </c>
      <c r="BE109" s="153" t="str">
        <f>IF(BD109=0,"geen actie",CONCATENATE("diploma uitschrijven: ",BB109," punten"))</f>
        <v>geen actie</v>
      </c>
      <c r="BF109" s="182">
        <v>37</v>
      </c>
      <c r="BG109" s="182"/>
      <c r="BH109" s="182"/>
      <c r="BI109" s="182"/>
      <c r="BJ109" s="182"/>
      <c r="BK109" s="182"/>
      <c r="BL109" s="182"/>
      <c r="BM109" s="182"/>
      <c r="BN109" s="182"/>
    </row>
    <row r="110" spans="1:66" x14ac:dyDescent="0.3">
      <c r="A110" s="149">
        <v>38</v>
      </c>
      <c r="B110" s="149" t="str">
        <f>IF(A110=BF110,"v","x")</f>
        <v>v</v>
      </c>
      <c r="C110" s="149"/>
      <c r="D110" s="183"/>
      <c r="E110" s="174"/>
      <c r="F110" s="190"/>
      <c r="G110" s="186"/>
      <c r="H110" s="176">
        <f>SUM(M110+Q110+U110+Y110+AC110+AG110+AK110+AO110+AS110+AW110+BA110)</f>
        <v>0</v>
      </c>
      <c r="I110" s="153"/>
      <c r="J110" s="153">
        <v>2021</v>
      </c>
      <c r="K110" s="453">
        <f>J110-I110</f>
        <v>2021</v>
      </c>
      <c r="L110" s="184">
        <f>H110-M110</f>
        <v>0</v>
      </c>
      <c r="M110" s="164"/>
      <c r="N110" s="204">
        <v>1</v>
      </c>
      <c r="O110" s="204"/>
      <c r="P110" s="204"/>
      <c r="Q110" s="180">
        <f>SUM(O110*10+P110)/N110*10</f>
        <v>0</v>
      </c>
      <c r="R110" s="204">
        <v>1</v>
      </c>
      <c r="S110" s="204"/>
      <c r="T110" s="204"/>
      <c r="U110" s="180">
        <f>SUM(S110*10+T110)/R110*10</f>
        <v>0</v>
      </c>
      <c r="V110" s="204">
        <v>1</v>
      </c>
      <c r="W110" s="204"/>
      <c r="X110" s="204"/>
      <c r="Y110" s="180">
        <f>SUM(W110*10+X110)/V110*10</f>
        <v>0</v>
      </c>
      <c r="Z110" s="204">
        <v>1</v>
      </c>
      <c r="AA110" s="204"/>
      <c r="AB110" s="204"/>
      <c r="AC110" s="180">
        <f>SUM(AA110*10+AB110)/Z110*10</f>
        <v>0</v>
      </c>
      <c r="AD110" s="204">
        <v>1</v>
      </c>
      <c r="AE110" s="204"/>
      <c r="AF110" s="204"/>
      <c r="AG110" s="180">
        <f>SUM(AE110*10+AF110)/AD110*10</f>
        <v>0</v>
      </c>
      <c r="AH110" s="204">
        <v>1</v>
      </c>
      <c r="AI110" s="204"/>
      <c r="AJ110" s="204"/>
      <c r="AK110" s="180">
        <f>SUM(AI110*10+AJ110)/AH110*10</f>
        <v>0</v>
      </c>
      <c r="AL110" s="204">
        <v>1</v>
      </c>
      <c r="AM110" s="204"/>
      <c r="AN110" s="204"/>
      <c r="AO110" s="180">
        <f>SUM(AM110*10+AN110)/AL110*10</f>
        <v>0</v>
      </c>
      <c r="AP110" s="179">
        <v>1</v>
      </c>
      <c r="AQ110" s="204"/>
      <c r="AR110" s="204"/>
      <c r="AS110" s="180">
        <f>SUM(AQ110*10+AR110)/AP110*10</f>
        <v>0</v>
      </c>
      <c r="AT110" s="179">
        <v>1</v>
      </c>
      <c r="AU110" s="204"/>
      <c r="AV110" s="204"/>
      <c r="AW110" s="180">
        <f>SUM(AU110*10+AV110)/AT110*10</f>
        <v>0</v>
      </c>
      <c r="AX110" s="179">
        <v>1</v>
      </c>
      <c r="AY110" s="204"/>
      <c r="AZ110" s="204"/>
      <c r="BA110" s="180">
        <f>SUM(AY110*10+AZ110)/AX110*10</f>
        <v>0</v>
      </c>
      <c r="BB110" s="153">
        <f>IF(H110&lt;250,0,IF(H110&lt;500,250,IF(H110&lt;750,"500",IF(H110&lt;1000,750,IF(H110&lt;1500,1000,IF(H110&lt;2000,1500,IF(H110&lt;2500,2000,IF(H110&lt;3000,2500,3000))))))))</f>
        <v>0</v>
      </c>
      <c r="BC110" s="188">
        <v>0</v>
      </c>
      <c r="BD110" s="197">
        <f>BB110-BC110</f>
        <v>0</v>
      </c>
      <c r="BE110" s="153" t="str">
        <f>IF(BD110=0,"geen actie",CONCATENATE("diploma uitschrijven: ",BB110," punten"))</f>
        <v>geen actie</v>
      </c>
      <c r="BF110" s="182">
        <v>38</v>
      </c>
      <c r="BG110" s="182"/>
      <c r="BH110" s="182"/>
      <c r="BI110" s="182"/>
      <c r="BJ110" s="182"/>
      <c r="BK110" s="182"/>
      <c r="BL110" s="182"/>
      <c r="BM110" s="182"/>
      <c r="BN110" s="182"/>
    </row>
    <row r="111" spans="1:66" x14ac:dyDescent="0.3">
      <c r="A111" s="149">
        <v>46</v>
      </c>
      <c r="B111" s="149" t="str">
        <f>IF(A111=BF111,"v","x")</f>
        <v>v</v>
      </c>
      <c r="C111" s="149"/>
      <c r="D111" s="216"/>
      <c r="E111" s="174"/>
      <c r="F111" s="190"/>
      <c r="G111" s="186"/>
      <c r="H111" s="176">
        <f>SUM(M111+Q111+U111+Y111+AC111+AG111+AK111+AO111+AS111+AW111+BA111)</f>
        <v>0</v>
      </c>
      <c r="I111" s="153"/>
      <c r="J111" s="153">
        <v>2021</v>
      </c>
      <c r="K111" s="453">
        <f>J111-I111</f>
        <v>2021</v>
      </c>
      <c r="L111" s="184">
        <f>H111-M111</f>
        <v>0</v>
      </c>
      <c r="M111" s="164"/>
      <c r="N111" s="204">
        <v>1</v>
      </c>
      <c r="O111" s="204"/>
      <c r="P111" s="204"/>
      <c r="Q111" s="180">
        <f>SUM(O111*10+P111)/N111*10</f>
        <v>0</v>
      </c>
      <c r="R111" s="204">
        <v>1</v>
      </c>
      <c r="S111" s="204"/>
      <c r="T111" s="204"/>
      <c r="U111" s="180">
        <f>SUM(S111*10+T111)/R111*10</f>
        <v>0</v>
      </c>
      <c r="V111" s="204">
        <v>1</v>
      </c>
      <c r="W111" s="204"/>
      <c r="X111" s="204"/>
      <c r="Y111" s="180">
        <f>SUM(W111*10+X111)/V111*10</f>
        <v>0</v>
      </c>
      <c r="Z111" s="204">
        <v>1</v>
      </c>
      <c r="AA111" s="204"/>
      <c r="AB111" s="204"/>
      <c r="AC111" s="180">
        <f>SUM(AA111*10+AB111)/Z111*10</f>
        <v>0</v>
      </c>
      <c r="AD111" s="204">
        <v>1</v>
      </c>
      <c r="AE111" s="204"/>
      <c r="AF111" s="204"/>
      <c r="AG111" s="180">
        <f>SUM(AE111*10+AF111)/AD111*10</f>
        <v>0</v>
      </c>
      <c r="AH111" s="204">
        <v>1</v>
      </c>
      <c r="AI111" s="204"/>
      <c r="AJ111" s="204"/>
      <c r="AK111" s="180">
        <f>SUM(AI111*10+AJ111)/AH111*10</f>
        <v>0</v>
      </c>
      <c r="AL111" s="204">
        <v>1</v>
      </c>
      <c r="AM111" s="204"/>
      <c r="AN111" s="204"/>
      <c r="AO111" s="180">
        <f>SUM(AM111*10+AN111)/AL111*10</f>
        <v>0</v>
      </c>
      <c r="AP111" s="179">
        <v>1</v>
      </c>
      <c r="AQ111" s="204"/>
      <c r="AR111" s="204"/>
      <c r="AS111" s="180">
        <f>SUM(AQ111*10+AR111)/AP111*10</f>
        <v>0</v>
      </c>
      <c r="AT111" s="179">
        <v>1</v>
      </c>
      <c r="AU111" s="204"/>
      <c r="AV111" s="204"/>
      <c r="AW111" s="180">
        <f>SUM(AU111*10+AV111)/AT111*10</f>
        <v>0</v>
      </c>
      <c r="AX111" s="179">
        <v>1</v>
      </c>
      <c r="AY111" s="204"/>
      <c r="AZ111" s="204"/>
      <c r="BA111" s="180">
        <f>SUM(AY111*10+AZ111)/AX111*10</f>
        <v>0</v>
      </c>
      <c r="BB111" s="153">
        <f>IF(H111&lt;250,0,IF(H111&lt;500,250,IF(H111&lt;750,"500",IF(H111&lt;1000,750,IF(H111&lt;1500,1000,IF(H111&lt;2000,1500,IF(H111&lt;2500,2000,IF(H111&lt;3000,2500,3000))))))))</f>
        <v>0</v>
      </c>
      <c r="BC111" s="188">
        <v>0</v>
      </c>
      <c r="BD111" s="197">
        <f>BB111-BC111</f>
        <v>0</v>
      </c>
      <c r="BE111" s="153" t="str">
        <f>IF(BD111=0,"geen actie",CONCATENATE("diploma uitschrijven: ",BB111," punten"))</f>
        <v>geen actie</v>
      </c>
      <c r="BF111" s="182">
        <v>46</v>
      </c>
      <c r="BG111" s="182"/>
      <c r="BH111" s="182"/>
      <c r="BI111" s="182"/>
      <c r="BJ111" s="182"/>
      <c r="BK111" s="182"/>
      <c r="BL111" s="182"/>
      <c r="BM111" s="182"/>
      <c r="BN111" s="182"/>
    </row>
    <row r="112" spans="1:66" x14ac:dyDescent="0.3">
      <c r="A112" s="149">
        <v>34</v>
      </c>
      <c r="B112" s="149" t="str">
        <f>IF(A112=BF112,"v","x")</f>
        <v>v</v>
      </c>
      <c r="C112" s="149"/>
      <c r="D112" s="189"/>
      <c r="E112" s="155"/>
      <c r="F112" s="149"/>
      <c r="G112" s="177"/>
      <c r="H112" s="176">
        <f>SUM(M112+Q112+U112+Y112+AC112+AG112+AK112+AO112+AS112+AW112+BA112)</f>
        <v>0</v>
      </c>
      <c r="I112" s="153"/>
      <c r="J112" s="153">
        <v>2021</v>
      </c>
      <c r="K112" s="453">
        <f>J112-I112</f>
        <v>2021</v>
      </c>
      <c r="L112" s="184">
        <f>H112-M112</f>
        <v>0</v>
      </c>
      <c r="M112" s="164"/>
      <c r="N112" s="204">
        <v>1</v>
      </c>
      <c r="O112" s="204"/>
      <c r="P112" s="204"/>
      <c r="Q112" s="180">
        <f>SUM(O112*10+P112)/N112*10</f>
        <v>0</v>
      </c>
      <c r="R112" s="204">
        <v>1</v>
      </c>
      <c r="S112" s="204"/>
      <c r="T112" s="204"/>
      <c r="U112" s="180">
        <f>SUM(S112*10+T112)/R112*10</f>
        <v>0</v>
      </c>
      <c r="V112" s="204">
        <v>1</v>
      </c>
      <c r="W112" s="204"/>
      <c r="X112" s="204"/>
      <c r="Y112" s="180">
        <f>SUM(W112*10+X112)/V112*10</f>
        <v>0</v>
      </c>
      <c r="Z112" s="204">
        <v>1</v>
      </c>
      <c r="AA112" s="204"/>
      <c r="AB112" s="204"/>
      <c r="AC112" s="180">
        <f>SUM(AA112*10+AB112)/Z112*10</f>
        <v>0</v>
      </c>
      <c r="AD112" s="204">
        <v>1</v>
      </c>
      <c r="AE112" s="204"/>
      <c r="AF112" s="204"/>
      <c r="AG112" s="180">
        <f>SUM(AE112*10+AF112)/AD112*10</f>
        <v>0</v>
      </c>
      <c r="AH112" s="204">
        <v>1</v>
      </c>
      <c r="AI112" s="204"/>
      <c r="AJ112" s="204"/>
      <c r="AK112" s="180">
        <f>SUM(AI112*10+AJ112)/AH112*10</f>
        <v>0</v>
      </c>
      <c r="AL112" s="204">
        <v>1</v>
      </c>
      <c r="AM112" s="204"/>
      <c r="AN112" s="204"/>
      <c r="AO112" s="180">
        <f>SUM(AM112*10+AN112)/AL112*10</f>
        <v>0</v>
      </c>
      <c r="AP112" s="179">
        <v>1</v>
      </c>
      <c r="AQ112" s="204"/>
      <c r="AR112" s="204"/>
      <c r="AS112" s="180">
        <f>SUM(AQ112*10+AR112)/AP112*10</f>
        <v>0</v>
      </c>
      <c r="AT112" s="179">
        <v>1</v>
      </c>
      <c r="AU112" s="204"/>
      <c r="AV112" s="204"/>
      <c r="AW112" s="180">
        <f>SUM(AU112*10+AV112)/AT112*10</f>
        <v>0</v>
      </c>
      <c r="AX112" s="179">
        <v>1</v>
      </c>
      <c r="AY112" s="204"/>
      <c r="AZ112" s="204"/>
      <c r="BA112" s="180">
        <f>SUM(AY112*10+AZ112)/AX112*10</f>
        <v>0</v>
      </c>
      <c r="BB112" s="153">
        <f>IF(H112&lt;250,0,IF(H112&lt;500,250,IF(H112&lt;750,"500",IF(H112&lt;1000,750,IF(H112&lt;1500,1000,IF(H112&lt;2000,1500,IF(H112&lt;2500,2000,IF(H112&lt;3000,2500,3000))))))))</f>
        <v>0</v>
      </c>
      <c r="BC112" s="188">
        <v>0</v>
      </c>
      <c r="BD112" s="197">
        <f>BB112-BC112</f>
        <v>0</v>
      </c>
      <c r="BE112" s="153" t="str">
        <f>IF(BD112=0,"geen actie",CONCATENATE("diploma uitschrijven: ",BB112," punten"))</f>
        <v>geen actie</v>
      </c>
      <c r="BF112" s="182">
        <v>34</v>
      </c>
      <c r="BG112" s="182"/>
      <c r="BH112" s="182"/>
      <c r="BI112" s="182"/>
      <c r="BJ112" s="182"/>
      <c r="BK112" s="182"/>
      <c r="BL112" s="182"/>
      <c r="BM112" s="182"/>
      <c r="BN112" s="182"/>
    </row>
    <row r="113" spans="1:66" x14ac:dyDescent="0.3">
      <c r="A113" s="149">
        <v>35</v>
      </c>
      <c r="B113" s="149" t="str">
        <f>IF(A113=BF113,"v","x")</f>
        <v>v</v>
      </c>
      <c r="C113" s="149"/>
      <c r="D113" s="183"/>
      <c r="E113" s="174"/>
      <c r="F113" s="193"/>
      <c r="G113" s="177"/>
      <c r="H113" s="176">
        <f>SUM(M113+Q113+U113+Y113+AC113+AG113+AK113+AO113+AS113+AW113+BA113)</f>
        <v>0</v>
      </c>
      <c r="I113" s="153"/>
      <c r="J113" s="153">
        <v>2021</v>
      </c>
      <c r="K113" s="453">
        <f>J113-I113</f>
        <v>2021</v>
      </c>
      <c r="L113" s="184">
        <f>H113-M113</f>
        <v>0</v>
      </c>
      <c r="M113" s="164"/>
      <c r="N113" s="204">
        <v>1</v>
      </c>
      <c r="O113" s="204"/>
      <c r="P113" s="204"/>
      <c r="Q113" s="180">
        <f>SUM(O113*10+P113)/N113*10</f>
        <v>0</v>
      </c>
      <c r="R113" s="204">
        <v>1</v>
      </c>
      <c r="S113" s="204"/>
      <c r="T113" s="204"/>
      <c r="U113" s="180">
        <f>SUM(S113*10+T113)/R113*10</f>
        <v>0</v>
      </c>
      <c r="V113" s="204">
        <v>1</v>
      </c>
      <c r="W113" s="204"/>
      <c r="X113" s="204"/>
      <c r="Y113" s="180">
        <f>SUM(W113*10+X113)/V113*10</f>
        <v>0</v>
      </c>
      <c r="Z113" s="204">
        <v>1</v>
      </c>
      <c r="AA113" s="204"/>
      <c r="AB113" s="204"/>
      <c r="AC113" s="180">
        <f>SUM(AA113*10+AB113)/Z113*10</f>
        <v>0</v>
      </c>
      <c r="AD113" s="204">
        <v>1</v>
      </c>
      <c r="AE113" s="204"/>
      <c r="AF113" s="204"/>
      <c r="AG113" s="180">
        <f>SUM(AE113*10+AF113)/AD113*10</f>
        <v>0</v>
      </c>
      <c r="AH113" s="204">
        <v>1</v>
      </c>
      <c r="AI113" s="204"/>
      <c r="AJ113" s="204"/>
      <c r="AK113" s="180">
        <f>SUM(AI113*10+AJ113)/AH113*10</f>
        <v>0</v>
      </c>
      <c r="AL113" s="204">
        <v>1</v>
      </c>
      <c r="AM113" s="204"/>
      <c r="AN113" s="204"/>
      <c r="AO113" s="180">
        <f>SUM(AM113*10+AN113)/AL113*10</f>
        <v>0</v>
      </c>
      <c r="AP113" s="179">
        <v>1</v>
      </c>
      <c r="AQ113" s="204"/>
      <c r="AR113" s="204"/>
      <c r="AS113" s="180">
        <f>SUM(AQ113*10+AR113)/AP113*10</f>
        <v>0</v>
      </c>
      <c r="AT113" s="179">
        <v>1</v>
      </c>
      <c r="AU113" s="204"/>
      <c r="AV113" s="204"/>
      <c r="AW113" s="180">
        <f>SUM(AU113*10+AV113)/AT113*10</f>
        <v>0</v>
      </c>
      <c r="AX113" s="179">
        <v>1</v>
      </c>
      <c r="AY113" s="204"/>
      <c r="AZ113" s="204"/>
      <c r="BA113" s="180">
        <f>SUM(AY113*10+AZ113)/AX113*10</f>
        <v>0</v>
      </c>
      <c r="BB113" s="153">
        <f>IF(H113&lt;250,0,IF(H113&lt;500,250,IF(H113&lt;750,"500",IF(H113&lt;1000,750,IF(H113&lt;1500,1000,IF(H113&lt;2000,1500,IF(H113&lt;2500,2000,IF(H113&lt;3000,2500,3000))))))))</f>
        <v>0</v>
      </c>
      <c r="BC113" s="188">
        <v>0</v>
      </c>
      <c r="BD113" s="197">
        <f>BB113-BC113</f>
        <v>0</v>
      </c>
      <c r="BE113" s="153" t="str">
        <f>IF(BD113=0,"geen actie",CONCATENATE("diploma uitschrijven: ",BB113," punten"))</f>
        <v>geen actie</v>
      </c>
      <c r="BF113" s="182">
        <v>35</v>
      </c>
      <c r="BG113" s="182"/>
      <c r="BH113" s="182"/>
      <c r="BI113" s="182"/>
      <c r="BJ113" s="182"/>
      <c r="BK113" s="182"/>
      <c r="BL113" s="182"/>
      <c r="BM113" s="182"/>
      <c r="BN113" s="182"/>
    </row>
    <row r="114" spans="1:66" x14ac:dyDescent="0.3">
      <c r="A114" s="149">
        <v>39</v>
      </c>
      <c r="B114" s="149" t="str">
        <f>IF(A114=BF114,"v","x")</f>
        <v>v</v>
      </c>
      <c r="C114" s="149"/>
      <c r="D114" s="189"/>
      <c r="E114" s="155"/>
      <c r="F114" s="149"/>
      <c r="G114" s="177"/>
      <c r="H114" s="176">
        <f>SUM(M114+Q114+U114+Y114+AC114+AG114+AK114+AO114+AS114+AW114+BA114)</f>
        <v>0</v>
      </c>
      <c r="I114" s="186"/>
      <c r="J114" s="153">
        <v>2021</v>
      </c>
      <c r="K114" s="453">
        <f>J114-I114</f>
        <v>2021</v>
      </c>
      <c r="L114" s="184">
        <f>H114-M114</f>
        <v>0</v>
      </c>
      <c r="M114" s="164"/>
      <c r="N114" s="204">
        <v>1</v>
      </c>
      <c r="O114" s="204"/>
      <c r="P114" s="204"/>
      <c r="Q114" s="180">
        <f>SUM(O114*10+P114)/N114*10</f>
        <v>0</v>
      </c>
      <c r="R114" s="204">
        <v>1</v>
      </c>
      <c r="S114" s="204"/>
      <c r="T114" s="204"/>
      <c r="U114" s="180">
        <f>SUM(S114*10+T114)/R114*10</f>
        <v>0</v>
      </c>
      <c r="V114" s="204">
        <v>1</v>
      </c>
      <c r="W114" s="204"/>
      <c r="X114" s="204"/>
      <c r="Y114" s="180">
        <f>SUM(W114*10+X114)/V114*10</f>
        <v>0</v>
      </c>
      <c r="Z114" s="204">
        <v>1</v>
      </c>
      <c r="AA114" s="204"/>
      <c r="AB114" s="204"/>
      <c r="AC114" s="180">
        <f>SUM(AA114*10+AB114)/Z114*10</f>
        <v>0</v>
      </c>
      <c r="AD114" s="204">
        <v>1</v>
      </c>
      <c r="AE114" s="204"/>
      <c r="AF114" s="204"/>
      <c r="AG114" s="180">
        <f>SUM(AE114*10+AF114)/AD114*10</f>
        <v>0</v>
      </c>
      <c r="AH114" s="204">
        <v>1</v>
      </c>
      <c r="AI114" s="204"/>
      <c r="AJ114" s="204"/>
      <c r="AK114" s="180">
        <f>SUM(AI114*10+AJ114)/AH114*10</f>
        <v>0</v>
      </c>
      <c r="AL114" s="204">
        <v>1</v>
      </c>
      <c r="AM114" s="204"/>
      <c r="AN114" s="204"/>
      <c r="AO114" s="180">
        <f>SUM(AM114*10+AN114)/AL114*10</f>
        <v>0</v>
      </c>
      <c r="AP114" s="179">
        <v>1</v>
      </c>
      <c r="AQ114" s="204"/>
      <c r="AR114" s="204"/>
      <c r="AS114" s="180">
        <f>SUM(AQ114*10+AR114)/AP114*10</f>
        <v>0</v>
      </c>
      <c r="AT114" s="179">
        <v>1</v>
      </c>
      <c r="AU114" s="204"/>
      <c r="AV114" s="204"/>
      <c r="AW114" s="180">
        <f>SUM(AU114*10+AV114)/AT114*10</f>
        <v>0</v>
      </c>
      <c r="AX114" s="179">
        <v>1</v>
      </c>
      <c r="AY114" s="204"/>
      <c r="AZ114" s="204"/>
      <c r="BA114" s="180">
        <f>SUM(AY114*10+AZ114)/AX114*10</f>
        <v>0</v>
      </c>
      <c r="BB114" s="153">
        <f>IF(H114&lt;250,0,IF(H114&lt;500,250,IF(H114&lt;750,"500",IF(H114&lt;1000,750,IF(H114&lt;1500,1000,IF(H114&lt;2000,1500,IF(H114&lt;2500,2000,IF(H114&lt;3000,2500,3000))))))))</f>
        <v>0</v>
      </c>
      <c r="BC114" s="188">
        <v>0</v>
      </c>
      <c r="BD114" s="197">
        <f>BB114-BC114</f>
        <v>0</v>
      </c>
      <c r="BE114" s="153" t="str">
        <f>IF(BD114=0,"geen actie",CONCATENATE("diploma uitschrijven: ",BB114," punten"))</f>
        <v>geen actie</v>
      </c>
      <c r="BF114" s="182">
        <v>39</v>
      </c>
      <c r="BG114" s="182"/>
      <c r="BH114" s="182"/>
      <c r="BI114" s="182"/>
      <c r="BJ114" s="182"/>
      <c r="BK114" s="182"/>
      <c r="BL114" s="182"/>
      <c r="BM114" s="182"/>
      <c r="BN114" s="182"/>
    </row>
    <row r="115" spans="1:66" x14ac:dyDescent="0.3">
      <c r="A115" s="149">
        <v>40</v>
      </c>
      <c r="B115" s="149" t="str">
        <f>IF(A115=BF115,"v","x")</f>
        <v>v</v>
      </c>
      <c r="C115" s="149"/>
      <c r="D115" s="183"/>
      <c r="E115" s="174"/>
      <c r="F115" s="193"/>
      <c r="G115" s="177"/>
      <c r="H115" s="176">
        <f>SUM(M115+Q115+U115+Y115+AC115+AG115+AK115+AO115+AS115+AW115+BA115)</f>
        <v>0</v>
      </c>
      <c r="I115" s="153"/>
      <c r="J115" s="153">
        <v>2021</v>
      </c>
      <c r="K115" s="453">
        <f>J115-I115</f>
        <v>2021</v>
      </c>
      <c r="L115" s="184">
        <f>H115-M115</f>
        <v>0</v>
      </c>
      <c r="M115" s="164"/>
      <c r="N115" s="204">
        <v>1</v>
      </c>
      <c r="O115" s="204"/>
      <c r="P115" s="204"/>
      <c r="Q115" s="180">
        <f>SUM(O115*10+P115)/N115*10</f>
        <v>0</v>
      </c>
      <c r="R115" s="204">
        <v>1</v>
      </c>
      <c r="S115" s="204"/>
      <c r="T115" s="204"/>
      <c r="U115" s="180">
        <f>SUM(S115*10+T115)/R115*10</f>
        <v>0</v>
      </c>
      <c r="V115" s="204">
        <v>1</v>
      </c>
      <c r="W115" s="204"/>
      <c r="X115" s="204"/>
      <c r="Y115" s="180">
        <f>SUM(W115*10+X115)/V115*10</f>
        <v>0</v>
      </c>
      <c r="Z115" s="204">
        <v>1</v>
      </c>
      <c r="AA115" s="204"/>
      <c r="AB115" s="204"/>
      <c r="AC115" s="180">
        <f>SUM(AA115*10+AB115)/Z115*10</f>
        <v>0</v>
      </c>
      <c r="AD115" s="204">
        <v>1</v>
      </c>
      <c r="AE115" s="204"/>
      <c r="AF115" s="204"/>
      <c r="AG115" s="180">
        <f>SUM(AE115*10+AF115)/AD115*10</f>
        <v>0</v>
      </c>
      <c r="AH115" s="204">
        <v>1</v>
      </c>
      <c r="AI115" s="204"/>
      <c r="AJ115" s="204"/>
      <c r="AK115" s="180">
        <f>SUM(AI115*10+AJ115)/AH115*10</f>
        <v>0</v>
      </c>
      <c r="AL115" s="204">
        <v>1</v>
      </c>
      <c r="AM115" s="204"/>
      <c r="AN115" s="204"/>
      <c r="AO115" s="180">
        <f>SUM(AM115*10+AN115)/AL115*10</f>
        <v>0</v>
      </c>
      <c r="AP115" s="179">
        <v>1</v>
      </c>
      <c r="AQ115" s="204"/>
      <c r="AR115" s="204"/>
      <c r="AS115" s="180">
        <f>SUM(AQ115*10+AR115)/AP115*10</f>
        <v>0</v>
      </c>
      <c r="AT115" s="179">
        <v>1</v>
      </c>
      <c r="AU115" s="204"/>
      <c r="AV115" s="204"/>
      <c r="AW115" s="180">
        <f>SUM(AU115*10+AV115)/AT115*10</f>
        <v>0</v>
      </c>
      <c r="AX115" s="179">
        <v>1</v>
      </c>
      <c r="AY115" s="204"/>
      <c r="AZ115" s="204"/>
      <c r="BA115" s="180">
        <f>SUM(AY115*10+AZ115)/AX115*10</f>
        <v>0</v>
      </c>
      <c r="BB115" s="153">
        <f>IF(H115&lt;250,0,IF(H115&lt;500,250,IF(H115&lt;750,"500",IF(H115&lt;1000,750,IF(H115&lt;1500,1000,IF(H115&lt;2000,1500,IF(H115&lt;2500,2000,IF(H115&lt;3000,2500,3000))))))))</f>
        <v>0</v>
      </c>
      <c r="BC115" s="188">
        <v>0</v>
      </c>
      <c r="BD115" s="197">
        <f>BB115-BC115</f>
        <v>0</v>
      </c>
      <c r="BE115" s="153" t="str">
        <f>IF(BD115=0,"geen actie",CONCATENATE("diploma uitschrijven: ",BB115," punten"))</f>
        <v>geen actie</v>
      </c>
      <c r="BF115" s="182">
        <v>40</v>
      </c>
      <c r="BG115" s="182"/>
      <c r="BH115" s="182"/>
      <c r="BI115" s="182"/>
      <c r="BJ115" s="182"/>
      <c r="BK115" s="182"/>
      <c r="BL115" s="182"/>
      <c r="BM115" s="182"/>
      <c r="BN115" s="182"/>
    </row>
    <row r="116" spans="1:66" x14ac:dyDescent="0.3">
      <c r="A116" s="149">
        <v>42</v>
      </c>
      <c r="B116" s="149" t="str">
        <f>IF(A116=BF116,"v","x")</f>
        <v>v</v>
      </c>
      <c r="C116" s="149"/>
      <c r="D116" s="183"/>
      <c r="E116" s="174"/>
      <c r="F116" s="190"/>
      <c r="G116" s="186"/>
      <c r="H116" s="176">
        <f>SUM(M116+Q116+U116+Y116+AC116+AG116+AK116+AO116+AS116+AW116+BA116)</f>
        <v>0</v>
      </c>
      <c r="I116" s="153"/>
      <c r="J116" s="153">
        <v>2021</v>
      </c>
      <c r="K116" s="453">
        <f>J116-I116</f>
        <v>2021</v>
      </c>
      <c r="L116" s="184">
        <f>H116-M116</f>
        <v>0</v>
      </c>
      <c r="M116" s="164"/>
      <c r="N116" s="204">
        <v>1</v>
      </c>
      <c r="O116" s="204"/>
      <c r="P116" s="204"/>
      <c r="Q116" s="180">
        <f>SUM(O116*10+P116)/N116*10</f>
        <v>0</v>
      </c>
      <c r="R116" s="204">
        <v>1</v>
      </c>
      <c r="S116" s="204"/>
      <c r="T116" s="204"/>
      <c r="U116" s="180">
        <f>SUM(S116*10+T116)/R116*10</f>
        <v>0</v>
      </c>
      <c r="V116" s="204">
        <v>1</v>
      </c>
      <c r="W116" s="204"/>
      <c r="X116" s="204"/>
      <c r="Y116" s="180">
        <f>SUM(W116*10+X116)/V116*10</f>
        <v>0</v>
      </c>
      <c r="Z116" s="204">
        <v>1</v>
      </c>
      <c r="AA116" s="204"/>
      <c r="AB116" s="204"/>
      <c r="AC116" s="180">
        <f>SUM(AA116*10+AB116)/Z116*10</f>
        <v>0</v>
      </c>
      <c r="AD116" s="204">
        <v>1</v>
      </c>
      <c r="AE116" s="204"/>
      <c r="AF116" s="204"/>
      <c r="AG116" s="180">
        <f>SUM(AE116*10+AF116)/AD116*10</f>
        <v>0</v>
      </c>
      <c r="AH116" s="204">
        <v>1</v>
      </c>
      <c r="AI116" s="204"/>
      <c r="AJ116" s="204"/>
      <c r="AK116" s="180">
        <f>SUM(AI116*10+AJ116)/AH116*10</f>
        <v>0</v>
      </c>
      <c r="AL116" s="204">
        <v>1</v>
      </c>
      <c r="AM116" s="204"/>
      <c r="AN116" s="204"/>
      <c r="AO116" s="180">
        <f>SUM(AM116*10+AN116)/AL116*10</f>
        <v>0</v>
      </c>
      <c r="AP116" s="179">
        <v>1</v>
      </c>
      <c r="AQ116" s="204"/>
      <c r="AR116" s="204"/>
      <c r="AS116" s="180">
        <f>SUM(AQ116*10+AR116)/AP116*10</f>
        <v>0</v>
      </c>
      <c r="AT116" s="179">
        <v>1</v>
      </c>
      <c r="AU116" s="204"/>
      <c r="AV116" s="204"/>
      <c r="AW116" s="180">
        <f>SUM(AU116*10+AV116)/AT116*10</f>
        <v>0</v>
      </c>
      <c r="AX116" s="179">
        <v>1</v>
      </c>
      <c r="AY116" s="204"/>
      <c r="AZ116" s="204"/>
      <c r="BA116" s="180">
        <f>SUM(AY116*10+AZ116)/AX116*10</f>
        <v>0</v>
      </c>
      <c r="BB116" s="153">
        <f>IF(H116&lt;250,0,IF(H116&lt;500,250,IF(H116&lt;750,"500",IF(H116&lt;1000,750,IF(H116&lt;1500,1000,IF(H116&lt;2000,1500,IF(H116&lt;2500,2000,IF(H116&lt;3000,2500,3000))))))))</f>
        <v>0</v>
      </c>
      <c r="BC116" s="188">
        <v>0</v>
      </c>
      <c r="BD116" s="197">
        <f>BB116-BC116</f>
        <v>0</v>
      </c>
      <c r="BE116" s="153" t="str">
        <f>IF(BD116=0,"geen actie",CONCATENATE("diploma uitschrijven: ",BB116," punten"))</f>
        <v>geen actie</v>
      </c>
      <c r="BF116" s="182">
        <v>42</v>
      </c>
      <c r="BG116" s="182"/>
      <c r="BH116" s="182"/>
      <c r="BI116" s="182"/>
      <c r="BJ116" s="182"/>
      <c r="BK116" s="182"/>
      <c r="BL116" s="182"/>
      <c r="BM116" s="182"/>
      <c r="BN116" s="182"/>
    </row>
    <row r="117" spans="1:66" x14ac:dyDescent="0.3">
      <c r="A117" s="149">
        <v>44</v>
      </c>
      <c r="B117" s="149" t="str">
        <f>IF(A117=BF117,"v","x")</f>
        <v>v</v>
      </c>
      <c r="C117" s="149"/>
      <c r="D117" s="187"/>
      <c r="E117" s="174"/>
      <c r="F117" s="193"/>
      <c r="G117" s="177"/>
      <c r="H117" s="176">
        <f>SUM(M117+Q117+U117+Y117+AC117+AG117+AK117+AO117+AS117+AW117+BA117)</f>
        <v>0</v>
      </c>
      <c r="I117" s="153"/>
      <c r="J117" s="153">
        <v>2021</v>
      </c>
      <c r="K117" s="453">
        <f>J117-I117</f>
        <v>2021</v>
      </c>
      <c r="L117" s="184">
        <f>H117-M117</f>
        <v>0</v>
      </c>
      <c r="M117" s="164"/>
      <c r="N117" s="204">
        <v>1</v>
      </c>
      <c r="O117" s="204"/>
      <c r="P117" s="204"/>
      <c r="Q117" s="180">
        <f>SUM(O117*10+P117)/N117*10</f>
        <v>0</v>
      </c>
      <c r="R117" s="204">
        <v>1</v>
      </c>
      <c r="S117" s="204"/>
      <c r="T117" s="204"/>
      <c r="U117" s="180">
        <f>SUM(S117*10+T117)/R117*10</f>
        <v>0</v>
      </c>
      <c r="V117" s="204">
        <v>1</v>
      </c>
      <c r="W117" s="204"/>
      <c r="X117" s="204"/>
      <c r="Y117" s="180">
        <f>SUM(W117*10+X117)/V117*10</f>
        <v>0</v>
      </c>
      <c r="Z117" s="204">
        <v>1</v>
      </c>
      <c r="AA117" s="204"/>
      <c r="AB117" s="204"/>
      <c r="AC117" s="180">
        <f>SUM(AA117*10+AB117)/Z117*10</f>
        <v>0</v>
      </c>
      <c r="AD117" s="204">
        <v>1</v>
      </c>
      <c r="AE117" s="204"/>
      <c r="AF117" s="204"/>
      <c r="AG117" s="180">
        <f>SUM(AE117*10+AF117)/AD117*10</f>
        <v>0</v>
      </c>
      <c r="AH117" s="204">
        <v>1</v>
      </c>
      <c r="AI117" s="204"/>
      <c r="AJ117" s="204"/>
      <c r="AK117" s="180">
        <f>SUM(AI117*10+AJ117)/AH117*10</f>
        <v>0</v>
      </c>
      <c r="AL117" s="204">
        <v>1</v>
      </c>
      <c r="AM117" s="204"/>
      <c r="AN117" s="204"/>
      <c r="AO117" s="180">
        <f>SUM(AM117*10+AN117)/AL117*10</f>
        <v>0</v>
      </c>
      <c r="AP117" s="179">
        <v>1</v>
      </c>
      <c r="AQ117" s="204"/>
      <c r="AR117" s="204"/>
      <c r="AS117" s="180">
        <f>SUM(AQ117*10+AR117)/AP117*10</f>
        <v>0</v>
      </c>
      <c r="AT117" s="179">
        <v>1</v>
      </c>
      <c r="AU117" s="204"/>
      <c r="AV117" s="204"/>
      <c r="AW117" s="180">
        <f>SUM(AU117*10+AV117)/AT117*10</f>
        <v>0</v>
      </c>
      <c r="AX117" s="179">
        <v>1</v>
      </c>
      <c r="AY117" s="204"/>
      <c r="AZ117" s="204"/>
      <c r="BA117" s="180">
        <f>SUM(AY117*10+AZ117)/AX117*10</f>
        <v>0</v>
      </c>
      <c r="BB117" s="153">
        <f>IF(H117&lt;250,0,IF(H117&lt;500,250,IF(H117&lt;750,"500",IF(H117&lt;1000,750,IF(H117&lt;1500,1000,IF(H117&lt;2000,1500,IF(H117&lt;2500,2000,IF(H117&lt;3000,2500,3000))))))))</f>
        <v>0</v>
      </c>
      <c r="BC117" s="188">
        <v>0</v>
      </c>
      <c r="BD117" s="197">
        <f>BB117-BC117</f>
        <v>0</v>
      </c>
      <c r="BE117" s="153" t="str">
        <f>IF(BD117=0,"geen actie",CONCATENATE("diploma uitschrijven: ",BB117," punten"))</f>
        <v>geen actie</v>
      </c>
      <c r="BF117" s="182">
        <v>44</v>
      </c>
      <c r="BG117" s="182"/>
      <c r="BH117" s="182"/>
      <c r="BI117" s="182"/>
      <c r="BJ117" s="182"/>
      <c r="BK117" s="182"/>
      <c r="BL117" s="182"/>
      <c r="BM117" s="182"/>
      <c r="BN117" s="182"/>
    </row>
    <row r="118" spans="1:66" x14ac:dyDescent="0.3">
      <c r="A118" s="149">
        <v>45</v>
      </c>
      <c r="B118" s="149" t="str">
        <f>IF(A118=BF118,"v","x")</f>
        <v>v</v>
      </c>
      <c r="C118" s="149"/>
      <c r="D118" s="183"/>
      <c r="E118" s="174"/>
      <c r="F118" s="190"/>
      <c r="G118" s="186"/>
      <c r="H118" s="176">
        <f>SUM(M118+Q118+U118+Y118+AC118+AG118+AK118+AO118+AS118+AW118+BA118)</f>
        <v>0</v>
      </c>
      <c r="I118" s="153"/>
      <c r="J118" s="153">
        <v>2021</v>
      </c>
      <c r="K118" s="453">
        <f>J118-I118</f>
        <v>2021</v>
      </c>
      <c r="L118" s="184">
        <f>H118-M118</f>
        <v>0</v>
      </c>
      <c r="M118" s="164"/>
      <c r="N118" s="204">
        <v>1</v>
      </c>
      <c r="O118" s="204"/>
      <c r="P118" s="204"/>
      <c r="Q118" s="180">
        <f>SUM(O118*10+P118)/N118*10</f>
        <v>0</v>
      </c>
      <c r="R118" s="204">
        <v>1</v>
      </c>
      <c r="S118" s="204"/>
      <c r="T118" s="204"/>
      <c r="U118" s="180">
        <f>SUM(S118*10+T118)/R118*10</f>
        <v>0</v>
      </c>
      <c r="V118" s="204">
        <v>1</v>
      </c>
      <c r="W118" s="204"/>
      <c r="X118" s="204"/>
      <c r="Y118" s="180">
        <f>SUM(W118*10+X118)/V118*10</f>
        <v>0</v>
      </c>
      <c r="Z118" s="204">
        <v>1</v>
      </c>
      <c r="AA118" s="204"/>
      <c r="AB118" s="204"/>
      <c r="AC118" s="180">
        <f>SUM(AA118*10+AB118)/Z118*10</f>
        <v>0</v>
      </c>
      <c r="AD118" s="204">
        <v>1</v>
      </c>
      <c r="AE118" s="204"/>
      <c r="AF118" s="204"/>
      <c r="AG118" s="180">
        <f>SUM(AE118*10+AF118)/AD118*10</f>
        <v>0</v>
      </c>
      <c r="AH118" s="204">
        <v>1</v>
      </c>
      <c r="AI118" s="204"/>
      <c r="AJ118" s="204"/>
      <c r="AK118" s="180">
        <f>SUM(AI118*10+AJ118)/AH118*10</f>
        <v>0</v>
      </c>
      <c r="AL118" s="204">
        <v>1</v>
      </c>
      <c r="AM118" s="204"/>
      <c r="AN118" s="204"/>
      <c r="AO118" s="180">
        <f>SUM(AM118*10+AN118)/AL118*10</f>
        <v>0</v>
      </c>
      <c r="AP118" s="179">
        <v>1</v>
      </c>
      <c r="AQ118" s="204"/>
      <c r="AR118" s="204"/>
      <c r="AS118" s="180">
        <f>SUM(AQ118*10+AR118)/AP118*10</f>
        <v>0</v>
      </c>
      <c r="AT118" s="179">
        <v>1</v>
      </c>
      <c r="AU118" s="204"/>
      <c r="AV118" s="204"/>
      <c r="AW118" s="180">
        <f>SUM(AU118*10+AV118)/AT118*10</f>
        <v>0</v>
      </c>
      <c r="AX118" s="179">
        <v>1</v>
      </c>
      <c r="AY118" s="204"/>
      <c r="AZ118" s="204"/>
      <c r="BA118" s="180">
        <f>SUM(AY118*10+AZ118)/AX118*10</f>
        <v>0</v>
      </c>
      <c r="BB118" s="153">
        <f>IF(H118&lt;250,0,IF(H118&lt;500,250,IF(H118&lt;750,"500",IF(H118&lt;1000,750,IF(H118&lt;1500,1000,IF(H118&lt;2000,1500,IF(H118&lt;2500,2000,IF(H118&lt;3000,2500,3000))))))))</f>
        <v>0</v>
      </c>
      <c r="BC118" s="188">
        <v>0</v>
      </c>
      <c r="BD118" s="197">
        <f>BB118-BC118</f>
        <v>0</v>
      </c>
      <c r="BE118" s="153" t="str">
        <f>IF(BD118=0,"geen actie",CONCATENATE("diploma uitschrijven: ",BB118," punten"))</f>
        <v>geen actie</v>
      </c>
      <c r="BF118" s="182">
        <v>45</v>
      </c>
      <c r="BG118" s="182"/>
      <c r="BH118" s="182"/>
      <c r="BI118" s="182"/>
      <c r="BJ118" s="182"/>
      <c r="BK118" s="182"/>
      <c r="BL118" s="182"/>
      <c r="BM118" s="182"/>
      <c r="BN118" s="182"/>
    </row>
    <row r="119" spans="1:66" x14ac:dyDescent="0.3">
      <c r="A119" s="149">
        <v>47</v>
      </c>
      <c r="B119" s="149" t="str">
        <f>IF(A119=BF119,"v","x")</f>
        <v>v</v>
      </c>
      <c r="C119" s="149"/>
      <c r="D119" s="216"/>
      <c r="E119" s="174"/>
      <c r="F119" s="190"/>
      <c r="G119" s="153"/>
      <c r="H119" s="176">
        <f>SUM(M119+Q119+U119+Y119+AC119+AG119+AK119+AO119+AS119+AW119+BA119)</f>
        <v>0</v>
      </c>
      <c r="I119" s="149"/>
      <c r="J119" s="153">
        <v>2021</v>
      </c>
      <c r="K119" s="453">
        <f>J119-I119</f>
        <v>2021</v>
      </c>
      <c r="L119" s="184">
        <f>H119-M119</f>
        <v>0</v>
      </c>
      <c r="M119" s="164"/>
      <c r="N119" s="204">
        <v>1</v>
      </c>
      <c r="O119" s="204"/>
      <c r="P119" s="204"/>
      <c r="Q119" s="180">
        <f>SUM(O119*10+P119)/N119*10</f>
        <v>0</v>
      </c>
      <c r="R119" s="204">
        <v>1</v>
      </c>
      <c r="S119" s="204"/>
      <c r="T119" s="204"/>
      <c r="U119" s="180">
        <f>SUM(S119*10+T119)/R119*10</f>
        <v>0</v>
      </c>
      <c r="V119" s="204">
        <v>1</v>
      </c>
      <c r="W119" s="204"/>
      <c r="X119" s="204"/>
      <c r="Y119" s="180">
        <f>SUM(W119*10+X119)/V119*10</f>
        <v>0</v>
      </c>
      <c r="Z119" s="204">
        <v>1</v>
      </c>
      <c r="AA119" s="204"/>
      <c r="AB119" s="204"/>
      <c r="AC119" s="180">
        <f>SUM(AA119*10+AB119)/Z119*10</f>
        <v>0</v>
      </c>
      <c r="AD119" s="204">
        <v>1</v>
      </c>
      <c r="AE119" s="204"/>
      <c r="AF119" s="204"/>
      <c r="AG119" s="180">
        <f>SUM(AE119*10+AF119)/AD119*10</f>
        <v>0</v>
      </c>
      <c r="AH119" s="204">
        <v>1</v>
      </c>
      <c r="AI119" s="204"/>
      <c r="AJ119" s="204"/>
      <c r="AK119" s="180">
        <f>SUM(AI119*10+AJ119)/AH119*10</f>
        <v>0</v>
      </c>
      <c r="AL119" s="204">
        <v>1</v>
      </c>
      <c r="AM119" s="204"/>
      <c r="AN119" s="204"/>
      <c r="AO119" s="180">
        <f>SUM(AM119*10+AN119)/AL119*10</f>
        <v>0</v>
      </c>
      <c r="AP119" s="179">
        <v>1</v>
      </c>
      <c r="AQ119" s="204"/>
      <c r="AR119" s="204"/>
      <c r="AS119" s="180">
        <f>SUM(AQ119*10+AR119)/AP119*10</f>
        <v>0</v>
      </c>
      <c r="AT119" s="179">
        <v>1</v>
      </c>
      <c r="AU119" s="204"/>
      <c r="AV119" s="204"/>
      <c r="AW119" s="180">
        <f>SUM(AU119*10+AV119)/AT119*10</f>
        <v>0</v>
      </c>
      <c r="AX119" s="179">
        <v>1</v>
      </c>
      <c r="AY119" s="204"/>
      <c r="AZ119" s="204"/>
      <c r="BA119" s="180">
        <f>SUM(AY119*10+AZ119)/AX119*10</f>
        <v>0</v>
      </c>
      <c r="BB119" s="153">
        <f>IF(H119&lt;250,0,IF(H119&lt;500,250,IF(H119&lt;750,"500",IF(H119&lt;1000,750,IF(H119&lt;1500,1000,IF(H119&lt;2000,1500,IF(H119&lt;2500,2000,IF(H119&lt;3000,2500,3000))))))))</f>
        <v>0</v>
      </c>
      <c r="BC119" s="188">
        <v>0</v>
      </c>
      <c r="BD119" s="197">
        <f>BB119-BC119</f>
        <v>0</v>
      </c>
      <c r="BE119" s="153" t="str">
        <f>IF(BD119=0,"geen actie",CONCATENATE("diploma uitschrijven: ",BB119," punten"))</f>
        <v>geen actie</v>
      </c>
      <c r="BF119" s="182">
        <v>47</v>
      </c>
      <c r="BG119" s="182"/>
      <c r="BH119" s="182"/>
      <c r="BI119" s="182"/>
      <c r="BJ119" s="182"/>
      <c r="BK119" s="182"/>
      <c r="BL119" s="182"/>
      <c r="BM119" s="182"/>
      <c r="BN119" s="182"/>
    </row>
    <row r="120" spans="1:66" x14ac:dyDescent="0.3">
      <c r="A120" s="149">
        <v>43</v>
      </c>
      <c r="B120" s="149" t="str">
        <f>IF(A120=BF120,"v","x")</f>
        <v>v</v>
      </c>
      <c r="C120" s="149"/>
      <c r="D120" s="216"/>
      <c r="E120" s="174"/>
      <c r="F120" s="193"/>
      <c r="G120" s="149"/>
      <c r="H120" s="176">
        <f>SUM(M120+Q120+U120+Y120+AC120+AG120+AK120+AO120+AS120+AW120+BA120)</f>
        <v>0</v>
      </c>
      <c r="I120" s="153"/>
      <c r="J120" s="153">
        <v>2021</v>
      </c>
      <c r="K120" s="453">
        <f>J120-I120</f>
        <v>2021</v>
      </c>
      <c r="L120" s="184">
        <f>H120-M120</f>
        <v>0</v>
      </c>
      <c r="M120" s="164"/>
      <c r="N120" s="204">
        <v>1</v>
      </c>
      <c r="O120" s="204"/>
      <c r="P120" s="204"/>
      <c r="Q120" s="180">
        <f>SUM(O120*10+P120)/N120*10</f>
        <v>0</v>
      </c>
      <c r="R120" s="204">
        <v>1</v>
      </c>
      <c r="S120" s="204"/>
      <c r="T120" s="204"/>
      <c r="U120" s="180">
        <f>SUM(S120*10+T120)/R120*10</f>
        <v>0</v>
      </c>
      <c r="V120" s="204">
        <v>1</v>
      </c>
      <c r="W120" s="204"/>
      <c r="X120" s="204"/>
      <c r="Y120" s="180">
        <f>SUM(W120*10+X120)/V120*10</f>
        <v>0</v>
      </c>
      <c r="Z120" s="204">
        <v>1</v>
      </c>
      <c r="AA120" s="204"/>
      <c r="AB120" s="204"/>
      <c r="AC120" s="180">
        <f>SUM(AA120*10+AB120)/Z120*10</f>
        <v>0</v>
      </c>
      <c r="AD120" s="204">
        <v>1</v>
      </c>
      <c r="AE120" s="204"/>
      <c r="AF120" s="204"/>
      <c r="AG120" s="180">
        <f>SUM(AE120*10+AF120)/AD120*10</f>
        <v>0</v>
      </c>
      <c r="AH120" s="204">
        <v>1</v>
      </c>
      <c r="AI120" s="204"/>
      <c r="AJ120" s="204"/>
      <c r="AK120" s="180">
        <f>SUM(AI120*10+AJ120)/AH120*10</f>
        <v>0</v>
      </c>
      <c r="AL120" s="204">
        <v>1</v>
      </c>
      <c r="AM120" s="204"/>
      <c r="AN120" s="204"/>
      <c r="AO120" s="180">
        <f>SUM(AM120*10+AN120)/AL120*10</f>
        <v>0</v>
      </c>
      <c r="AP120" s="179">
        <v>1</v>
      </c>
      <c r="AQ120" s="204"/>
      <c r="AR120" s="204"/>
      <c r="AS120" s="180">
        <f>SUM(AQ120*10+AR120)/AP120*10</f>
        <v>0</v>
      </c>
      <c r="AT120" s="179">
        <v>1</v>
      </c>
      <c r="AU120" s="204"/>
      <c r="AV120" s="204"/>
      <c r="AW120" s="180">
        <f>SUM(AU120*10+AV120)/AT120*10</f>
        <v>0</v>
      </c>
      <c r="AX120" s="179">
        <v>1</v>
      </c>
      <c r="AY120" s="204"/>
      <c r="AZ120" s="204"/>
      <c r="BA120" s="180">
        <f>SUM(AY120*10+AZ120)/AX120*10</f>
        <v>0</v>
      </c>
      <c r="BB120" s="153">
        <f>IF(H120&lt;250,0,IF(H120&lt;500,250,IF(H120&lt;750,"500",IF(H120&lt;1000,750,IF(H120&lt;1500,1000,IF(H120&lt;2000,1500,IF(H120&lt;2500,2000,IF(H120&lt;3000,2500,3000))))))))</f>
        <v>0</v>
      </c>
      <c r="BC120" s="188">
        <v>0</v>
      </c>
      <c r="BD120" s="197">
        <f>BB120-BC120</f>
        <v>0</v>
      </c>
      <c r="BE120" s="153" t="str">
        <f>IF(BD120=0,"geen actie",CONCATENATE("diploma uitschrijven: ",BB120," punten"))</f>
        <v>geen actie</v>
      </c>
      <c r="BF120" s="182">
        <v>43</v>
      </c>
      <c r="BG120" s="182"/>
      <c r="BH120" s="182"/>
      <c r="BI120" s="182"/>
      <c r="BJ120" s="182"/>
      <c r="BK120" s="182"/>
      <c r="BL120" s="182"/>
      <c r="BM120" s="182"/>
      <c r="BN120" s="182"/>
    </row>
    <row r="121" spans="1:66" x14ac:dyDescent="0.3">
      <c r="A121" s="149">
        <v>41</v>
      </c>
      <c r="B121" s="149" t="str">
        <f>IF(A121=BF121,"v","x")</f>
        <v>v</v>
      </c>
      <c r="C121" s="149"/>
      <c r="D121" s="216"/>
      <c r="E121" s="174"/>
      <c r="F121" s="190"/>
      <c r="G121" s="186"/>
      <c r="H121" s="176">
        <f>SUM(M121+Q121+U121+Y121+AC121+AG121+AK121+AO121+AS121+AW121+BA121)</f>
        <v>0</v>
      </c>
      <c r="I121" s="215"/>
      <c r="J121" s="153">
        <v>2021</v>
      </c>
      <c r="K121" s="453">
        <f>J121-I121</f>
        <v>2021</v>
      </c>
      <c r="L121" s="184">
        <f>H121-M121</f>
        <v>0</v>
      </c>
      <c r="M121" s="164"/>
      <c r="N121" s="204">
        <v>1</v>
      </c>
      <c r="O121" s="204"/>
      <c r="P121" s="204"/>
      <c r="Q121" s="180">
        <f>SUM(O121*10+P121)/N121*10</f>
        <v>0</v>
      </c>
      <c r="R121" s="204">
        <v>1</v>
      </c>
      <c r="S121" s="204"/>
      <c r="T121" s="204"/>
      <c r="U121" s="180">
        <f>SUM(S121*10+T121)/R121*10</f>
        <v>0</v>
      </c>
      <c r="V121" s="204">
        <v>1</v>
      </c>
      <c r="W121" s="204"/>
      <c r="X121" s="204"/>
      <c r="Y121" s="180">
        <f>SUM(W121*10+X121)/V121*10</f>
        <v>0</v>
      </c>
      <c r="Z121" s="204">
        <v>1</v>
      </c>
      <c r="AA121" s="204"/>
      <c r="AB121" s="204"/>
      <c r="AC121" s="180">
        <f>SUM(AA121*10+AB121)/Z121*10</f>
        <v>0</v>
      </c>
      <c r="AD121" s="204">
        <v>1</v>
      </c>
      <c r="AE121" s="204"/>
      <c r="AF121" s="204"/>
      <c r="AG121" s="180">
        <f>SUM(AE121*10+AF121)/AD121*10</f>
        <v>0</v>
      </c>
      <c r="AH121" s="204">
        <v>1</v>
      </c>
      <c r="AI121" s="204"/>
      <c r="AJ121" s="204"/>
      <c r="AK121" s="180">
        <f>SUM(AI121*10+AJ121)/AH121*10</f>
        <v>0</v>
      </c>
      <c r="AL121" s="204">
        <v>1</v>
      </c>
      <c r="AM121" s="204"/>
      <c r="AN121" s="204"/>
      <c r="AO121" s="180">
        <f>SUM(AM121*10+AN121)/AL121*10</f>
        <v>0</v>
      </c>
      <c r="AP121" s="179">
        <v>1</v>
      </c>
      <c r="AQ121" s="204"/>
      <c r="AR121" s="204"/>
      <c r="AS121" s="180">
        <f>SUM(AQ121*10+AR121)/AP121*10</f>
        <v>0</v>
      </c>
      <c r="AT121" s="179">
        <v>1</v>
      </c>
      <c r="AU121" s="204"/>
      <c r="AV121" s="204"/>
      <c r="AW121" s="180">
        <f>SUM(AU121*10+AV121)/AT121*10</f>
        <v>0</v>
      </c>
      <c r="AX121" s="179">
        <v>1</v>
      </c>
      <c r="AY121" s="204"/>
      <c r="AZ121" s="204"/>
      <c r="BA121" s="180">
        <f>SUM(AY121*10+AZ121)/AX121*10</f>
        <v>0</v>
      </c>
      <c r="BB121" s="153">
        <f>IF(H121&lt;250,0,IF(H121&lt;500,250,IF(H121&lt;750,"500",IF(H121&lt;1000,750,IF(H121&lt;1500,1000,IF(H121&lt;2000,1500,IF(H121&lt;2500,2000,IF(H121&lt;3000,2500,3000))))))))</f>
        <v>0</v>
      </c>
      <c r="BC121" s="188">
        <v>0</v>
      </c>
      <c r="BD121" s="197">
        <f>BB121-BC121</f>
        <v>0</v>
      </c>
      <c r="BE121" s="153" t="str">
        <f>IF(BD121=0,"geen actie",CONCATENATE("diploma uitschrijven: ",BB121," punten"))</f>
        <v>geen actie</v>
      </c>
      <c r="BF121" s="182">
        <v>41</v>
      </c>
      <c r="BG121" s="182"/>
      <c r="BH121" s="182"/>
      <c r="BI121" s="182"/>
      <c r="BJ121" s="182"/>
      <c r="BK121" s="182"/>
      <c r="BL121" s="182"/>
      <c r="BM121" s="182"/>
      <c r="BN121" s="182"/>
    </row>
    <row r="122" spans="1:66" s="150" customFormat="1" x14ac:dyDescent="0.3">
      <c r="A122" s="148"/>
      <c r="B122" s="148"/>
      <c r="C122" s="148"/>
      <c r="D122" s="218"/>
      <c r="F122" s="219"/>
      <c r="G122" s="220"/>
      <c r="I122" s="182"/>
      <c r="J122" s="182"/>
      <c r="K122" s="148"/>
      <c r="L122" s="148"/>
      <c r="M122" s="148"/>
      <c r="N122" s="148"/>
      <c r="O122" s="148"/>
      <c r="P122" s="148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48"/>
      <c r="AH122" s="148"/>
      <c r="AI122" s="148"/>
      <c r="AJ122" s="148"/>
      <c r="AL122" s="148"/>
      <c r="AM122" s="148"/>
      <c r="AN122" s="148"/>
      <c r="AP122" s="148"/>
      <c r="AQ122" s="148"/>
      <c r="AR122" s="148"/>
      <c r="AT122" s="148"/>
      <c r="AU122" s="148"/>
      <c r="AV122" s="148"/>
      <c r="AX122" s="148"/>
      <c r="AY122" s="148"/>
      <c r="AZ122" s="148"/>
      <c r="BC122" s="221"/>
      <c r="BF122" s="182"/>
      <c r="BG122" s="182"/>
      <c r="BH122" s="182"/>
      <c r="BI122" s="182"/>
      <c r="BJ122" s="182"/>
      <c r="BK122" s="182"/>
      <c r="BL122" s="182"/>
      <c r="BM122" s="182"/>
      <c r="BN122" s="182"/>
    </row>
    <row r="123" spans="1:66" s="150" customFormat="1" x14ac:dyDescent="0.3">
      <c r="A123" s="148"/>
      <c r="B123" s="148"/>
      <c r="C123" s="148"/>
      <c r="D123" s="218"/>
      <c r="F123" s="219"/>
      <c r="G123" s="220"/>
      <c r="I123" s="182"/>
      <c r="J123" s="182"/>
      <c r="K123" s="148"/>
      <c r="L123" s="148"/>
      <c r="M123" s="148"/>
      <c r="N123" s="148"/>
      <c r="O123" s="148"/>
      <c r="P123" s="148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48"/>
      <c r="AH123" s="148"/>
      <c r="AI123" s="148"/>
      <c r="AJ123" s="148"/>
      <c r="AL123" s="148"/>
      <c r="AM123" s="148"/>
      <c r="AN123" s="148"/>
      <c r="AP123" s="148"/>
      <c r="AQ123" s="148"/>
      <c r="AR123" s="148"/>
      <c r="AT123" s="148"/>
      <c r="AU123" s="148"/>
      <c r="AV123" s="148"/>
      <c r="AX123" s="148"/>
      <c r="AY123" s="148"/>
      <c r="AZ123" s="148"/>
      <c r="BC123" s="221"/>
      <c r="BF123" s="182"/>
      <c r="BG123" s="182"/>
      <c r="BH123" s="182"/>
      <c r="BI123" s="182"/>
      <c r="BJ123" s="182"/>
      <c r="BK123" s="182"/>
      <c r="BL123" s="182"/>
      <c r="BM123" s="182"/>
      <c r="BN123" s="182"/>
    </row>
    <row r="124" spans="1:66" s="150" customFormat="1" x14ac:dyDescent="0.3">
      <c r="A124" s="148"/>
      <c r="B124" s="148"/>
      <c r="C124" s="148"/>
      <c r="D124" s="218"/>
      <c r="F124" s="219"/>
      <c r="G124" s="220"/>
      <c r="I124" s="182"/>
      <c r="J124" s="182"/>
      <c r="K124" s="148"/>
      <c r="L124" s="148"/>
      <c r="M124" s="148"/>
      <c r="N124" s="148"/>
      <c r="O124" s="148"/>
      <c r="P124" s="148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48"/>
      <c r="AH124" s="148"/>
      <c r="AI124" s="148"/>
      <c r="AJ124" s="148"/>
      <c r="AL124" s="148"/>
      <c r="AM124" s="148"/>
      <c r="AN124" s="148"/>
      <c r="AP124" s="148"/>
      <c r="AQ124" s="148"/>
      <c r="AR124" s="148"/>
      <c r="AT124" s="148"/>
      <c r="AU124" s="148"/>
      <c r="AV124" s="148"/>
      <c r="AX124" s="148"/>
      <c r="AY124" s="148"/>
      <c r="AZ124" s="148"/>
      <c r="BC124" s="221"/>
      <c r="BF124" s="182"/>
      <c r="BG124" s="182"/>
      <c r="BH124" s="182"/>
      <c r="BI124" s="182"/>
      <c r="BJ124" s="182"/>
      <c r="BK124" s="182"/>
      <c r="BL124" s="182"/>
      <c r="BM124" s="182"/>
      <c r="BN124" s="182"/>
    </row>
    <row r="125" spans="1:66" s="150" customFormat="1" x14ac:dyDescent="0.3">
      <c r="A125" s="148"/>
      <c r="B125" s="148"/>
      <c r="C125" s="148"/>
      <c r="D125" s="218"/>
      <c r="F125" s="219"/>
      <c r="G125" s="220"/>
      <c r="I125" s="182"/>
      <c r="J125" s="182"/>
      <c r="K125" s="148"/>
      <c r="L125" s="148"/>
      <c r="M125" s="148"/>
      <c r="N125" s="148"/>
      <c r="O125" s="148"/>
      <c r="P125" s="148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48"/>
      <c r="AH125" s="148"/>
      <c r="AI125" s="148"/>
      <c r="AJ125" s="148"/>
      <c r="AL125" s="148"/>
      <c r="AM125" s="148"/>
      <c r="AN125" s="148"/>
      <c r="AP125" s="148"/>
      <c r="AQ125" s="148"/>
      <c r="AR125" s="148"/>
      <c r="AT125" s="148"/>
      <c r="AU125" s="148"/>
      <c r="AV125" s="148"/>
      <c r="AX125" s="148"/>
      <c r="AY125" s="148"/>
      <c r="AZ125" s="148"/>
      <c r="BC125" s="221"/>
      <c r="BF125" s="209"/>
      <c r="BG125" s="182"/>
      <c r="BH125" s="182"/>
      <c r="BI125" s="182"/>
      <c r="BJ125" s="182"/>
      <c r="BK125" s="182"/>
      <c r="BL125" s="182"/>
      <c r="BM125" s="182"/>
      <c r="BN125" s="182"/>
    </row>
  </sheetData>
  <autoFilter ref="A1:BF121" xr:uid="{00000000-0009-0000-0000-000002000000}">
    <sortState xmlns:xlrd2="http://schemas.microsoft.com/office/spreadsheetml/2017/richdata2" ref="A2:BF59">
      <sortCondition ref="E2:E124"/>
    </sortState>
  </autoFilter>
  <conditionalFormatting sqref="K130:L252">
    <cfRule type="cellIs" dxfId="162" priority="14" operator="between">
      <formula>13</formula>
      <formula>16</formula>
    </cfRule>
  </conditionalFormatting>
  <conditionalFormatting sqref="BB26:BD121 BB2:BD22">
    <cfRule type="expression" dxfId="161" priority="15">
      <formula>NOT(ISERROR(SEARCH("diploma",BB2)))</formula>
    </cfRule>
    <cfRule type="expression" dxfId="160" priority="16">
      <formula>NOT(ISERROR(SEARCH("diploma",BB2)))</formula>
    </cfRule>
  </conditionalFormatting>
  <conditionalFormatting sqref="I2:J2 I49:I121 I24:I44 I3:I22 J3:J121">
    <cfRule type="cellIs" dxfId="159" priority="17" operator="greaterThan">
      <formula>1900</formula>
    </cfRule>
  </conditionalFormatting>
  <conditionalFormatting sqref="B2:B121">
    <cfRule type="cellIs" dxfId="158" priority="18" operator="equal">
      <formula>"v"</formula>
    </cfRule>
    <cfRule type="cellIs" dxfId="157" priority="19" operator="equal">
      <formula>"x"</formula>
    </cfRule>
  </conditionalFormatting>
  <conditionalFormatting sqref="BE2:BE121">
    <cfRule type="containsText" dxfId="156" priority="12" operator="containsText" text="diploma">
      <formula>NOT(ISERROR(SEARCH("diploma",BE2)))</formula>
    </cfRule>
    <cfRule type="containsText" dxfId="155" priority="13" operator="containsText" text="geen actie">
      <formula>NOT(ISERROR(SEARCH("geen actie",BE2)))</formula>
    </cfRule>
  </conditionalFormatting>
  <conditionalFormatting sqref="I24">
    <cfRule type="cellIs" dxfId="154" priority="20" operator="greaterThan">
      <formula>1950</formula>
    </cfRule>
  </conditionalFormatting>
  <conditionalFormatting sqref="I24">
    <cfRule type="cellIs" dxfId="153" priority="21" operator="greaterThan">
      <formula>1900</formula>
    </cfRule>
  </conditionalFormatting>
  <conditionalFormatting sqref="K1:L1">
    <cfRule type="cellIs" dxfId="152" priority="22" operator="between">
      <formula>13</formula>
      <formula>20</formula>
    </cfRule>
  </conditionalFormatting>
  <conditionalFormatting sqref="R1">
    <cfRule type="cellIs" dxfId="151" priority="23" operator="between">
      <formula>0</formula>
      <formula>200</formula>
    </cfRule>
  </conditionalFormatting>
  <conditionalFormatting sqref="X1">
    <cfRule type="cellIs" dxfId="150" priority="24" operator="between">
      <formula>1</formula>
      <formula>200</formula>
    </cfRule>
  </conditionalFormatting>
  <conditionalFormatting sqref="V1">
    <cfRule type="cellIs" dxfId="149" priority="25" operator="between">
      <formula>0</formula>
      <formula>200</formula>
    </cfRule>
  </conditionalFormatting>
  <conditionalFormatting sqref="Z1">
    <cfRule type="cellIs" dxfId="148" priority="26" operator="between">
      <formula>0</formula>
      <formula>200</formula>
    </cfRule>
  </conditionalFormatting>
  <conditionalFormatting sqref="AD1">
    <cfRule type="cellIs" dxfId="147" priority="27" operator="between">
      <formula>0</formula>
      <formula>200</formula>
    </cfRule>
  </conditionalFormatting>
  <conditionalFormatting sqref="AH1">
    <cfRule type="cellIs" dxfId="146" priority="28" operator="between">
      <formula>0</formula>
      <formula>200</formula>
    </cfRule>
  </conditionalFormatting>
  <conditionalFormatting sqref="AL1">
    <cfRule type="cellIs" dxfId="145" priority="29" operator="between">
      <formula>0</formula>
      <formula>200</formula>
    </cfRule>
  </conditionalFormatting>
  <conditionalFormatting sqref="AP1">
    <cfRule type="cellIs" dxfId="144" priority="30" operator="between">
      <formula>0</formula>
      <formula>200</formula>
    </cfRule>
  </conditionalFormatting>
  <conditionalFormatting sqref="AT1">
    <cfRule type="cellIs" dxfId="143" priority="31" operator="between">
      <formula>0</formula>
      <formula>200</formula>
    </cfRule>
  </conditionalFormatting>
  <conditionalFormatting sqref="AX1">
    <cfRule type="cellIs" dxfId="142" priority="32" operator="between">
      <formula>0</formula>
      <formula>200</formula>
    </cfRule>
  </conditionalFormatting>
  <conditionalFormatting sqref="N1:BA1048576">
    <cfRule type="cellIs" dxfId="141" priority="33" operator="greaterThan">
      <formula>150</formula>
    </cfRule>
  </conditionalFormatting>
  <conditionalFormatting sqref="K122:L129">
    <cfRule type="cellIs" dxfId="140" priority="9" operator="lessThan">
      <formula>11</formula>
    </cfRule>
    <cfRule type="cellIs" dxfId="139" priority="10" operator="between">
      <formula>11</formula>
      <formula>12</formula>
    </cfRule>
    <cfRule type="cellIs" dxfId="138" priority="11" operator="greaterThan">
      <formula>12</formula>
    </cfRule>
  </conditionalFormatting>
  <conditionalFormatting sqref="F2:F121">
    <cfRule type="cellIs" dxfId="137" priority="8" operator="lessThan">
      <formula>1000</formula>
    </cfRule>
  </conditionalFormatting>
  <conditionalFormatting sqref="I45:I46 I48">
    <cfRule type="cellIs" dxfId="136" priority="5" operator="greaterThan">
      <formula>1900</formula>
    </cfRule>
  </conditionalFormatting>
  <conditionalFormatting sqref="I48">
    <cfRule type="cellIs" dxfId="135" priority="6" operator="greaterThan">
      <formula>1950</formula>
    </cfRule>
  </conditionalFormatting>
  <conditionalFormatting sqref="I48">
    <cfRule type="cellIs" dxfId="134" priority="7" operator="greaterThan">
      <formula>1900</formula>
    </cfRule>
  </conditionalFormatting>
  <conditionalFormatting sqref="K2:K121">
    <cfRule type="cellIs" dxfId="133" priority="2" operator="equal">
      <formula>12</formula>
    </cfRule>
    <cfRule type="cellIs" dxfId="132" priority="3" operator="lessThan">
      <formula>19</formula>
    </cfRule>
    <cfRule type="cellIs" dxfId="131" priority="4" operator="greaterThan">
      <formula>19</formula>
    </cfRule>
  </conditionalFormatting>
  <conditionalFormatting sqref="G46">
    <cfRule type="cellIs" dxfId="130" priority="1" operator="lessThan">
      <formula>1000</formula>
    </cfRule>
  </conditionalFormatting>
  <pageMargins left="0.75" right="0.75" top="1" bottom="1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09BA-5348-45FA-AE33-A1F9A0E7C76E}">
  <sheetPr codeName="Blad6">
    <tabColor theme="5" tint="-0.499984740745262"/>
  </sheetPr>
  <dimension ref="A1:AU209"/>
  <sheetViews>
    <sheetView topLeftCell="A42" zoomScale="85" zoomScaleNormal="85" workbookViewId="0">
      <selection activeCell="T71" sqref="T71"/>
    </sheetView>
  </sheetViews>
  <sheetFormatPr defaultColWidth="8.88671875" defaultRowHeight="13.2" x14ac:dyDescent="0.25"/>
  <cols>
    <col min="1" max="1" width="27.109375" style="156" customWidth="1"/>
    <col min="2" max="4" width="5" style="156" customWidth="1"/>
    <col min="5" max="14" width="4.33203125" style="156" customWidth="1"/>
    <col min="15" max="22" width="6.109375" style="156" customWidth="1"/>
    <col min="23" max="23" width="8.33203125" style="354" customWidth="1"/>
    <col min="24" max="25" width="10.44140625" style="156" bestFit="1" customWidth="1"/>
    <col min="26" max="26" width="13.109375" style="156" bestFit="1" customWidth="1"/>
    <col min="27" max="27" width="7.109375" style="156" bestFit="1" customWidth="1"/>
    <col min="28" max="28" width="4.109375" style="156" customWidth="1"/>
    <col min="29" max="29" width="9.33203125" style="156" bestFit="1" customWidth="1"/>
    <col min="30" max="30" width="10.6640625" style="156" bestFit="1" customWidth="1"/>
    <col min="31" max="31" width="10.88671875" style="156" bestFit="1" customWidth="1"/>
    <col min="32" max="32" width="3.33203125" style="156" customWidth="1"/>
    <col min="33" max="33" width="3.6640625" style="156" customWidth="1"/>
    <col min="34" max="34" width="4.33203125" style="156" customWidth="1"/>
    <col min="35" max="35" width="4" style="156" customWidth="1"/>
    <col min="36" max="37" width="3.88671875" style="156" customWidth="1"/>
    <col min="38" max="38" width="3.6640625" style="156" customWidth="1"/>
    <col min="39" max="39" width="3.88671875" style="156" customWidth="1"/>
    <col min="40" max="40" width="4.109375" style="156" customWidth="1"/>
    <col min="41" max="41" width="3.6640625" style="156" customWidth="1"/>
    <col min="42" max="42" width="4" style="156" customWidth="1"/>
    <col min="43" max="43" width="4.109375" style="156" customWidth="1"/>
    <col min="44" max="44" width="4.44140625" style="156" customWidth="1"/>
    <col min="45" max="45" width="5.109375" style="156" customWidth="1"/>
    <col min="46" max="16384" width="8.88671875" style="156"/>
  </cols>
  <sheetData>
    <row r="1" spans="1:47" ht="51" customHeight="1" x14ac:dyDescent="0.25">
      <c r="A1" s="445" t="s">
        <v>172</v>
      </c>
      <c r="E1" s="444"/>
      <c r="W1" s="443"/>
      <c r="X1" s="442" t="s">
        <v>152</v>
      </c>
      <c r="Y1" s="442" t="s">
        <v>157</v>
      </c>
      <c r="Z1" s="442" t="s">
        <v>153</v>
      </c>
      <c r="AA1" s="442" t="s">
        <v>168</v>
      </c>
      <c r="AC1" s="156" t="s">
        <v>158</v>
      </c>
      <c r="AD1" s="156" t="s">
        <v>159</v>
      </c>
      <c r="AE1" s="156" t="s">
        <v>160</v>
      </c>
    </row>
    <row r="2" spans="1:47" ht="20.399999999999999" x14ac:dyDescent="0.35">
      <c r="A2" s="447" t="s">
        <v>165</v>
      </c>
      <c r="B2" s="447"/>
      <c r="W2" s="147" t="s">
        <v>175</v>
      </c>
      <c r="X2" s="531"/>
      <c r="Y2" s="531" t="s">
        <v>154</v>
      </c>
      <c r="Z2" s="531" t="s">
        <v>156</v>
      </c>
      <c r="AA2" s="531">
        <v>3</v>
      </c>
      <c r="AC2" s="156" t="str">
        <f>CONCATENATE("LOPER ",Tabel1[[#This Row],[Loper nr.]])</f>
        <v xml:space="preserve">LOPER </v>
      </c>
      <c r="AD2" s="156" t="str">
        <f>IF(Tabel1[[#This Row],[el/me/ gem]]="e","elektrisch",IF(Tabel1[[#This Row],[el/me/ gem]]="m","mechanisch","gemengd elek./mech."))</f>
        <v>elektrisch</v>
      </c>
      <c r="AE2" s="156" t="str">
        <f>IF(Tabel1[[#This Row],[groot/klein wapen]]="k","klein wapen","groot wapen")</f>
        <v>groot wapen</v>
      </c>
    </row>
    <row r="3" spans="1:47" ht="20.399999999999999" x14ac:dyDescent="0.35">
      <c r="A3" s="447"/>
      <c r="B3" s="441" t="s">
        <v>162</v>
      </c>
      <c r="W3" s="147" t="s">
        <v>175</v>
      </c>
      <c r="X3" s="531"/>
      <c r="Y3" s="531" t="s">
        <v>155</v>
      </c>
      <c r="Z3" s="531" t="s">
        <v>156</v>
      </c>
      <c r="AA3" s="531">
        <v>3</v>
      </c>
      <c r="AC3" s="156" t="str">
        <f>CONCATENATE("LOPER ",Tabel1[[#This Row],[Loper nr.]])</f>
        <v xml:space="preserve">LOPER </v>
      </c>
      <c r="AD3" s="156" t="str">
        <f>IF(Tabel1[[#This Row],[el/me/ gem]]="e","elektrisch",IF(Tabel1[[#This Row],[el/me/ gem]]="m","mechanisch","gemengd elek./mech."))</f>
        <v>mechanisch</v>
      </c>
      <c r="AE3" s="156" t="str">
        <f>IF(Tabel1[[#This Row],[groot/klein wapen]]="k","klein wapen","groot wapen")</f>
        <v>groot wapen</v>
      </c>
    </row>
    <row r="4" spans="1:47" ht="20.399999999999999" x14ac:dyDescent="0.35">
      <c r="A4" s="447"/>
      <c r="B4" s="441" t="s">
        <v>163</v>
      </c>
      <c r="W4" s="147" t="s">
        <v>175</v>
      </c>
      <c r="X4" s="531"/>
      <c r="Y4" s="531" t="s">
        <v>154</v>
      </c>
      <c r="Z4" s="531" t="s">
        <v>161</v>
      </c>
      <c r="AA4" s="531">
        <v>3</v>
      </c>
      <c r="AC4" s="156" t="str">
        <f>CONCATENATE("LOPER ",Tabel1[[#This Row],[Loper nr.]])</f>
        <v xml:space="preserve">LOPER </v>
      </c>
      <c r="AD4" s="156" t="str">
        <f>IF(Tabel1[[#This Row],[el/me/ gem]]="e","elektrisch",IF(Tabel1[[#This Row],[el/me/ gem]]="m","mechanisch","gemengd elek./mech."))</f>
        <v>elektrisch</v>
      </c>
      <c r="AE4" s="156" t="str">
        <f>IF(Tabel1[[#This Row],[groot/klein wapen]]="k","klein wapen","groot wapen")</f>
        <v>klein wapen</v>
      </c>
    </row>
    <row r="5" spans="1:47" ht="20.399999999999999" x14ac:dyDescent="0.35">
      <c r="A5" s="447"/>
      <c r="B5" s="441" t="s">
        <v>164</v>
      </c>
      <c r="W5" s="147" t="s">
        <v>175</v>
      </c>
      <c r="X5" s="531"/>
      <c r="Y5" s="531" t="s">
        <v>154</v>
      </c>
      <c r="Z5" s="531" t="s">
        <v>161</v>
      </c>
      <c r="AA5" s="531">
        <v>3</v>
      </c>
      <c r="AC5" s="156" t="str">
        <f>CONCATENATE("LOPER ",Tabel1[[#This Row],[Loper nr.]])</f>
        <v xml:space="preserve">LOPER </v>
      </c>
      <c r="AD5" s="156" t="str">
        <f>IF(Tabel1[[#This Row],[el/me/ gem]]="e","elektrisch",IF(Tabel1[[#This Row],[el/me/ gem]]="m","mechanisch","gemengd elek./mech."))</f>
        <v>elektrisch</v>
      </c>
      <c r="AE5" s="156" t="str">
        <f>IF(Tabel1[[#This Row],[groot/klein wapen]]="k","klein wapen","groot wapen")</f>
        <v>klein wapen</v>
      </c>
    </row>
    <row r="6" spans="1:47" ht="20.399999999999999" x14ac:dyDescent="0.35">
      <c r="B6" s="441" t="s">
        <v>170</v>
      </c>
      <c r="W6" s="147" t="s">
        <v>175</v>
      </c>
      <c r="X6" s="531"/>
      <c r="Y6" s="531" t="s">
        <v>155</v>
      </c>
      <c r="Z6" s="531" t="s">
        <v>161</v>
      </c>
      <c r="AA6" s="531">
        <v>3</v>
      </c>
      <c r="AC6" s="156" t="str">
        <f>CONCATENATE("LOPER ",Tabel1[[#This Row],[Loper nr.]])</f>
        <v xml:space="preserve">LOPER </v>
      </c>
      <c r="AD6" s="156" t="str">
        <f>IF(Tabel1[[#This Row],[el/me/ gem]]="e","elektrisch",IF(Tabel1[[#This Row],[el/me/ gem]]="m","mechanisch","gemengd elek./mech."))</f>
        <v>mechanisch</v>
      </c>
      <c r="AE6" s="156" t="str">
        <f>IF(Tabel1[[#This Row],[groot/klein wapen]]="k","klein wapen","groot wapen")</f>
        <v>klein wapen</v>
      </c>
    </row>
    <row r="7" spans="1:47" ht="20.399999999999999" x14ac:dyDescent="0.35">
      <c r="A7" s="447" t="s">
        <v>166</v>
      </c>
      <c r="B7" s="447"/>
      <c r="W7" s="147" t="s">
        <v>175</v>
      </c>
      <c r="X7" s="531"/>
      <c r="Y7" s="531" t="s">
        <v>155</v>
      </c>
      <c r="Z7" s="531" t="s">
        <v>161</v>
      </c>
      <c r="AA7" s="531">
        <v>1</v>
      </c>
      <c r="AC7" s="156" t="str">
        <f>CONCATENATE("LOPER ",Tabel1[[#This Row],[Loper nr.]])</f>
        <v xml:space="preserve">LOPER </v>
      </c>
      <c r="AD7" s="156" t="str">
        <f>IF(Tabel1[[#This Row],[el/me/ gem]]="e","elektrisch",IF(Tabel1[[#This Row],[el/me/ gem]]="m","mechanisch","gemengd elek./mech."))</f>
        <v>mechanisch</v>
      </c>
      <c r="AE7" s="156" t="str">
        <f>IF(Tabel1[[#This Row],[groot/klein wapen]]="k","klein wapen","groot wapen")</f>
        <v>klein wapen</v>
      </c>
    </row>
    <row r="8" spans="1:47" ht="20.399999999999999" x14ac:dyDescent="0.35">
      <c r="A8" s="447" t="s">
        <v>174</v>
      </c>
      <c r="B8" s="447"/>
      <c r="W8" s="145" t="s">
        <v>175</v>
      </c>
      <c r="X8" s="531"/>
      <c r="Y8" s="531" t="s">
        <v>155</v>
      </c>
      <c r="Z8" s="531" t="s">
        <v>161</v>
      </c>
      <c r="AA8" s="531">
        <v>1</v>
      </c>
      <c r="AC8" s="156" t="str">
        <f>CONCATENATE("LOPER ",Tabel1[[#This Row],[Loper nr.]])</f>
        <v xml:space="preserve">LOPER </v>
      </c>
      <c r="AD8" s="156" t="str">
        <f>IF(Tabel1[[#This Row],[el/me/ gem]]="e","elektrisch",IF(Tabel1[[#This Row],[el/me/ gem]]="m","mechanisch","gemengd elek./mech."))</f>
        <v>mechanisch</v>
      </c>
      <c r="AE8" s="156" t="str">
        <f>IF(Tabel1[[#This Row],[groot/klein wapen]]="k","klein wapen","groot wapen")</f>
        <v>klein wapen</v>
      </c>
    </row>
    <row r="9" spans="1:47" ht="20.399999999999999" x14ac:dyDescent="0.35">
      <c r="A9" s="447" t="s">
        <v>169</v>
      </c>
      <c r="B9" s="447"/>
      <c r="W9" s="147" t="s">
        <v>175</v>
      </c>
      <c r="X9" s="531"/>
      <c r="Y9" s="531" t="s">
        <v>155</v>
      </c>
      <c r="Z9" s="531" t="s">
        <v>161</v>
      </c>
      <c r="AA9" s="531">
        <v>1</v>
      </c>
      <c r="AC9" s="156" t="str">
        <f>CONCATENATE("LOPER ",Tabel1[[#This Row],[Loper nr.]])</f>
        <v xml:space="preserve">LOPER </v>
      </c>
      <c r="AD9" s="156" t="str">
        <f>IF(Tabel1[[#This Row],[el/me/ gem]]="e","elektrisch",IF(Tabel1[[#This Row],[el/me/ gem]]="m","mechanisch","gemengd elek./mech."))</f>
        <v>mechanisch</v>
      </c>
      <c r="AE9" s="156" t="str">
        <f>IF(Tabel1[[#This Row],[groot/klein wapen]]="k","klein wapen","groot wapen")</f>
        <v>klein wapen</v>
      </c>
    </row>
    <row r="10" spans="1:47" ht="24.6" customHeight="1" x14ac:dyDescent="0.55000000000000004">
      <c r="A10" s="440"/>
      <c r="B10" s="439"/>
      <c r="X10" s="438"/>
      <c r="Y10" s="438"/>
      <c r="Z10" s="438"/>
      <c r="AA10" s="438"/>
      <c r="AB10" s="438"/>
      <c r="AC10" s="438"/>
      <c r="AD10" s="438"/>
      <c r="AE10" s="438"/>
    </row>
    <row r="11" spans="1:47" ht="13.8" thickBot="1" x14ac:dyDescent="0.3"/>
    <row r="12" spans="1:47" ht="107.25" customHeight="1" thickBot="1" x14ac:dyDescent="0.55000000000000004">
      <c r="A12" s="539" t="str">
        <f>CONCATENATE("FLORET        ",AE2)</f>
        <v>FLORET        groot wapen</v>
      </c>
      <c r="B12" s="540"/>
      <c r="C12" s="541" t="str">
        <f>CONCATENATE(AC2,"                     ", AD2)</f>
        <v>LOPER                      elektrisch</v>
      </c>
      <c r="D12" s="542"/>
      <c r="E12" s="543"/>
      <c r="F12" s="543"/>
      <c r="G12" s="543"/>
      <c r="H12" s="543"/>
      <c r="I12" s="543"/>
      <c r="J12" s="543"/>
      <c r="K12" s="544"/>
      <c r="L12" s="545">
        <f>AA2</f>
        <v>3</v>
      </c>
      <c r="M12" s="546"/>
      <c r="N12" s="530" t="s">
        <v>69</v>
      </c>
      <c r="O12" s="547" t="s">
        <v>151</v>
      </c>
      <c r="P12" s="548"/>
      <c r="Q12" s="547" t="s">
        <v>150</v>
      </c>
      <c r="R12" s="548"/>
      <c r="S12" s="547" t="s">
        <v>73</v>
      </c>
      <c r="T12" s="548"/>
      <c r="U12" s="551" t="s">
        <v>7</v>
      </c>
      <c r="V12" s="552"/>
      <c r="W12" s="146" t="s">
        <v>141</v>
      </c>
      <c r="X12" s="555"/>
      <c r="Y12" s="555"/>
      <c r="Z12" s="555"/>
      <c r="AA12" s="555"/>
      <c r="AB12" s="555"/>
      <c r="AC12" s="555"/>
      <c r="AD12" s="555"/>
      <c r="AE12" s="555"/>
      <c r="AF12" s="555"/>
      <c r="AG12" s="555"/>
      <c r="AH12" s="555"/>
      <c r="AI12" s="555"/>
      <c r="AJ12" s="555"/>
      <c r="AK12" s="555"/>
      <c r="AL12" s="555"/>
      <c r="AM12" s="555"/>
      <c r="AN12" s="555"/>
    </row>
    <row r="13" spans="1:47" ht="16.2" thickBot="1" x14ac:dyDescent="0.35">
      <c r="A13" s="437" t="s">
        <v>100</v>
      </c>
      <c r="B13" s="436"/>
      <c r="C13" s="399">
        <v>1</v>
      </c>
      <c r="D13" s="398">
        <v>2</v>
      </c>
      <c r="E13" s="398">
        <v>3</v>
      </c>
      <c r="F13" s="398">
        <v>4</v>
      </c>
      <c r="G13" s="398">
        <v>5</v>
      </c>
      <c r="H13" s="398">
        <v>6</v>
      </c>
      <c r="I13" s="398">
        <v>7</v>
      </c>
      <c r="J13" s="398">
        <v>8</v>
      </c>
      <c r="K13" s="398">
        <v>9</v>
      </c>
      <c r="L13" s="397">
        <v>10</v>
      </c>
      <c r="M13" s="397">
        <v>11</v>
      </c>
      <c r="N13" s="394">
        <v>12</v>
      </c>
      <c r="O13" s="396" t="s">
        <v>99</v>
      </c>
      <c r="P13" s="395" t="s">
        <v>101</v>
      </c>
      <c r="Q13" s="393" t="s">
        <v>99</v>
      </c>
      <c r="R13" s="394" t="s">
        <v>101</v>
      </c>
      <c r="S13" s="393" t="s">
        <v>99</v>
      </c>
      <c r="T13" s="392" t="s">
        <v>101</v>
      </c>
      <c r="U13" s="553"/>
      <c r="V13" s="554"/>
      <c r="X13" s="409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</row>
    <row r="14" spans="1:47" ht="16.2" thickBot="1" x14ac:dyDescent="0.35">
      <c r="A14" s="174" t="s">
        <v>255</v>
      </c>
      <c r="B14" s="430">
        <v>1</v>
      </c>
      <c r="C14" s="391"/>
      <c r="D14" s="390"/>
      <c r="E14" s="390"/>
      <c r="F14" s="390"/>
      <c r="G14" s="390"/>
      <c r="H14" s="390"/>
      <c r="I14" s="390"/>
      <c r="J14" s="389"/>
      <c r="K14" s="389"/>
      <c r="L14" s="389"/>
      <c r="M14" s="389"/>
      <c r="N14" s="387"/>
      <c r="O14" s="372"/>
      <c r="P14" s="373"/>
      <c r="Q14" s="372"/>
      <c r="R14" s="373"/>
      <c r="S14" s="372"/>
      <c r="T14" s="371"/>
      <c r="U14" s="549"/>
      <c r="V14" s="550"/>
      <c r="X14" s="409"/>
      <c r="Y14" s="404"/>
      <c r="Z14" s="404"/>
      <c r="AA14" s="404"/>
      <c r="AB14" s="404"/>
      <c r="AC14" s="404"/>
      <c r="AD14" s="404"/>
      <c r="AE14" s="404"/>
      <c r="AF14" s="359" t="s">
        <v>88</v>
      </c>
      <c r="AG14" s="359"/>
      <c r="AH14" s="408"/>
      <c r="AI14" s="359"/>
      <c r="AJ14" s="359"/>
      <c r="AK14" s="359"/>
      <c r="AL14" s="355"/>
      <c r="AM14" s="355"/>
      <c r="AN14" s="355"/>
      <c r="AU14" s="156">
        <v>1</v>
      </c>
    </row>
    <row r="15" spans="1:47" ht="16.2" thickBot="1" x14ac:dyDescent="0.35">
      <c r="A15" s="174" t="s">
        <v>277</v>
      </c>
      <c r="B15" s="432">
        <v>2</v>
      </c>
      <c r="C15" s="386"/>
      <c r="D15" s="384"/>
      <c r="E15" s="385"/>
      <c r="F15" s="385"/>
      <c r="G15" s="385"/>
      <c r="H15" s="385"/>
      <c r="I15" s="385"/>
      <c r="J15" s="388"/>
      <c r="K15" s="388"/>
      <c r="L15" s="388"/>
      <c r="M15" s="388"/>
      <c r="N15" s="387"/>
      <c r="O15" s="372"/>
      <c r="P15" s="373"/>
      <c r="Q15" s="372"/>
      <c r="R15" s="373"/>
      <c r="S15" s="372"/>
      <c r="T15" s="371"/>
      <c r="U15" s="549"/>
      <c r="V15" s="550"/>
      <c r="X15" s="411" t="s">
        <v>47</v>
      </c>
      <c r="Y15" s="435" t="s">
        <v>130</v>
      </c>
      <c r="Z15" s="434" t="s">
        <v>126</v>
      </c>
      <c r="AA15" s="434" t="s">
        <v>65</v>
      </c>
      <c r="AB15" s="434" t="s">
        <v>125</v>
      </c>
      <c r="AC15" s="434" t="s">
        <v>137</v>
      </c>
      <c r="AD15" s="433" t="s">
        <v>76</v>
      </c>
      <c r="AE15" s="358"/>
      <c r="AF15" s="358"/>
      <c r="AG15" s="358"/>
      <c r="AH15" s="358"/>
      <c r="AI15" s="358"/>
      <c r="AJ15" s="358"/>
      <c r="AK15" s="358"/>
      <c r="AL15" s="357"/>
      <c r="AM15" s="356"/>
      <c r="AN15" s="355"/>
      <c r="AU15" s="156">
        <v>2</v>
      </c>
    </row>
    <row r="16" spans="1:47" ht="16.2" thickBot="1" x14ac:dyDescent="0.35">
      <c r="A16" s="155" t="s">
        <v>257</v>
      </c>
      <c r="B16" s="430">
        <v>3</v>
      </c>
      <c r="C16" s="386"/>
      <c r="D16" s="385"/>
      <c r="E16" s="384"/>
      <c r="F16" s="385"/>
      <c r="G16" s="385"/>
      <c r="H16" s="385"/>
      <c r="I16" s="385"/>
      <c r="J16" s="388"/>
      <c r="K16" s="388"/>
      <c r="L16" s="388"/>
      <c r="M16" s="388"/>
      <c r="N16" s="387"/>
      <c r="O16" s="372"/>
      <c r="P16" s="373"/>
      <c r="Q16" s="372"/>
      <c r="R16" s="373"/>
      <c r="S16" s="372"/>
      <c r="T16" s="371"/>
      <c r="U16" s="549"/>
      <c r="V16" s="550"/>
      <c r="X16" s="407" t="s">
        <v>54</v>
      </c>
      <c r="Y16" s="405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7"/>
      <c r="AM16" s="356"/>
      <c r="AN16" s="355"/>
      <c r="AU16" s="156">
        <v>3</v>
      </c>
    </row>
    <row r="17" spans="1:47" ht="15.6" x14ac:dyDescent="0.3">
      <c r="A17" s="174" t="s">
        <v>298</v>
      </c>
      <c r="B17" s="432">
        <v>4</v>
      </c>
      <c r="C17" s="386"/>
      <c r="D17" s="385"/>
      <c r="E17" s="385"/>
      <c r="F17" s="384"/>
      <c r="G17" s="385"/>
      <c r="H17" s="385"/>
      <c r="I17" s="385"/>
      <c r="J17" s="388"/>
      <c r="K17" s="388"/>
      <c r="L17" s="388"/>
      <c r="M17" s="388"/>
      <c r="N17" s="387"/>
      <c r="O17" s="372"/>
      <c r="P17" s="373"/>
      <c r="Q17" s="372"/>
      <c r="R17" s="373"/>
      <c r="S17" s="372"/>
      <c r="T17" s="371"/>
      <c r="U17" s="549"/>
      <c r="V17" s="550"/>
      <c r="X17" s="425" t="s">
        <v>10</v>
      </c>
      <c r="Y17" s="424" t="s">
        <v>76</v>
      </c>
      <c r="Z17" s="424" t="s">
        <v>137</v>
      </c>
      <c r="AA17" s="424" t="s">
        <v>25</v>
      </c>
      <c r="AB17" s="424" t="s">
        <v>126</v>
      </c>
      <c r="AC17" s="424" t="s">
        <v>74</v>
      </c>
      <c r="AD17" s="424" t="s">
        <v>65</v>
      </c>
      <c r="AE17" s="424" t="s">
        <v>28</v>
      </c>
      <c r="AF17" s="424" t="s">
        <v>68</v>
      </c>
      <c r="AG17" s="424" t="s">
        <v>127</v>
      </c>
      <c r="AH17" s="424" t="s">
        <v>3</v>
      </c>
      <c r="AI17" s="401"/>
      <c r="AJ17" s="357"/>
      <c r="AK17" s="357"/>
      <c r="AL17" s="357"/>
      <c r="AM17" s="356"/>
      <c r="AN17" s="355"/>
      <c r="AU17" s="156">
        <v>4</v>
      </c>
    </row>
    <row r="18" spans="1:47" ht="15.6" x14ac:dyDescent="0.3">
      <c r="A18" s="174" t="s">
        <v>691</v>
      </c>
      <c r="B18" s="430">
        <v>5</v>
      </c>
      <c r="C18" s="386"/>
      <c r="D18" s="385"/>
      <c r="E18" s="385"/>
      <c r="F18" s="385"/>
      <c r="G18" s="384"/>
      <c r="H18" s="385"/>
      <c r="I18" s="385"/>
      <c r="J18" s="388"/>
      <c r="K18" s="388"/>
      <c r="L18" s="388"/>
      <c r="M18" s="388"/>
      <c r="N18" s="387"/>
      <c r="O18" s="372"/>
      <c r="P18" s="373"/>
      <c r="Q18" s="372"/>
      <c r="R18" s="373"/>
      <c r="S18" s="372"/>
      <c r="T18" s="371"/>
      <c r="U18" s="549"/>
      <c r="V18" s="550"/>
      <c r="X18" s="357" t="s">
        <v>39</v>
      </c>
      <c r="Y18" s="357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7"/>
      <c r="AK18" s="357"/>
      <c r="AL18" s="357"/>
      <c r="AM18" s="356"/>
      <c r="AN18" s="355"/>
    </row>
    <row r="19" spans="1:47" ht="15.6" x14ac:dyDescent="0.3">
      <c r="A19" s="174"/>
      <c r="B19" s="432">
        <v>6</v>
      </c>
      <c r="C19" s="386"/>
      <c r="D19" s="385"/>
      <c r="E19" s="385"/>
      <c r="F19" s="385"/>
      <c r="G19" s="385"/>
      <c r="H19" s="384"/>
      <c r="I19" s="385"/>
      <c r="J19" s="388"/>
      <c r="K19" s="388"/>
      <c r="L19" s="388"/>
      <c r="M19" s="388"/>
      <c r="N19" s="387"/>
      <c r="O19" s="372"/>
      <c r="P19" s="373"/>
      <c r="Q19" s="372"/>
      <c r="R19" s="373"/>
      <c r="S19" s="372"/>
      <c r="T19" s="371"/>
      <c r="U19" s="549"/>
      <c r="V19" s="550"/>
      <c r="X19" s="405"/>
      <c r="Y19" s="405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7"/>
      <c r="AK19" s="357"/>
      <c r="AL19" s="357"/>
      <c r="AM19" s="356"/>
      <c r="AN19" s="355"/>
    </row>
    <row r="20" spans="1:47" ht="15.6" x14ac:dyDescent="0.3">
      <c r="A20" s="174"/>
      <c r="B20" s="430">
        <v>7</v>
      </c>
      <c r="C20" s="386"/>
      <c r="D20" s="385"/>
      <c r="E20" s="385"/>
      <c r="F20" s="385"/>
      <c r="G20" s="385"/>
      <c r="H20" s="385"/>
      <c r="I20" s="384"/>
      <c r="J20" s="383"/>
      <c r="K20" s="383"/>
      <c r="L20" s="383"/>
      <c r="M20" s="383"/>
      <c r="N20" s="374"/>
      <c r="O20" s="372"/>
      <c r="P20" s="373"/>
      <c r="Q20" s="372"/>
      <c r="R20" s="373"/>
      <c r="S20" s="372"/>
      <c r="T20" s="371"/>
      <c r="U20" s="549"/>
      <c r="V20" s="550"/>
      <c r="X20" s="418" t="s">
        <v>54</v>
      </c>
      <c r="Y20" s="410" t="s">
        <v>109</v>
      </c>
      <c r="Z20" s="410" t="s">
        <v>28</v>
      </c>
      <c r="AA20" s="410" t="s">
        <v>137</v>
      </c>
      <c r="AB20" s="410" t="s">
        <v>42</v>
      </c>
      <c r="AC20" s="410" t="s">
        <v>50</v>
      </c>
      <c r="AD20" s="410" t="s">
        <v>126</v>
      </c>
      <c r="AE20" s="410" t="s">
        <v>130</v>
      </c>
      <c r="AF20" s="410" t="s">
        <v>51</v>
      </c>
      <c r="AG20" s="410" t="s">
        <v>110</v>
      </c>
      <c r="AH20" s="410" t="s">
        <v>65</v>
      </c>
      <c r="AI20" s="410" t="s">
        <v>3</v>
      </c>
      <c r="AJ20" s="410" t="s">
        <v>61</v>
      </c>
      <c r="AK20" s="410" t="s">
        <v>76</v>
      </c>
      <c r="AL20" s="410" t="s">
        <v>62</v>
      </c>
      <c r="AM20" s="410" t="s">
        <v>63</v>
      </c>
    </row>
    <row r="21" spans="1:47" ht="15.6" x14ac:dyDescent="0.3">
      <c r="A21" s="174"/>
      <c r="B21" s="432">
        <v>8</v>
      </c>
      <c r="C21" s="379"/>
      <c r="D21" s="378"/>
      <c r="E21" s="378"/>
      <c r="F21" s="378"/>
      <c r="G21" s="378"/>
      <c r="H21" s="378"/>
      <c r="I21" s="377"/>
      <c r="J21" s="375"/>
      <c r="K21" s="376"/>
      <c r="L21" s="376"/>
      <c r="M21" s="376"/>
      <c r="N21" s="374"/>
      <c r="O21" s="372"/>
      <c r="P21" s="373"/>
      <c r="Q21" s="372"/>
      <c r="R21" s="373"/>
      <c r="S21" s="372"/>
      <c r="T21" s="371"/>
      <c r="U21" s="549"/>
      <c r="V21" s="550"/>
      <c r="X21" s="357" t="s">
        <v>52</v>
      </c>
      <c r="AF21" s="357"/>
      <c r="AG21" s="357"/>
      <c r="AH21" s="357"/>
      <c r="AI21" s="357"/>
      <c r="AJ21" s="357"/>
      <c r="AK21" s="358"/>
      <c r="AL21" s="358"/>
      <c r="AM21" s="360"/>
      <c r="AN21" s="359"/>
    </row>
    <row r="22" spans="1:47" ht="16.2" thickBot="1" x14ac:dyDescent="0.35">
      <c r="A22" s="431"/>
      <c r="B22" s="430">
        <v>9</v>
      </c>
      <c r="C22" s="379"/>
      <c r="D22" s="378"/>
      <c r="E22" s="378"/>
      <c r="F22" s="378"/>
      <c r="G22" s="378"/>
      <c r="H22" s="378"/>
      <c r="I22" s="377"/>
      <c r="J22" s="376"/>
      <c r="K22" s="375"/>
      <c r="L22" s="376"/>
      <c r="M22" s="376"/>
      <c r="N22" s="374"/>
      <c r="O22" s="372"/>
      <c r="P22" s="373"/>
      <c r="Q22" s="372"/>
      <c r="R22" s="373"/>
      <c r="S22" s="372"/>
      <c r="T22" s="371"/>
      <c r="U22" s="549"/>
      <c r="V22" s="550"/>
      <c r="X22" s="405"/>
      <c r="Y22" s="405"/>
      <c r="Z22" s="358"/>
      <c r="AA22" s="358"/>
      <c r="AB22" s="358"/>
      <c r="AC22" s="358"/>
      <c r="AD22" s="358"/>
      <c r="AE22" s="358"/>
      <c r="AF22" s="358"/>
      <c r="AG22" s="357"/>
      <c r="AH22" s="357"/>
      <c r="AI22" s="357"/>
      <c r="AJ22" s="357"/>
      <c r="AK22" s="357"/>
      <c r="AL22" s="358"/>
      <c r="AM22" s="360"/>
      <c r="AN22" s="359"/>
    </row>
    <row r="23" spans="1:47" ht="16.2" thickBot="1" x14ac:dyDescent="0.35">
      <c r="A23" s="431"/>
      <c r="B23" s="432">
        <v>10</v>
      </c>
      <c r="C23" s="379"/>
      <c r="D23" s="378"/>
      <c r="E23" s="378"/>
      <c r="F23" s="378"/>
      <c r="G23" s="378"/>
      <c r="H23" s="378"/>
      <c r="I23" s="377"/>
      <c r="J23" s="376"/>
      <c r="K23" s="376"/>
      <c r="L23" s="375"/>
      <c r="M23" s="376"/>
      <c r="N23" s="374"/>
      <c r="O23" s="372"/>
      <c r="P23" s="373"/>
      <c r="Q23" s="372"/>
      <c r="R23" s="373"/>
      <c r="S23" s="372"/>
      <c r="T23" s="371"/>
      <c r="U23" s="549"/>
      <c r="V23" s="550"/>
      <c r="X23" s="411" t="s">
        <v>64</v>
      </c>
      <c r="Y23" s="410" t="s">
        <v>130</v>
      </c>
      <c r="Z23" s="410" t="s">
        <v>28</v>
      </c>
      <c r="AA23" s="410" t="s">
        <v>62</v>
      </c>
      <c r="AB23" s="410" t="s">
        <v>98</v>
      </c>
      <c r="AC23" s="410" t="s">
        <v>74</v>
      </c>
      <c r="AD23" s="410" t="s">
        <v>126</v>
      </c>
      <c r="AE23" s="410" t="s">
        <v>108</v>
      </c>
      <c r="AF23" s="410" t="s">
        <v>25</v>
      </c>
      <c r="AG23" s="410" t="s">
        <v>72</v>
      </c>
      <c r="AH23" s="410" t="s">
        <v>110</v>
      </c>
      <c r="AI23" s="410" t="s">
        <v>67</v>
      </c>
      <c r="AJ23" s="410" t="s">
        <v>1</v>
      </c>
      <c r="AK23" s="410" t="s">
        <v>133</v>
      </c>
      <c r="AL23" s="410" t="s">
        <v>96</v>
      </c>
      <c r="AM23" s="410" t="s">
        <v>127</v>
      </c>
      <c r="AN23" s="410" t="s">
        <v>109</v>
      </c>
      <c r="AO23" s="410" t="s">
        <v>125</v>
      </c>
      <c r="AP23" s="410" t="s">
        <v>8</v>
      </c>
      <c r="AQ23" s="410" t="s">
        <v>48</v>
      </c>
      <c r="AR23" s="410" t="s">
        <v>76</v>
      </c>
      <c r="AS23" s="410" t="s">
        <v>140</v>
      </c>
    </row>
    <row r="24" spans="1:47" ht="15.6" x14ac:dyDescent="0.3">
      <c r="A24" s="431"/>
      <c r="B24" s="430">
        <v>11</v>
      </c>
      <c r="C24" s="379"/>
      <c r="D24" s="378"/>
      <c r="E24" s="378"/>
      <c r="F24" s="378"/>
      <c r="G24" s="378"/>
      <c r="H24" s="378"/>
      <c r="I24" s="377"/>
      <c r="J24" s="376"/>
      <c r="K24" s="376"/>
      <c r="L24" s="376"/>
      <c r="M24" s="375"/>
      <c r="N24" s="374"/>
      <c r="O24" s="372"/>
      <c r="P24" s="373"/>
      <c r="Q24" s="372"/>
      <c r="R24" s="373"/>
      <c r="S24" s="372"/>
      <c r="T24" s="371"/>
      <c r="U24" s="549"/>
      <c r="V24" s="550"/>
      <c r="X24" s="357" t="s">
        <v>71</v>
      </c>
      <c r="AI24" s="401"/>
      <c r="AJ24" s="401"/>
      <c r="AK24" s="401"/>
      <c r="AL24" s="401"/>
      <c r="AM24" s="533"/>
      <c r="AN24" s="404"/>
    </row>
    <row r="25" spans="1:47" ht="16.2" thickBot="1" x14ac:dyDescent="0.35">
      <c r="A25" s="429"/>
      <c r="B25" s="428">
        <v>12</v>
      </c>
      <c r="C25" s="368"/>
      <c r="D25" s="367"/>
      <c r="E25" s="367"/>
      <c r="F25" s="367"/>
      <c r="G25" s="367"/>
      <c r="H25" s="367"/>
      <c r="I25" s="367"/>
      <c r="J25" s="366"/>
      <c r="K25" s="366"/>
      <c r="L25" s="366"/>
      <c r="M25" s="366"/>
      <c r="N25" s="365"/>
      <c r="O25" s="363"/>
      <c r="P25" s="364"/>
      <c r="Q25" s="363"/>
      <c r="R25" s="364"/>
      <c r="S25" s="363"/>
      <c r="T25" s="362"/>
      <c r="U25" s="556"/>
      <c r="V25" s="5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403"/>
      <c r="AN25" s="402"/>
    </row>
    <row r="26" spans="1:47" ht="15.6" x14ac:dyDescent="0.3">
      <c r="A26" s="427"/>
      <c r="B26" s="415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3"/>
      <c r="P26" s="413"/>
      <c r="Q26" s="413"/>
      <c r="R26" s="413"/>
      <c r="S26" s="413"/>
      <c r="T26" s="413"/>
      <c r="X26" s="426" t="s">
        <v>56</v>
      </c>
      <c r="Y26" s="410" t="s">
        <v>126</v>
      </c>
      <c r="Z26" s="410" t="s">
        <v>42</v>
      </c>
      <c r="AA26" s="410" t="s">
        <v>12</v>
      </c>
      <c r="AB26" s="410" t="s">
        <v>13</v>
      </c>
      <c r="AC26" s="410" t="s">
        <v>76</v>
      </c>
      <c r="AD26" s="410" t="s">
        <v>137</v>
      </c>
      <c r="AE26" s="410" t="s">
        <v>61</v>
      </c>
      <c r="AF26" s="410" t="s">
        <v>20</v>
      </c>
      <c r="AG26" s="410" t="s">
        <v>68</v>
      </c>
      <c r="AH26" s="410" t="s">
        <v>90</v>
      </c>
      <c r="AI26" s="410" t="s">
        <v>79</v>
      </c>
      <c r="AJ26" s="410" t="s">
        <v>108</v>
      </c>
      <c r="AK26" s="410" t="s">
        <v>3</v>
      </c>
      <c r="AL26" s="410" t="s">
        <v>132</v>
      </c>
      <c r="AM26" s="403"/>
      <c r="AN26" s="402"/>
    </row>
    <row r="27" spans="1:47" ht="16.2" thickBot="1" x14ac:dyDescent="0.35">
      <c r="A27" s="357" t="s">
        <v>149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423"/>
      <c r="X27" s="357" t="s">
        <v>44</v>
      </c>
      <c r="AM27" s="403"/>
      <c r="AN27" s="402"/>
    </row>
    <row r="28" spans="1:47" ht="15.6" x14ac:dyDescent="0.3">
      <c r="A28" s="425" t="s">
        <v>10</v>
      </c>
      <c r="B28" s="424" t="s">
        <v>76</v>
      </c>
      <c r="C28" s="424" t="s">
        <v>137</v>
      </c>
      <c r="D28" s="424" t="s">
        <v>25</v>
      </c>
      <c r="E28" s="424" t="s">
        <v>126</v>
      </c>
      <c r="F28" s="424" t="s">
        <v>74</v>
      </c>
      <c r="G28" s="424" t="s">
        <v>65</v>
      </c>
      <c r="H28" s="424" t="s">
        <v>28</v>
      </c>
      <c r="I28" s="424" t="s">
        <v>68</v>
      </c>
      <c r="J28" s="424" t="s">
        <v>127</v>
      </c>
      <c r="K28" s="424" t="s">
        <v>3</v>
      </c>
      <c r="L28" s="401"/>
      <c r="M28" s="357"/>
      <c r="N28" s="357"/>
      <c r="O28" s="357"/>
      <c r="P28" s="356"/>
      <c r="Q28" s="355"/>
      <c r="W28" s="423"/>
      <c r="X28" s="357"/>
      <c r="Y28" s="410" t="s">
        <v>38</v>
      </c>
      <c r="Z28" s="410" t="s">
        <v>62</v>
      </c>
      <c r="AA28" s="410" t="s">
        <v>26</v>
      </c>
      <c r="AB28" s="410" t="s">
        <v>74</v>
      </c>
      <c r="AC28" s="410" t="s">
        <v>80</v>
      </c>
      <c r="AD28" s="410" t="s">
        <v>120</v>
      </c>
      <c r="AE28" s="410" t="s">
        <v>49</v>
      </c>
      <c r="AF28" s="410" t="s">
        <v>37</v>
      </c>
      <c r="AG28" s="410" t="s">
        <v>127</v>
      </c>
      <c r="AH28" s="410" t="s">
        <v>105</v>
      </c>
      <c r="AI28" s="410" t="s">
        <v>133</v>
      </c>
      <c r="AJ28" s="410" t="s">
        <v>135</v>
      </c>
      <c r="AK28" s="410" t="s">
        <v>96</v>
      </c>
      <c r="AL28" s="410" t="s">
        <v>65</v>
      </c>
      <c r="AM28" s="403"/>
      <c r="AN28" s="402"/>
    </row>
    <row r="29" spans="1:47" ht="16.2" thickBot="1" x14ac:dyDescent="0.35">
      <c r="A29" s="357" t="s">
        <v>39</v>
      </c>
      <c r="B29" s="357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7"/>
      <c r="N29" s="357"/>
      <c r="O29" s="357"/>
      <c r="P29" s="356"/>
      <c r="Q29" s="355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403"/>
      <c r="AN29" s="402"/>
    </row>
    <row r="30" spans="1:47" ht="15" thickBot="1" x14ac:dyDescent="0.35">
      <c r="A30" s="206"/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404"/>
      <c r="X30" s="411" t="s">
        <v>136</v>
      </c>
      <c r="Y30" s="410" t="s">
        <v>115</v>
      </c>
      <c r="Z30" s="410" t="s">
        <v>26</v>
      </c>
      <c r="AA30" s="410" t="s">
        <v>120</v>
      </c>
      <c r="AB30" s="410" t="s">
        <v>133</v>
      </c>
      <c r="AC30" s="410" t="s">
        <v>42</v>
      </c>
      <c r="AD30" s="410" t="s">
        <v>58</v>
      </c>
      <c r="AE30" s="410" t="s">
        <v>79</v>
      </c>
      <c r="AF30" s="410" t="s">
        <v>12</v>
      </c>
      <c r="AG30" s="410" t="s">
        <v>48</v>
      </c>
      <c r="AH30" s="410" t="s">
        <v>76</v>
      </c>
      <c r="AI30" s="410" t="s">
        <v>128</v>
      </c>
      <c r="AJ30" s="410" t="s">
        <v>94</v>
      </c>
      <c r="AK30" s="410" t="s">
        <v>38</v>
      </c>
      <c r="AL30" s="410" t="s">
        <v>80</v>
      </c>
      <c r="AM30" s="410" t="s">
        <v>29</v>
      </c>
      <c r="AN30" s="410" t="s">
        <v>30</v>
      </c>
      <c r="AO30" s="410" t="s">
        <v>86</v>
      </c>
      <c r="AP30" s="410" t="s">
        <v>93</v>
      </c>
      <c r="AQ30" s="410" t="s">
        <v>1</v>
      </c>
      <c r="AR30" s="410" t="s">
        <v>125</v>
      </c>
      <c r="AS30" s="410" t="s">
        <v>117</v>
      </c>
    </row>
    <row r="31" spans="1:47" ht="15.6" x14ac:dyDescent="0.3">
      <c r="A31" s="206"/>
      <c r="J31" s="401"/>
      <c r="K31" s="401"/>
      <c r="L31" s="401"/>
      <c r="M31" s="401"/>
      <c r="N31" s="401"/>
      <c r="O31" s="401"/>
      <c r="P31" s="403"/>
      <c r="Q31" s="402"/>
      <c r="W31" s="423"/>
      <c r="X31" s="357" t="s">
        <v>139</v>
      </c>
      <c r="AM31" s="403"/>
      <c r="AN31" s="402"/>
    </row>
    <row r="32" spans="1:47" ht="14.4" x14ac:dyDescent="0.3">
      <c r="A32" s="206"/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423"/>
      <c r="X32" s="357"/>
      <c r="Y32" s="410" t="s">
        <v>78</v>
      </c>
      <c r="Z32" s="410" t="s">
        <v>98</v>
      </c>
      <c r="AA32" s="410" t="s">
        <v>72</v>
      </c>
      <c r="AB32" s="410" t="s">
        <v>90</v>
      </c>
      <c r="AC32" s="410" t="s">
        <v>118</v>
      </c>
      <c r="AD32" s="410" t="s">
        <v>20</v>
      </c>
      <c r="AE32" s="410" t="s">
        <v>68</v>
      </c>
      <c r="AF32" s="410" t="s">
        <v>51</v>
      </c>
      <c r="AG32" s="410" t="s">
        <v>110</v>
      </c>
      <c r="AH32" s="410" t="s">
        <v>55</v>
      </c>
      <c r="AI32" s="410" t="s">
        <v>131</v>
      </c>
      <c r="AJ32" s="410" t="s">
        <v>63</v>
      </c>
      <c r="AK32" s="410" t="s">
        <v>62</v>
      </c>
      <c r="AL32" s="410" t="s">
        <v>15</v>
      </c>
      <c r="AM32" s="410" t="s">
        <v>97</v>
      </c>
      <c r="AN32" s="404"/>
    </row>
    <row r="33" spans="1:45" ht="15.6" x14ac:dyDescent="0.3">
      <c r="X33" s="357"/>
      <c r="AG33" s="401"/>
      <c r="AH33" s="401"/>
      <c r="AI33" s="401"/>
      <c r="AJ33" s="401"/>
      <c r="AK33" s="401"/>
      <c r="AL33" s="401"/>
      <c r="AM33" s="403"/>
      <c r="AN33" s="402"/>
    </row>
    <row r="34" spans="1:45" ht="15.6" x14ac:dyDescent="0.3">
      <c r="B34" s="357"/>
      <c r="C34" s="357"/>
      <c r="D34" s="357"/>
      <c r="AL34" s="401"/>
      <c r="AM34" s="403"/>
      <c r="AN34" s="402"/>
    </row>
    <row r="35" spans="1:45" ht="22.8" x14ac:dyDescent="0.4">
      <c r="A35" s="558" t="s">
        <v>53</v>
      </c>
      <c r="B35" s="558"/>
      <c r="C35" s="558"/>
      <c r="D35" s="558"/>
      <c r="E35" s="558"/>
      <c r="F35" s="558"/>
      <c r="G35" s="414"/>
      <c r="H35" s="414"/>
      <c r="I35" s="414"/>
      <c r="J35" s="414"/>
      <c r="K35" s="414"/>
      <c r="L35" s="414"/>
      <c r="M35" s="414"/>
      <c r="N35" s="414"/>
      <c r="O35" s="413"/>
      <c r="P35" s="413"/>
      <c r="Q35" s="403"/>
      <c r="R35" s="403"/>
      <c r="S35" s="403"/>
      <c r="T35" s="403"/>
      <c r="U35" s="403"/>
      <c r="V35" s="403"/>
      <c r="X35" s="361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</row>
    <row r="36" spans="1:45" ht="23.4" thickBot="1" x14ac:dyDescent="0.45">
      <c r="A36" s="532"/>
      <c r="B36" s="532"/>
      <c r="C36" s="532"/>
      <c r="D36" s="532"/>
      <c r="E36" s="532"/>
      <c r="F36" s="532"/>
      <c r="G36" s="414"/>
      <c r="H36" s="414"/>
      <c r="I36" s="414"/>
      <c r="J36" s="414"/>
      <c r="K36" s="414"/>
      <c r="L36" s="414"/>
      <c r="M36" s="414"/>
      <c r="N36" s="414"/>
      <c r="O36" s="413"/>
      <c r="P36" s="413"/>
      <c r="Q36" s="403"/>
      <c r="R36" s="403"/>
      <c r="S36" s="403"/>
      <c r="T36" s="403"/>
      <c r="U36" s="403"/>
      <c r="V36" s="403"/>
      <c r="X36" s="357"/>
    </row>
    <row r="37" spans="1:45" ht="102" customHeight="1" thickBot="1" x14ac:dyDescent="0.55000000000000004">
      <c r="A37" s="539" t="str">
        <f>CONCATENATE("FLORET        ",AE3)</f>
        <v>FLORET        groot wapen</v>
      </c>
      <c r="B37" s="540"/>
      <c r="C37" s="541" t="str">
        <f>CONCATENATE(AC3,"                     ", AD3)</f>
        <v>LOPER                      mechanisch</v>
      </c>
      <c r="D37" s="542"/>
      <c r="E37" s="543"/>
      <c r="F37" s="543"/>
      <c r="G37" s="543"/>
      <c r="H37" s="543"/>
      <c r="I37" s="543"/>
      <c r="J37" s="543"/>
      <c r="K37" s="544"/>
      <c r="L37" s="545">
        <f>AA3</f>
        <v>3</v>
      </c>
      <c r="M37" s="546"/>
      <c r="N37" s="530" t="s">
        <v>69</v>
      </c>
      <c r="O37" s="547" t="s">
        <v>151</v>
      </c>
      <c r="P37" s="548"/>
      <c r="Q37" s="547" t="s">
        <v>150</v>
      </c>
      <c r="R37" s="548"/>
      <c r="S37" s="547" t="s">
        <v>73</v>
      </c>
      <c r="T37" s="548"/>
      <c r="U37" s="559" t="s">
        <v>95</v>
      </c>
      <c r="V37" s="560"/>
      <c r="W37" s="146" t="s">
        <v>142</v>
      </c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/>
      <c r="AN37" s="357"/>
      <c r="AO37" s="357"/>
      <c r="AP37" s="357"/>
      <c r="AQ37" s="357"/>
      <c r="AR37" s="357"/>
      <c r="AS37" s="357"/>
    </row>
    <row r="38" spans="1:45" ht="16.2" thickBot="1" x14ac:dyDescent="0.35">
      <c r="A38" s="396" t="s">
        <v>100</v>
      </c>
      <c r="B38" s="400"/>
      <c r="C38" s="399">
        <v>1</v>
      </c>
      <c r="D38" s="398">
        <v>2</v>
      </c>
      <c r="E38" s="398">
        <v>3</v>
      </c>
      <c r="F38" s="398">
        <v>4</v>
      </c>
      <c r="G38" s="398">
        <v>5</v>
      </c>
      <c r="H38" s="398">
        <v>6</v>
      </c>
      <c r="I38" s="398">
        <v>7</v>
      </c>
      <c r="J38" s="398">
        <v>8</v>
      </c>
      <c r="K38" s="398">
        <v>9</v>
      </c>
      <c r="L38" s="397">
        <v>10</v>
      </c>
      <c r="M38" s="397">
        <v>11</v>
      </c>
      <c r="N38" s="394">
        <v>12</v>
      </c>
      <c r="O38" s="396" t="s">
        <v>99</v>
      </c>
      <c r="P38" s="395" t="s">
        <v>101</v>
      </c>
      <c r="Q38" s="393" t="s">
        <v>99</v>
      </c>
      <c r="R38" s="394" t="s">
        <v>101</v>
      </c>
      <c r="S38" s="393" t="s">
        <v>99</v>
      </c>
      <c r="T38" s="392" t="s">
        <v>101</v>
      </c>
      <c r="U38" s="561"/>
      <c r="V38" s="562"/>
      <c r="X38" s="422" t="s">
        <v>39</v>
      </c>
      <c r="Y38" s="421" t="s">
        <v>130</v>
      </c>
      <c r="Z38" s="421" t="s">
        <v>118</v>
      </c>
      <c r="AA38" s="421" t="s">
        <v>28</v>
      </c>
      <c r="AB38" s="421" t="s">
        <v>83</v>
      </c>
      <c r="AC38" s="421" t="s">
        <v>1</v>
      </c>
      <c r="AD38" s="421" t="s">
        <v>78</v>
      </c>
      <c r="AE38" s="421" t="s">
        <v>63</v>
      </c>
      <c r="AF38" s="421" t="s">
        <v>134</v>
      </c>
      <c r="AG38" s="421" t="s">
        <v>126</v>
      </c>
      <c r="AH38" s="421" t="s">
        <v>45</v>
      </c>
      <c r="AI38" s="421" t="s">
        <v>25</v>
      </c>
      <c r="AJ38" s="421" t="s">
        <v>81</v>
      </c>
      <c r="AK38" s="421" t="s">
        <v>3</v>
      </c>
      <c r="AL38" s="421" t="s">
        <v>33</v>
      </c>
      <c r="AM38" s="421" t="s">
        <v>76</v>
      </c>
      <c r="AN38" s="421" t="s">
        <v>108</v>
      </c>
      <c r="AO38" s="421" t="s">
        <v>137</v>
      </c>
      <c r="AP38" s="421" t="s">
        <v>16</v>
      </c>
      <c r="AQ38" s="421" t="s">
        <v>17</v>
      </c>
      <c r="AR38" s="421" t="s">
        <v>109</v>
      </c>
      <c r="AS38" s="421" t="s">
        <v>15</v>
      </c>
    </row>
    <row r="39" spans="1:45" ht="15.6" x14ac:dyDescent="0.3">
      <c r="A39" s="174" t="s">
        <v>752</v>
      </c>
      <c r="B39" s="380">
        <v>1</v>
      </c>
      <c r="C39" s="391"/>
      <c r="D39" s="390"/>
      <c r="E39" s="390"/>
      <c r="F39" s="390"/>
      <c r="G39" s="390"/>
      <c r="H39" s="390"/>
      <c r="I39" s="390"/>
      <c r="J39" s="389"/>
      <c r="K39" s="389"/>
      <c r="L39" s="389"/>
      <c r="M39" s="389"/>
      <c r="N39" s="387"/>
      <c r="O39" s="372"/>
      <c r="P39" s="373"/>
      <c r="Q39" s="372"/>
      <c r="R39" s="373"/>
      <c r="S39" s="372"/>
      <c r="T39" s="371"/>
      <c r="U39" s="549"/>
      <c r="V39" s="550"/>
      <c r="X39" s="357" t="s">
        <v>32</v>
      </c>
    </row>
    <row r="40" spans="1:45" ht="15.6" x14ac:dyDescent="0.3">
      <c r="A40" s="174" t="s">
        <v>755</v>
      </c>
      <c r="B40" s="382">
        <v>2</v>
      </c>
      <c r="C40" s="386"/>
      <c r="D40" s="384"/>
      <c r="E40" s="385"/>
      <c r="F40" s="385"/>
      <c r="G40" s="385"/>
      <c r="H40" s="385"/>
      <c r="I40" s="385"/>
      <c r="J40" s="388"/>
      <c r="K40" s="388"/>
      <c r="L40" s="388"/>
      <c r="M40" s="388"/>
      <c r="N40" s="387"/>
      <c r="O40" s="372"/>
      <c r="P40" s="373"/>
      <c r="Q40" s="372"/>
      <c r="R40" s="373"/>
      <c r="S40" s="372"/>
      <c r="T40" s="371"/>
      <c r="U40" s="549"/>
      <c r="V40" s="550"/>
      <c r="X40" s="357"/>
      <c r="Y40" s="410" t="s">
        <v>84</v>
      </c>
      <c r="Z40" s="410" t="s">
        <v>24</v>
      </c>
      <c r="AA40" s="410" t="s">
        <v>48</v>
      </c>
      <c r="AB40" s="410" t="s">
        <v>2</v>
      </c>
      <c r="AC40" s="410" t="s">
        <v>132</v>
      </c>
      <c r="AD40" s="410" t="s">
        <v>55</v>
      </c>
      <c r="AE40" s="410" t="s">
        <v>51</v>
      </c>
      <c r="AF40" s="410" t="s">
        <v>12</v>
      </c>
      <c r="AG40" s="410" t="s">
        <v>121</v>
      </c>
      <c r="AH40" s="410" t="s">
        <v>37</v>
      </c>
      <c r="AI40" s="410" t="s">
        <v>86</v>
      </c>
      <c r="AJ40" s="410" t="s">
        <v>116</v>
      </c>
      <c r="AK40" s="410" t="s">
        <v>115</v>
      </c>
      <c r="AL40" s="410" t="s">
        <v>120</v>
      </c>
      <c r="AM40" s="410" t="s">
        <v>59</v>
      </c>
      <c r="AN40" s="410" t="s">
        <v>50</v>
      </c>
      <c r="AO40" s="410" t="s">
        <v>75</v>
      </c>
      <c r="AP40" s="410" t="s">
        <v>123</v>
      </c>
      <c r="AQ40" s="410" t="s">
        <v>98</v>
      </c>
      <c r="AR40" s="410" t="s">
        <v>49</v>
      </c>
      <c r="AS40" s="410" t="s">
        <v>58</v>
      </c>
    </row>
    <row r="41" spans="1:45" ht="15.6" x14ac:dyDescent="0.3">
      <c r="A41" s="174" t="s">
        <v>551</v>
      </c>
      <c r="B41" s="380">
        <v>3</v>
      </c>
      <c r="C41" s="386"/>
      <c r="D41" s="385"/>
      <c r="E41" s="384"/>
      <c r="F41" s="385"/>
      <c r="G41" s="385"/>
      <c r="H41" s="385"/>
      <c r="I41" s="385"/>
      <c r="J41" s="388"/>
      <c r="K41" s="388"/>
      <c r="L41" s="388"/>
      <c r="M41" s="388"/>
      <c r="N41" s="387"/>
      <c r="O41" s="372"/>
      <c r="P41" s="373"/>
      <c r="Q41" s="372"/>
      <c r="R41" s="373"/>
      <c r="S41" s="372"/>
      <c r="T41" s="371"/>
      <c r="U41" s="549"/>
      <c r="V41" s="550"/>
      <c r="X41" s="401"/>
      <c r="AE41" s="401"/>
      <c r="AF41" s="401"/>
      <c r="AG41" s="401"/>
      <c r="AH41" s="401"/>
      <c r="AI41" s="401"/>
      <c r="AJ41" s="401"/>
      <c r="AK41" s="401"/>
      <c r="AL41" s="401"/>
      <c r="AM41" s="533"/>
      <c r="AN41" s="404"/>
    </row>
    <row r="42" spans="1:45" ht="15.6" x14ac:dyDescent="0.3">
      <c r="A42" s="174" t="s">
        <v>710</v>
      </c>
      <c r="B42" s="382">
        <v>4</v>
      </c>
      <c r="C42" s="386"/>
      <c r="D42" s="385"/>
      <c r="E42" s="385"/>
      <c r="F42" s="384"/>
      <c r="G42" s="385"/>
      <c r="H42" s="385"/>
      <c r="I42" s="385"/>
      <c r="J42" s="388"/>
      <c r="K42" s="388"/>
      <c r="L42" s="388"/>
      <c r="M42" s="388"/>
      <c r="N42" s="387"/>
      <c r="O42" s="372"/>
      <c r="P42" s="373"/>
      <c r="Q42" s="372"/>
      <c r="R42" s="373"/>
      <c r="S42" s="372"/>
      <c r="T42" s="371"/>
      <c r="U42" s="549"/>
      <c r="V42" s="550"/>
      <c r="Y42" s="410" t="s">
        <v>62</v>
      </c>
      <c r="Z42" s="410" t="s">
        <v>67</v>
      </c>
      <c r="AA42" s="410" t="s">
        <v>43</v>
      </c>
      <c r="AM42" s="533"/>
      <c r="AN42" s="404"/>
    </row>
    <row r="43" spans="1:45" ht="15.6" x14ac:dyDescent="0.3">
      <c r="A43" s="174" t="s">
        <v>751</v>
      </c>
      <c r="B43" s="380">
        <v>5</v>
      </c>
      <c r="C43" s="386"/>
      <c r="D43" s="385"/>
      <c r="E43" s="385"/>
      <c r="F43" s="385"/>
      <c r="G43" s="384"/>
      <c r="H43" s="385"/>
      <c r="I43" s="385"/>
      <c r="J43" s="388"/>
      <c r="K43" s="388"/>
      <c r="L43" s="388"/>
      <c r="M43" s="388"/>
      <c r="N43" s="387"/>
      <c r="O43" s="372"/>
      <c r="P43" s="373"/>
      <c r="Q43" s="372"/>
      <c r="R43" s="373"/>
      <c r="S43" s="372"/>
      <c r="T43" s="371"/>
      <c r="U43" s="549"/>
      <c r="V43" s="550"/>
      <c r="AM43" s="356"/>
      <c r="AN43" s="355"/>
    </row>
    <row r="44" spans="1:45" ht="15.6" x14ac:dyDescent="0.3">
      <c r="A44" s="174"/>
      <c r="B44" s="382">
        <v>6</v>
      </c>
      <c r="C44" s="386"/>
      <c r="D44" s="385"/>
      <c r="E44" s="385"/>
      <c r="F44" s="385"/>
      <c r="G44" s="385"/>
      <c r="H44" s="384"/>
      <c r="I44" s="385"/>
      <c r="J44" s="388"/>
      <c r="K44" s="388"/>
      <c r="L44" s="388"/>
      <c r="M44" s="388"/>
      <c r="N44" s="387"/>
      <c r="O44" s="372"/>
      <c r="P44" s="373"/>
      <c r="Q44" s="372"/>
      <c r="R44" s="373"/>
      <c r="S44" s="372"/>
      <c r="T44" s="371"/>
      <c r="U44" s="549"/>
      <c r="V44" s="550"/>
      <c r="AM44" s="356"/>
      <c r="AN44" s="355"/>
    </row>
    <row r="45" spans="1:45" ht="15.6" x14ac:dyDescent="0.3">
      <c r="A45" s="174"/>
      <c r="B45" s="380">
        <v>7</v>
      </c>
      <c r="C45" s="386"/>
      <c r="D45" s="385"/>
      <c r="E45" s="385"/>
      <c r="F45" s="385"/>
      <c r="G45" s="385"/>
      <c r="H45" s="385"/>
      <c r="I45" s="384"/>
      <c r="J45" s="383"/>
      <c r="K45" s="383"/>
      <c r="L45" s="383"/>
      <c r="M45" s="383"/>
      <c r="N45" s="374"/>
      <c r="O45" s="372"/>
      <c r="P45" s="373"/>
      <c r="Q45" s="372"/>
      <c r="R45" s="373"/>
      <c r="S45" s="372"/>
      <c r="T45" s="371"/>
      <c r="U45" s="549"/>
      <c r="V45" s="550"/>
      <c r="X45" s="420">
        <v>11</v>
      </c>
      <c r="Y45" s="410" t="s">
        <v>40</v>
      </c>
      <c r="Z45" s="410" t="s">
        <v>87</v>
      </c>
      <c r="AA45" s="410" t="s">
        <v>24</v>
      </c>
      <c r="AB45" s="410" t="s">
        <v>86</v>
      </c>
      <c r="AC45" s="410" t="s">
        <v>108</v>
      </c>
      <c r="AD45" s="410" t="s">
        <v>85</v>
      </c>
      <c r="AE45" s="410" t="s">
        <v>58</v>
      </c>
      <c r="AF45" s="410" t="s">
        <v>84</v>
      </c>
      <c r="AG45" s="410" t="s">
        <v>140</v>
      </c>
      <c r="AH45" s="410" t="s">
        <v>61</v>
      </c>
      <c r="AI45" s="410" t="s">
        <v>43</v>
      </c>
      <c r="AJ45" s="410" t="s">
        <v>124</v>
      </c>
      <c r="AK45" s="410" t="s">
        <v>15</v>
      </c>
      <c r="AL45" s="410" t="s">
        <v>62</v>
      </c>
      <c r="AM45" s="410" t="s">
        <v>63</v>
      </c>
      <c r="AN45" s="410" t="s">
        <v>115</v>
      </c>
      <c r="AO45" s="410" t="s">
        <v>33</v>
      </c>
      <c r="AP45" s="410" t="s">
        <v>21</v>
      </c>
      <c r="AQ45" s="410" t="s">
        <v>28</v>
      </c>
      <c r="AR45" s="410" t="s">
        <v>137</v>
      </c>
      <c r="AS45" s="410" t="s">
        <v>131</v>
      </c>
    </row>
    <row r="46" spans="1:45" ht="15.6" x14ac:dyDescent="0.3">
      <c r="A46" s="174"/>
      <c r="B46" s="382">
        <v>8</v>
      </c>
      <c r="C46" s="379"/>
      <c r="D46" s="378"/>
      <c r="E46" s="378"/>
      <c r="F46" s="378"/>
      <c r="G46" s="378"/>
      <c r="H46" s="378"/>
      <c r="I46" s="377"/>
      <c r="J46" s="375"/>
      <c r="K46" s="376"/>
      <c r="L46" s="376"/>
      <c r="M46" s="376"/>
      <c r="N46" s="374"/>
      <c r="O46" s="372"/>
      <c r="P46" s="373"/>
      <c r="Q46" s="372"/>
      <c r="R46" s="373"/>
      <c r="S46" s="372"/>
      <c r="T46" s="371"/>
      <c r="U46" s="549"/>
      <c r="V46" s="550"/>
      <c r="X46" s="401">
        <v>55</v>
      </c>
      <c r="AM46" s="533"/>
      <c r="AN46" s="404"/>
    </row>
    <row r="47" spans="1:45" ht="15.6" x14ac:dyDescent="0.3">
      <c r="A47" s="381"/>
      <c r="B47" s="380">
        <v>9</v>
      </c>
      <c r="C47" s="379"/>
      <c r="D47" s="378"/>
      <c r="E47" s="378"/>
      <c r="F47" s="378"/>
      <c r="G47" s="378"/>
      <c r="H47" s="378"/>
      <c r="I47" s="377"/>
      <c r="J47" s="376"/>
      <c r="K47" s="375"/>
      <c r="L47" s="376"/>
      <c r="M47" s="376"/>
      <c r="N47" s="374"/>
      <c r="O47" s="372"/>
      <c r="P47" s="373"/>
      <c r="Q47" s="372"/>
      <c r="R47" s="373"/>
      <c r="S47" s="372"/>
      <c r="T47" s="371"/>
      <c r="U47" s="549"/>
      <c r="V47" s="550"/>
      <c r="Y47" s="410" t="s">
        <v>55</v>
      </c>
      <c r="Z47" s="410" t="s">
        <v>81</v>
      </c>
      <c r="AA47" s="410" t="s">
        <v>22</v>
      </c>
      <c r="AB47" s="410" t="s">
        <v>126</v>
      </c>
      <c r="AC47" s="410" t="s">
        <v>105</v>
      </c>
      <c r="AD47" s="410" t="s">
        <v>78</v>
      </c>
      <c r="AE47" s="410" t="s">
        <v>75</v>
      </c>
      <c r="AF47" s="410" t="s">
        <v>129</v>
      </c>
      <c r="AG47" s="410" t="s">
        <v>14</v>
      </c>
      <c r="AH47" s="410" t="s">
        <v>109</v>
      </c>
      <c r="AI47" s="410" t="s">
        <v>38</v>
      </c>
      <c r="AJ47" s="410" t="s">
        <v>94</v>
      </c>
      <c r="AK47" s="410" t="s">
        <v>128</v>
      </c>
      <c r="AL47" s="410" t="s">
        <v>2</v>
      </c>
      <c r="AM47" s="410" t="s">
        <v>42</v>
      </c>
      <c r="AN47" s="410" t="s">
        <v>50</v>
      </c>
      <c r="AO47" s="410" t="s">
        <v>8</v>
      </c>
      <c r="AP47" s="410" t="s">
        <v>59</v>
      </c>
      <c r="AQ47" s="410" t="s">
        <v>104</v>
      </c>
      <c r="AR47" s="410" t="s">
        <v>130</v>
      </c>
      <c r="AS47" s="410" t="s">
        <v>51</v>
      </c>
    </row>
    <row r="48" spans="1:45" ht="15.6" x14ac:dyDescent="0.3">
      <c r="A48" s="381"/>
      <c r="B48" s="382">
        <v>10</v>
      </c>
      <c r="C48" s="379"/>
      <c r="D48" s="378"/>
      <c r="E48" s="378"/>
      <c r="F48" s="378"/>
      <c r="G48" s="378"/>
      <c r="H48" s="378"/>
      <c r="I48" s="377"/>
      <c r="J48" s="376"/>
      <c r="K48" s="376"/>
      <c r="L48" s="375"/>
      <c r="M48" s="376"/>
      <c r="N48" s="374"/>
      <c r="O48" s="372"/>
      <c r="P48" s="373"/>
      <c r="Q48" s="372"/>
      <c r="R48" s="373"/>
      <c r="S48" s="372"/>
      <c r="T48" s="371"/>
      <c r="U48" s="549"/>
      <c r="V48" s="550"/>
    </row>
    <row r="49" spans="1:45" ht="15.6" x14ac:dyDescent="0.3">
      <c r="A49" s="381"/>
      <c r="B49" s="380">
        <v>11</v>
      </c>
      <c r="C49" s="379"/>
      <c r="D49" s="378"/>
      <c r="E49" s="378"/>
      <c r="F49" s="378"/>
      <c r="G49" s="378"/>
      <c r="H49" s="378"/>
      <c r="I49" s="377"/>
      <c r="J49" s="376"/>
      <c r="K49" s="376"/>
      <c r="L49" s="376"/>
      <c r="M49" s="375"/>
      <c r="N49" s="374"/>
      <c r="O49" s="372"/>
      <c r="P49" s="373"/>
      <c r="Q49" s="372"/>
      <c r="R49" s="373"/>
      <c r="S49" s="372"/>
      <c r="T49" s="371"/>
      <c r="U49" s="549"/>
      <c r="V49" s="550"/>
      <c r="Y49" s="419" t="s">
        <v>110</v>
      </c>
      <c r="Z49" s="419" t="s">
        <v>36</v>
      </c>
      <c r="AA49" s="419" t="s">
        <v>134</v>
      </c>
      <c r="AB49" s="419" t="s">
        <v>65</v>
      </c>
      <c r="AC49" s="419" t="s">
        <v>3</v>
      </c>
      <c r="AD49" s="419" t="s">
        <v>19</v>
      </c>
      <c r="AE49" s="419" t="s">
        <v>83</v>
      </c>
      <c r="AF49" s="419" t="s">
        <v>16</v>
      </c>
      <c r="AG49" s="419" t="s">
        <v>76</v>
      </c>
      <c r="AH49" s="419" t="s">
        <v>23</v>
      </c>
      <c r="AI49" s="419" t="s">
        <v>17</v>
      </c>
      <c r="AJ49" s="419" t="s">
        <v>118</v>
      </c>
      <c r="AK49" s="419" t="s">
        <v>45</v>
      </c>
    </row>
    <row r="50" spans="1:45" ht="16.2" thickBot="1" x14ac:dyDescent="0.35">
      <c r="A50" s="370"/>
      <c r="B50" s="369">
        <v>12</v>
      </c>
      <c r="C50" s="368"/>
      <c r="D50" s="367"/>
      <c r="E50" s="367"/>
      <c r="F50" s="367"/>
      <c r="G50" s="367"/>
      <c r="H50" s="367"/>
      <c r="I50" s="367"/>
      <c r="J50" s="366"/>
      <c r="K50" s="366"/>
      <c r="L50" s="366"/>
      <c r="M50" s="366"/>
      <c r="N50" s="365"/>
      <c r="O50" s="363"/>
      <c r="P50" s="364"/>
      <c r="Q50" s="363"/>
      <c r="R50" s="364"/>
      <c r="S50" s="363"/>
      <c r="T50" s="362"/>
      <c r="U50" s="556"/>
      <c r="V50" s="557"/>
      <c r="X50" s="406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</row>
    <row r="51" spans="1:45" ht="16.2" thickBot="1" x14ac:dyDescent="0.35">
      <c r="A51" s="416"/>
      <c r="B51" s="415"/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3"/>
      <c r="P51" s="413"/>
      <c r="Q51" s="403"/>
      <c r="R51" s="403"/>
      <c r="S51" s="403"/>
      <c r="T51" s="403"/>
      <c r="U51" s="403"/>
      <c r="V51" s="403"/>
      <c r="X51" s="411" t="s">
        <v>46</v>
      </c>
      <c r="Y51" s="410" t="s">
        <v>57</v>
      </c>
      <c r="Z51" s="410" t="s">
        <v>40</v>
      </c>
      <c r="AA51" s="410" t="s">
        <v>87</v>
      </c>
      <c r="AB51" s="410" t="s">
        <v>24</v>
      </c>
      <c r="AC51" s="410" t="s">
        <v>86</v>
      </c>
      <c r="AD51" s="410" t="s">
        <v>108</v>
      </c>
      <c r="AE51" s="410" t="s">
        <v>85</v>
      </c>
      <c r="AF51" s="410" t="s">
        <v>70</v>
      </c>
      <c r="AG51" s="410" t="s">
        <v>58</v>
      </c>
      <c r="AH51" s="410" t="s">
        <v>84</v>
      </c>
      <c r="AI51" s="410" t="s">
        <v>140</v>
      </c>
      <c r="AJ51" s="410" t="s">
        <v>61</v>
      </c>
      <c r="AK51" s="410" t="s">
        <v>43</v>
      </c>
      <c r="AL51" s="410" t="s">
        <v>124</v>
      </c>
      <c r="AM51" s="410" t="s">
        <v>92</v>
      </c>
      <c r="AN51" s="410" t="s">
        <v>15</v>
      </c>
      <c r="AO51" s="410" t="s">
        <v>62</v>
      </c>
      <c r="AP51" s="410" t="s">
        <v>63</v>
      </c>
      <c r="AQ51" s="410" t="s">
        <v>115</v>
      </c>
      <c r="AR51" s="410" t="s">
        <v>33</v>
      </c>
      <c r="AS51" s="410" t="s">
        <v>21</v>
      </c>
    </row>
    <row r="52" spans="1:45" ht="16.2" thickBot="1" x14ac:dyDescent="0.35">
      <c r="A52" s="357" t="s">
        <v>149</v>
      </c>
      <c r="B52" s="415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3"/>
      <c r="P52" s="413"/>
      <c r="Q52" s="403"/>
      <c r="R52" s="403"/>
      <c r="S52" s="403"/>
      <c r="T52" s="403"/>
      <c r="U52" s="403"/>
      <c r="V52" s="403"/>
      <c r="X52" s="357" t="s">
        <v>91</v>
      </c>
    </row>
    <row r="53" spans="1:45" ht="15" x14ac:dyDescent="0.25">
      <c r="A53" s="425" t="s">
        <v>10</v>
      </c>
      <c r="B53" s="424" t="s">
        <v>76</v>
      </c>
      <c r="C53" s="424" t="s">
        <v>137</v>
      </c>
      <c r="D53" s="424" t="s">
        <v>25</v>
      </c>
      <c r="E53" s="424" t="s">
        <v>126</v>
      </c>
      <c r="F53" s="424" t="s">
        <v>74</v>
      </c>
      <c r="G53" s="424" t="s">
        <v>65</v>
      </c>
      <c r="H53" s="424" t="s">
        <v>28</v>
      </c>
      <c r="I53" s="424" t="s">
        <v>68</v>
      </c>
      <c r="J53" s="424" t="s">
        <v>127</v>
      </c>
      <c r="K53" s="424" t="s">
        <v>3</v>
      </c>
      <c r="L53" s="401"/>
      <c r="M53" s="357"/>
      <c r="N53" s="357"/>
      <c r="O53" s="357"/>
      <c r="P53" s="356"/>
      <c r="Q53" s="355"/>
      <c r="Y53" s="410" t="s">
        <v>113</v>
      </c>
      <c r="Z53" s="410" t="s">
        <v>28</v>
      </c>
      <c r="AA53" s="410" t="s">
        <v>137</v>
      </c>
      <c r="AB53" s="410" t="s">
        <v>131</v>
      </c>
      <c r="AC53" s="410" t="s">
        <v>55</v>
      </c>
      <c r="AD53" s="410" t="s">
        <v>81</v>
      </c>
      <c r="AE53" s="410" t="s">
        <v>22</v>
      </c>
      <c r="AF53" s="410" t="s">
        <v>35</v>
      </c>
      <c r="AG53" s="410" t="s">
        <v>126</v>
      </c>
      <c r="AH53" s="410" t="s">
        <v>105</v>
      </c>
      <c r="AI53" s="410" t="s">
        <v>78</v>
      </c>
      <c r="AJ53" s="410" t="s">
        <v>75</v>
      </c>
      <c r="AK53" s="410" t="s">
        <v>129</v>
      </c>
      <c r="AL53" s="410" t="s">
        <v>14</v>
      </c>
      <c r="AM53" s="410" t="s">
        <v>41</v>
      </c>
      <c r="AN53" s="410" t="s">
        <v>109</v>
      </c>
      <c r="AO53" s="410" t="s">
        <v>38</v>
      </c>
      <c r="AP53" s="410" t="s">
        <v>94</v>
      </c>
      <c r="AQ53" s="410" t="s">
        <v>128</v>
      </c>
      <c r="AR53" s="410" t="s">
        <v>2</v>
      </c>
      <c r="AS53" s="410" t="s">
        <v>4</v>
      </c>
    </row>
    <row r="54" spans="1:45" ht="15" x14ac:dyDescent="0.25">
      <c r="A54" s="357" t="s">
        <v>39</v>
      </c>
      <c r="B54" s="357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7"/>
      <c r="N54" s="357"/>
      <c r="O54" s="357"/>
      <c r="P54" s="356"/>
      <c r="Q54" s="355"/>
      <c r="X54" s="401"/>
    </row>
    <row r="55" spans="1:45" ht="13.8" thickBot="1" x14ac:dyDescent="0.3">
      <c r="A55" s="357"/>
      <c r="B55" s="357"/>
      <c r="C55" s="357"/>
      <c r="D55" s="357"/>
      <c r="E55" s="357"/>
      <c r="F55" s="357"/>
      <c r="G55" s="357"/>
      <c r="H55" s="357"/>
      <c r="I55" s="357"/>
      <c r="J55" s="357"/>
      <c r="K55" s="357"/>
      <c r="L55" s="357"/>
      <c r="M55" s="357"/>
      <c r="N55" s="357"/>
      <c r="O55" s="357"/>
      <c r="P55" s="357"/>
      <c r="Q55" s="404"/>
      <c r="X55" s="401"/>
      <c r="Y55" s="410" t="s">
        <v>42</v>
      </c>
      <c r="Z55" s="410" t="s">
        <v>50</v>
      </c>
      <c r="AA55" s="410" t="s">
        <v>8</v>
      </c>
      <c r="AB55" s="410" t="s">
        <v>59</v>
      </c>
      <c r="AC55" s="410" t="s">
        <v>5</v>
      </c>
      <c r="AD55" s="410" t="s">
        <v>104</v>
      </c>
      <c r="AE55" s="410" t="s">
        <v>130</v>
      </c>
      <c r="AF55" s="410" t="s">
        <v>51</v>
      </c>
      <c r="AG55" s="410" t="s">
        <v>110</v>
      </c>
      <c r="AH55" s="410" t="s">
        <v>82</v>
      </c>
      <c r="AI55" s="417" t="s">
        <v>36</v>
      </c>
      <c r="AJ55" s="417" t="s">
        <v>134</v>
      </c>
      <c r="AK55" s="417" t="s">
        <v>65</v>
      </c>
      <c r="AL55" s="417" t="s">
        <v>3</v>
      </c>
      <c r="AM55" s="417" t="s">
        <v>102</v>
      </c>
      <c r="AN55" s="417" t="s">
        <v>19</v>
      </c>
      <c r="AO55" s="417" t="s">
        <v>83</v>
      </c>
      <c r="AP55" s="417" t="s">
        <v>16</v>
      </c>
      <c r="AQ55" s="417" t="s">
        <v>76</v>
      </c>
      <c r="AR55" s="417" t="s">
        <v>103</v>
      </c>
      <c r="AS55" s="417" t="s">
        <v>23</v>
      </c>
    </row>
    <row r="56" spans="1:45" ht="16.2" thickTop="1" x14ac:dyDescent="0.3">
      <c r="A56" s="357"/>
      <c r="J56" s="401"/>
      <c r="K56" s="401"/>
      <c r="L56" s="401"/>
      <c r="M56" s="401"/>
      <c r="N56" s="401"/>
      <c r="O56" s="401"/>
      <c r="P56" s="403"/>
      <c r="Q56" s="402"/>
    </row>
    <row r="57" spans="1:45" ht="13.8" thickBot="1" x14ac:dyDescent="0.3">
      <c r="A57" s="401"/>
      <c r="B57" s="357"/>
      <c r="C57" s="357"/>
      <c r="D57" s="357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Y57" s="417" t="s">
        <v>17</v>
      </c>
      <c r="Z57" s="417" t="s">
        <v>118</v>
      </c>
      <c r="AA57" s="417" t="s">
        <v>45</v>
      </c>
    </row>
    <row r="58" spans="1:45" ht="15.6" thickTop="1" x14ac:dyDescent="0.25">
      <c r="X58" s="401"/>
      <c r="Y58" s="412"/>
      <c r="Z58" s="412"/>
      <c r="AA58" s="412"/>
      <c r="AB58" s="412"/>
      <c r="AC58" s="412"/>
      <c r="AD58" s="412"/>
      <c r="AE58" s="412"/>
      <c r="AF58" s="412"/>
      <c r="AG58" s="412"/>
      <c r="AH58" s="412"/>
      <c r="AI58" s="412"/>
      <c r="AJ58" s="412"/>
      <c r="AK58" s="412"/>
      <c r="AL58" s="412"/>
      <c r="AM58" s="356"/>
      <c r="AN58" s="355"/>
    </row>
    <row r="59" spans="1:45" ht="15" x14ac:dyDescent="0.25">
      <c r="B59" s="357"/>
      <c r="C59" s="357"/>
      <c r="D59" s="357"/>
      <c r="X59" s="401"/>
      <c r="Y59" s="412"/>
      <c r="Z59" s="412"/>
      <c r="AA59" s="412"/>
      <c r="AB59" s="412"/>
      <c r="AC59" s="412"/>
      <c r="AD59" s="412"/>
      <c r="AE59" s="412"/>
      <c r="AF59" s="412"/>
      <c r="AG59" s="412"/>
      <c r="AH59" s="412"/>
      <c r="AI59" s="412"/>
      <c r="AJ59" s="412"/>
      <c r="AK59" s="412"/>
      <c r="AL59" s="412"/>
      <c r="AM59" s="356"/>
      <c r="AN59" s="355"/>
    </row>
    <row r="60" spans="1:45" ht="23.4" thickBot="1" x14ac:dyDescent="0.45">
      <c r="A60" s="558" t="s">
        <v>53</v>
      </c>
      <c r="B60" s="558"/>
      <c r="C60" s="558"/>
      <c r="D60" s="558"/>
      <c r="E60" s="558"/>
      <c r="F60" s="558"/>
      <c r="G60" s="414"/>
      <c r="H60" s="414"/>
      <c r="I60" s="414"/>
      <c r="J60" s="414"/>
      <c r="K60" s="414"/>
      <c r="L60" s="414"/>
      <c r="M60" s="414"/>
      <c r="N60" s="414"/>
      <c r="O60" s="413"/>
      <c r="P60" s="413"/>
      <c r="Q60" s="403"/>
      <c r="R60" s="403"/>
      <c r="S60" s="403"/>
      <c r="T60" s="403"/>
      <c r="U60" s="403"/>
      <c r="V60" s="403"/>
      <c r="X60" s="401"/>
      <c r="Y60" s="412"/>
      <c r="Z60" s="412"/>
      <c r="AA60" s="412"/>
      <c r="AB60" s="412"/>
      <c r="AC60" s="412"/>
      <c r="AD60" s="412"/>
      <c r="AE60" s="412"/>
      <c r="AF60" s="412"/>
      <c r="AG60" s="412"/>
      <c r="AH60" s="412"/>
      <c r="AI60" s="412"/>
      <c r="AJ60" s="412"/>
      <c r="AK60" s="412"/>
      <c r="AL60" s="412"/>
      <c r="AM60" s="356"/>
      <c r="AN60" s="355"/>
    </row>
    <row r="61" spans="1:45" ht="116.1" customHeight="1" thickBot="1" x14ac:dyDescent="0.55000000000000004">
      <c r="A61" s="539" t="str">
        <f>CONCATENATE("FLORET        ",AE4)</f>
        <v>FLORET        klein wapen</v>
      </c>
      <c r="B61" s="540"/>
      <c r="C61" s="541" t="str">
        <f>CONCATENATE(AC4,"                     ", AD4)</f>
        <v>LOPER                      elektrisch</v>
      </c>
      <c r="D61" s="542"/>
      <c r="E61" s="543"/>
      <c r="F61" s="543"/>
      <c r="G61" s="543"/>
      <c r="H61" s="543"/>
      <c r="I61" s="543"/>
      <c r="J61" s="543"/>
      <c r="K61" s="544"/>
      <c r="L61" s="545">
        <f>AA4</f>
        <v>3</v>
      </c>
      <c r="M61" s="546"/>
      <c r="N61" s="530" t="s">
        <v>69</v>
      </c>
      <c r="O61" s="547" t="s">
        <v>151</v>
      </c>
      <c r="P61" s="548"/>
      <c r="Q61" s="547" t="s">
        <v>150</v>
      </c>
      <c r="R61" s="548"/>
      <c r="S61" s="547" t="s">
        <v>73</v>
      </c>
      <c r="T61" s="548"/>
      <c r="U61" s="559" t="s">
        <v>95</v>
      </c>
      <c r="V61" s="560"/>
      <c r="W61" s="146" t="s">
        <v>143</v>
      </c>
      <c r="AM61" s="533"/>
      <c r="AN61" s="404"/>
    </row>
    <row r="62" spans="1:45" ht="16.2" thickBot="1" x14ac:dyDescent="0.35">
      <c r="A62" s="396" t="s">
        <v>100</v>
      </c>
      <c r="B62" s="400"/>
      <c r="C62" s="399">
        <v>1</v>
      </c>
      <c r="D62" s="398">
        <v>2</v>
      </c>
      <c r="E62" s="398">
        <v>3</v>
      </c>
      <c r="F62" s="398">
        <v>4</v>
      </c>
      <c r="G62" s="398">
        <v>5</v>
      </c>
      <c r="H62" s="398">
        <v>6</v>
      </c>
      <c r="I62" s="398">
        <v>7</v>
      </c>
      <c r="J62" s="398">
        <v>8</v>
      </c>
      <c r="K62" s="398">
        <v>9</v>
      </c>
      <c r="L62" s="397">
        <v>10</v>
      </c>
      <c r="M62" s="397">
        <v>11</v>
      </c>
      <c r="N62" s="394">
        <v>12</v>
      </c>
      <c r="O62" s="396" t="s">
        <v>99</v>
      </c>
      <c r="P62" s="395" t="s">
        <v>101</v>
      </c>
      <c r="Q62" s="393" t="s">
        <v>99</v>
      </c>
      <c r="R62" s="394" t="s">
        <v>101</v>
      </c>
      <c r="S62" s="393" t="s">
        <v>99</v>
      </c>
      <c r="T62" s="392" t="s">
        <v>101</v>
      </c>
      <c r="U62" s="561"/>
      <c r="V62" s="562"/>
    </row>
    <row r="63" spans="1:45" ht="15.6" x14ac:dyDescent="0.3">
      <c r="A63" s="174" t="s">
        <v>317</v>
      </c>
      <c r="B63" s="380">
        <v>1</v>
      </c>
      <c r="C63" s="391"/>
      <c r="D63" s="390"/>
      <c r="E63" s="390"/>
      <c r="F63" s="390"/>
      <c r="G63" s="390"/>
      <c r="H63" s="390"/>
      <c r="I63" s="390"/>
      <c r="J63" s="389"/>
      <c r="K63" s="389"/>
      <c r="L63" s="389"/>
      <c r="M63" s="389"/>
      <c r="N63" s="387"/>
      <c r="O63" s="372"/>
      <c r="P63" s="373"/>
      <c r="Q63" s="372"/>
      <c r="R63" s="373"/>
      <c r="S63" s="372"/>
      <c r="T63" s="371"/>
      <c r="U63" s="549"/>
      <c r="V63" s="550"/>
    </row>
    <row r="64" spans="1:45" ht="15.6" x14ac:dyDescent="0.3">
      <c r="A64" s="174" t="s">
        <v>280</v>
      </c>
      <c r="B64" s="382">
        <v>2</v>
      </c>
      <c r="C64" s="386"/>
      <c r="D64" s="384"/>
      <c r="E64" s="385"/>
      <c r="F64" s="385"/>
      <c r="G64" s="385"/>
      <c r="H64" s="385"/>
      <c r="I64" s="385"/>
      <c r="J64" s="388"/>
      <c r="K64" s="388"/>
      <c r="L64" s="388"/>
      <c r="M64" s="388"/>
      <c r="N64" s="387"/>
      <c r="O64" s="372"/>
      <c r="P64" s="373"/>
      <c r="Q64" s="372"/>
      <c r="R64" s="373"/>
      <c r="S64" s="372"/>
      <c r="T64" s="371"/>
      <c r="U64" s="549"/>
      <c r="V64" s="550"/>
    </row>
    <row r="65" spans="1:27" ht="15.6" x14ac:dyDescent="0.3">
      <c r="A65" s="174" t="s">
        <v>312</v>
      </c>
      <c r="B65" s="380">
        <v>3</v>
      </c>
      <c r="C65" s="386"/>
      <c r="D65" s="385"/>
      <c r="E65" s="384"/>
      <c r="F65" s="385"/>
      <c r="G65" s="385"/>
      <c r="H65" s="385"/>
      <c r="I65" s="385"/>
      <c r="J65" s="388"/>
      <c r="K65" s="388"/>
      <c r="L65" s="388"/>
      <c r="M65" s="388"/>
      <c r="N65" s="387"/>
      <c r="O65" s="372"/>
      <c r="P65" s="373"/>
      <c r="Q65" s="372"/>
      <c r="R65" s="373"/>
      <c r="S65" s="372"/>
      <c r="T65" s="371"/>
      <c r="U65" s="549"/>
      <c r="V65" s="550"/>
    </row>
    <row r="66" spans="1:27" ht="15.6" x14ac:dyDescent="0.3">
      <c r="A66" s="174" t="s">
        <v>276</v>
      </c>
      <c r="B66" s="382">
        <v>4</v>
      </c>
      <c r="C66" s="386"/>
      <c r="D66" s="385"/>
      <c r="E66" s="385"/>
      <c r="F66" s="384"/>
      <c r="G66" s="385"/>
      <c r="H66" s="385"/>
      <c r="I66" s="385"/>
      <c r="J66" s="388"/>
      <c r="K66" s="388"/>
      <c r="L66" s="388"/>
      <c r="M66" s="388"/>
      <c r="N66" s="387"/>
      <c r="O66" s="372"/>
      <c r="P66" s="373"/>
      <c r="Q66" s="372"/>
      <c r="R66" s="373"/>
      <c r="S66" s="372"/>
      <c r="T66" s="371"/>
      <c r="U66" s="549"/>
      <c r="V66" s="550"/>
    </row>
    <row r="67" spans="1:27" ht="15.6" x14ac:dyDescent="0.3">
      <c r="A67" s="174" t="s">
        <v>674</v>
      </c>
      <c r="B67" s="380">
        <v>5</v>
      </c>
      <c r="C67" s="386"/>
      <c r="D67" s="385"/>
      <c r="E67" s="385"/>
      <c r="F67" s="385"/>
      <c r="G67" s="384"/>
      <c r="H67" s="385"/>
      <c r="I67" s="385"/>
      <c r="J67" s="388"/>
      <c r="K67" s="388"/>
      <c r="L67" s="388"/>
      <c r="M67" s="388"/>
      <c r="N67" s="387"/>
      <c r="O67" s="372"/>
      <c r="P67" s="373"/>
      <c r="Q67" s="372"/>
      <c r="R67" s="373"/>
      <c r="S67" s="372"/>
      <c r="T67" s="371"/>
      <c r="U67" s="549"/>
      <c r="V67" s="550"/>
    </row>
    <row r="68" spans="1:27" ht="15.6" x14ac:dyDescent="0.3">
      <c r="A68" s="174"/>
      <c r="B68" s="382">
        <v>6</v>
      </c>
      <c r="C68" s="386"/>
      <c r="D68" s="385"/>
      <c r="E68" s="385"/>
      <c r="F68" s="385"/>
      <c r="G68" s="385"/>
      <c r="H68" s="384"/>
      <c r="I68" s="385"/>
      <c r="J68" s="388"/>
      <c r="K68" s="388"/>
      <c r="L68" s="388"/>
      <c r="M68" s="388"/>
      <c r="N68" s="387"/>
      <c r="O68" s="372"/>
      <c r="P68" s="373"/>
      <c r="Q68" s="372"/>
      <c r="R68" s="373"/>
      <c r="S68" s="372"/>
      <c r="T68" s="371"/>
      <c r="U68" s="549"/>
      <c r="V68" s="550"/>
    </row>
    <row r="69" spans="1:27" ht="15.6" x14ac:dyDescent="0.3">
      <c r="A69" s="174"/>
      <c r="B69" s="380">
        <v>7</v>
      </c>
      <c r="C69" s="386"/>
      <c r="D69" s="385"/>
      <c r="E69" s="385"/>
      <c r="F69" s="385"/>
      <c r="G69" s="385"/>
      <c r="H69" s="385"/>
      <c r="I69" s="384"/>
      <c r="J69" s="383"/>
      <c r="K69" s="383"/>
      <c r="L69" s="383"/>
      <c r="M69" s="383"/>
      <c r="N69" s="374"/>
      <c r="O69" s="372"/>
      <c r="P69" s="373"/>
      <c r="Q69" s="372"/>
      <c r="R69" s="373"/>
      <c r="S69" s="372"/>
      <c r="T69" s="371"/>
      <c r="U69" s="549"/>
      <c r="V69" s="550"/>
    </row>
    <row r="70" spans="1:27" ht="15.6" x14ac:dyDescent="0.3">
      <c r="A70" s="174"/>
      <c r="B70" s="382">
        <v>8</v>
      </c>
      <c r="C70" s="379"/>
      <c r="D70" s="378"/>
      <c r="E70" s="378"/>
      <c r="F70" s="378"/>
      <c r="G70" s="378"/>
      <c r="H70" s="378"/>
      <c r="I70" s="377"/>
      <c r="J70" s="375"/>
      <c r="K70" s="376"/>
      <c r="L70" s="376"/>
      <c r="M70" s="376"/>
      <c r="N70" s="374"/>
      <c r="O70" s="372"/>
      <c r="P70" s="373"/>
      <c r="Q70" s="372"/>
      <c r="R70" s="373"/>
      <c r="S70" s="372"/>
      <c r="T70" s="371"/>
      <c r="U70" s="549"/>
      <c r="V70" s="550"/>
    </row>
    <row r="71" spans="1:27" ht="15.6" x14ac:dyDescent="0.3">
      <c r="B71" s="380">
        <v>9</v>
      </c>
      <c r="C71" s="379"/>
      <c r="D71" s="378"/>
      <c r="E71" s="378"/>
      <c r="F71" s="378"/>
      <c r="G71" s="378"/>
      <c r="H71" s="378"/>
      <c r="I71" s="377"/>
      <c r="J71" s="376"/>
      <c r="K71" s="375"/>
      <c r="L71" s="376"/>
      <c r="M71" s="376"/>
      <c r="N71" s="374"/>
      <c r="O71" s="372"/>
      <c r="P71" s="373"/>
      <c r="Q71" s="372"/>
      <c r="R71" s="373"/>
      <c r="S71" s="372"/>
      <c r="T71" s="371"/>
      <c r="U71" s="549"/>
      <c r="V71" s="550"/>
    </row>
    <row r="72" spans="1:27" ht="15.6" x14ac:dyDescent="0.3">
      <c r="A72" s="381"/>
      <c r="B72" s="382">
        <v>10</v>
      </c>
      <c r="C72" s="379"/>
      <c r="D72" s="378"/>
      <c r="E72" s="378"/>
      <c r="F72" s="378"/>
      <c r="G72" s="378"/>
      <c r="H72" s="378"/>
      <c r="I72" s="377"/>
      <c r="J72" s="376"/>
      <c r="K72" s="376"/>
      <c r="L72" s="375"/>
      <c r="M72" s="376"/>
      <c r="N72" s="374"/>
      <c r="O72" s="372"/>
      <c r="P72" s="373"/>
      <c r="Q72" s="372"/>
      <c r="R72" s="373"/>
      <c r="S72" s="372"/>
      <c r="T72" s="371"/>
      <c r="U72" s="549"/>
      <c r="V72" s="550"/>
    </row>
    <row r="73" spans="1:27" ht="15.6" x14ac:dyDescent="0.3">
      <c r="A73" s="381"/>
      <c r="B73" s="380">
        <v>11</v>
      </c>
      <c r="C73" s="379"/>
      <c r="D73" s="378"/>
      <c r="E73" s="378"/>
      <c r="F73" s="378"/>
      <c r="G73" s="378"/>
      <c r="H73" s="378"/>
      <c r="I73" s="377"/>
      <c r="J73" s="376"/>
      <c r="K73" s="376"/>
      <c r="L73" s="376"/>
      <c r="M73" s="375"/>
      <c r="N73" s="374"/>
      <c r="O73" s="372"/>
      <c r="P73" s="373"/>
      <c r="Q73" s="372"/>
      <c r="R73" s="373"/>
      <c r="S73" s="372"/>
      <c r="T73" s="371"/>
      <c r="U73" s="549"/>
      <c r="V73" s="550"/>
    </row>
    <row r="74" spans="1:27" ht="16.2" thickBot="1" x14ac:dyDescent="0.35">
      <c r="A74" s="370"/>
      <c r="B74" s="369">
        <v>12</v>
      </c>
      <c r="C74" s="368"/>
      <c r="D74" s="367"/>
      <c r="E74" s="367"/>
      <c r="F74" s="367"/>
      <c r="G74" s="367"/>
      <c r="H74" s="367"/>
      <c r="I74" s="367"/>
      <c r="J74" s="366"/>
      <c r="K74" s="366"/>
      <c r="L74" s="366"/>
      <c r="M74" s="366"/>
      <c r="N74" s="365"/>
      <c r="O74" s="363"/>
      <c r="P74" s="364"/>
      <c r="Q74" s="363"/>
      <c r="R74" s="364"/>
      <c r="S74" s="363"/>
      <c r="T74" s="362"/>
      <c r="U74" s="556"/>
      <c r="V74" s="557"/>
    </row>
    <row r="75" spans="1:27" ht="15.75" customHeight="1" x14ac:dyDescent="0.25"/>
    <row r="76" spans="1:27" ht="15.75" customHeight="1" thickBot="1" x14ac:dyDescent="0.35">
      <c r="A76" s="357" t="s">
        <v>149</v>
      </c>
      <c r="B76" s="415"/>
      <c r="C76" s="414"/>
      <c r="D76" s="414"/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3"/>
      <c r="P76" s="413"/>
      <c r="Q76" s="403"/>
      <c r="R76" s="403"/>
      <c r="S76" s="403"/>
      <c r="T76" s="403"/>
      <c r="U76" s="403"/>
      <c r="V76" s="403"/>
    </row>
    <row r="77" spans="1:27" ht="15.75" customHeight="1" x14ac:dyDescent="0.25">
      <c r="A77" s="425" t="s">
        <v>10</v>
      </c>
      <c r="B77" s="424" t="s">
        <v>76</v>
      </c>
      <c r="C77" s="424" t="s">
        <v>137</v>
      </c>
      <c r="D77" s="424" t="s">
        <v>25</v>
      </c>
      <c r="E77" s="424" t="s">
        <v>126</v>
      </c>
      <c r="F77" s="424" t="s">
        <v>74</v>
      </c>
      <c r="G77" s="424" t="s">
        <v>65</v>
      </c>
      <c r="H77" s="424" t="s">
        <v>28</v>
      </c>
      <c r="I77" s="424" t="s">
        <v>68</v>
      </c>
      <c r="J77" s="424" t="s">
        <v>127</v>
      </c>
      <c r="K77" s="424" t="s">
        <v>3</v>
      </c>
      <c r="L77" s="401"/>
      <c r="M77" s="357"/>
      <c r="N77" s="357"/>
      <c r="O77" s="357"/>
      <c r="P77" s="356"/>
      <c r="Q77" s="355"/>
      <c r="Y77" s="357"/>
      <c r="Z77" s="357"/>
      <c r="AA77" s="357"/>
    </row>
    <row r="78" spans="1:27" ht="15.75" customHeight="1" x14ac:dyDescent="0.25">
      <c r="A78" s="357" t="s">
        <v>39</v>
      </c>
      <c r="B78" s="357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7"/>
      <c r="N78" s="357"/>
      <c r="O78" s="357"/>
      <c r="P78" s="356"/>
      <c r="Q78" s="355"/>
      <c r="Y78" s="357"/>
      <c r="Z78" s="357"/>
      <c r="AA78" s="357"/>
    </row>
    <row r="79" spans="1:27" ht="15.75" customHeight="1" x14ac:dyDescent="0.3">
      <c r="A79" s="357"/>
      <c r="B79" s="357"/>
      <c r="C79" s="357"/>
      <c r="D79" s="357"/>
      <c r="E79" s="357"/>
      <c r="F79" s="357"/>
      <c r="G79" s="357"/>
      <c r="H79" s="357"/>
      <c r="I79" s="357"/>
      <c r="J79" s="357"/>
      <c r="K79" s="357"/>
      <c r="L79" s="357"/>
      <c r="M79" s="357"/>
      <c r="N79" s="357"/>
      <c r="O79" s="357"/>
      <c r="P79" s="403"/>
      <c r="Q79" s="402"/>
      <c r="Y79" s="357"/>
      <c r="Z79" s="357"/>
      <c r="AA79" s="357"/>
    </row>
    <row r="80" spans="1:27" ht="15.75" customHeight="1" x14ac:dyDescent="0.3">
      <c r="A80" s="357"/>
      <c r="J80" s="401"/>
      <c r="K80" s="401"/>
      <c r="L80" s="401"/>
      <c r="M80" s="401"/>
      <c r="N80" s="401"/>
      <c r="O80" s="401"/>
      <c r="P80" s="403"/>
      <c r="Q80" s="402"/>
      <c r="Y80" s="357"/>
      <c r="Z80" s="357"/>
      <c r="AA80" s="357"/>
    </row>
    <row r="81" spans="1:40" ht="15.75" customHeight="1" x14ac:dyDescent="0.25">
      <c r="A81" s="401"/>
      <c r="B81" s="357"/>
      <c r="C81" s="357"/>
      <c r="D81" s="357"/>
      <c r="E81" s="357"/>
      <c r="F81" s="357"/>
      <c r="G81" s="357"/>
      <c r="H81" s="357"/>
      <c r="I81" s="357"/>
      <c r="J81" s="357"/>
      <c r="K81" s="357"/>
      <c r="L81" s="357"/>
      <c r="M81" s="357"/>
      <c r="N81" s="357"/>
      <c r="O81" s="357"/>
      <c r="P81" s="357"/>
      <c r="Q81" s="357"/>
      <c r="R81" s="357"/>
      <c r="S81" s="357"/>
      <c r="T81" s="357"/>
      <c r="U81" s="357"/>
      <c r="V81" s="357"/>
      <c r="Y81" s="357"/>
      <c r="Z81" s="357"/>
      <c r="AA81" s="357"/>
    </row>
    <row r="82" spans="1:40" ht="15.75" customHeight="1" x14ac:dyDescent="0.25">
      <c r="Y82" s="357"/>
      <c r="Z82" s="357"/>
      <c r="AA82" s="357"/>
    </row>
    <row r="83" spans="1:40" ht="15.75" customHeight="1" x14ac:dyDescent="0.25">
      <c r="B83" s="357"/>
      <c r="C83" s="357"/>
      <c r="D83" s="357"/>
      <c r="Y83" s="357"/>
      <c r="Z83" s="357"/>
      <c r="AA83" s="357"/>
    </row>
    <row r="84" spans="1:40" ht="22.8" x14ac:dyDescent="0.4">
      <c r="A84" s="558" t="s">
        <v>53</v>
      </c>
      <c r="B84" s="558"/>
      <c r="C84" s="558"/>
      <c r="D84" s="558"/>
      <c r="E84" s="558"/>
      <c r="F84" s="558"/>
      <c r="G84" s="414"/>
      <c r="H84" s="414"/>
      <c r="I84" s="414"/>
      <c r="J84" s="414"/>
      <c r="K84" s="414"/>
      <c r="L84" s="414"/>
      <c r="M84" s="414"/>
      <c r="N84" s="414"/>
      <c r="O84" s="413"/>
      <c r="P84" s="413"/>
      <c r="Q84" s="403"/>
      <c r="R84" s="403"/>
      <c r="S84" s="403"/>
      <c r="T84" s="403"/>
      <c r="U84" s="403"/>
      <c r="Y84" s="357"/>
      <c r="Z84" s="357"/>
      <c r="AA84" s="357"/>
    </row>
    <row r="85" spans="1:40" ht="23.4" thickBot="1" x14ac:dyDescent="0.45">
      <c r="A85" s="532"/>
      <c r="B85" s="532"/>
      <c r="C85" s="532"/>
      <c r="D85" s="532"/>
      <c r="E85" s="532"/>
      <c r="F85" s="532"/>
      <c r="G85" s="414"/>
      <c r="H85" s="414"/>
      <c r="I85" s="414"/>
      <c r="J85" s="414"/>
      <c r="K85" s="414"/>
      <c r="L85" s="414"/>
      <c r="M85" s="414"/>
      <c r="N85" s="414"/>
      <c r="O85" s="413"/>
      <c r="P85" s="413"/>
      <c r="Q85" s="403"/>
      <c r="R85" s="403"/>
      <c r="S85" s="403"/>
      <c r="T85" s="403"/>
      <c r="U85" s="403"/>
      <c r="Y85" s="357"/>
      <c r="Z85" s="357"/>
      <c r="AA85" s="357"/>
    </row>
    <row r="86" spans="1:40" ht="100.5" customHeight="1" thickBot="1" x14ac:dyDescent="0.55000000000000004">
      <c r="A86" s="539" t="str">
        <f>CONCATENATE("FLORET        ",AE5)</f>
        <v>FLORET        klein wapen</v>
      </c>
      <c r="B86" s="540"/>
      <c r="C86" s="541" t="str">
        <f>CONCATENATE(AC5,"                     ", AD5)</f>
        <v>LOPER                      elektrisch</v>
      </c>
      <c r="D86" s="542"/>
      <c r="E86" s="543"/>
      <c r="F86" s="543"/>
      <c r="G86" s="543"/>
      <c r="H86" s="543"/>
      <c r="I86" s="543"/>
      <c r="J86" s="543"/>
      <c r="K86" s="544"/>
      <c r="L86" s="545">
        <f>AA5</f>
        <v>3</v>
      </c>
      <c r="M86" s="546"/>
      <c r="N86" s="530" t="s">
        <v>69</v>
      </c>
      <c r="O86" s="547" t="s">
        <v>151</v>
      </c>
      <c r="P86" s="548"/>
      <c r="Q86" s="547" t="s">
        <v>150</v>
      </c>
      <c r="R86" s="548"/>
      <c r="S86" s="547" t="s">
        <v>73</v>
      </c>
      <c r="T86" s="548"/>
      <c r="U86" s="559" t="s">
        <v>95</v>
      </c>
      <c r="V86" s="560"/>
      <c r="W86" s="146" t="s">
        <v>144</v>
      </c>
    </row>
    <row r="87" spans="1:40" ht="16.2" thickBot="1" x14ac:dyDescent="0.35">
      <c r="A87" s="396" t="s">
        <v>100</v>
      </c>
      <c r="B87" s="400"/>
      <c r="C87" s="399">
        <v>1</v>
      </c>
      <c r="D87" s="398">
        <v>2</v>
      </c>
      <c r="E87" s="398">
        <v>3</v>
      </c>
      <c r="F87" s="398">
        <v>4</v>
      </c>
      <c r="G87" s="398">
        <v>5</v>
      </c>
      <c r="H87" s="398">
        <v>6</v>
      </c>
      <c r="I87" s="398">
        <v>7</v>
      </c>
      <c r="J87" s="398">
        <v>8</v>
      </c>
      <c r="K87" s="398">
        <v>9</v>
      </c>
      <c r="L87" s="397">
        <v>10</v>
      </c>
      <c r="M87" s="397">
        <v>11</v>
      </c>
      <c r="N87" s="394">
        <v>12</v>
      </c>
      <c r="O87" s="396" t="s">
        <v>99</v>
      </c>
      <c r="P87" s="395" t="s">
        <v>101</v>
      </c>
      <c r="Q87" s="393" t="s">
        <v>99</v>
      </c>
      <c r="R87" s="394" t="s">
        <v>101</v>
      </c>
      <c r="S87" s="393" t="s">
        <v>99</v>
      </c>
      <c r="T87" s="392" t="s">
        <v>101</v>
      </c>
      <c r="U87" s="561"/>
      <c r="V87" s="562"/>
      <c r="X87" s="563"/>
      <c r="Y87" s="563"/>
      <c r="Z87" s="563"/>
      <c r="AA87" s="563"/>
      <c r="AB87" s="563"/>
      <c r="AC87" s="563"/>
      <c r="AD87" s="563"/>
      <c r="AE87" s="563"/>
      <c r="AF87" s="563"/>
      <c r="AG87" s="563"/>
      <c r="AH87" s="563"/>
      <c r="AI87" s="563"/>
      <c r="AJ87" s="563"/>
      <c r="AK87" s="563"/>
      <c r="AL87" s="563"/>
      <c r="AM87" s="563"/>
      <c r="AN87" s="563"/>
    </row>
    <row r="88" spans="1:40" ht="15.6" x14ac:dyDescent="0.3">
      <c r="A88" s="174" t="s">
        <v>290</v>
      </c>
      <c r="B88" s="380">
        <v>1</v>
      </c>
      <c r="C88" s="391"/>
      <c r="D88" s="390"/>
      <c r="E88" s="390"/>
      <c r="F88" s="390"/>
      <c r="G88" s="390"/>
      <c r="H88" s="390"/>
      <c r="I88" s="390"/>
      <c r="J88" s="389"/>
      <c r="K88" s="389"/>
      <c r="L88" s="389"/>
      <c r="M88" s="389"/>
      <c r="N88" s="387"/>
      <c r="O88" s="372"/>
      <c r="P88" s="373"/>
      <c r="Q88" s="372"/>
      <c r="R88" s="373"/>
      <c r="S88" s="372"/>
      <c r="T88" s="371"/>
      <c r="U88" s="549"/>
      <c r="V88" s="550"/>
      <c r="X88" s="409"/>
      <c r="Y88" s="404"/>
      <c r="Z88" s="404"/>
      <c r="AA88" s="404"/>
      <c r="AB88" s="404"/>
      <c r="AC88" s="404"/>
      <c r="AD88" s="404"/>
      <c r="AE88" s="404"/>
      <c r="AF88" s="404"/>
      <c r="AG88" s="404"/>
      <c r="AH88" s="404"/>
      <c r="AI88" s="404"/>
      <c r="AJ88" s="404"/>
      <c r="AK88" s="404"/>
      <c r="AL88" s="404"/>
      <c r="AM88" s="404"/>
      <c r="AN88" s="404"/>
    </row>
    <row r="89" spans="1:40" ht="15.6" x14ac:dyDescent="0.3">
      <c r="A89" s="174" t="s">
        <v>731</v>
      </c>
      <c r="B89" s="382">
        <v>2</v>
      </c>
      <c r="C89" s="386"/>
      <c r="D89" s="384"/>
      <c r="E89" s="385"/>
      <c r="F89" s="385"/>
      <c r="G89" s="385"/>
      <c r="H89" s="385"/>
      <c r="I89" s="385"/>
      <c r="J89" s="388"/>
      <c r="K89" s="388"/>
      <c r="L89" s="388"/>
      <c r="M89" s="388"/>
      <c r="N89" s="387"/>
      <c r="O89" s="372"/>
      <c r="P89" s="373"/>
      <c r="Q89" s="372"/>
      <c r="R89" s="373"/>
      <c r="S89" s="372"/>
      <c r="T89" s="371"/>
      <c r="U89" s="549"/>
      <c r="V89" s="550"/>
      <c r="X89" s="409"/>
      <c r="Y89" s="404"/>
      <c r="Z89" s="404"/>
      <c r="AA89" s="404"/>
      <c r="AB89" s="404"/>
      <c r="AC89" s="404"/>
      <c r="AD89" s="404"/>
      <c r="AE89" s="404"/>
      <c r="AF89" s="359"/>
      <c r="AG89" s="359"/>
      <c r="AH89" s="408"/>
      <c r="AI89" s="359"/>
      <c r="AJ89" s="359"/>
      <c r="AK89" s="359"/>
      <c r="AL89" s="355"/>
      <c r="AM89" s="355"/>
      <c r="AN89" s="355"/>
    </row>
    <row r="90" spans="1:40" ht="15.6" x14ac:dyDescent="0.3">
      <c r="A90" s="174" t="s">
        <v>730</v>
      </c>
      <c r="B90" s="380">
        <v>3</v>
      </c>
      <c r="C90" s="386"/>
      <c r="D90" s="385"/>
      <c r="E90" s="384"/>
      <c r="F90" s="385"/>
      <c r="G90" s="385"/>
      <c r="H90" s="385"/>
      <c r="I90" s="385"/>
      <c r="J90" s="388"/>
      <c r="K90" s="388"/>
      <c r="L90" s="388"/>
      <c r="M90" s="388"/>
      <c r="N90" s="387"/>
      <c r="O90" s="372"/>
      <c r="P90" s="373"/>
      <c r="Q90" s="372"/>
      <c r="R90" s="373"/>
      <c r="S90" s="372"/>
      <c r="T90" s="371"/>
      <c r="U90" s="549"/>
      <c r="V90" s="550"/>
      <c r="X90" s="361"/>
      <c r="Y90" s="358"/>
      <c r="Z90" s="358"/>
      <c r="AA90" s="358"/>
      <c r="AB90" s="358"/>
      <c r="AC90" s="358"/>
      <c r="AD90" s="358"/>
      <c r="AE90" s="358"/>
      <c r="AF90" s="358"/>
      <c r="AG90" s="358"/>
      <c r="AH90" s="358"/>
      <c r="AI90" s="358"/>
      <c r="AJ90" s="358"/>
      <c r="AK90" s="358"/>
      <c r="AL90" s="357"/>
      <c r="AM90" s="356"/>
      <c r="AN90" s="355"/>
    </row>
    <row r="91" spans="1:40" ht="15.6" x14ac:dyDescent="0.3">
      <c r="A91" s="174" t="s">
        <v>754</v>
      </c>
      <c r="B91" s="382">
        <v>4</v>
      </c>
      <c r="C91" s="386"/>
      <c r="D91" s="385"/>
      <c r="E91" s="385"/>
      <c r="F91" s="384"/>
      <c r="G91" s="385"/>
      <c r="H91" s="385"/>
      <c r="I91" s="385"/>
      <c r="J91" s="388"/>
      <c r="K91" s="388"/>
      <c r="L91" s="388"/>
      <c r="M91" s="388"/>
      <c r="N91" s="387"/>
      <c r="O91" s="372"/>
      <c r="P91" s="373"/>
      <c r="Q91" s="372"/>
      <c r="R91" s="373"/>
      <c r="S91" s="372"/>
      <c r="T91" s="371"/>
      <c r="U91" s="549"/>
      <c r="V91" s="550"/>
      <c r="X91" s="407"/>
      <c r="Y91" s="405"/>
      <c r="Z91" s="358"/>
      <c r="AA91" s="358"/>
      <c r="AB91" s="358"/>
      <c r="AC91" s="358"/>
      <c r="AD91" s="358"/>
      <c r="AE91" s="358"/>
      <c r="AF91" s="358"/>
      <c r="AG91" s="358"/>
      <c r="AH91" s="358"/>
      <c r="AI91" s="358"/>
      <c r="AJ91" s="358"/>
      <c r="AK91" s="358"/>
      <c r="AL91" s="357"/>
      <c r="AM91" s="356"/>
      <c r="AN91" s="355"/>
    </row>
    <row r="92" spans="1:40" ht="15.6" x14ac:dyDescent="0.3">
      <c r="A92" s="174" t="s">
        <v>746</v>
      </c>
      <c r="B92" s="380">
        <v>5</v>
      </c>
      <c r="C92" s="386"/>
      <c r="D92" s="385"/>
      <c r="E92" s="385"/>
      <c r="F92" s="385"/>
      <c r="G92" s="384"/>
      <c r="H92" s="385"/>
      <c r="I92" s="385"/>
      <c r="J92" s="388"/>
      <c r="K92" s="388"/>
      <c r="L92" s="388"/>
      <c r="M92" s="388"/>
      <c r="N92" s="387"/>
      <c r="O92" s="372"/>
      <c r="P92" s="373"/>
      <c r="Q92" s="372"/>
      <c r="R92" s="373"/>
      <c r="S92" s="372"/>
      <c r="T92" s="371"/>
      <c r="U92" s="549"/>
      <c r="V92" s="550"/>
      <c r="X92" s="361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401"/>
      <c r="AJ92" s="357"/>
      <c r="AK92" s="357"/>
      <c r="AL92" s="357"/>
      <c r="AM92" s="356"/>
      <c r="AN92" s="355"/>
    </row>
    <row r="93" spans="1:40" ht="15.6" x14ac:dyDescent="0.3">
      <c r="B93" s="382">
        <v>6</v>
      </c>
      <c r="C93" s="386"/>
      <c r="D93" s="385"/>
      <c r="E93" s="385"/>
      <c r="F93" s="385"/>
      <c r="G93" s="385"/>
      <c r="H93" s="384"/>
      <c r="I93" s="385"/>
      <c r="J93" s="388"/>
      <c r="K93" s="388"/>
      <c r="L93" s="388"/>
      <c r="M93" s="388"/>
      <c r="N93" s="387"/>
      <c r="O93" s="372"/>
      <c r="P93" s="373"/>
      <c r="Q93" s="372"/>
      <c r="R93" s="373"/>
      <c r="S93" s="372"/>
      <c r="T93" s="371"/>
      <c r="U93" s="549"/>
      <c r="V93" s="550"/>
      <c r="X93" s="357"/>
      <c r="Y93" s="357"/>
      <c r="Z93" s="358"/>
      <c r="AA93" s="358"/>
      <c r="AB93" s="358"/>
      <c r="AC93" s="358"/>
      <c r="AD93" s="358"/>
      <c r="AE93" s="358"/>
      <c r="AF93" s="358"/>
      <c r="AG93" s="358"/>
      <c r="AH93" s="358"/>
      <c r="AI93" s="358"/>
      <c r="AJ93" s="357"/>
      <c r="AK93" s="357"/>
      <c r="AL93" s="357"/>
      <c r="AM93" s="356"/>
      <c r="AN93" s="355"/>
    </row>
    <row r="94" spans="1:40" ht="15.6" x14ac:dyDescent="0.3">
      <c r="A94" s="174"/>
      <c r="B94" s="380">
        <v>7</v>
      </c>
      <c r="C94" s="386"/>
      <c r="D94" s="385"/>
      <c r="E94" s="385"/>
      <c r="F94" s="385"/>
      <c r="G94" s="385"/>
      <c r="H94" s="385"/>
      <c r="I94" s="384"/>
      <c r="J94" s="383"/>
      <c r="K94" s="383"/>
      <c r="L94" s="383"/>
      <c r="M94" s="383"/>
      <c r="N94" s="374"/>
      <c r="O94" s="372"/>
      <c r="P94" s="373"/>
      <c r="Q94" s="372"/>
      <c r="R94" s="373"/>
      <c r="S94" s="372"/>
      <c r="T94" s="371"/>
      <c r="U94" s="549"/>
      <c r="V94" s="550"/>
      <c r="X94" s="405"/>
      <c r="Y94" s="405"/>
      <c r="Z94" s="358"/>
      <c r="AA94" s="358"/>
      <c r="AB94" s="358"/>
      <c r="AC94" s="358"/>
      <c r="AD94" s="358"/>
      <c r="AE94" s="358"/>
      <c r="AF94" s="358"/>
      <c r="AG94" s="358"/>
      <c r="AH94" s="358"/>
      <c r="AI94" s="358"/>
      <c r="AJ94" s="357"/>
      <c r="AK94" s="357"/>
      <c r="AL94" s="357"/>
      <c r="AM94" s="356"/>
      <c r="AN94" s="355"/>
    </row>
    <row r="95" spans="1:40" ht="15.6" x14ac:dyDescent="0.3">
      <c r="A95" s="174"/>
      <c r="B95" s="382">
        <v>8</v>
      </c>
      <c r="C95" s="379"/>
      <c r="D95" s="378"/>
      <c r="E95" s="378"/>
      <c r="F95" s="378"/>
      <c r="G95" s="378"/>
      <c r="H95" s="378"/>
      <c r="I95" s="377"/>
      <c r="J95" s="375"/>
      <c r="K95" s="376"/>
      <c r="L95" s="376"/>
      <c r="M95" s="376"/>
      <c r="N95" s="374"/>
      <c r="O95" s="372"/>
      <c r="P95" s="373"/>
      <c r="Q95" s="372"/>
      <c r="R95" s="373"/>
      <c r="S95" s="372"/>
      <c r="T95" s="371"/>
      <c r="U95" s="549"/>
      <c r="V95" s="550"/>
      <c r="X95" s="361"/>
      <c r="Y95" s="357"/>
      <c r="Z95" s="357"/>
      <c r="AA95" s="357"/>
      <c r="AB95" s="357"/>
      <c r="AC95" s="357"/>
      <c r="AD95" s="357"/>
      <c r="AE95" s="357"/>
      <c r="AF95" s="357"/>
      <c r="AG95" s="357"/>
      <c r="AH95" s="357"/>
      <c r="AI95" s="357"/>
      <c r="AJ95" s="357"/>
      <c r="AK95" s="357"/>
      <c r="AL95" s="357"/>
      <c r="AM95" s="357"/>
    </row>
    <row r="96" spans="1:40" ht="15.6" x14ac:dyDescent="0.3">
      <c r="A96" s="174"/>
      <c r="B96" s="380">
        <v>9</v>
      </c>
      <c r="C96" s="379"/>
      <c r="D96" s="378"/>
      <c r="E96" s="378"/>
      <c r="F96" s="378"/>
      <c r="G96" s="378"/>
      <c r="H96" s="378"/>
      <c r="I96" s="377"/>
      <c r="J96" s="376"/>
      <c r="K96" s="375"/>
      <c r="L96" s="376"/>
      <c r="M96" s="376"/>
      <c r="N96" s="374"/>
      <c r="O96" s="372"/>
      <c r="P96" s="373"/>
      <c r="Q96" s="372"/>
      <c r="R96" s="373"/>
      <c r="S96" s="372"/>
      <c r="T96" s="371"/>
      <c r="U96" s="549"/>
      <c r="V96" s="550"/>
      <c r="X96" s="357"/>
      <c r="AF96" s="357"/>
      <c r="AG96" s="357"/>
      <c r="AH96" s="357"/>
      <c r="AI96" s="357"/>
      <c r="AJ96" s="357"/>
      <c r="AK96" s="358"/>
      <c r="AL96" s="358"/>
      <c r="AM96" s="360"/>
      <c r="AN96" s="359"/>
    </row>
    <row r="97" spans="1:45" ht="15.6" x14ac:dyDescent="0.3">
      <c r="A97" s="174"/>
      <c r="B97" s="382">
        <v>10</v>
      </c>
      <c r="C97" s="379"/>
      <c r="D97" s="378"/>
      <c r="E97" s="378"/>
      <c r="F97" s="378"/>
      <c r="G97" s="378"/>
      <c r="H97" s="378"/>
      <c r="I97" s="377"/>
      <c r="J97" s="376"/>
      <c r="K97" s="376"/>
      <c r="L97" s="375"/>
      <c r="M97" s="376"/>
      <c r="N97" s="374"/>
      <c r="O97" s="372"/>
      <c r="P97" s="373"/>
      <c r="Q97" s="372"/>
      <c r="R97" s="373"/>
      <c r="S97" s="372"/>
      <c r="T97" s="371"/>
      <c r="U97" s="549"/>
      <c r="V97" s="550"/>
      <c r="X97" s="405"/>
      <c r="Y97" s="405"/>
      <c r="Z97" s="358"/>
      <c r="AA97" s="358"/>
      <c r="AB97" s="358"/>
      <c r="AC97" s="358"/>
      <c r="AD97" s="358"/>
      <c r="AE97" s="358"/>
      <c r="AF97" s="358"/>
      <c r="AG97" s="357"/>
      <c r="AH97" s="357"/>
      <c r="AI97" s="357"/>
      <c r="AJ97" s="357"/>
      <c r="AK97" s="357"/>
      <c r="AL97" s="358"/>
      <c r="AM97" s="360"/>
      <c r="AN97" s="359"/>
    </row>
    <row r="98" spans="1:45" ht="15.6" x14ac:dyDescent="0.3">
      <c r="A98" s="381"/>
      <c r="B98" s="380">
        <v>11</v>
      </c>
      <c r="C98" s="379"/>
      <c r="D98" s="378"/>
      <c r="E98" s="378"/>
      <c r="F98" s="378"/>
      <c r="G98" s="378"/>
      <c r="H98" s="378"/>
      <c r="I98" s="377"/>
      <c r="J98" s="376"/>
      <c r="K98" s="376"/>
      <c r="L98" s="376"/>
      <c r="M98" s="375"/>
      <c r="N98" s="374"/>
      <c r="O98" s="372"/>
      <c r="P98" s="373"/>
      <c r="Q98" s="372"/>
      <c r="R98" s="373"/>
      <c r="S98" s="372"/>
      <c r="T98" s="371"/>
      <c r="U98" s="549"/>
      <c r="V98" s="550"/>
      <c r="X98" s="361"/>
      <c r="Y98" s="357"/>
      <c r="Z98" s="357"/>
      <c r="AA98" s="357"/>
      <c r="AB98" s="357"/>
      <c r="AC98" s="357"/>
      <c r="AD98" s="357"/>
      <c r="AE98" s="357"/>
      <c r="AF98" s="357"/>
      <c r="AG98" s="357"/>
      <c r="AH98" s="357"/>
      <c r="AI98" s="357"/>
      <c r="AJ98" s="357"/>
      <c r="AK98" s="357"/>
      <c r="AL98" s="357"/>
      <c r="AM98" s="357"/>
      <c r="AN98" s="357"/>
      <c r="AO98" s="357"/>
      <c r="AP98" s="357"/>
      <c r="AQ98" s="357"/>
      <c r="AR98" s="357"/>
      <c r="AS98" s="357"/>
    </row>
    <row r="99" spans="1:45" ht="16.2" thickBot="1" x14ac:dyDescent="0.35">
      <c r="A99" s="370"/>
      <c r="B99" s="369">
        <v>12</v>
      </c>
      <c r="C99" s="368"/>
      <c r="D99" s="367"/>
      <c r="E99" s="367"/>
      <c r="F99" s="367"/>
      <c r="G99" s="367"/>
      <c r="H99" s="367"/>
      <c r="I99" s="367"/>
      <c r="J99" s="366"/>
      <c r="K99" s="366"/>
      <c r="L99" s="366"/>
      <c r="M99" s="366"/>
      <c r="N99" s="365"/>
      <c r="O99" s="363"/>
      <c r="P99" s="364"/>
      <c r="Q99" s="363"/>
      <c r="R99" s="364"/>
      <c r="S99" s="363"/>
      <c r="T99" s="362"/>
      <c r="U99" s="556"/>
      <c r="V99" s="557"/>
      <c r="X99" s="357"/>
      <c r="AI99" s="401"/>
      <c r="AJ99" s="401"/>
      <c r="AK99" s="401"/>
      <c r="AL99" s="401"/>
      <c r="AM99" s="533"/>
      <c r="AN99" s="404"/>
    </row>
    <row r="100" spans="1:45" ht="15.6" x14ac:dyDescent="0.3">
      <c r="X100" s="357"/>
      <c r="Y100" s="357"/>
      <c r="Z100" s="357"/>
      <c r="AA100" s="357"/>
      <c r="AB100" s="357"/>
      <c r="AC100" s="357"/>
      <c r="AD100" s="357"/>
      <c r="AE100" s="357"/>
      <c r="AF100" s="357"/>
      <c r="AG100" s="357"/>
      <c r="AH100" s="357"/>
      <c r="AI100" s="357"/>
      <c r="AJ100" s="357"/>
      <c r="AK100" s="357"/>
      <c r="AL100" s="357"/>
      <c r="AM100" s="403"/>
      <c r="AN100" s="402"/>
    </row>
    <row r="101" spans="1:45" ht="16.2" thickBot="1" x14ac:dyDescent="0.35">
      <c r="A101" s="357" t="s">
        <v>149</v>
      </c>
      <c r="B101" s="358"/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7"/>
      <c r="P101" s="356"/>
      <c r="Q101" s="355"/>
      <c r="X101" s="361"/>
      <c r="Y101" s="357"/>
      <c r="Z101" s="357"/>
      <c r="AA101" s="357"/>
      <c r="AB101" s="357"/>
      <c r="AC101" s="357"/>
      <c r="AD101" s="357"/>
      <c r="AE101" s="357"/>
      <c r="AF101" s="357"/>
      <c r="AG101" s="357"/>
      <c r="AH101" s="357"/>
      <c r="AI101" s="357"/>
      <c r="AJ101" s="357"/>
      <c r="AK101" s="357"/>
      <c r="AL101" s="357"/>
      <c r="AM101" s="403"/>
      <c r="AN101" s="402"/>
    </row>
    <row r="102" spans="1:45" ht="15.6" x14ac:dyDescent="0.3">
      <c r="A102" s="425" t="s">
        <v>10</v>
      </c>
      <c r="B102" s="424" t="s">
        <v>76</v>
      </c>
      <c r="C102" s="424" t="s">
        <v>137</v>
      </c>
      <c r="D102" s="424" t="s">
        <v>25</v>
      </c>
      <c r="E102" s="424" t="s">
        <v>126</v>
      </c>
      <c r="F102" s="424" t="s">
        <v>74</v>
      </c>
      <c r="G102" s="424" t="s">
        <v>65</v>
      </c>
      <c r="H102" s="424" t="s">
        <v>28</v>
      </c>
      <c r="I102" s="424" t="s">
        <v>68</v>
      </c>
      <c r="J102" s="424" t="s">
        <v>127</v>
      </c>
      <c r="K102" s="424" t="s">
        <v>3</v>
      </c>
      <c r="L102" s="401"/>
      <c r="M102" s="357"/>
      <c r="N102" s="357"/>
      <c r="O102" s="357"/>
      <c r="P102" s="356"/>
      <c r="Q102" s="355"/>
      <c r="X102" s="358"/>
      <c r="Y102" s="357"/>
      <c r="Z102" s="356"/>
      <c r="AA102" s="355"/>
      <c r="AM102" s="403"/>
      <c r="AN102" s="402"/>
    </row>
    <row r="103" spans="1:45" ht="15.6" x14ac:dyDescent="0.3">
      <c r="A103" s="357" t="s">
        <v>39</v>
      </c>
      <c r="B103" s="357"/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7"/>
      <c r="N103" s="357"/>
      <c r="O103" s="357"/>
      <c r="P103" s="356"/>
      <c r="Q103" s="355"/>
      <c r="X103" s="358"/>
      <c r="Y103" s="357"/>
      <c r="Z103" s="356"/>
      <c r="AA103" s="355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403"/>
      <c r="AN103" s="402"/>
    </row>
    <row r="104" spans="1:45" ht="15.6" x14ac:dyDescent="0.3">
      <c r="A104" s="357"/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/>
      <c r="X104" s="357"/>
      <c r="Y104" s="357"/>
      <c r="Z104" s="357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403"/>
      <c r="AN104" s="402"/>
    </row>
    <row r="105" spans="1:45" ht="15.6" x14ac:dyDescent="0.3">
      <c r="A105" s="401"/>
      <c r="H105" s="401"/>
      <c r="I105" s="401"/>
      <c r="J105" s="401"/>
      <c r="K105" s="401"/>
      <c r="L105" s="401"/>
      <c r="M105" s="401"/>
      <c r="N105" s="401"/>
      <c r="O105" s="401"/>
      <c r="P105" s="533"/>
      <c r="Q105" s="404"/>
      <c r="X105" s="357"/>
      <c r="Y105" s="357"/>
      <c r="Z105" s="357"/>
      <c r="AA105" s="357"/>
      <c r="AB105" s="357"/>
      <c r="AC105" s="357"/>
      <c r="AD105" s="357"/>
      <c r="AE105" s="357"/>
      <c r="AF105" s="357"/>
      <c r="AG105" s="357"/>
      <c r="AH105" s="357"/>
      <c r="AI105" s="357"/>
      <c r="AJ105" s="357"/>
      <c r="AK105" s="357"/>
      <c r="AL105" s="357"/>
      <c r="AM105" s="403"/>
      <c r="AN105" s="402"/>
    </row>
    <row r="106" spans="1:45" ht="15.6" x14ac:dyDescent="0.3">
      <c r="A106" s="401"/>
      <c r="B106" s="357"/>
      <c r="C106" s="357"/>
      <c r="D106" s="357"/>
      <c r="E106" s="357"/>
      <c r="F106" s="357"/>
      <c r="G106" s="357"/>
      <c r="H106" s="357"/>
      <c r="I106" s="357"/>
      <c r="J106" s="357"/>
      <c r="K106" s="357"/>
      <c r="L106" s="357"/>
      <c r="M106" s="357"/>
      <c r="N106" s="357"/>
      <c r="O106" s="357"/>
      <c r="P106" s="357"/>
      <c r="Q106" s="357"/>
      <c r="R106" s="357"/>
      <c r="S106" s="357"/>
      <c r="T106" s="357"/>
      <c r="U106" s="357"/>
      <c r="V106" s="357"/>
      <c r="X106" s="357"/>
      <c r="Y106" s="356"/>
      <c r="Z106" s="355"/>
      <c r="AA106" s="357"/>
      <c r="AB106" s="357"/>
      <c r="AC106" s="357"/>
      <c r="AD106" s="357"/>
      <c r="AE106" s="357"/>
      <c r="AF106" s="357"/>
      <c r="AG106" s="357"/>
      <c r="AH106" s="357"/>
      <c r="AI106" s="357"/>
      <c r="AJ106" s="357"/>
      <c r="AK106" s="357"/>
      <c r="AL106" s="357"/>
      <c r="AM106" s="403"/>
      <c r="AN106" s="402"/>
    </row>
    <row r="107" spans="1:45" x14ac:dyDescent="0.25">
      <c r="X107" s="361"/>
      <c r="Y107" s="357"/>
      <c r="Z107" s="357"/>
      <c r="AA107" s="357"/>
      <c r="AB107" s="357"/>
      <c r="AC107" s="357"/>
      <c r="AD107" s="357"/>
      <c r="AE107" s="357"/>
      <c r="AF107" s="357"/>
      <c r="AG107" s="357"/>
      <c r="AH107" s="357"/>
      <c r="AI107" s="357"/>
      <c r="AJ107" s="357"/>
      <c r="AK107" s="357"/>
      <c r="AL107" s="357"/>
      <c r="AM107" s="357"/>
      <c r="AN107" s="357"/>
      <c r="AO107" s="357"/>
      <c r="AP107" s="357"/>
      <c r="AQ107" s="357"/>
      <c r="AR107" s="357"/>
      <c r="AS107" s="357"/>
    </row>
    <row r="108" spans="1:45" ht="15.6" x14ac:dyDescent="0.3">
      <c r="B108" s="357"/>
      <c r="C108" s="357"/>
      <c r="D108" s="357"/>
      <c r="X108" s="357"/>
      <c r="AM108" s="403"/>
      <c r="AN108" s="402"/>
    </row>
    <row r="109" spans="1:45" ht="22.8" x14ac:dyDescent="0.4">
      <c r="A109" s="532" t="s">
        <v>0</v>
      </c>
      <c r="X109" s="357"/>
      <c r="Y109" s="357"/>
      <c r="Z109" s="357"/>
      <c r="AA109" s="357"/>
      <c r="AB109" s="357"/>
      <c r="AC109" s="357"/>
      <c r="AD109" s="357"/>
      <c r="AE109" s="357"/>
      <c r="AF109" s="357"/>
      <c r="AG109" s="357"/>
      <c r="AH109" s="357"/>
      <c r="AI109" s="357"/>
      <c r="AJ109" s="357"/>
      <c r="AK109" s="357"/>
      <c r="AL109" s="357"/>
      <c r="AM109" s="357"/>
      <c r="AN109" s="404"/>
    </row>
    <row r="110" spans="1:45" ht="23.4" thickBot="1" x14ac:dyDescent="0.45">
      <c r="A110" s="532"/>
      <c r="X110" s="357"/>
      <c r="Y110" s="357"/>
      <c r="Z110" s="357"/>
      <c r="AA110" s="357"/>
      <c r="AB110" s="357"/>
      <c r="AC110" s="357"/>
      <c r="AD110" s="357"/>
      <c r="AE110" s="357"/>
      <c r="AF110" s="357"/>
      <c r="AG110" s="357"/>
      <c r="AH110" s="357"/>
      <c r="AI110" s="357"/>
      <c r="AJ110" s="357"/>
      <c r="AK110" s="357"/>
      <c r="AL110" s="357"/>
      <c r="AM110" s="357"/>
      <c r="AN110" s="404"/>
    </row>
    <row r="111" spans="1:45" ht="96" customHeight="1" thickBot="1" x14ac:dyDescent="0.55000000000000004">
      <c r="A111" s="539" t="str">
        <f>CONCATENATE("FLORET        ",AE6)</f>
        <v>FLORET        klein wapen</v>
      </c>
      <c r="B111" s="540"/>
      <c r="C111" s="541" t="str">
        <f>CONCATENATE(AC6,"                     ", AD6)</f>
        <v>LOPER                      mechanisch</v>
      </c>
      <c r="D111" s="542"/>
      <c r="E111" s="543"/>
      <c r="F111" s="543"/>
      <c r="G111" s="543"/>
      <c r="H111" s="543"/>
      <c r="I111" s="543"/>
      <c r="J111" s="543"/>
      <c r="K111" s="544"/>
      <c r="L111" s="545">
        <f>AA6</f>
        <v>3</v>
      </c>
      <c r="M111" s="546"/>
      <c r="N111" s="530" t="s">
        <v>69</v>
      </c>
      <c r="O111" s="547" t="s">
        <v>151</v>
      </c>
      <c r="P111" s="548"/>
      <c r="Q111" s="547" t="s">
        <v>150</v>
      </c>
      <c r="R111" s="548"/>
      <c r="S111" s="547" t="s">
        <v>73</v>
      </c>
      <c r="T111" s="548"/>
      <c r="U111" s="559" t="s">
        <v>95</v>
      </c>
      <c r="V111" s="560"/>
      <c r="W111" s="146" t="s">
        <v>145</v>
      </c>
    </row>
    <row r="112" spans="1:45" ht="16.2" thickBot="1" x14ac:dyDescent="0.35">
      <c r="A112" s="396" t="s">
        <v>100</v>
      </c>
      <c r="B112" s="400"/>
      <c r="C112" s="399">
        <v>1</v>
      </c>
      <c r="D112" s="398">
        <v>2</v>
      </c>
      <c r="E112" s="398">
        <v>3</v>
      </c>
      <c r="F112" s="398">
        <v>4</v>
      </c>
      <c r="G112" s="398">
        <v>5</v>
      </c>
      <c r="H112" s="398">
        <v>6</v>
      </c>
      <c r="I112" s="398">
        <v>7</v>
      </c>
      <c r="J112" s="398">
        <v>8</v>
      </c>
      <c r="K112" s="398">
        <v>9</v>
      </c>
      <c r="L112" s="397">
        <v>10</v>
      </c>
      <c r="M112" s="397">
        <v>11</v>
      </c>
      <c r="N112" s="394">
        <v>12</v>
      </c>
      <c r="O112" s="396" t="s">
        <v>99</v>
      </c>
      <c r="P112" s="395" t="s">
        <v>101</v>
      </c>
      <c r="Q112" s="393" t="s">
        <v>99</v>
      </c>
      <c r="R112" s="394" t="s">
        <v>101</v>
      </c>
      <c r="S112" s="393" t="s">
        <v>99</v>
      </c>
      <c r="T112" s="392" t="s">
        <v>101</v>
      </c>
      <c r="U112" s="561"/>
      <c r="V112" s="562"/>
      <c r="X112" s="361"/>
      <c r="Y112" s="357"/>
      <c r="Z112" s="357"/>
      <c r="AA112" s="357"/>
      <c r="AB112" s="357"/>
      <c r="AC112" s="357"/>
      <c r="AD112" s="357"/>
      <c r="AE112" s="357"/>
      <c r="AF112" s="357"/>
      <c r="AG112" s="357"/>
      <c r="AH112" s="357"/>
      <c r="AI112" s="357"/>
      <c r="AJ112" s="357"/>
      <c r="AK112" s="357"/>
      <c r="AL112" s="357"/>
      <c r="AM112" s="357"/>
      <c r="AN112" s="357"/>
      <c r="AO112" s="357"/>
      <c r="AP112" s="357"/>
      <c r="AQ112" s="357"/>
      <c r="AR112" s="357"/>
      <c r="AS112" s="357"/>
    </row>
    <row r="113" spans="1:45" ht="15.6" x14ac:dyDescent="0.3">
      <c r="A113" s="174" t="s">
        <v>756</v>
      </c>
      <c r="B113" s="380">
        <v>1</v>
      </c>
      <c r="C113" s="391"/>
      <c r="D113" s="390"/>
      <c r="E113" s="390"/>
      <c r="F113" s="390"/>
      <c r="G113" s="390"/>
      <c r="H113" s="390"/>
      <c r="I113" s="390"/>
      <c r="J113" s="389"/>
      <c r="K113" s="389"/>
      <c r="L113" s="389"/>
      <c r="M113" s="389"/>
      <c r="N113" s="387"/>
      <c r="O113" s="372"/>
      <c r="P113" s="373"/>
      <c r="Q113" s="372"/>
      <c r="R113" s="373"/>
      <c r="S113" s="372"/>
      <c r="T113" s="371"/>
      <c r="U113" s="549"/>
      <c r="V113" s="550"/>
      <c r="X113" s="357"/>
    </row>
    <row r="114" spans="1:45" ht="15.6" x14ac:dyDescent="0.3">
      <c r="A114" s="174" t="s">
        <v>584</v>
      </c>
      <c r="B114" s="382">
        <v>2</v>
      </c>
      <c r="C114" s="386"/>
      <c r="D114" s="384"/>
      <c r="E114" s="385"/>
      <c r="F114" s="385"/>
      <c r="G114" s="385"/>
      <c r="H114" s="385"/>
      <c r="I114" s="385"/>
      <c r="J114" s="388"/>
      <c r="K114" s="388"/>
      <c r="L114" s="388"/>
      <c r="M114" s="388"/>
      <c r="N114" s="387"/>
      <c r="O114" s="372"/>
      <c r="P114" s="373"/>
      <c r="Q114" s="372"/>
      <c r="R114" s="373"/>
      <c r="S114" s="372"/>
      <c r="T114" s="371"/>
      <c r="U114" s="549"/>
      <c r="V114" s="550"/>
      <c r="X114" s="357"/>
      <c r="Y114" s="357"/>
      <c r="Z114" s="357"/>
      <c r="AA114" s="357"/>
      <c r="AB114" s="357"/>
      <c r="AC114" s="357"/>
      <c r="AD114" s="357"/>
      <c r="AE114" s="357"/>
      <c r="AF114" s="357"/>
      <c r="AG114" s="357"/>
      <c r="AH114" s="357"/>
      <c r="AI114" s="357"/>
      <c r="AJ114" s="357"/>
      <c r="AK114" s="357"/>
      <c r="AL114" s="357"/>
      <c r="AM114" s="357"/>
      <c r="AN114" s="357"/>
      <c r="AO114" s="357"/>
      <c r="AP114" s="357"/>
      <c r="AQ114" s="357"/>
      <c r="AR114" s="357"/>
      <c r="AS114" s="357"/>
    </row>
    <row r="115" spans="1:45" ht="15.6" x14ac:dyDescent="0.3">
      <c r="A115" s="155" t="s">
        <v>643</v>
      </c>
      <c r="B115" s="380">
        <v>3</v>
      </c>
      <c r="C115" s="386"/>
      <c r="D115" s="385"/>
      <c r="E115" s="384"/>
      <c r="F115" s="385"/>
      <c r="G115" s="385"/>
      <c r="H115" s="385"/>
      <c r="I115" s="385"/>
      <c r="J115" s="388"/>
      <c r="K115" s="388"/>
      <c r="L115" s="388"/>
      <c r="M115" s="388"/>
      <c r="N115" s="387"/>
      <c r="O115" s="372"/>
      <c r="P115" s="373"/>
      <c r="Q115" s="372"/>
      <c r="R115" s="373"/>
      <c r="S115" s="372"/>
      <c r="T115" s="371"/>
      <c r="U115" s="549"/>
      <c r="V115" s="550"/>
      <c r="X115" s="401"/>
      <c r="AE115" s="401"/>
      <c r="AF115" s="401"/>
      <c r="AG115" s="401"/>
      <c r="AH115" s="401"/>
      <c r="AI115" s="401"/>
      <c r="AJ115" s="401"/>
      <c r="AK115" s="401"/>
      <c r="AL115" s="401"/>
      <c r="AM115" s="533"/>
      <c r="AN115" s="404"/>
    </row>
    <row r="116" spans="1:45" ht="15.6" x14ac:dyDescent="0.3">
      <c r="A116" s="462" t="s">
        <v>695</v>
      </c>
      <c r="B116" s="382">
        <v>4</v>
      </c>
      <c r="C116" s="386"/>
      <c r="D116" s="385"/>
      <c r="E116" s="385"/>
      <c r="F116" s="384"/>
      <c r="G116" s="385"/>
      <c r="H116" s="385"/>
      <c r="I116" s="385"/>
      <c r="J116" s="388"/>
      <c r="K116" s="388"/>
      <c r="L116" s="388"/>
      <c r="M116" s="388"/>
      <c r="N116" s="387"/>
      <c r="O116" s="372"/>
      <c r="P116" s="373"/>
      <c r="Q116" s="372"/>
      <c r="R116" s="373"/>
      <c r="S116" s="372"/>
      <c r="T116" s="371"/>
      <c r="U116" s="549"/>
      <c r="V116" s="550"/>
      <c r="Y116" s="357"/>
      <c r="Z116" s="357"/>
      <c r="AA116" s="357"/>
      <c r="AM116" s="533"/>
      <c r="AN116" s="404"/>
    </row>
    <row r="117" spans="1:45" ht="15.6" x14ac:dyDescent="0.3">
      <c r="A117" s="174" t="s">
        <v>680</v>
      </c>
      <c r="B117" s="380">
        <v>5</v>
      </c>
      <c r="C117" s="386"/>
      <c r="D117" s="385"/>
      <c r="E117" s="385"/>
      <c r="F117" s="385"/>
      <c r="G117" s="384"/>
      <c r="H117" s="385"/>
      <c r="I117" s="385"/>
      <c r="J117" s="388"/>
      <c r="K117" s="388"/>
      <c r="L117" s="388"/>
      <c r="M117" s="388"/>
      <c r="N117" s="387"/>
      <c r="O117" s="372"/>
      <c r="P117" s="373"/>
      <c r="Q117" s="372"/>
      <c r="R117" s="373"/>
      <c r="S117" s="372"/>
      <c r="T117" s="371"/>
      <c r="U117" s="549"/>
      <c r="V117" s="550"/>
    </row>
    <row r="118" spans="1:45" ht="15.6" x14ac:dyDescent="0.3">
      <c r="A118" s="174" t="s">
        <v>742</v>
      </c>
      <c r="B118" s="382">
        <v>6</v>
      </c>
      <c r="C118" s="386"/>
      <c r="D118" s="385"/>
      <c r="E118" s="385"/>
      <c r="F118" s="385"/>
      <c r="G118" s="385"/>
      <c r="H118" s="384"/>
      <c r="I118" s="385"/>
      <c r="J118" s="388"/>
      <c r="K118" s="388"/>
      <c r="L118" s="388"/>
      <c r="M118" s="388"/>
      <c r="N118" s="387"/>
      <c r="O118" s="372"/>
      <c r="P118" s="373"/>
      <c r="Q118" s="372"/>
      <c r="R118" s="373"/>
      <c r="S118" s="372"/>
      <c r="T118" s="371"/>
      <c r="U118" s="549"/>
      <c r="V118" s="550"/>
    </row>
    <row r="119" spans="1:45" ht="15.6" x14ac:dyDescent="0.3">
      <c r="A119" s="155"/>
      <c r="B119" s="380">
        <v>7</v>
      </c>
      <c r="C119" s="386"/>
      <c r="D119" s="385"/>
      <c r="E119" s="385"/>
      <c r="F119" s="385"/>
      <c r="G119" s="385"/>
      <c r="H119" s="385"/>
      <c r="I119" s="384"/>
      <c r="J119" s="383"/>
      <c r="K119" s="383"/>
      <c r="L119" s="383"/>
      <c r="M119" s="383"/>
      <c r="N119" s="374"/>
      <c r="O119" s="372"/>
      <c r="P119" s="373"/>
      <c r="Q119" s="372"/>
      <c r="R119" s="373"/>
      <c r="S119" s="372"/>
      <c r="T119" s="371"/>
      <c r="U119" s="549"/>
      <c r="V119" s="550"/>
      <c r="X119" s="406"/>
      <c r="Y119" s="357"/>
      <c r="Z119" s="357"/>
      <c r="AB119" s="357"/>
      <c r="AC119" s="357"/>
      <c r="AD119" s="357"/>
      <c r="AE119" s="357"/>
      <c r="AF119" s="357"/>
      <c r="AG119" s="357"/>
      <c r="AH119" s="357"/>
      <c r="AI119" s="357"/>
      <c r="AJ119" s="357"/>
      <c r="AK119" s="357"/>
      <c r="AL119" s="357"/>
      <c r="AM119" s="357"/>
      <c r="AN119" s="357"/>
      <c r="AO119" s="357"/>
      <c r="AP119" s="357"/>
      <c r="AQ119" s="357"/>
      <c r="AR119" s="357"/>
      <c r="AS119" s="357"/>
    </row>
    <row r="120" spans="1:45" ht="15.6" x14ac:dyDescent="0.3">
      <c r="A120" s="381"/>
      <c r="B120" s="382">
        <v>8</v>
      </c>
      <c r="C120" s="379"/>
      <c r="D120" s="378"/>
      <c r="E120" s="378"/>
      <c r="F120" s="378"/>
      <c r="G120" s="378"/>
      <c r="H120" s="378"/>
      <c r="I120" s="377"/>
      <c r="J120" s="375"/>
      <c r="K120" s="376"/>
      <c r="L120" s="376"/>
      <c r="M120" s="376"/>
      <c r="N120" s="374"/>
      <c r="O120" s="372"/>
      <c r="P120" s="373"/>
      <c r="Q120" s="372"/>
      <c r="R120" s="373"/>
      <c r="S120" s="372"/>
      <c r="T120" s="371"/>
      <c r="U120" s="549"/>
      <c r="V120" s="550"/>
      <c r="X120" s="401"/>
      <c r="AM120" s="533"/>
      <c r="AN120" s="404"/>
    </row>
    <row r="121" spans="1:45" ht="15.6" x14ac:dyDescent="0.3">
      <c r="A121" s="381"/>
      <c r="B121" s="380">
        <v>9</v>
      </c>
      <c r="C121" s="379"/>
      <c r="D121" s="378"/>
      <c r="E121" s="378"/>
      <c r="F121" s="378"/>
      <c r="G121" s="378"/>
      <c r="H121" s="378"/>
      <c r="I121" s="377"/>
      <c r="J121" s="376"/>
      <c r="K121" s="375"/>
      <c r="L121" s="376"/>
      <c r="M121" s="376"/>
      <c r="N121" s="374"/>
      <c r="O121" s="372"/>
      <c r="P121" s="373"/>
      <c r="Q121" s="372"/>
      <c r="R121" s="373"/>
      <c r="S121" s="372"/>
      <c r="T121" s="371"/>
      <c r="U121" s="549"/>
      <c r="V121" s="550"/>
      <c r="Y121" s="357"/>
      <c r="Z121" s="357"/>
      <c r="AB121" s="357"/>
      <c r="AC121" s="357"/>
      <c r="AD121" s="357"/>
      <c r="AE121" s="357"/>
      <c r="AF121" s="357"/>
      <c r="AG121" s="357"/>
      <c r="AH121" s="357"/>
      <c r="AI121" s="357"/>
      <c r="AJ121" s="357"/>
      <c r="AK121" s="357"/>
      <c r="AL121" s="357"/>
      <c r="AM121" s="357"/>
      <c r="AN121" s="357"/>
      <c r="AO121" s="357"/>
      <c r="AP121" s="357"/>
      <c r="AQ121" s="357"/>
      <c r="AR121" s="357"/>
      <c r="AS121" s="357"/>
    </row>
    <row r="122" spans="1:45" ht="15.6" x14ac:dyDescent="0.3">
      <c r="A122" s="381"/>
      <c r="B122" s="382">
        <v>10</v>
      </c>
      <c r="C122" s="379"/>
      <c r="D122" s="378"/>
      <c r="E122" s="378"/>
      <c r="F122" s="378"/>
      <c r="G122" s="378"/>
      <c r="H122" s="378"/>
      <c r="I122" s="377"/>
      <c r="J122" s="376"/>
      <c r="K122" s="376"/>
      <c r="L122" s="375"/>
      <c r="M122" s="376"/>
      <c r="N122" s="374"/>
      <c r="O122" s="372"/>
      <c r="P122" s="373"/>
      <c r="Q122" s="372"/>
      <c r="R122" s="373"/>
      <c r="S122" s="372"/>
      <c r="T122" s="371"/>
      <c r="U122" s="549"/>
      <c r="V122" s="550"/>
    </row>
    <row r="123" spans="1:45" ht="15.6" x14ac:dyDescent="0.3">
      <c r="A123" s="381"/>
      <c r="B123" s="380">
        <v>11</v>
      </c>
      <c r="C123" s="379"/>
      <c r="D123" s="378"/>
      <c r="E123" s="378"/>
      <c r="F123" s="378"/>
      <c r="G123" s="378"/>
      <c r="H123" s="378"/>
      <c r="I123" s="377"/>
      <c r="J123" s="376"/>
      <c r="K123" s="376"/>
      <c r="L123" s="376"/>
      <c r="M123" s="375"/>
      <c r="N123" s="374"/>
      <c r="O123" s="372"/>
      <c r="P123" s="373"/>
      <c r="Q123" s="372"/>
      <c r="R123" s="373"/>
      <c r="S123" s="372"/>
      <c r="T123" s="371"/>
      <c r="U123" s="549"/>
      <c r="V123" s="550"/>
      <c r="Y123" s="357"/>
      <c r="Z123" s="357"/>
      <c r="AA123" s="357"/>
      <c r="AB123" s="357"/>
      <c r="AC123" s="357"/>
      <c r="AD123" s="357"/>
      <c r="AE123" s="357"/>
      <c r="AF123" s="357"/>
      <c r="AG123" s="357"/>
      <c r="AH123" s="357"/>
      <c r="AI123" s="357"/>
      <c r="AJ123" s="357"/>
      <c r="AK123" s="357"/>
    </row>
    <row r="124" spans="1:45" ht="16.2" thickBot="1" x14ac:dyDescent="0.35">
      <c r="A124" s="370"/>
      <c r="B124" s="369">
        <v>12</v>
      </c>
      <c r="C124" s="368"/>
      <c r="D124" s="367"/>
      <c r="E124" s="367"/>
      <c r="F124" s="367"/>
      <c r="G124" s="367"/>
      <c r="H124" s="367"/>
      <c r="I124" s="367"/>
      <c r="J124" s="366"/>
      <c r="K124" s="366"/>
      <c r="L124" s="366"/>
      <c r="M124" s="366"/>
      <c r="N124" s="365"/>
      <c r="O124" s="363"/>
      <c r="P124" s="364"/>
      <c r="Q124" s="363"/>
      <c r="R124" s="364"/>
      <c r="S124" s="363"/>
      <c r="T124" s="362"/>
      <c r="U124" s="556"/>
      <c r="V124" s="557"/>
    </row>
    <row r="125" spans="1:45" ht="16.5" customHeight="1" x14ac:dyDescent="0.25"/>
    <row r="126" spans="1:45" ht="16.5" customHeight="1" x14ac:dyDescent="0.25">
      <c r="A126" s="357" t="s">
        <v>149</v>
      </c>
      <c r="B126" s="358"/>
      <c r="C126" s="358"/>
      <c r="D126" s="358"/>
      <c r="E126" s="358"/>
      <c r="F126" s="358"/>
      <c r="G126" s="358"/>
      <c r="H126" s="358"/>
      <c r="I126" s="358"/>
      <c r="J126" s="358"/>
      <c r="K126" s="358"/>
      <c r="L126" s="358"/>
      <c r="M126" s="358"/>
      <c r="N126" s="358"/>
      <c r="O126" s="357"/>
      <c r="P126" s="356"/>
      <c r="Q126" s="355"/>
      <c r="X126" s="361"/>
      <c r="Y126" s="357"/>
      <c r="Z126" s="357"/>
      <c r="AA126" s="357"/>
      <c r="AB126" s="357"/>
      <c r="AC126" s="357"/>
      <c r="AD126" s="357"/>
      <c r="AE126" s="357"/>
      <c r="AF126" s="357"/>
      <c r="AG126" s="357"/>
      <c r="AH126" s="357"/>
      <c r="AI126" s="357"/>
      <c r="AJ126" s="357"/>
      <c r="AK126" s="357"/>
      <c r="AL126" s="357"/>
      <c r="AM126" s="357"/>
      <c r="AN126" s="357"/>
      <c r="AO126" s="357"/>
      <c r="AP126" s="357"/>
      <c r="AQ126" s="357"/>
      <c r="AR126" s="357"/>
      <c r="AS126" s="357"/>
    </row>
    <row r="127" spans="1:45" ht="16.5" customHeight="1" x14ac:dyDescent="0.25">
      <c r="A127" s="418" t="s">
        <v>54</v>
      </c>
      <c r="B127" s="410" t="s">
        <v>109</v>
      </c>
      <c r="C127" s="410" t="s">
        <v>28</v>
      </c>
      <c r="D127" s="410" t="s">
        <v>137</v>
      </c>
      <c r="E127" s="410" t="s">
        <v>42</v>
      </c>
      <c r="F127" s="410" t="s">
        <v>50</v>
      </c>
      <c r="G127" s="410" t="s">
        <v>126</v>
      </c>
      <c r="H127" s="410" t="s">
        <v>130</v>
      </c>
      <c r="I127" s="410" t="s">
        <v>51</v>
      </c>
      <c r="J127" s="410" t="s">
        <v>110</v>
      </c>
      <c r="K127" s="410" t="s">
        <v>65</v>
      </c>
      <c r="L127" s="410" t="s">
        <v>3</v>
      </c>
      <c r="M127" s="410" t="s">
        <v>61</v>
      </c>
      <c r="N127" s="410" t="s">
        <v>76</v>
      </c>
      <c r="O127" s="410" t="s">
        <v>62</v>
      </c>
      <c r="P127" s="410" t="s">
        <v>63</v>
      </c>
      <c r="X127" s="357"/>
    </row>
    <row r="128" spans="1:45" ht="16.5" customHeight="1" x14ac:dyDescent="0.25">
      <c r="A128" s="357" t="s">
        <v>52</v>
      </c>
      <c r="I128" s="357"/>
      <c r="J128" s="357"/>
      <c r="K128" s="357"/>
      <c r="L128" s="357"/>
      <c r="M128" s="357"/>
      <c r="N128" s="358"/>
      <c r="O128" s="358"/>
      <c r="P128" s="360"/>
      <c r="Q128" s="359"/>
      <c r="Y128" s="357"/>
      <c r="Z128" s="357"/>
      <c r="AA128" s="357"/>
      <c r="AB128" s="357"/>
      <c r="AC128" s="357"/>
      <c r="AD128" s="357"/>
      <c r="AE128" s="357"/>
      <c r="AF128" s="357"/>
      <c r="AG128" s="357"/>
      <c r="AH128" s="357"/>
      <c r="AI128" s="357"/>
      <c r="AJ128" s="357"/>
      <c r="AK128" s="357"/>
      <c r="AL128" s="357"/>
      <c r="AM128" s="357"/>
      <c r="AN128" s="357"/>
      <c r="AO128" s="357"/>
      <c r="AP128" s="357"/>
      <c r="AQ128" s="357"/>
      <c r="AR128" s="357"/>
      <c r="AS128" s="357"/>
    </row>
    <row r="129" spans="1:45" ht="16.5" customHeight="1" x14ac:dyDescent="0.25">
      <c r="B129" s="357"/>
      <c r="C129" s="357"/>
      <c r="D129" s="357"/>
      <c r="E129" s="357"/>
      <c r="F129" s="357"/>
      <c r="G129" s="357"/>
      <c r="H129" s="357"/>
      <c r="I129" s="357"/>
      <c r="J129" s="357"/>
      <c r="K129" s="357"/>
      <c r="L129" s="357"/>
      <c r="M129" s="357"/>
      <c r="N129" s="357"/>
      <c r="O129" s="357"/>
      <c r="P129" s="357"/>
      <c r="Q129" s="357"/>
      <c r="R129" s="357"/>
      <c r="S129" s="357"/>
      <c r="T129" s="357"/>
      <c r="U129" s="357"/>
      <c r="V129" s="357"/>
      <c r="X129" s="401"/>
    </row>
    <row r="130" spans="1:45" ht="16.5" customHeight="1" x14ac:dyDescent="0.25">
      <c r="A130" s="401"/>
      <c r="X130" s="401"/>
      <c r="Y130" s="357"/>
      <c r="Z130" s="357"/>
      <c r="AA130" s="357"/>
      <c r="AB130" s="357"/>
      <c r="AC130" s="357"/>
      <c r="AD130" s="357"/>
      <c r="AE130" s="357"/>
      <c r="AF130" s="357"/>
      <c r="AG130" s="357"/>
      <c r="AH130" s="357"/>
      <c r="AI130" s="357"/>
      <c r="AJ130" s="357"/>
      <c r="AK130" s="357"/>
      <c r="AL130" s="357"/>
      <c r="AM130" s="357"/>
      <c r="AN130" s="357"/>
      <c r="AO130" s="357"/>
      <c r="AP130" s="357"/>
      <c r="AQ130" s="357"/>
      <c r="AR130" s="357"/>
      <c r="AS130" s="357"/>
    </row>
    <row r="131" spans="1:45" ht="16.5" customHeight="1" x14ac:dyDescent="0.25">
      <c r="A131" s="401"/>
      <c r="B131" s="357"/>
      <c r="C131" s="357"/>
      <c r="D131" s="357"/>
      <c r="E131" s="357"/>
      <c r="F131" s="357"/>
      <c r="G131" s="357"/>
      <c r="H131" s="357"/>
      <c r="I131" s="357"/>
      <c r="J131" s="357"/>
      <c r="K131" s="357"/>
      <c r="L131" s="357"/>
      <c r="M131" s="357"/>
      <c r="N131" s="357"/>
      <c r="O131" s="357"/>
      <c r="P131" s="357"/>
      <c r="Q131" s="357"/>
      <c r="R131" s="357"/>
      <c r="S131" s="357"/>
      <c r="T131" s="357"/>
      <c r="U131" s="357"/>
      <c r="V131" s="357"/>
    </row>
    <row r="132" spans="1:45" ht="16.5" customHeight="1" x14ac:dyDescent="0.25">
      <c r="Y132" s="357"/>
      <c r="Z132" s="357"/>
      <c r="AA132" s="357"/>
    </row>
    <row r="133" spans="1:45" ht="16.5" customHeight="1" x14ac:dyDescent="0.25">
      <c r="B133" s="357"/>
      <c r="C133" s="357"/>
      <c r="D133" s="357"/>
    </row>
    <row r="134" spans="1:45" ht="22.8" x14ac:dyDescent="0.4">
      <c r="A134" s="532" t="s">
        <v>0</v>
      </c>
    </row>
    <row r="135" spans="1:45" ht="13.8" thickBot="1" x14ac:dyDescent="0.3"/>
    <row r="136" spans="1:45" ht="93" customHeight="1" thickBot="1" x14ac:dyDescent="0.55000000000000004">
      <c r="A136" s="539" t="str">
        <f>CONCATENATE("FLORET        ",AE7)</f>
        <v>FLORET        klein wapen</v>
      </c>
      <c r="B136" s="540"/>
      <c r="C136" s="541" t="str">
        <f>CONCATENATE(AC7,"                     ", AD7)</f>
        <v>LOPER                      mechanisch</v>
      </c>
      <c r="D136" s="542"/>
      <c r="E136" s="543"/>
      <c r="F136" s="543"/>
      <c r="G136" s="543"/>
      <c r="H136" s="543"/>
      <c r="I136" s="543"/>
      <c r="J136" s="543"/>
      <c r="K136" s="544"/>
      <c r="L136" s="545">
        <f>AA7</f>
        <v>1</v>
      </c>
      <c r="M136" s="546"/>
      <c r="N136" s="530" t="s">
        <v>69</v>
      </c>
      <c r="O136" s="547" t="s">
        <v>151</v>
      </c>
      <c r="P136" s="548"/>
      <c r="Q136" s="547" t="s">
        <v>150</v>
      </c>
      <c r="R136" s="548"/>
      <c r="S136" s="547" t="s">
        <v>73</v>
      </c>
      <c r="T136" s="548"/>
      <c r="U136" s="559" t="s">
        <v>95</v>
      </c>
      <c r="V136" s="560"/>
      <c r="W136" s="146" t="s">
        <v>146</v>
      </c>
    </row>
    <row r="137" spans="1:45" ht="16.2" thickBot="1" x14ac:dyDescent="0.35">
      <c r="A137" s="396" t="s">
        <v>100</v>
      </c>
      <c r="B137" s="400"/>
      <c r="C137" s="399">
        <v>1</v>
      </c>
      <c r="D137" s="398">
        <v>2</v>
      </c>
      <c r="E137" s="398">
        <v>3</v>
      </c>
      <c r="F137" s="398">
        <v>4</v>
      </c>
      <c r="G137" s="398">
        <v>5</v>
      </c>
      <c r="H137" s="398">
        <v>6</v>
      </c>
      <c r="I137" s="398">
        <v>7</v>
      </c>
      <c r="J137" s="398">
        <v>8</v>
      </c>
      <c r="K137" s="398">
        <v>9</v>
      </c>
      <c r="L137" s="397">
        <v>10</v>
      </c>
      <c r="M137" s="397">
        <v>11</v>
      </c>
      <c r="N137" s="394">
        <v>12</v>
      </c>
      <c r="O137" s="396" t="s">
        <v>99</v>
      </c>
      <c r="P137" s="395" t="s">
        <v>101</v>
      </c>
      <c r="Q137" s="393" t="s">
        <v>99</v>
      </c>
      <c r="R137" s="394" t="s">
        <v>101</v>
      </c>
      <c r="S137" s="393" t="s">
        <v>99</v>
      </c>
      <c r="T137" s="392" t="s">
        <v>101</v>
      </c>
      <c r="U137" s="561"/>
      <c r="V137" s="562"/>
    </row>
    <row r="138" spans="1:45" ht="15.6" x14ac:dyDescent="0.3">
      <c r="A138" s="174"/>
      <c r="B138" s="380">
        <v>1</v>
      </c>
      <c r="C138" s="391"/>
      <c r="D138" s="390"/>
      <c r="E138" s="390"/>
      <c r="F138" s="390"/>
      <c r="G138" s="390"/>
      <c r="H138" s="390"/>
      <c r="I138" s="390"/>
      <c r="J138" s="389"/>
      <c r="K138" s="389"/>
      <c r="L138" s="389"/>
      <c r="M138" s="389"/>
      <c r="N138" s="387"/>
      <c r="O138" s="372"/>
      <c r="P138" s="373"/>
      <c r="Q138" s="372"/>
      <c r="R138" s="373"/>
      <c r="S138" s="372"/>
      <c r="T138" s="371"/>
      <c r="U138" s="549"/>
      <c r="V138" s="550"/>
    </row>
    <row r="139" spans="1:45" ht="15.6" x14ac:dyDescent="0.3">
      <c r="A139" s="155"/>
      <c r="B139" s="382">
        <v>2</v>
      </c>
      <c r="C139" s="386"/>
      <c r="D139" s="384"/>
      <c r="E139" s="385"/>
      <c r="F139" s="385"/>
      <c r="G139" s="385"/>
      <c r="H139" s="385"/>
      <c r="I139" s="385"/>
      <c r="J139" s="388"/>
      <c r="K139" s="388"/>
      <c r="L139" s="388"/>
      <c r="M139" s="388"/>
      <c r="N139" s="387"/>
      <c r="O139" s="372"/>
      <c r="P139" s="373"/>
      <c r="Q139" s="372"/>
      <c r="R139" s="373"/>
      <c r="S139" s="372"/>
      <c r="T139" s="371"/>
      <c r="U139" s="549"/>
      <c r="V139" s="550"/>
    </row>
    <row r="140" spans="1:45" ht="15.6" x14ac:dyDescent="0.3">
      <c r="A140" s="174"/>
      <c r="B140" s="380">
        <v>3</v>
      </c>
      <c r="C140" s="386"/>
      <c r="D140" s="385"/>
      <c r="E140" s="384"/>
      <c r="F140" s="385"/>
      <c r="G140" s="385"/>
      <c r="H140" s="385"/>
      <c r="I140" s="385"/>
      <c r="J140" s="388"/>
      <c r="K140" s="388"/>
      <c r="L140" s="388"/>
      <c r="M140" s="388"/>
      <c r="N140" s="387"/>
      <c r="O140" s="372"/>
      <c r="P140" s="373"/>
      <c r="Q140" s="372"/>
      <c r="R140" s="373"/>
      <c r="S140" s="372"/>
      <c r="T140" s="371"/>
      <c r="U140" s="549"/>
      <c r="V140" s="550"/>
    </row>
    <row r="141" spans="1:45" ht="15.6" x14ac:dyDescent="0.3">
      <c r="A141" s="174"/>
      <c r="B141" s="382">
        <v>4</v>
      </c>
      <c r="C141" s="386"/>
      <c r="D141" s="385"/>
      <c r="E141" s="385"/>
      <c r="F141" s="384"/>
      <c r="G141" s="385"/>
      <c r="H141" s="385"/>
      <c r="I141" s="385"/>
      <c r="J141" s="388"/>
      <c r="K141" s="388"/>
      <c r="L141" s="388"/>
      <c r="M141" s="388"/>
      <c r="N141" s="387"/>
      <c r="O141" s="372"/>
      <c r="P141" s="373"/>
      <c r="Q141" s="372"/>
      <c r="R141" s="373"/>
      <c r="S141" s="372"/>
      <c r="T141" s="371"/>
      <c r="U141" s="549"/>
      <c r="V141" s="550"/>
    </row>
    <row r="142" spans="1:45" ht="15.6" x14ac:dyDescent="0.3">
      <c r="A142" s="174"/>
      <c r="B142" s="380">
        <v>5</v>
      </c>
      <c r="C142" s="386"/>
      <c r="D142" s="385"/>
      <c r="E142" s="385"/>
      <c r="F142" s="385"/>
      <c r="G142" s="384"/>
      <c r="H142" s="385"/>
      <c r="I142" s="385"/>
      <c r="J142" s="388"/>
      <c r="K142" s="388"/>
      <c r="L142" s="388"/>
      <c r="M142" s="388"/>
      <c r="N142" s="387"/>
      <c r="O142" s="372"/>
      <c r="P142" s="373"/>
      <c r="Q142" s="372"/>
      <c r="R142" s="373"/>
      <c r="S142" s="372"/>
      <c r="T142" s="371"/>
      <c r="U142" s="549"/>
      <c r="V142" s="550"/>
    </row>
    <row r="143" spans="1:45" ht="15.6" x14ac:dyDescent="0.3">
      <c r="A143" s="462"/>
      <c r="B143" s="382">
        <v>6</v>
      </c>
      <c r="C143" s="386"/>
      <c r="D143" s="385"/>
      <c r="E143" s="385"/>
      <c r="F143" s="385"/>
      <c r="G143" s="385"/>
      <c r="H143" s="384"/>
      <c r="I143" s="385"/>
      <c r="J143" s="388"/>
      <c r="K143" s="388"/>
      <c r="L143" s="388"/>
      <c r="M143" s="388"/>
      <c r="N143" s="387"/>
      <c r="O143" s="372"/>
      <c r="P143" s="373"/>
      <c r="Q143" s="372"/>
      <c r="R143" s="373"/>
      <c r="S143" s="372"/>
      <c r="T143" s="371"/>
      <c r="U143" s="549"/>
      <c r="V143" s="550"/>
    </row>
    <row r="144" spans="1:45" ht="15.6" x14ac:dyDescent="0.3">
      <c r="A144" s="155"/>
      <c r="B144" s="380">
        <v>7</v>
      </c>
      <c r="C144" s="386"/>
      <c r="D144" s="385"/>
      <c r="E144" s="385"/>
      <c r="F144" s="385"/>
      <c r="G144" s="385"/>
      <c r="H144" s="385"/>
      <c r="I144" s="384"/>
      <c r="J144" s="383"/>
      <c r="K144" s="383"/>
      <c r="L144" s="383"/>
      <c r="M144" s="383"/>
      <c r="N144" s="374"/>
      <c r="O144" s="372"/>
      <c r="P144" s="373"/>
      <c r="Q144" s="372"/>
      <c r="R144" s="373"/>
      <c r="S144" s="372"/>
      <c r="T144" s="371"/>
      <c r="U144" s="549"/>
      <c r="V144" s="550"/>
    </row>
    <row r="145" spans="1:45" ht="15.6" x14ac:dyDescent="0.3">
      <c r="A145" s="174"/>
      <c r="B145" s="382">
        <v>8</v>
      </c>
      <c r="C145" s="379"/>
      <c r="D145" s="378"/>
      <c r="E145" s="378"/>
      <c r="F145" s="378"/>
      <c r="G145" s="378"/>
      <c r="H145" s="378"/>
      <c r="I145" s="377"/>
      <c r="J145" s="375"/>
      <c r="K145" s="376"/>
      <c r="L145" s="376"/>
      <c r="M145" s="376"/>
      <c r="N145" s="374"/>
      <c r="O145" s="372"/>
      <c r="P145" s="373"/>
      <c r="Q145" s="372"/>
      <c r="R145" s="373"/>
      <c r="S145" s="372"/>
      <c r="T145" s="371"/>
      <c r="U145" s="549"/>
      <c r="V145" s="550"/>
    </row>
    <row r="146" spans="1:45" ht="15.6" x14ac:dyDescent="0.3">
      <c r="A146" s="174"/>
      <c r="B146" s="380">
        <v>9</v>
      </c>
      <c r="C146" s="379"/>
      <c r="D146" s="378"/>
      <c r="E146" s="378"/>
      <c r="F146" s="378"/>
      <c r="G146" s="378"/>
      <c r="H146" s="378"/>
      <c r="I146" s="377"/>
      <c r="J146" s="376"/>
      <c r="K146" s="375"/>
      <c r="L146" s="376"/>
      <c r="M146" s="376"/>
      <c r="N146" s="374"/>
      <c r="O146" s="372"/>
      <c r="P146" s="373"/>
      <c r="Q146" s="372"/>
      <c r="R146" s="373"/>
      <c r="S146" s="372"/>
      <c r="T146" s="371"/>
      <c r="U146" s="549"/>
      <c r="V146" s="550"/>
    </row>
    <row r="147" spans="1:45" ht="15.6" x14ac:dyDescent="0.3">
      <c r="A147" s="381"/>
      <c r="B147" s="382">
        <v>10</v>
      </c>
      <c r="C147" s="379"/>
      <c r="D147" s="378"/>
      <c r="E147" s="378"/>
      <c r="F147" s="378"/>
      <c r="G147" s="378"/>
      <c r="H147" s="378"/>
      <c r="I147" s="377"/>
      <c r="J147" s="376"/>
      <c r="K147" s="376"/>
      <c r="L147" s="375"/>
      <c r="M147" s="376"/>
      <c r="N147" s="374"/>
      <c r="O147" s="372"/>
      <c r="P147" s="373"/>
      <c r="Q147" s="372"/>
      <c r="R147" s="373"/>
      <c r="S147" s="372"/>
      <c r="T147" s="371"/>
      <c r="U147" s="549"/>
      <c r="V147" s="550"/>
      <c r="X147" s="361"/>
      <c r="Y147" s="358"/>
      <c r="Z147" s="358"/>
      <c r="AA147" s="358"/>
      <c r="AB147" s="358"/>
      <c r="AC147" s="358"/>
      <c r="AD147" s="358"/>
      <c r="AE147" s="358"/>
      <c r="AF147" s="358"/>
      <c r="AG147" s="358"/>
      <c r="AH147" s="358"/>
      <c r="AI147" s="358"/>
      <c r="AJ147" s="358"/>
      <c r="AK147" s="358"/>
      <c r="AL147" s="357"/>
      <c r="AM147" s="356"/>
      <c r="AN147" s="355"/>
    </row>
    <row r="148" spans="1:45" ht="15.6" x14ac:dyDescent="0.3">
      <c r="A148" s="381"/>
      <c r="B148" s="380">
        <v>11</v>
      </c>
      <c r="C148" s="379"/>
      <c r="D148" s="378"/>
      <c r="E148" s="378"/>
      <c r="F148" s="378"/>
      <c r="G148" s="378"/>
      <c r="H148" s="378"/>
      <c r="I148" s="377"/>
      <c r="J148" s="376"/>
      <c r="K148" s="376"/>
      <c r="L148" s="376"/>
      <c r="M148" s="375"/>
      <c r="N148" s="374"/>
      <c r="O148" s="372"/>
      <c r="P148" s="373"/>
      <c r="Q148" s="372"/>
      <c r="R148" s="373"/>
      <c r="S148" s="372"/>
      <c r="T148" s="371"/>
      <c r="U148" s="549"/>
      <c r="V148" s="550"/>
      <c r="X148" s="407"/>
      <c r="Y148" s="405"/>
      <c r="Z148" s="358"/>
      <c r="AA148" s="358"/>
      <c r="AB148" s="358"/>
      <c r="AC148" s="358"/>
      <c r="AD148" s="358"/>
      <c r="AE148" s="358"/>
      <c r="AF148" s="358"/>
      <c r="AG148" s="358"/>
      <c r="AH148" s="358"/>
      <c r="AI148" s="358"/>
      <c r="AJ148" s="358"/>
      <c r="AK148" s="358"/>
      <c r="AL148" s="357"/>
      <c r="AM148" s="356"/>
      <c r="AN148" s="355"/>
    </row>
    <row r="149" spans="1:45" ht="16.2" thickBot="1" x14ac:dyDescent="0.35">
      <c r="A149" s="370"/>
      <c r="B149" s="369">
        <v>12</v>
      </c>
      <c r="C149" s="368"/>
      <c r="D149" s="367"/>
      <c r="E149" s="367"/>
      <c r="F149" s="367"/>
      <c r="G149" s="367"/>
      <c r="H149" s="367"/>
      <c r="I149" s="367"/>
      <c r="J149" s="366"/>
      <c r="K149" s="366"/>
      <c r="L149" s="366"/>
      <c r="M149" s="366"/>
      <c r="N149" s="365"/>
      <c r="O149" s="363"/>
      <c r="P149" s="364"/>
      <c r="Q149" s="363"/>
      <c r="R149" s="364"/>
      <c r="S149" s="363"/>
      <c r="T149" s="362"/>
      <c r="U149" s="556"/>
      <c r="V149" s="557"/>
      <c r="X149" s="361"/>
      <c r="Y149" s="358"/>
      <c r="Z149" s="358"/>
      <c r="AA149" s="358"/>
      <c r="AB149" s="358"/>
      <c r="AC149" s="358"/>
      <c r="AD149" s="358"/>
      <c r="AE149" s="358"/>
      <c r="AF149" s="358"/>
      <c r="AG149" s="358"/>
      <c r="AH149" s="358"/>
      <c r="AI149" s="401"/>
      <c r="AJ149" s="357"/>
      <c r="AK149" s="357"/>
      <c r="AL149" s="357"/>
      <c r="AM149" s="356"/>
      <c r="AN149" s="355"/>
    </row>
    <row r="150" spans="1:45" ht="15" x14ac:dyDescent="0.25">
      <c r="X150" s="357"/>
      <c r="Y150" s="357"/>
      <c r="Z150" s="358"/>
      <c r="AA150" s="358"/>
      <c r="AB150" s="358"/>
      <c r="AC150" s="358"/>
      <c r="AD150" s="358"/>
      <c r="AE150" s="358"/>
      <c r="AF150" s="358"/>
      <c r="AG150" s="358"/>
      <c r="AH150" s="358"/>
      <c r="AI150" s="358"/>
      <c r="AJ150" s="357"/>
      <c r="AK150" s="357"/>
      <c r="AL150" s="357"/>
      <c r="AM150" s="356"/>
      <c r="AN150" s="355"/>
    </row>
    <row r="151" spans="1:45" ht="15" x14ac:dyDescent="0.25">
      <c r="A151" s="357" t="s">
        <v>149</v>
      </c>
      <c r="X151" s="405"/>
      <c r="Y151" s="405"/>
      <c r="Z151" s="358"/>
      <c r="AA151" s="358"/>
      <c r="AB151" s="358"/>
      <c r="AC151" s="358"/>
      <c r="AD151" s="358"/>
      <c r="AE151" s="358"/>
      <c r="AF151" s="358"/>
      <c r="AG151" s="358"/>
      <c r="AH151" s="358"/>
      <c r="AI151" s="358"/>
      <c r="AJ151" s="357"/>
      <c r="AK151" s="357"/>
      <c r="AL151" s="357"/>
      <c r="AM151" s="356"/>
      <c r="AN151" s="355"/>
    </row>
    <row r="152" spans="1:45" x14ac:dyDescent="0.25">
      <c r="A152" s="361"/>
      <c r="B152" s="357"/>
      <c r="C152" s="357"/>
      <c r="D152" s="357"/>
      <c r="E152" s="357"/>
      <c r="F152" s="357"/>
      <c r="G152" s="357"/>
      <c r="H152" s="357"/>
      <c r="I152" s="357"/>
      <c r="J152" s="357"/>
      <c r="K152" s="357"/>
      <c r="L152" s="357"/>
      <c r="M152" s="357"/>
      <c r="N152" s="357"/>
      <c r="O152" s="357"/>
      <c r="P152" s="357"/>
      <c r="Q152" s="357"/>
      <c r="R152" s="357"/>
      <c r="S152" s="357"/>
      <c r="T152" s="357"/>
      <c r="U152" s="357"/>
      <c r="V152" s="357"/>
      <c r="X152" s="361"/>
      <c r="Y152" s="357"/>
      <c r="Z152" s="357"/>
      <c r="AA152" s="357"/>
      <c r="AB152" s="357"/>
      <c r="AC152" s="357"/>
      <c r="AD152" s="357"/>
      <c r="AE152" s="357"/>
      <c r="AF152" s="357"/>
      <c r="AG152" s="357"/>
      <c r="AH152" s="357"/>
      <c r="AI152" s="357"/>
      <c r="AJ152" s="357"/>
      <c r="AK152" s="357"/>
      <c r="AL152" s="357"/>
      <c r="AM152" s="357"/>
    </row>
    <row r="153" spans="1:45" ht="15.6" x14ac:dyDescent="0.3">
      <c r="A153" s="357"/>
      <c r="P153" s="403"/>
      <c r="Q153" s="402"/>
      <c r="X153" s="357"/>
      <c r="AF153" s="357"/>
      <c r="AG153" s="357"/>
      <c r="AH153" s="357"/>
      <c r="AI153" s="357"/>
      <c r="AJ153" s="357"/>
      <c r="AK153" s="358"/>
      <c r="AL153" s="358"/>
      <c r="AM153" s="360"/>
      <c r="AN153" s="359"/>
    </row>
    <row r="154" spans="1:45" ht="15" x14ac:dyDescent="0.25">
      <c r="A154" s="357"/>
      <c r="B154" s="357"/>
      <c r="C154" s="357"/>
      <c r="D154" s="357"/>
      <c r="E154" s="357"/>
      <c r="F154" s="357"/>
      <c r="G154" s="357"/>
      <c r="H154" s="357"/>
      <c r="I154" s="357"/>
      <c r="J154" s="357"/>
      <c r="K154" s="357"/>
      <c r="L154" s="357"/>
      <c r="M154" s="357"/>
      <c r="N154" s="357"/>
      <c r="O154" s="357"/>
      <c r="P154" s="357"/>
      <c r="Q154" s="404"/>
      <c r="X154" s="405"/>
      <c r="Y154" s="405"/>
      <c r="Z154" s="358"/>
      <c r="AA154" s="358"/>
      <c r="AB154" s="358"/>
      <c r="AC154" s="358"/>
      <c r="AD154" s="358"/>
      <c r="AE154" s="358"/>
      <c r="AF154" s="358"/>
      <c r="AG154" s="357"/>
      <c r="AH154" s="357"/>
      <c r="AI154" s="357"/>
      <c r="AJ154" s="357"/>
      <c r="AK154" s="357"/>
      <c r="AL154" s="358"/>
      <c r="AM154" s="360"/>
      <c r="AN154" s="359"/>
    </row>
    <row r="155" spans="1:45" ht="15.6" x14ac:dyDescent="0.3">
      <c r="A155" s="357"/>
      <c r="J155" s="401"/>
      <c r="K155" s="401"/>
      <c r="L155" s="401"/>
      <c r="M155" s="401"/>
      <c r="N155" s="401"/>
      <c r="O155" s="401"/>
      <c r="P155" s="403"/>
      <c r="Q155" s="402"/>
      <c r="X155" s="361"/>
      <c r="Y155" s="357"/>
      <c r="Z155" s="357"/>
      <c r="AA155" s="357"/>
      <c r="AB155" s="357"/>
      <c r="AC155" s="357"/>
      <c r="AD155" s="357"/>
      <c r="AE155" s="357"/>
      <c r="AF155" s="357"/>
      <c r="AG155" s="357"/>
      <c r="AH155" s="357"/>
      <c r="AI155" s="357"/>
      <c r="AJ155" s="357"/>
      <c r="AK155" s="357"/>
      <c r="AL155" s="357"/>
      <c r="AM155" s="357"/>
      <c r="AN155" s="357"/>
      <c r="AO155" s="357"/>
      <c r="AP155" s="357"/>
      <c r="AQ155" s="357"/>
      <c r="AR155" s="357"/>
      <c r="AS155" s="357"/>
    </row>
    <row r="156" spans="1:45" ht="15" x14ac:dyDescent="0.25">
      <c r="A156" s="401"/>
      <c r="B156" s="357"/>
      <c r="C156" s="357"/>
      <c r="D156" s="357"/>
      <c r="E156" s="357"/>
      <c r="F156" s="357"/>
      <c r="G156" s="357"/>
      <c r="H156" s="357"/>
      <c r="I156" s="357"/>
      <c r="J156" s="357"/>
      <c r="K156" s="357"/>
      <c r="L156" s="357"/>
      <c r="M156" s="357"/>
      <c r="N156" s="357"/>
      <c r="O156" s="357"/>
      <c r="P156" s="357"/>
      <c r="Q156" s="357"/>
      <c r="R156" s="357"/>
      <c r="S156" s="357"/>
      <c r="T156" s="357"/>
      <c r="U156" s="357"/>
      <c r="V156" s="357"/>
      <c r="X156" s="357"/>
      <c r="AI156" s="401"/>
      <c r="AJ156" s="401"/>
      <c r="AK156" s="401"/>
      <c r="AL156" s="401"/>
      <c r="AM156" s="533"/>
      <c r="AN156" s="404"/>
    </row>
    <row r="157" spans="1:45" ht="15.6" x14ac:dyDescent="0.3">
      <c r="X157" s="357"/>
      <c r="Y157" s="357"/>
      <c r="Z157" s="357"/>
      <c r="AA157" s="357"/>
      <c r="AB157" s="357"/>
      <c r="AC157" s="357"/>
      <c r="AD157" s="357"/>
      <c r="AE157" s="357"/>
      <c r="AF157" s="357"/>
      <c r="AG157" s="357"/>
      <c r="AH157" s="357"/>
      <c r="AI157" s="357"/>
      <c r="AJ157" s="357"/>
      <c r="AK157" s="357"/>
      <c r="AL157" s="357"/>
      <c r="AM157" s="403"/>
      <c r="AN157" s="402"/>
    </row>
    <row r="158" spans="1:45" ht="15.6" x14ac:dyDescent="0.3">
      <c r="B158" s="357"/>
      <c r="C158" s="357"/>
      <c r="D158" s="357"/>
      <c r="X158" s="361"/>
      <c r="Y158" s="357"/>
      <c r="Z158" s="357"/>
      <c r="AA158" s="357"/>
      <c r="AB158" s="357"/>
      <c r="AC158" s="357"/>
      <c r="AD158" s="357"/>
      <c r="AE158" s="357"/>
      <c r="AF158" s="357"/>
      <c r="AG158" s="357"/>
      <c r="AH158" s="357"/>
      <c r="AI158" s="357"/>
      <c r="AJ158" s="357"/>
      <c r="AK158" s="357"/>
      <c r="AL158" s="357"/>
      <c r="AM158" s="403"/>
      <c r="AN158" s="402"/>
    </row>
    <row r="159" spans="1:45" ht="22.8" x14ac:dyDescent="0.4">
      <c r="A159" s="532" t="s">
        <v>0</v>
      </c>
      <c r="X159" s="357"/>
      <c r="AM159" s="403"/>
      <c r="AN159" s="402"/>
    </row>
    <row r="160" spans="1:45" ht="16.2" thickBot="1" x14ac:dyDescent="0.35">
      <c r="X160" s="357"/>
      <c r="Y160" s="357"/>
      <c r="Z160" s="357"/>
      <c r="AA160" s="357"/>
      <c r="AB160" s="357"/>
      <c r="AC160" s="357"/>
      <c r="AD160" s="357"/>
      <c r="AE160" s="357"/>
      <c r="AF160" s="357"/>
      <c r="AG160" s="357"/>
      <c r="AH160" s="357"/>
      <c r="AI160" s="357"/>
      <c r="AJ160" s="357"/>
      <c r="AK160" s="357"/>
      <c r="AL160" s="357"/>
      <c r="AM160" s="403"/>
      <c r="AN160" s="402"/>
    </row>
    <row r="161" spans="1:40" ht="105.75" customHeight="1" thickBot="1" x14ac:dyDescent="0.55000000000000004">
      <c r="A161" s="539" t="str">
        <f>CONCATENATE("FLORET        ",AE8)</f>
        <v>FLORET        klein wapen</v>
      </c>
      <c r="B161" s="540"/>
      <c r="C161" s="541" t="str">
        <f>CONCATENATE(AC8,"                     ", AD8)</f>
        <v>LOPER                      mechanisch</v>
      </c>
      <c r="D161" s="542"/>
      <c r="E161" s="543"/>
      <c r="F161" s="543"/>
      <c r="G161" s="543"/>
      <c r="H161" s="543"/>
      <c r="I161" s="543"/>
      <c r="J161" s="543"/>
      <c r="K161" s="544"/>
      <c r="L161" s="545">
        <f>AA8</f>
        <v>1</v>
      </c>
      <c r="M161" s="546"/>
      <c r="N161" s="530" t="s">
        <v>69</v>
      </c>
      <c r="O161" s="547" t="s">
        <v>151</v>
      </c>
      <c r="P161" s="548"/>
      <c r="Q161" s="547" t="s">
        <v>150</v>
      </c>
      <c r="R161" s="548"/>
      <c r="S161" s="547" t="s">
        <v>73</v>
      </c>
      <c r="T161" s="548"/>
      <c r="U161" s="559" t="s">
        <v>95</v>
      </c>
      <c r="V161" s="560"/>
      <c r="W161" s="146" t="s">
        <v>147</v>
      </c>
      <c r="X161" s="357"/>
      <c r="Y161" s="357"/>
      <c r="Z161" s="357"/>
      <c r="AA161" s="357"/>
      <c r="AB161" s="357"/>
      <c r="AC161" s="357"/>
      <c r="AD161" s="357"/>
      <c r="AE161" s="357"/>
      <c r="AF161" s="357"/>
      <c r="AG161" s="357"/>
      <c r="AH161" s="357"/>
      <c r="AI161" s="357"/>
      <c r="AJ161" s="357"/>
      <c r="AK161" s="357"/>
      <c r="AL161" s="357"/>
      <c r="AM161" s="403"/>
      <c r="AN161" s="402"/>
    </row>
    <row r="162" spans="1:40" ht="16.2" thickBot="1" x14ac:dyDescent="0.35">
      <c r="A162" s="396" t="s">
        <v>100</v>
      </c>
      <c r="B162" s="400"/>
      <c r="C162" s="399">
        <v>1</v>
      </c>
      <c r="D162" s="398">
        <v>2</v>
      </c>
      <c r="E162" s="398">
        <v>3</v>
      </c>
      <c r="F162" s="398">
        <v>4</v>
      </c>
      <c r="G162" s="398">
        <v>5</v>
      </c>
      <c r="H162" s="398">
        <v>6</v>
      </c>
      <c r="I162" s="398">
        <v>7</v>
      </c>
      <c r="J162" s="398">
        <v>8</v>
      </c>
      <c r="K162" s="398">
        <v>9</v>
      </c>
      <c r="L162" s="397">
        <v>10</v>
      </c>
      <c r="M162" s="397">
        <v>11</v>
      </c>
      <c r="N162" s="394">
        <v>12</v>
      </c>
      <c r="O162" s="396" t="s">
        <v>99</v>
      </c>
      <c r="P162" s="395" t="s">
        <v>101</v>
      </c>
      <c r="Q162" s="393" t="s">
        <v>99</v>
      </c>
      <c r="R162" s="394" t="s">
        <v>101</v>
      </c>
      <c r="S162" s="393" t="s">
        <v>99</v>
      </c>
      <c r="T162" s="392" t="s">
        <v>101</v>
      </c>
      <c r="U162" s="561"/>
      <c r="V162" s="562"/>
      <c r="X162" s="357"/>
      <c r="Y162" s="357"/>
      <c r="Z162" s="357"/>
      <c r="AA162" s="357"/>
      <c r="AB162" s="357"/>
      <c r="AC162" s="357"/>
      <c r="AD162" s="357"/>
      <c r="AE162" s="357"/>
      <c r="AF162" s="357"/>
      <c r="AG162" s="357"/>
      <c r="AH162" s="357"/>
      <c r="AI162" s="357"/>
      <c r="AJ162" s="357"/>
      <c r="AK162" s="357"/>
      <c r="AL162" s="357"/>
      <c r="AM162" s="403"/>
      <c r="AN162" s="402"/>
    </row>
    <row r="163" spans="1:40" ht="15.75" customHeight="1" x14ac:dyDescent="0.3">
      <c r="A163" s="381"/>
      <c r="B163" s="380">
        <v>1</v>
      </c>
      <c r="C163" s="391"/>
      <c r="D163" s="390"/>
      <c r="E163" s="390"/>
      <c r="F163" s="390"/>
      <c r="G163" s="390"/>
      <c r="H163" s="390"/>
      <c r="I163" s="390"/>
      <c r="J163" s="389"/>
      <c r="K163" s="389"/>
      <c r="L163" s="389"/>
      <c r="M163" s="389"/>
      <c r="N163" s="387"/>
      <c r="O163" s="372"/>
      <c r="P163" s="373"/>
      <c r="Q163" s="372"/>
      <c r="R163" s="373"/>
      <c r="S163" s="372"/>
      <c r="T163" s="371"/>
      <c r="U163" s="549"/>
      <c r="V163" s="550"/>
    </row>
    <row r="164" spans="1:40" ht="15.6" x14ac:dyDescent="0.3">
      <c r="A164" s="381"/>
      <c r="B164" s="382">
        <v>2</v>
      </c>
      <c r="C164" s="386"/>
      <c r="D164" s="384"/>
      <c r="E164" s="385"/>
      <c r="F164" s="385"/>
      <c r="G164" s="385"/>
      <c r="H164" s="385"/>
      <c r="I164" s="385"/>
      <c r="J164" s="388"/>
      <c r="K164" s="388"/>
      <c r="L164" s="388"/>
      <c r="M164" s="388"/>
      <c r="N164" s="387"/>
      <c r="O164" s="372"/>
      <c r="P164" s="373"/>
      <c r="Q164" s="372"/>
      <c r="R164" s="373"/>
      <c r="S164" s="372"/>
      <c r="T164" s="371"/>
      <c r="U164" s="549"/>
      <c r="V164" s="550"/>
    </row>
    <row r="165" spans="1:40" ht="15.6" x14ac:dyDescent="0.3">
      <c r="A165" s="381"/>
      <c r="B165" s="380">
        <v>3</v>
      </c>
      <c r="C165" s="386"/>
      <c r="D165" s="385"/>
      <c r="E165" s="384"/>
      <c r="F165" s="385"/>
      <c r="G165" s="385"/>
      <c r="H165" s="385"/>
      <c r="I165" s="385"/>
      <c r="J165" s="388"/>
      <c r="K165" s="388"/>
      <c r="L165" s="388"/>
      <c r="M165" s="388"/>
      <c r="N165" s="387"/>
      <c r="O165" s="372"/>
      <c r="P165" s="373"/>
      <c r="Q165" s="372"/>
      <c r="R165" s="373"/>
      <c r="S165" s="372"/>
      <c r="T165" s="371"/>
      <c r="U165" s="549"/>
      <c r="V165" s="550"/>
    </row>
    <row r="166" spans="1:40" ht="15.6" x14ac:dyDescent="0.3">
      <c r="A166" s="381"/>
      <c r="B166" s="382">
        <v>4</v>
      </c>
      <c r="C166" s="386"/>
      <c r="D166" s="385"/>
      <c r="E166" s="385"/>
      <c r="F166" s="384"/>
      <c r="G166" s="385"/>
      <c r="H166" s="385"/>
      <c r="I166" s="385"/>
      <c r="J166" s="388"/>
      <c r="K166" s="388"/>
      <c r="L166" s="388"/>
      <c r="M166" s="388"/>
      <c r="N166" s="387"/>
      <c r="O166" s="372"/>
      <c r="P166" s="373"/>
      <c r="Q166" s="372"/>
      <c r="R166" s="373"/>
      <c r="S166" s="372"/>
      <c r="T166" s="371"/>
      <c r="U166" s="549"/>
      <c r="V166" s="550"/>
    </row>
    <row r="167" spans="1:40" ht="15.6" x14ac:dyDescent="0.3">
      <c r="A167" s="381"/>
      <c r="B167" s="380">
        <v>5</v>
      </c>
      <c r="C167" s="386"/>
      <c r="D167" s="385"/>
      <c r="E167" s="385"/>
      <c r="F167" s="385"/>
      <c r="G167" s="384"/>
      <c r="H167" s="385"/>
      <c r="I167" s="385"/>
      <c r="J167" s="388"/>
      <c r="K167" s="388"/>
      <c r="L167" s="388"/>
      <c r="M167" s="388"/>
      <c r="N167" s="387"/>
      <c r="O167" s="372"/>
      <c r="P167" s="373"/>
      <c r="Q167" s="372"/>
      <c r="R167" s="373"/>
      <c r="S167" s="372"/>
      <c r="T167" s="371"/>
      <c r="U167" s="549"/>
      <c r="V167" s="550"/>
    </row>
    <row r="168" spans="1:40" ht="15.6" x14ac:dyDescent="0.3">
      <c r="A168" s="381"/>
      <c r="B168" s="382">
        <v>6</v>
      </c>
      <c r="C168" s="386"/>
      <c r="D168" s="385"/>
      <c r="E168" s="385"/>
      <c r="F168" s="385"/>
      <c r="G168" s="385"/>
      <c r="H168" s="384"/>
      <c r="I168" s="385"/>
      <c r="J168" s="388"/>
      <c r="K168" s="388"/>
      <c r="L168" s="388"/>
      <c r="M168" s="388"/>
      <c r="N168" s="387"/>
      <c r="O168" s="372"/>
      <c r="P168" s="373"/>
      <c r="Q168" s="372"/>
      <c r="R168" s="373"/>
      <c r="S168" s="372"/>
      <c r="T168" s="371"/>
      <c r="U168" s="549"/>
      <c r="V168" s="550"/>
    </row>
    <row r="169" spans="1:40" ht="15.6" x14ac:dyDescent="0.3">
      <c r="A169" s="381"/>
      <c r="B169" s="380">
        <v>7</v>
      </c>
      <c r="C169" s="386"/>
      <c r="D169" s="385"/>
      <c r="E169" s="385"/>
      <c r="F169" s="385"/>
      <c r="G169" s="385"/>
      <c r="H169" s="385"/>
      <c r="I169" s="384"/>
      <c r="J169" s="383"/>
      <c r="K169" s="383"/>
      <c r="L169" s="383"/>
      <c r="M169" s="383"/>
      <c r="N169" s="374"/>
      <c r="O169" s="372"/>
      <c r="P169" s="373"/>
      <c r="Q169" s="372"/>
      <c r="R169" s="373"/>
      <c r="S169" s="372"/>
      <c r="T169" s="371"/>
      <c r="U169" s="549"/>
      <c r="V169" s="550"/>
    </row>
    <row r="170" spans="1:40" ht="15.6" x14ac:dyDescent="0.3">
      <c r="A170" s="381"/>
      <c r="B170" s="382">
        <v>8</v>
      </c>
      <c r="C170" s="379"/>
      <c r="D170" s="378"/>
      <c r="E170" s="378"/>
      <c r="F170" s="378"/>
      <c r="G170" s="378"/>
      <c r="H170" s="378"/>
      <c r="I170" s="377"/>
      <c r="J170" s="375"/>
      <c r="K170" s="376"/>
      <c r="L170" s="376"/>
      <c r="M170" s="376"/>
      <c r="N170" s="374"/>
      <c r="O170" s="372"/>
      <c r="P170" s="373"/>
      <c r="Q170" s="372"/>
      <c r="R170" s="373"/>
      <c r="S170" s="372"/>
      <c r="T170" s="371"/>
      <c r="U170" s="549"/>
      <c r="V170" s="550"/>
    </row>
    <row r="171" spans="1:40" ht="15.6" x14ac:dyDescent="0.3">
      <c r="A171" s="381"/>
      <c r="B171" s="380">
        <v>9</v>
      </c>
      <c r="C171" s="379"/>
      <c r="D171" s="378"/>
      <c r="E171" s="378"/>
      <c r="F171" s="378"/>
      <c r="G171" s="378"/>
      <c r="H171" s="378"/>
      <c r="I171" s="377"/>
      <c r="J171" s="376"/>
      <c r="K171" s="375"/>
      <c r="L171" s="376"/>
      <c r="M171" s="376"/>
      <c r="N171" s="374"/>
      <c r="O171" s="372"/>
      <c r="P171" s="373"/>
      <c r="Q171" s="372"/>
      <c r="R171" s="373"/>
      <c r="S171" s="372"/>
      <c r="T171" s="371"/>
      <c r="U171" s="549"/>
      <c r="V171" s="550"/>
    </row>
    <row r="172" spans="1:40" ht="15.6" x14ac:dyDescent="0.3">
      <c r="A172" s="381"/>
      <c r="B172" s="382">
        <v>10</v>
      </c>
      <c r="C172" s="379"/>
      <c r="D172" s="378"/>
      <c r="E172" s="378"/>
      <c r="F172" s="378"/>
      <c r="G172" s="378"/>
      <c r="H172" s="378"/>
      <c r="I172" s="377"/>
      <c r="J172" s="376"/>
      <c r="K172" s="376"/>
      <c r="L172" s="375"/>
      <c r="M172" s="376"/>
      <c r="N172" s="374"/>
      <c r="O172" s="372"/>
      <c r="P172" s="373"/>
      <c r="Q172" s="372"/>
      <c r="R172" s="373"/>
      <c r="S172" s="372"/>
      <c r="T172" s="371"/>
      <c r="U172" s="549"/>
      <c r="V172" s="550"/>
    </row>
    <row r="173" spans="1:40" ht="15.6" x14ac:dyDescent="0.3">
      <c r="A173" s="381"/>
      <c r="B173" s="380">
        <v>11</v>
      </c>
      <c r="C173" s="379"/>
      <c r="D173" s="378"/>
      <c r="E173" s="378"/>
      <c r="F173" s="378"/>
      <c r="G173" s="378"/>
      <c r="H173" s="378"/>
      <c r="I173" s="377"/>
      <c r="J173" s="376"/>
      <c r="K173" s="376"/>
      <c r="L173" s="376"/>
      <c r="M173" s="375"/>
      <c r="N173" s="374"/>
      <c r="O173" s="372"/>
      <c r="P173" s="373"/>
      <c r="Q173" s="372"/>
      <c r="R173" s="373"/>
      <c r="S173" s="372"/>
      <c r="T173" s="371"/>
      <c r="U173" s="549"/>
      <c r="V173" s="550"/>
    </row>
    <row r="174" spans="1:40" ht="16.2" thickBot="1" x14ac:dyDescent="0.35">
      <c r="A174" s="370"/>
      <c r="B174" s="369">
        <v>12</v>
      </c>
      <c r="C174" s="368"/>
      <c r="D174" s="367"/>
      <c r="E174" s="367"/>
      <c r="F174" s="367"/>
      <c r="G174" s="367"/>
      <c r="H174" s="367"/>
      <c r="I174" s="367"/>
      <c r="J174" s="366"/>
      <c r="K174" s="366"/>
      <c r="L174" s="366"/>
      <c r="M174" s="366"/>
      <c r="N174" s="365"/>
      <c r="O174" s="363"/>
      <c r="P174" s="364"/>
      <c r="Q174" s="363"/>
      <c r="R174" s="364"/>
      <c r="S174" s="363"/>
      <c r="T174" s="362"/>
      <c r="U174" s="556"/>
      <c r="V174" s="557"/>
    </row>
    <row r="176" spans="1:40" x14ac:dyDescent="0.25">
      <c r="A176" s="357" t="s">
        <v>149</v>
      </c>
    </row>
    <row r="177" spans="1:23" x14ac:dyDescent="0.25">
      <c r="A177" s="406"/>
      <c r="B177" s="357"/>
      <c r="C177" s="357"/>
      <c r="D177" s="357"/>
      <c r="E177" s="357"/>
      <c r="F177" s="357"/>
      <c r="G177" s="357"/>
      <c r="H177" s="357"/>
      <c r="I177" s="357"/>
      <c r="J177" s="357"/>
      <c r="K177" s="357"/>
      <c r="L177" s="357"/>
      <c r="M177" s="357"/>
      <c r="N177" s="357"/>
      <c r="O177" s="357"/>
      <c r="P177" s="357"/>
      <c r="Q177" s="357"/>
      <c r="R177" s="357"/>
      <c r="S177" s="357"/>
      <c r="T177" s="357"/>
      <c r="U177" s="357"/>
      <c r="V177" s="357"/>
    </row>
    <row r="178" spans="1:23" ht="15" x14ac:dyDescent="0.25">
      <c r="A178" s="401"/>
      <c r="P178" s="533"/>
      <c r="Q178" s="404"/>
    </row>
    <row r="179" spans="1:23" x14ac:dyDescent="0.25">
      <c r="B179" s="357"/>
      <c r="C179" s="357"/>
      <c r="D179" s="357"/>
      <c r="E179" s="357"/>
      <c r="F179" s="357"/>
      <c r="G179" s="357"/>
      <c r="H179" s="357"/>
      <c r="I179" s="357"/>
      <c r="J179" s="357"/>
      <c r="K179" s="357"/>
      <c r="L179" s="357"/>
      <c r="M179" s="357"/>
      <c r="N179" s="357"/>
      <c r="O179" s="357"/>
      <c r="P179" s="357"/>
      <c r="Q179" s="357"/>
      <c r="R179" s="357"/>
      <c r="S179" s="357"/>
      <c r="T179" s="357"/>
      <c r="U179" s="357"/>
      <c r="V179" s="357"/>
    </row>
    <row r="181" spans="1:23" x14ac:dyDescent="0.25">
      <c r="A181" s="401"/>
      <c r="B181" s="357"/>
      <c r="C181" s="357"/>
      <c r="D181" s="357"/>
      <c r="E181" s="357"/>
      <c r="F181" s="357"/>
      <c r="G181" s="357"/>
      <c r="H181" s="357"/>
      <c r="I181" s="357"/>
      <c r="J181" s="357"/>
      <c r="K181" s="357"/>
      <c r="L181" s="357"/>
      <c r="M181" s="357"/>
      <c r="N181" s="357"/>
      <c r="O181" s="357"/>
      <c r="P181" s="357"/>
      <c r="Q181" s="357"/>
      <c r="R181" s="357"/>
      <c r="S181" s="357"/>
      <c r="T181" s="357"/>
      <c r="U181" s="357"/>
      <c r="V181" s="357"/>
    </row>
    <row r="183" spans="1:23" x14ac:dyDescent="0.25">
      <c r="B183" s="357"/>
      <c r="C183" s="357"/>
      <c r="D183" s="357"/>
    </row>
    <row r="184" spans="1:23" ht="22.8" x14ac:dyDescent="0.4">
      <c r="A184" s="532" t="s">
        <v>0</v>
      </c>
    </row>
    <row r="185" spans="1:23" ht="13.8" thickBot="1" x14ac:dyDescent="0.3"/>
    <row r="186" spans="1:23" ht="99.75" customHeight="1" thickBot="1" x14ac:dyDescent="0.55000000000000004">
      <c r="A186" s="539" t="str">
        <f>CONCATENATE("FLORET        ",AE9)</f>
        <v>FLORET        klein wapen</v>
      </c>
      <c r="B186" s="540"/>
      <c r="C186" s="541" t="str">
        <f>CONCATENATE(AC9,"                     ", AD9)</f>
        <v>LOPER                      mechanisch</v>
      </c>
      <c r="D186" s="542"/>
      <c r="E186" s="543"/>
      <c r="F186" s="543"/>
      <c r="G186" s="543"/>
      <c r="H186" s="543"/>
      <c r="I186" s="543"/>
      <c r="J186" s="543"/>
      <c r="K186" s="544"/>
      <c r="L186" s="545">
        <f>AA9</f>
        <v>1</v>
      </c>
      <c r="M186" s="546"/>
      <c r="N186" s="530" t="s">
        <v>69</v>
      </c>
      <c r="O186" s="547" t="s">
        <v>151</v>
      </c>
      <c r="P186" s="548"/>
      <c r="Q186" s="547" t="s">
        <v>150</v>
      </c>
      <c r="R186" s="548"/>
      <c r="S186" s="547" t="s">
        <v>73</v>
      </c>
      <c r="T186" s="548"/>
      <c r="U186" s="559" t="s">
        <v>95</v>
      </c>
      <c r="V186" s="560"/>
      <c r="W186" s="146" t="s">
        <v>148</v>
      </c>
    </row>
    <row r="187" spans="1:23" ht="16.2" thickBot="1" x14ac:dyDescent="0.35">
      <c r="A187" s="396" t="s">
        <v>100</v>
      </c>
      <c r="B187" s="400"/>
      <c r="C187" s="399">
        <v>1</v>
      </c>
      <c r="D187" s="398">
        <v>2</v>
      </c>
      <c r="E187" s="398">
        <v>3</v>
      </c>
      <c r="F187" s="398">
        <v>4</v>
      </c>
      <c r="G187" s="398">
        <v>5</v>
      </c>
      <c r="H187" s="398">
        <v>6</v>
      </c>
      <c r="I187" s="398">
        <v>7</v>
      </c>
      <c r="J187" s="398">
        <v>8</v>
      </c>
      <c r="K187" s="398">
        <v>9</v>
      </c>
      <c r="L187" s="397">
        <v>10</v>
      </c>
      <c r="M187" s="397">
        <v>11</v>
      </c>
      <c r="N187" s="394">
        <v>12</v>
      </c>
      <c r="O187" s="396" t="s">
        <v>99</v>
      </c>
      <c r="P187" s="395" t="s">
        <v>101</v>
      </c>
      <c r="Q187" s="393" t="s">
        <v>99</v>
      </c>
      <c r="R187" s="394" t="s">
        <v>101</v>
      </c>
      <c r="S187" s="393" t="s">
        <v>99</v>
      </c>
      <c r="T187" s="392" t="s">
        <v>101</v>
      </c>
      <c r="U187" s="561"/>
      <c r="V187" s="562"/>
    </row>
    <row r="188" spans="1:23" ht="17.25" customHeight="1" x14ac:dyDescent="0.3">
      <c r="A188" s="381"/>
      <c r="B188" s="380">
        <v>1</v>
      </c>
      <c r="C188" s="391"/>
      <c r="D188" s="390"/>
      <c r="E188" s="390"/>
      <c r="F188" s="390"/>
      <c r="G188" s="390"/>
      <c r="H188" s="390"/>
      <c r="I188" s="390"/>
      <c r="J188" s="389"/>
      <c r="K188" s="389"/>
      <c r="L188" s="389"/>
      <c r="M188" s="389"/>
      <c r="N188" s="387"/>
      <c r="O188" s="372"/>
      <c r="P188" s="373"/>
      <c r="Q188" s="372"/>
      <c r="R188" s="373"/>
      <c r="S188" s="372"/>
      <c r="T188" s="371"/>
      <c r="U188" s="549"/>
      <c r="V188" s="550"/>
    </row>
    <row r="189" spans="1:23" ht="15.6" x14ac:dyDescent="0.3">
      <c r="A189" s="381"/>
      <c r="B189" s="382">
        <v>2</v>
      </c>
      <c r="C189" s="386"/>
      <c r="D189" s="384"/>
      <c r="E189" s="385"/>
      <c r="F189" s="385"/>
      <c r="G189" s="385"/>
      <c r="H189" s="385"/>
      <c r="I189" s="385"/>
      <c r="J189" s="388"/>
      <c r="K189" s="388"/>
      <c r="L189" s="388"/>
      <c r="M189" s="388"/>
      <c r="N189" s="387"/>
      <c r="O189" s="372"/>
      <c r="P189" s="373"/>
      <c r="Q189" s="372"/>
      <c r="R189" s="373"/>
      <c r="S189" s="372"/>
      <c r="T189" s="371"/>
      <c r="U189" s="549"/>
      <c r="V189" s="550"/>
    </row>
    <row r="190" spans="1:23" ht="15.6" x14ac:dyDescent="0.3">
      <c r="A190" s="381"/>
      <c r="B190" s="380">
        <v>3</v>
      </c>
      <c r="C190" s="386"/>
      <c r="D190" s="385"/>
      <c r="E190" s="384"/>
      <c r="F190" s="385"/>
      <c r="G190" s="385"/>
      <c r="H190" s="385"/>
      <c r="I190" s="385"/>
      <c r="J190" s="388"/>
      <c r="K190" s="388"/>
      <c r="L190" s="388"/>
      <c r="M190" s="388"/>
      <c r="N190" s="387"/>
      <c r="O190" s="372"/>
      <c r="P190" s="373"/>
      <c r="Q190" s="372"/>
      <c r="R190" s="373"/>
      <c r="S190" s="372"/>
      <c r="T190" s="371"/>
      <c r="U190" s="549"/>
      <c r="V190" s="550"/>
    </row>
    <row r="191" spans="1:23" ht="15.6" x14ac:dyDescent="0.3">
      <c r="A191" s="381"/>
      <c r="B191" s="382">
        <v>4</v>
      </c>
      <c r="C191" s="386"/>
      <c r="D191" s="385"/>
      <c r="E191" s="385"/>
      <c r="F191" s="384"/>
      <c r="G191" s="385"/>
      <c r="H191" s="385"/>
      <c r="I191" s="385"/>
      <c r="J191" s="388"/>
      <c r="K191" s="388"/>
      <c r="L191" s="388"/>
      <c r="M191" s="388"/>
      <c r="N191" s="387"/>
      <c r="O191" s="372"/>
      <c r="P191" s="373"/>
      <c r="Q191" s="372"/>
      <c r="R191" s="373"/>
      <c r="S191" s="372"/>
      <c r="T191" s="371"/>
      <c r="U191" s="549"/>
      <c r="V191" s="550"/>
    </row>
    <row r="192" spans="1:23" ht="15.6" x14ac:dyDescent="0.3">
      <c r="A192" s="381"/>
      <c r="B192" s="380">
        <v>5</v>
      </c>
      <c r="C192" s="386"/>
      <c r="D192" s="385"/>
      <c r="E192" s="385"/>
      <c r="F192" s="385"/>
      <c r="G192" s="384"/>
      <c r="H192" s="385"/>
      <c r="I192" s="385"/>
      <c r="J192" s="388"/>
      <c r="K192" s="388"/>
      <c r="L192" s="388"/>
      <c r="M192" s="388"/>
      <c r="N192" s="387"/>
      <c r="O192" s="372"/>
      <c r="P192" s="373"/>
      <c r="Q192" s="372"/>
      <c r="R192" s="373"/>
      <c r="S192" s="372"/>
      <c r="T192" s="371"/>
      <c r="U192" s="549"/>
      <c r="V192" s="550"/>
    </row>
    <row r="193" spans="1:23" ht="15.6" x14ac:dyDescent="0.3">
      <c r="A193" s="381"/>
      <c r="B193" s="382">
        <v>6</v>
      </c>
      <c r="C193" s="386"/>
      <c r="D193" s="385"/>
      <c r="E193" s="385"/>
      <c r="F193" s="385"/>
      <c r="G193" s="385"/>
      <c r="H193" s="384"/>
      <c r="I193" s="385"/>
      <c r="J193" s="388"/>
      <c r="K193" s="388"/>
      <c r="L193" s="388"/>
      <c r="M193" s="388"/>
      <c r="N193" s="387"/>
      <c r="O193" s="372"/>
      <c r="P193" s="373"/>
      <c r="Q193" s="372"/>
      <c r="R193" s="373"/>
      <c r="S193" s="372"/>
      <c r="T193" s="371"/>
      <c r="U193" s="549"/>
      <c r="V193" s="550"/>
    </row>
    <row r="194" spans="1:23" ht="15.6" x14ac:dyDescent="0.3">
      <c r="A194" s="381"/>
      <c r="B194" s="380">
        <v>7</v>
      </c>
      <c r="C194" s="386"/>
      <c r="D194" s="385"/>
      <c r="E194" s="385"/>
      <c r="F194" s="385"/>
      <c r="G194" s="385"/>
      <c r="H194" s="385"/>
      <c r="I194" s="384"/>
      <c r="J194" s="383"/>
      <c r="K194" s="383"/>
      <c r="L194" s="383"/>
      <c r="M194" s="383"/>
      <c r="N194" s="374"/>
      <c r="O194" s="372"/>
      <c r="P194" s="373"/>
      <c r="Q194" s="372"/>
      <c r="R194" s="373"/>
      <c r="S194" s="372"/>
      <c r="T194" s="371"/>
      <c r="U194" s="549"/>
      <c r="V194" s="550"/>
    </row>
    <row r="195" spans="1:23" ht="15.6" x14ac:dyDescent="0.3">
      <c r="A195" s="381"/>
      <c r="B195" s="382">
        <v>8</v>
      </c>
      <c r="C195" s="379"/>
      <c r="D195" s="378"/>
      <c r="E195" s="378"/>
      <c r="F195" s="378"/>
      <c r="G195" s="378"/>
      <c r="H195" s="378"/>
      <c r="I195" s="377"/>
      <c r="J195" s="375"/>
      <c r="K195" s="376"/>
      <c r="L195" s="376"/>
      <c r="M195" s="376"/>
      <c r="N195" s="374"/>
      <c r="O195" s="372"/>
      <c r="P195" s="373"/>
      <c r="Q195" s="372"/>
      <c r="R195" s="373"/>
      <c r="S195" s="372"/>
      <c r="T195" s="371"/>
      <c r="U195" s="549"/>
      <c r="V195" s="550"/>
    </row>
    <row r="196" spans="1:23" ht="15.6" x14ac:dyDescent="0.3">
      <c r="A196" s="381"/>
      <c r="B196" s="380">
        <v>9</v>
      </c>
      <c r="C196" s="379"/>
      <c r="D196" s="378"/>
      <c r="E196" s="378"/>
      <c r="F196" s="378"/>
      <c r="G196" s="378"/>
      <c r="H196" s="378"/>
      <c r="I196" s="377"/>
      <c r="J196" s="376"/>
      <c r="K196" s="375"/>
      <c r="L196" s="376"/>
      <c r="M196" s="376"/>
      <c r="N196" s="374"/>
      <c r="O196" s="372"/>
      <c r="P196" s="373"/>
      <c r="Q196" s="372"/>
      <c r="R196" s="373"/>
      <c r="S196" s="372"/>
      <c r="T196" s="371"/>
      <c r="U196" s="549"/>
      <c r="V196" s="550"/>
    </row>
    <row r="197" spans="1:23" ht="15.6" x14ac:dyDescent="0.3">
      <c r="A197" s="381"/>
      <c r="B197" s="382">
        <v>10</v>
      </c>
      <c r="C197" s="379"/>
      <c r="D197" s="378"/>
      <c r="E197" s="378"/>
      <c r="F197" s="378"/>
      <c r="G197" s="378"/>
      <c r="H197" s="378"/>
      <c r="I197" s="377"/>
      <c r="J197" s="376"/>
      <c r="K197" s="376"/>
      <c r="L197" s="375"/>
      <c r="M197" s="376"/>
      <c r="N197" s="374"/>
      <c r="O197" s="372"/>
      <c r="P197" s="373"/>
      <c r="Q197" s="372"/>
      <c r="R197" s="373"/>
      <c r="S197" s="372"/>
      <c r="T197" s="371"/>
      <c r="U197" s="549"/>
      <c r="V197" s="550"/>
    </row>
    <row r="198" spans="1:23" ht="15.6" x14ac:dyDescent="0.3">
      <c r="A198" s="381"/>
      <c r="B198" s="380">
        <v>11</v>
      </c>
      <c r="C198" s="379"/>
      <c r="D198" s="378"/>
      <c r="E198" s="378"/>
      <c r="F198" s="378"/>
      <c r="G198" s="378"/>
      <c r="H198" s="378"/>
      <c r="I198" s="377"/>
      <c r="J198" s="376"/>
      <c r="K198" s="376"/>
      <c r="L198" s="376"/>
      <c r="M198" s="375"/>
      <c r="N198" s="374"/>
      <c r="O198" s="372"/>
      <c r="P198" s="373"/>
      <c r="Q198" s="372"/>
      <c r="R198" s="373"/>
      <c r="S198" s="372"/>
      <c r="T198" s="371"/>
      <c r="U198" s="549"/>
      <c r="V198" s="550"/>
    </row>
    <row r="199" spans="1:23" ht="16.2" thickBot="1" x14ac:dyDescent="0.35">
      <c r="A199" s="370"/>
      <c r="B199" s="369">
        <v>12</v>
      </c>
      <c r="C199" s="368"/>
      <c r="D199" s="367"/>
      <c r="E199" s="367"/>
      <c r="F199" s="367"/>
      <c r="G199" s="367"/>
      <c r="H199" s="367"/>
      <c r="I199" s="367"/>
      <c r="J199" s="366"/>
      <c r="K199" s="366"/>
      <c r="L199" s="366"/>
      <c r="M199" s="366"/>
      <c r="N199" s="365"/>
      <c r="O199" s="363"/>
      <c r="P199" s="364"/>
      <c r="Q199" s="363"/>
      <c r="R199" s="364"/>
      <c r="S199" s="363"/>
      <c r="T199" s="362"/>
      <c r="U199" s="556"/>
      <c r="V199" s="557"/>
    </row>
    <row r="201" spans="1:23" x14ac:dyDescent="0.25">
      <c r="A201" s="357" t="s">
        <v>149</v>
      </c>
    </row>
    <row r="202" spans="1:23" x14ac:dyDescent="0.25">
      <c r="A202" s="361"/>
      <c r="B202" s="357"/>
      <c r="C202" s="357"/>
      <c r="D202" s="357"/>
      <c r="E202" s="357"/>
      <c r="F202" s="357"/>
      <c r="G202" s="357"/>
      <c r="H202" s="357"/>
      <c r="I202" s="357"/>
      <c r="J202" s="357"/>
      <c r="K202" s="357"/>
      <c r="L202" s="357"/>
      <c r="M202" s="357"/>
      <c r="N202" s="357"/>
      <c r="O202" s="357"/>
      <c r="P202" s="357"/>
      <c r="Q202" s="357"/>
      <c r="R202" s="357"/>
      <c r="S202" s="357"/>
      <c r="T202" s="357"/>
      <c r="U202" s="357"/>
      <c r="V202" s="357"/>
    </row>
    <row r="203" spans="1:23" x14ac:dyDescent="0.25">
      <c r="A203" s="357"/>
      <c r="W203" s="156"/>
    </row>
    <row r="204" spans="1:23" x14ac:dyDescent="0.25">
      <c r="A204" s="357"/>
      <c r="B204" s="357"/>
      <c r="C204" s="357"/>
      <c r="D204" s="357"/>
      <c r="E204" s="357"/>
      <c r="F204" s="357"/>
      <c r="G204" s="357"/>
      <c r="H204" s="357"/>
      <c r="I204" s="357"/>
      <c r="J204" s="357"/>
      <c r="K204" s="357"/>
      <c r="L204" s="357"/>
      <c r="M204" s="357"/>
      <c r="N204" s="357"/>
      <c r="O204" s="357"/>
      <c r="P204" s="357"/>
      <c r="Q204" s="357"/>
      <c r="R204" s="357"/>
      <c r="S204" s="357"/>
      <c r="T204" s="357"/>
      <c r="U204" s="357"/>
      <c r="V204" s="357"/>
      <c r="W204" s="156"/>
    </row>
    <row r="205" spans="1:23" ht="15" x14ac:dyDescent="0.25">
      <c r="A205" s="401"/>
      <c r="H205" s="401"/>
      <c r="I205" s="401"/>
      <c r="J205" s="401"/>
      <c r="K205" s="401"/>
      <c r="L205" s="401"/>
      <c r="M205" s="401"/>
      <c r="N205" s="401"/>
      <c r="O205" s="401"/>
      <c r="P205" s="533"/>
      <c r="Q205" s="404"/>
    </row>
    <row r="209" spans="1:1" ht="22.8" x14ac:dyDescent="0.4">
      <c r="A209" s="532" t="s">
        <v>0</v>
      </c>
    </row>
  </sheetData>
  <mergeCells count="157">
    <mergeCell ref="U199:V199"/>
    <mergeCell ref="U193:V193"/>
    <mergeCell ref="U194:V194"/>
    <mergeCell ref="U195:V195"/>
    <mergeCell ref="U196:V196"/>
    <mergeCell ref="U197:V197"/>
    <mergeCell ref="U198:V198"/>
    <mergeCell ref="U186:V187"/>
    <mergeCell ref="U188:V188"/>
    <mergeCell ref="U189:V189"/>
    <mergeCell ref="U190:V190"/>
    <mergeCell ref="U191:V191"/>
    <mergeCell ref="U192:V192"/>
    <mergeCell ref="A186:B186"/>
    <mergeCell ref="C186:K186"/>
    <mergeCell ref="L186:M186"/>
    <mergeCell ref="O186:P186"/>
    <mergeCell ref="Q186:R186"/>
    <mergeCell ref="S186:T186"/>
    <mergeCell ref="U169:V169"/>
    <mergeCell ref="U170:V170"/>
    <mergeCell ref="U171:V171"/>
    <mergeCell ref="U172:V172"/>
    <mergeCell ref="U173:V173"/>
    <mergeCell ref="U174:V174"/>
    <mergeCell ref="U163:V163"/>
    <mergeCell ref="U164:V164"/>
    <mergeCell ref="U165:V165"/>
    <mergeCell ref="U166:V166"/>
    <mergeCell ref="U167:V167"/>
    <mergeCell ref="U168:V168"/>
    <mergeCell ref="U149:V149"/>
    <mergeCell ref="A161:B161"/>
    <mergeCell ref="C161:K161"/>
    <mergeCell ref="L161:M161"/>
    <mergeCell ref="O161:P161"/>
    <mergeCell ref="Q161:R161"/>
    <mergeCell ref="S161:T161"/>
    <mergeCell ref="U161:V162"/>
    <mergeCell ref="U143:V143"/>
    <mergeCell ref="U144:V144"/>
    <mergeCell ref="U145:V145"/>
    <mergeCell ref="U146:V146"/>
    <mergeCell ref="U147:V147"/>
    <mergeCell ref="U148:V148"/>
    <mergeCell ref="U136:V137"/>
    <mergeCell ref="U138:V138"/>
    <mergeCell ref="U139:V139"/>
    <mergeCell ref="U140:V140"/>
    <mergeCell ref="U141:V141"/>
    <mergeCell ref="U142:V142"/>
    <mergeCell ref="A136:B136"/>
    <mergeCell ref="C136:K136"/>
    <mergeCell ref="L136:M136"/>
    <mergeCell ref="O136:P136"/>
    <mergeCell ref="Q136:R136"/>
    <mergeCell ref="S136:T136"/>
    <mergeCell ref="U119:V119"/>
    <mergeCell ref="U120:V120"/>
    <mergeCell ref="U121:V121"/>
    <mergeCell ref="U122:V122"/>
    <mergeCell ref="U123:V123"/>
    <mergeCell ref="U124:V124"/>
    <mergeCell ref="U113:V113"/>
    <mergeCell ref="U114:V114"/>
    <mergeCell ref="U115:V115"/>
    <mergeCell ref="U116:V116"/>
    <mergeCell ref="U117:V117"/>
    <mergeCell ref="U118:V118"/>
    <mergeCell ref="U99:V99"/>
    <mergeCell ref="A111:B111"/>
    <mergeCell ref="C111:K111"/>
    <mergeCell ref="L111:M111"/>
    <mergeCell ref="O111:P111"/>
    <mergeCell ref="Q111:R111"/>
    <mergeCell ref="S111:T111"/>
    <mergeCell ref="U111:V112"/>
    <mergeCell ref="U93:V93"/>
    <mergeCell ref="U94:V94"/>
    <mergeCell ref="U95:V95"/>
    <mergeCell ref="U96:V96"/>
    <mergeCell ref="U97:V97"/>
    <mergeCell ref="U98:V98"/>
    <mergeCell ref="X87:AN87"/>
    <mergeCell ref="U88:V88"/>
    <mergeCell ref="U89:V89"/>
    <mergeCell ref="U90:V90"/>
    <mergeCell ref="U91:V91"/>
    <mergeCell ref="U92:V92"/>
    <mergeCell ref="U73:V73"/>
    <mergeCell ref="U74:V74"/>
    <mergeCell ref="A84:F84"/>
    <mergeCell ref="A86:B86"/>
    <mergeCell ref="C86:K86"/>
    <mergeCell ref="L86:M86"/>
    <mergeCell ref="O86:P86"/>
    <mergeCell ref="Q86:R86"/>
    <mergeCell ref="S86:T86"/>
    <mergeCell ref="U86:V87"/>
    <mergeCell ref="U67:V67"/>
    <mergeCell ref="U68:V68"/>
    <mergeCell ref="U69:V69"/>
    <mergeCell ref="U70:V70"/>
    <mergeCell ref="U71:V71"/>
    <mergeCell ref="U72:V72"/>
    <mergeCell ref="S61:T61"/>
    <mergeCell ref="U61:V62"/>
    <mergeCell ref="U63:V63"/>
    <mergeCell ref="U64:V64"/>
    <mergeCell ref="U65:V65"/>
    <mergeCell ref="U66:V66"/>
    <mergeCell ref="A60:F60"/>
    <mergeCell ref="A61:B61"/>
    <mergeCell ref="C61:K61"/>
    <mergeCell ref="L61:M61"/>
    <mergeCell ref="O61:P61"/>
    <mergeCell ref="Q61:R61"/>
    <mergeCell ref="U45:V45"/>
    <mergeCell ref="U46:V46"/>
    <mergeCell ref="U47:V47"/>
    <mergeCell ref="U48:V48"/>
    <mergeCell ref="U49:V49"/>
    <mergeCell ref="U50:V50"/>
    <mergeCell ref="U39:V39"/>
    <mergeCell ref="U40:V40"/>
    <mergeCell ref="U41:V41"/>
    <mergeCell ref="U42:V42"/>
    <mergeCell ref="U43:V43"/>
    <mergeCell ref="U44:V44"/>
    <mergeCell ref="U24:V24"/>
    <mergeCell ref="U25:V25"/>
    <mergeCell ref="A35:F35"/>
    <mergeCell ref="A37:B37"/>
    <mergeCell ref="C37:K37"/>
    <mergeCell ref="L37:M37"/>
    <mergeCell ref="O37:P37"/>
    <mergeCell ref="Q37:R37"/>
    <mergeCell ref="S37:T37"/>
    <mergeCell ref="U37:V38"/>
    <mergeCell ref="U21:V21"/>
    <mergeCell ref="U22:V22"/>
    <mergeCell ref="U23:V23"/>
    <mergeCell ref="U12:V13"/>
    <mergeCell ref="X12:AN12"/>
    <mergeCell ref="U14:V14"/>
    <mergeCell ref="U15:V15"/>
    <mergeCell ref="U16:V16"/>
    <mergeCell ref="U17:V17"/>
    <mergeCell ref="A12:B12"/>
    <mergeCell ref="C12:K12"/>
    <mergeCell ref="L12:M12"/>
    <mergeCell ref="O12:P12"/>
    <mergeCell ref="Q12:R12"/>
    <mergeCell ref="S12:T12"/>
    <mergeCell ref="U18:V18"/>
    <mergeCell ref="U19:V19"/>
    <mergeCell ref="U20:V20"/>
  </mergeCells>
  <dataValidations count="1">
    <dataValidation type="whole" allowBlank="1" showInputMessage="1" showErrorMessage="1" error="Poule mag tussen 1 en 4 keer geschermd worden" sqref="AA2:AA9" xr:uid="{BCEDC15A-D181-446E-B85B-5C43F42EE784}">
      <formula1>1</formula1>
      <formula2>4</formula2>
    </dataValidation>
  </dataValidations>
  <hyperlinks>
    <hyperlink ref="W2" location="'P floret'!W12" display="&gt;&gt;" xr:uid="{062351C8-D03B-4E25-97CA-1EC127DEE2A6}"/>
    <hyperlink ref="W3" location="'P floret'!W37" display="&gt;&gt;" xr:uid="{3C5458BE-7F53-4E3D-B14B-4EC76566533A}"/>
    <hyperlink ref="W5" location="'P floret'!W86" display="&gt;&gt;" xr:uid="{D1031CF0-CDF3-4722-ABD0-DA77BDDC25B4}"/>
    <hyperlink ref="W6" location="'P floret'!W111" display="&gt;&gt;" xr:uid="{35FCF759-8259-4C83-BF8A-EA2B5A7D2014}"/>
    <hyperlink ref="W7" location="'P floret'!W136" display="&gt;&gt;" xr:uid="{36357EF7-C47D-4B50-9636-8AF0A7CFC3B0}"/>
    <hyperlink ref="W8" location="'P floret'!W161" display="&gt;&gt;" xr:uid="{6A4F7A50-7761-482D-BB6A-593EC8FCE84D}"/>
    <hyperlink ref="W9" location="'P floret'!W186" display="&gt;&gt;" xr:uid="{EB72B096-CE12-47CE-8E93-763320CE90A6}"/>
    <hyperlink ref="W4" location="'P floret'!W61" display="&gt;&gt;" xr:uid="{ADE1A9C5-3038-45BB-BD2F-99B1DFDB4D26}"/>
    <hyperlink ref="W12" location="'P floret'!A1" display="A" xr:uid="{7D60D6CA-BC69-41D0-9C1E-640FAE999B72}"/>
    <hyperlink ref="W37" location="'P floret'!A1" display="B" xr:uid="{7BC2E199-8ADC-4921-A131-6FE81CF72769}"/>
    <hyperlink ref="W61" location="'P floret'!A1" display="C" xr:uid="{76A4760D-11E0-47AE-974F-16A1CD69FFD8}"/>
    <hyperlink ref="W86" location="'P floret'!A1" display="D" xr:uid="{2AA256B7-9E05-479C-A397-513698049FB2}"/>
    <hyperlink ref="W111" location="'P floret'!A1" display="E" xr:uid="{8C593964-922B-466A-B9BF-C2668DB5578D}"/>
    <hyperlink ref="W136" location="'P floret'!A1" display="F" xr:uid="{A3827D0A-8D0F-480D-B41D-E014C9D1913C}"/>
    <hyperlink ref="W186" location="'P floret'!A1" display="H" xr:uid="{0BCF96D9-9109-4395-9B69-E4FE618AE754}"/>
    <hyperlink ref="W161" location="'P floret'!A1" display="G" xr:uid="{5887051A-0184-43C2-8538-AECE6585C735}"/>
  </hyperlinks>
  <pageMargins left="0" right="0" top="0.39000000000000007" bottom="1.1000000000000001" header="0.51" footer="1.18"/>
  <pageSetup paperSize="9" orientation="landscape" r:id="rId1"/>
  <headerFooter alignWithMargins="0"/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72417" r:id="rId4" name="Button 1">
              <controlPr defaultSize="0" print="0" autoFill="0" autoPict="0" macro="[0]!PSPrint_A">
                <anchor moveWithCells="1" sizeWithCells="1">
                  <from>
                    <xdr:col>0</xdr:col>
                    <xdr:colOff>45720</xdr:colOff>
                    <xdr:row>11</xdr:row>
                    <xdr:rowOff>38100</xdr:rowOff>
                  </from>
                  <to>
                    <xdr:col>1</xdr:col>
                    <xdr:colOff>144780</xdr:colOff>
                    <xdr:row>11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18" r:id="rId5" name="Button 2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36</xdr:row>
                    <xdr:rowOff>38100</xdr:rowOff>
                  </from>
                  <to>
                    <xdr:col>1</xdr:col>
                    <xdr:colOff>121920</xdr:colOff>
                    <xdr:row>36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19" r:id="rId6" name="Button 3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60</xdr:row>
                    <xdr:rowOff>38100</xdr:rowOff>
                  </from>
                  <to>
                    <xdr:col>1</xdr:col>
                    <xdr:colOff>152400</xdr:colOff>
                    <xdr:row>60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20" r:id="rId7" name="Button 4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85</xdr:row>
                    <xdr:rowOff>38100</xdr:rowOff>
                  </from>
                  <to>
                    <xdr:col>1</xdr:col>
                    <xdr:colOff>152400</xdr:colOff>
                    <xdr:row>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21" r:id="rId8" name="Button 5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110</xdr:row>
                    <xdr:rowOff>38100</xdr:rowOff>
                  </from>
                  <to>
                    <xdr:col>1</xdr:col>
                    <xdr:colOff>152400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22" r:id="rId9" name="Button 6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135</xdr:row>
                    <xdr:rowOff>68580</xdr:rowOff>
                  </from>
                  <to>
                    <xdr:col>1</xdr:col>
                    <xdr:colOff>137160</xdr:colOff>
                    <xdr:row>135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23" r:id="rId10" name="Button 7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160</xdr:row>
                    <xdr:rowOff>38100</xdr:rowOff>
                  </from>
                  <to>
                    <xdr:col>1</xdr:col>
                    <xdr:colOff>175260</xdr:colOff>
                    <xdr:row>160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24" r:id="rId11" name="Button 8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185</xdr:row>
                    <xdr:rowOff>38100</xdr:rowOff>
                  </from>
                  <to>
                    <xdr:col>1</xdr:col>
                    <xdr:colOff>175260</xdr:colOff>
                    <xdr:row>185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25" r:id="rId12" name="Button 9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150</xdr:row>
                    <xdr:rowOff>0</xdr:rowOff>
                  </from>
                  <to>
                    <xdr:col>4</xdr:col>
                    <xdr:colOff>83820</xdr:colOff>
                    <xdr:row>150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26" r:id="rId13" name="Button 10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125</xdr:row>
                    <xdr:rowOff>0</xdr:rowOff>
                  </from>
                  <to>
                    <xdr:col>4</xdr:col>
                    <xdr:colOff>83820</xdr:colOff>
                    <xdr:row>125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27" r:id="rId14" name="Button 11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26</xdr:row>
                    <xdr:rowOff>0</xdr:rowOff>
                  </from>
                  <to>
                    <xdr:col>4</xdr:col>
                    <xdr:colOff>83820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28" r:id="rId15" name="Button 12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51</xdr:row>
                    <xdr:rowOff>0</xdr:rowOff>
                  </from>
                  <to>
                    <xdr:col>4</xdr:col>
                    <xdr:colOff>83820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29" r:id="rId16" name="Button 13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75</xdr:row>
                    <xdr:rowOff>0</xdr:rowOff>
                  </from>
                  <to>
                    <xdr:col>4</xdr:col>
                    <xdr:colOff>83820</xdr:colOff>
                    <xdr:row>75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30" r:id="rId17" name="Button 14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100</xdr:row>
                    <xdr:rowOff>0</xdr:rowOff>
                  </from>
                  <to>
                    <xdr:col>4</xdr:col>
                    <xdr:colOff>83820</xdr:colOff>
                    <xdr:row>100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31" r:id="rId18" name="Button 15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175</xdr:row>
                    <xdr:rowOff>0</xdr:rowOff>
                  </from>
                  <to>
                    <xdr:col>4</xdr:col>
                    <xdr:colOff>83820</xdr:colOff>
                    <xdr:row>176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32" r:id="rId19" name="Button 16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200</xdr:row>
                    <xdr:rowOff>0</xdr:rowOff>
                  </from>
                  <to>
                    <xdr:col>4</xdr:col>
                    <xdr:colOff>83820</xdr:colOff>
                    <xdr:row>201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33" r:id="rId20" name="Button 17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26</xdr:row>
                    <xdr:rowOff>0</xdr:rowOff>
                  </from>
                  <to>
                    <xdr:col>21</xdr:col>
                    <xdr:colOff>190500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34" r:id="rId21" name="Button 18">
              <controlPr defaultSize="0" print="0" autoFill="0" autoPict="0" macro="[0]!Knop220_Klikken">
                <anchor moveWithCells="1" sizeWithCells="1">
                  <from>
                    <xdr:col>5</xdr:col>
                    <xdr:colOff>106680</xdr:colOff>
                    <xdr:row>51</xdr:row>
                    <xdr:rowOff>0</xdr:rowOff>
                  </from>
                  <to>
                    <xdr:col>21</xdr:col>
                    <xdr:colOff>160020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35" r:id="rId22" name="Button 19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75</xdr:row>
                    <xdr:rowOff>0</xdr:rowOff>
                  </from>
                  <to>
                    <xdr:col>21</xdr:col>
                    <xdr:colOff>190500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36" r:id="rId23" name="Button 20">
              <controlPr defaultSize="0" print="0" autoFill="0" autoPict="0" macro="[0]!PSWis">
                <anchor moveWithCells="1" sizeWithCells="1">
                  <from>
                    <xdr:col>5</xdr:col>
                    <xdr:colOff>7620</xdr:colOff>
                    <xdr:row>100</xdr:row>
                    <xdr:rowOff>0</xdr:rowOff>
                  </from>
                  <to>
                    <xdr:col>21</xdr:col>
                    <xdr:colOff>68580</xdr:colOff>
                    <xdr:row>100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37" r:id="rId24" name="Button 21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125</xdr:row>
                    <xdr:rowOff>0</xdr:rowOff>
                  </from>
                  <to>
                    <xdr:col>21</xdr:col>
                    <xdr:colOff>190500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38" r:id="rId25" name="Button 22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150</xdr:row>
                    <xdr:rowOff>0</xdr:rowOff>
                  </from>
                  <to>
                    <xdr:col>21</xdr:col>
                    <xdr:colOff>190500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39" r:id="rId26" name="Button 23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175</xdr:row>
                    <xdr:rowOff>0</xdr:rowOff>
                  </from>
                  <to>
                    <xdr:col>21</xdr:col>
                    <xdr:colOff>190500</xdr:colOff>
                    <xdr:row>176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40" r:id="rId27" name="Button 24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200</xdr:row>
                    <xdr:rowOff>0</xdr:rowOff>
                  </from>
                  <to>
                    <xdr:col>21</xdr:col>
                    <xdr:colOff>190500</xdr:colOff>
                    <xdr:row>201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41" r:id="rId28" name="Button 25">
              <controlPr defaultSize="0" print="0" autoFill="0" autoPict="0" macro="[0]!PSPrint_B">
                <anchor moveWithCells="1" sizeWithCells="1">
                  <from>
                    <xdr:col>0</xdr:col>
                    <xdr:colOff>45720</xdr:colOff>
                    <xdr:row>36</xdr:row>
                    <xdr:rowOff>38100</xdr:rowOff>
                  </from>
                  <to>
                    <xdr:col>1</xdr:col>
                    <xdr:colOff>144780</xdr:colOff>
                    <xdr:row>36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42" r:id="rId29" name="Button 26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60</xdr:row>
                    <xdr:rowOff>38100</xdr:rowOff>
                  </from>
                  <to>
                    <xdr:col>1</xdr:col>
                    <xdr:colOff>121920</xdr:colOff>
                    <xdr:row>60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43" r:id="rId30" name="Button 27">
              <controlPr defaultSize="0" print="0" autoFill="0" autoPict="0" macro="[0]!PSPrint_C">
                <anchor moveWithCells="1" sizeWithCells="1">
                  <from>
                    <xdr:col>0</xdr:col>
                    <xdr:colOff>45720</xdr:colOff>
                    <xdr:row>60</xdr:row>
                    <xdr:rowOff>38100</xdr:rowOff>
                  </from>
                  <to>
                    <xdr:col>1</xdr:col>
                    <xdr:colOff>144780</xdr:colOff>
                    <xdr:row>60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44" r:id="rId31" name="Button 28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85</xdr:row>
                    <xdr:rowOff>38100</xdr:rowOff>
                  </from>
                  <to>
                    <xdr:col>1</xdr:col>
                    <xdr:colOff>152400</xdr:colOff>
                    <xdr:row>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45" r:id="rId32" name="Button 29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85</xdr:row>
                    <xdr:rowOff>38100</xdr:rowOff>
                  </from>
                  <to>
                    <xdr:col>1</xdr:col>
                    <xdr:colOff>121920</xdr:colOff>
                    <xdr:row>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46" r:id="rId33" name="Button 30">
              <controlPr defaultSize="0" print="0" autoFill="0" autoPict="0" macro="[0]!PSPrint_D">
                <anchor moveWithCells="1" sizeWithCells="1">
                  <from>
                    <xdr:col>0</xdr:col>
                    <xdr:colOff>45720</xdr:colOff>
                    <xdr:row>85</xdr:row>
                    <xdr:rowOff>38100</xdr:rowOff>
                  </from>
                  <to>
                    <xdr:col>1</xdr:col>
                    <xdr:colOff>144780</xdr:colOff>
                    <xdr:row>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47" r:id="rId34" name="Button 31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110</xdr:row>
                    <xdr:rowOff>38100</xdr:rowOff>
                  </from>
                  <to>
                    <xdr:col>1</xdr:col>
                    <xdr:colOff>152400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48" r:id="rId35" name="Button 32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110</xdr:row>
                    <xdr:rowOff>38100</xdr:rowOff>
                  </from>
                  <to>
                    <xdr:col>1</xdr:col>
                    <xdr:colOff>152400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49" r:id="rId36" name="Button 33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110</xdr:row>
                    <xdr:rowOff>38100</xdr:rowOff>
                  </from>
                  <to>
                    <xdr:col>1</xdr:col>
                    <xdr:colOff>121920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50" r:id="rId37" name="Button 34">
              <controlPr defaultSize="0" print="0" autoFill="0" autoPict="0" macro="[0]!PSPrint_E">
                <anchor moveWithCells="1" sizeWithCells="1">
                  <from>
                    <xdr:col>0</xdr:col>
                    <xdr:colOff>45720</xdr:colOff>
                    <xdr:row>110</xdr:row>
                    <xdr:rowOff>38100</xdr:rowOff>
                  </from>
                  <to>
                    <xdr:col>1</xdr:col>
                    <xdr:colOff>144780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51" r:id="rId38" name="Button 35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135</xdr:row>
                    <xdr:rowOff>38100</xdr:rowOff>
                  </from>
                  <to>
                    <xdr:col>1</xdr:col>
                    <xdr:colOff>152400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52" r:id="rId39" name="Button 36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135</xdr:row>
                    <xdr:rowOff>38100</xdr:rowOff>
                  </from>
                  <to>
                    <xdr:col>1</xdr:col>
                    <xdr:colOff>152400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53" r:id="rId40" name="Button 37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135</xdr:row>
                    <xdr:rowOff>38100</xdr:rowOff>
                  </from>
                  <to>
                    <xdr:col>1</xdr:col>
                    <xdr:colOff>152400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54" r:id="rId41" name="Button 38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135</xdr:row>
                    <xdr:rowOff>38100</xdr:rowOff>
                  </from>
                  <to>
                    <xdr:col>1</xdr:col>
                    <xdr:colOff>121920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55" r:id="rId42" name="Button 39">
              <controlPr defaultSize="0" print="0" autoFill="0" autoPict="0" macro="[0]!PSPrint_F">
                <anchor moveWithCells="1" sizeWithCells="1">
                  <from>
                    <xdr:col>0</xdr:col>
                    <xdr:colOff>45720</xdr:colOff>
                    <xdr:row>135</xdr:row>
                    <xdr:rowOff>38100</xdr:rowOff>
                  </from>
                  <to>
                    <xdr:col>1</xdr:col>
                    <xdr:colOff>144780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56" r:id="rId43" name="Button 40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160</xdr:row>
                    <xdr:rowOff>68580</xdr:rowOff>
                  </from>
                  <to>
                    <xdr:col>1</xdr:col>
                    <xdr:colOff>137160</xdr:colOff>
                    <xdr:row>160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57" r:id="rId44" name="Button 41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160</xdr:row>
                    <xdr:rowOff>38100</xdr:rowOff>
                  </from>
                  <to>
                    <xdr:col>1</xdr:col>
                    <xdr:colOff>152400</xdr:colOff>
                    <xdr:row>160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58" r:id="rId45" name="Button 42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160</xdr:row>
                    <xdr:rowOff>38100</xdr:rowOff>
                  </from>
                  <to>
                    <xdr:col>1</xdr:col>
                    <xdr:colOff>152400</xdr:colOff>
                    <xdr:row>160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59" r:id="rId46" name="Button 43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160</xdr:row>
                    <xdr:rowOff>38100</xdr:rowOff>
                  </from>
                  <to>
                    <xdr:col>1</xdr:col>
                    <xdr:colOff>152400</xdr:colOff>
                    <xdr:row>160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60" r:id="rId47" name="Button 44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160</xdr:row>
                    <xdr:rowOff>38100</xdr:rowOff>
                  </from>
                  <to>
                    <xdr:col>1</xdr:col>
                    <xdr:colOff>121920</xdr:colOff>
                    <xdr:row>160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61" r:id="rId48" name="Button 45">
              <controlPr defaultSize="0" print="0" autoFill="0" autoPict="0" macro="[0]!PSPrint_G">
                <anchor moveWithCells="1" sizeWithCells="1">
                  <from>
                    <xdr:col>0</xdr:col>
                    <xdr:colOff>45720</xdr:colOff>
                    <xdr:row>160</xdr:row>
                    <xdr:rowOff>38100</xdr:rowOff>
                  </from>
                  <to>
                    <xdr:col>1</xdr:col>
                    <xdr:colOff>144780</xdr:colOff>
                    <xdr:row>160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62" r:id="rId49" name="Button 46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185</xdr:row>
                    <xdr:rowOff>38100</xdr:rowOff>
                  </from>
                  <to>
                    <xdr:col>1</xdr:col>
                    <xdr:colOff>175260</xdr:colOff>
                    <xdr:row>185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63" r:id="rId50" name="Button 47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185</xdr:row>
                    <xdr:rowOff>68580</xdr:rowOff>
                  </from>
                  <to>
                    <xdr:col>1</xdr:col>
                    <xdr:colOff>137160</xdr:colOff>
                    <xdr:row>185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64" r:id="rId51" name="Button 48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185</xdr:row>
                    <xdr:rowOff>38100</xdr:rowOff>
                  </from>
                  <to>
                    <xdr:col>1</xdr:col>
                    <xdr:colOff>152400</xdr:colOff>
                    <xdr:row>185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65" r:id="rId52" name="Button 49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185</xdr:row>
                    <xdr:rowOff>38100</xdr:rowOff>
                  </from>
                  <to>
                    <xdr:col>1</xdr:col>
                    <xdr:colOff>152400</xdr:colOff>
                    <xdr:row>185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66" r:id="rId53" name="Button 50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185</xdr:row>
                    <xdr:rowOff>38100</xdr:rowOff>
                  </from>
                  <to>
                    <xdr:col>1</xdr:col>
                    <xdr:colOff>152400</xdr:colOff>
                    <xdr:row>185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67" r:id="rId54" name="Button 51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185</xdr:row>
                    <xdr:rowOff>38100</xdr:rowOff>
                  </from>
                  <to>
                    <xdr:col>1</xdr:col>
                    <xdr:colOff>121920</xdr:colOff>
                    <xdr:row>185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68" r:id="rId55" name="Button 52">
              <controlPr defaultSize="0" print="0" autoFill="0" autoPict="0" macro="[0]!PSPrint_H">
                <anchor moveWithCells="1" sizeWithCells="1">
                  <from>
                    <xdr:col>0</xdr:col>
                    <xdr:colOff>45720</xdr:colOff>
                    <xdr:row>185</xdr:row>
                    <xdr:rowOff>38100</xdr:rowOff>
                  </from>
                  <to>
                    <xdr:col>1</xdr:col>
                    <xdr:colOff>144780</xdr:colOff>
                    <xdr:row>185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69" r:id="rId56" name="Button 53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83</xdr:row>
                    <xdr:rowOff>106680</xdr:rowOff>
                  </from>
                  <to>
                    <xdr:col>5</xdr:col>
                    <xdr:colOff>281940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70" r:id="rId57" name="Button 54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83</xdr:row>
                    <xdr:rowOff>106680</xdr:rowOff>
                  </from>
                  <to>
                    <xdr:col>8</xdr:col>
                    <xdr:colOff>60960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71" r:id="rId58" name="Button 55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83</xdr:row>
                    <xdr:rowOff>106680</xdr:rowOff>
                  </from>
                  <to>
                    <xdr:col>10</xdr:col>
                    <xdr:colOff>152400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72" r:id="rId59" name="Button 56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83</xdr:row>
                    <xdr:rowOff>106680</xdr:rowOff>
                  </from>
                  <to>
                    <xdr:col>12</xdr:col>
                    <xdr:colOff>220980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73" r:id="rId60" name="Button 57">
              <controlPr defaultSize="0" print="0" autoFill="0" autoPict="0" macro="[0]!kopie8">
                <anchor moveWithCells="1" sizeWithCells="1">
                  <from>
                    <xdr:col>13</xdr:col>
                    <xdr:colOff>251460</xdr:colOff>
                    <xdr:row>83</xdr:row>
                    <xdr:rowOff>106680</xdr:rowOff>
                  </from>
                  <to>
                    <xdr:col>14</xdr:col>
                    <xdr:colOff>381000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74" r:id="rId61" name="Button 58">
              <controlPr defaultSize="0" print="0" autoFill="0" autoPict="0" macro="[0]!kopie9">
                <anchor moveWithCells="1" sizeWithCells="1">
                  <from>
                    <xdr:col>15</xdr:col>
                    <xdr:colOff>259080</xdr:colOff>
                    <xdr:row>83</xdr:row>
                    <xdr:rowOff>106680</xdr:rowOff>
                  </from>
                  <to>
                    <xdr:col>16</xdr:col>
                    <xdr:colOff>259080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75" r:id="rId62" name="Button 59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83</xdr:row>
                    <xdr:rowOff>106680</xdr:rowOff>
                  </from>
                  <to>
                    <xdr:col>18</xdr:col>
                    <xdr:colOff>45720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76" r:id="rId63" name="Button 60">
              <controlPr defaultSize="0" print="0" autoFill="0" autoPict="0" macro="[0]!kopie11">
                <anchor moveWithCells="1" sizeWithCells="1">
                  <from>
                    <xdr:col>18</xdr:col>
                    <xdr:colOff>259080</xdr:colOff>
                    <xdr:row>83</xdr:row>
                    <xdr:rowOff>106680</xdr:rowOff>
                  </from>
                  <to>
                    <xdr:col>19</xdr:col>
                    <xdr:colOff>274320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77" r:id="rId64" name="Button 61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83</xdr:row>
                    <xdr:rowOff>106680</xdr:rowOff>
                  </from>
                  <to>
                    <xdr:col>21</xdr:col>
                    <xdr:colOff>53340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78" r:id="rId65" name="Button 62">
              <controlPr defaultSize="0" print="0" autoFill="0" autoPict="0" macro="[0]!kopie4">
                <anchor moveWithCells="1" sizeWithCells="1">
                  <from>
                    <xdr:col>3</xdr:col>
                    <xdr:colOff>0</xdr:colOff>
                    <xdr:row>208</xdr:row>
                    <xdr:rowOff>0</xdr:rowOff>
                  </from>
                  <to>
                    <xdr:col>4</xdr:col>
                    <xdr:colOff>83820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79" r:id="rId66" name="Button 63">
              <controlPr defaultSize="0" print="0" autoFill="0" autoPict="0" macro="[0]!kopie5">
                <anchor moveWithCells="1" sizeWithCells="1">
                  <from>
                    <xdr:col>5</xdr:col>
                    <xdr:colOff>30480</xdr:colOff>
                    <xdr:row>208</xdr:row>
                    <xdr:rowOff>0</xdr:rowOff>
                  </from>
                  <to>
                    <xdr:col>6</xdr:col>
                    <xdr:colOff>152400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80" r:id="rId67" name="Button 64">
              <controlPr defaultSize="0" print="0" autoFill="0" autoPict="0" macro="[0]!kopie6">
                <anchor moveWithCells="1" sizeWithCells="1">
                  <from>
                    <xdr:col>7</xdr:col>
                    <xdr:colOff>121920</xdr:colOff>
                    <xdr:row>208</xdr:row>
                    <xdr:rowOff>0</xdr:rowOff>
                  </from>
                  <to>
                    <xdr:col>8</xdr:col>
                    <xdr:colOff>243840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81" r:id="rId68" name="Button 65">
              <controlPr defaultSize="0" print="0" autoFill="0" autoPict="0" macro="[0]!kopie7">
                <anchor moveWithCells="1" sizeWithCells="1">
                  <from>
                    <xdr:col>9</xdr:col>
                    <xdr:colOff>190500</xdr:colOff>
                    <xdr:row>208</xdr:row>
                    <xdr:rowOff>0</xdr:rowOff>
                  </from>
                  <to>
                    <xdr:col>11</xdr:col>
                    <xdr:colOff>22860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82" r:id="rId69" name="Button 66">
              <controlPr defaultSize="0" print="0" autoFill="0" autoPict="0" macro="[0]!kopie8">
                <anchor moveWithCells="1" sizeWithCells="1">
                  <from>
                    <xdr:col>12</xdr:col>
                    <xdr:colOff>53340</xdr:colOff>
                    <xdr:row>208</xdr:row>
                    <xdr:rowOff>0</xdr:rowOff>
                  </from>
                  <to>
                    <xdr:col>13</xdr:col>
                    <xdr:colOff>175260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83" r:id="rId70" name="Button 67">
              <controlPr defaultSize="0" print="0" autoFill="0" autoPict="0" macro="[0]!kopie9">
                <anchor moveWithCells="1" sizeWithCells="1">
                  <from>
                    <xdr:col>14</xdr:col>
                    <xdr:colOff>182880</xdr:colOff>
                    <xdr:row>208</xdr:row>
                    <xdr:rowOff>0</xdr:rowOff>
                  </from>
                  <to>
                    <xdr:col>15</xdr:col>
                    <xdr:colOff>182880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84" r:id="rId71" name="Button 68">
              <controlPr defaultSize="0" print="0" autoFill="0" autoPict="0" macro="[0]!kopie10">
                <anchor moveWithCells="1" sizeWithCells="1">
                  <from>
                    <xdr:col>15</xdr:col>
                    <xdr:colOff>388620</xdr:colOff>
                    <xdr:row>208</xdr:row>
                    <xdr:rowOff>0</xdr:rowOff>
                  </from>
                  <to>
                    <xdr:col>16</xdr:col>
                    <xdr:colOff>388620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85" r:id="rId72" name="Button 69">
              <controlPr defaultSize="0" print="0" autoFill="0" autoPict="0" macro="[0]!kopie11">
                <anchor moveWithCells="1" sizeWithCells="1">
                  <from>
                    <xdr:col>17</xdr:col>
                    <xdr:colOff>182880</xdr:colOff>
                    <xdr:row>208</xdr:row>
                    <xdr:rowOff>0</xdr:rowOff>
                  </from>
                  <to>
                    <xdr:col>18</xdr:col>
                    <xdr:colOff>190500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86" r:id="rId73" name="Button 70">
              <controlPr defaultSize="0" print="0" autoFill="0" autoPict="0" macro="[0]!kopie12">
                <anchor moveWithCells="1" sizeWithCells="1">
                  <from>
                    <xdr:col>18</xdr:col>
                    <xdr:colOff>396240</xdr:colOff>
                    <xdr:row>208</xdr:row>
                    <xdr:rowOff>0</xdr:rowOff>
                  </from>
                  <to>
                    <xdr:col>19</xdr:col>
                    <xdr:colOff>396240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87" r:id="rId74" name="Button 71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59</xdr:row>
                    <xdr:rowOff>106680</xdr:rowOff>
                  </from>
                  <to>
                    <xdr:col>5</xdr:col>
                    <xdr:colOff>281940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88" r:id="rId75" name="Button 72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59</xdr:row>
                    <xdr:rowOff>106680</xdr:rowOff>
                  </from>
                  <to>
                    <xdr:col>8</xdr:col>
                    <xdr:colOff>60960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89" r:id="rId76" name="Button 73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59</xdr:row>
                    <xdr:rowOff>106680</xdr:rowOff>
                  </from>
                  <to>
                    <xdr:col>10</xdr:col>
                    <xdr:colOff>152400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90" r:id="rId77" name="Button 74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59</xdr:row>
                    <xdr:rowOff>106680</xdr:rowOff>
                  </from>
                  <to>
                    <xdr:col>12</xdr:col>
                    <xdr:colOff>220980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91" r:id="rId78" name="Button 75">
              <controlPr defaultSize="0" print="0" autoFill="0" autoPict="0" macro="[0]!kopie8">
                <anchor moveWithCells="1" sizeWithCells="1">
                  <from>
                    <xdr:col>13</xdr:col>
                    <xdr:colOff>251460</xdr:colOff>
                    <xdr:row>59</xdr:row>
                    <xdr:rowOff>106680</xdr:rowOff>
                  </from>
                  <to>
                    <xdr:col>14</xdr:col>
                    <xdr:colOff>381000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92" r:id="rId79" name="Button 76">
              <controlPr defaultSize="0" print="0" autoFill="0" autoPict="0" macro="[0]!kopie9">
                <anchor moveWithCells="1" sizeWithCells="1">
                  <from>
                    <xdr:col>15</xdr:col>
                    <xdr:colOff>259080</xdr:colOff>
                    <xdr:row>59</xdr:row>
                    <xdr:rowOff>106680</xdr:rowOff>
                  </from>
                  <to>
                    <xdr:col>16</xdr:col>
                    <xdr:colOff>259080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93" r:id="rId80" name="Button 77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59</xdr:row>
                    <xdr:rowOff>106680</xdr:rowOff>
                  </from>
                  <to>
                    <xdr:col>18</xdr:col>
                    <xdr:colOff>45720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94" r:id="rId81" name="Button 78">
              <controlPr defaultSize="0" print="0" autoFill="0" autoPict="0" macro="[0]!kopie11">
                <anchor moveWithCells="1" sizeWithCells="1">
                  <from>
                    <xdr:col>18</xdr:col>
                    <xdr:colOff>259080</xdr:colOff>
                    <xdr:row>59</xdr:row>
                    <xdr:rowOff>106680</xdr:rowOff>
                  </from>
                  <to>
                    <xdr:col>19</xdr:col>
                    <xdr:colOff>274320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95" r:id="rId82" name="Button 79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59</xdr:row>
                    <xdr:rowOff>106680</xdr:rowOff>
                  </from>
                  <to>
                    <xdr:col>21</xdr:col>
                    <xdr:colOff>53340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96" r:id="rId83" name="Button 80">
              <controlPr defaultSize="0" print="0" autoFill="0" autoPict="0" macro="[0]!kopie4">
                <anchor moveWithCells="1" siz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83820</xdr:colOff>
                    <xdr:row>108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97" r:id="rId84" name="Button 81">
              <controlPr defaultSize="0" print="0" autoFill="0" autoPict="0" macro="[0]!kopie5">
                <anchor moveWithCells="1" sizeWithCells="1">
                  <from>
                    <xdr:col>5</xdr:col>
                    <xdr:colOff>30480</xdr:colOff>
                    <xdr:row>108</xdr:row>
                    <xdr:rowOff>0</xdr:rowOff>
                  </from>
                  <to>
                    <xdr:col>6</xdr:col>
                    <xdr:colOff>152400</xdr:colOff>
                    <xdr:row>108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98" r:id="rId85" name="Button 82">
              <controlPr defaultSize="0" print="0" autoFill="0" autoPict="0" macro="[0]!kopie6">
                <anchor moveWithCells="1" sizeWithCells="1">
                  <from>
                    <xdr:col>7</xdr:col>
                    <xdr:colOff>121920</xdr:colOff>
                    <xdr:row>108</xdr:row>
                    <xdr:rowOff>0</xdr:rowOff>
                  </from>
                  <to>
                    <xdr:col>8</xdr:col>
                    <xdr:colOff>243840</xdr:colOff>
                    <xdr:row>108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499" r:id="rId86" name="Button 83">
              <controlPr defaultSize="0" print="0" autoFill="0" autoPict="0" macro="[0]!kopie7">
                <anchor moveWithCells="1" sizeWithCells="1">
                  <from>
                    <xdr:col>9</xdr:col>
                    <xdr:colOff>190500</xdr:colOff>
                    <xdr:row>108</xdr:row>
                    <xdr:rowOff>0</xdr:rowOff>
                  </from>
                  <to>
                    <xdr:col>11</xdr:col>
                    <xdr:colOff>22860</xdr:colOff>
                    <xdr:row>108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00" r:id="rId87" name="Button 84">
              <controlPr defaultSize="0" print="0" autoFill="0" autoPict="0" macro="[0]!kopie8">
                <anchor moveWithCells="1" sizeWithCells="1">
                  <from>
                    <xdr:col>12</xdr:col>
                    <xdr:colOff>53340</xdr:colOff>
                    <xdr:row>108</xdr:row>
                    <xdr:rowOff>0</xdr:rowOff>
                  </from>
                  <to>
                    <xdr:col>13</xdr:col>
                    <xdr:colOff>175260</xdr:colOff>
                    <xdr:row>108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01" r:id="rId88" name="Button 85">
              <controlPr defaultSize="0" print="0" autoFill="0" autoPict="0" macro="[0]!kopie9">
                <anchor moveWithCells="1" sizeWithCells="1">
                  <from>
                    <xdr:col>14</xdr:col>
                    <xdr:colOff>182880</xdr:colOff>
                    <xdr:row>108</xdr:row>
                    <xdr:rowOff>0</xdr:rowOff>
                  </from>
                  <to>
                    <xdr:col>15</xdr:col>
                    <xdr:colOff>182880</xdr:colOff>
                    <xdr:row>108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02" r:id="rId89" name="Button 86">
              <controlPr defaultSize="0" print="0" autoFill="0" autoPict="0" macro="[0]!kopie10">
                <anchor moveWithCells="1" sizeWithCells="1">
                  <from>
                    <xdr:col>15</xdr:col>
                    <xdr:colOff>388620</xdr:colOff>
                    <xdr:row>108</xdr:row>
                    <xdr:rowOff>0</xdr:rowOff>
                  </from>
                  <to>
                    <xdr:col>16</xdr:col>
                    <xdr:colOff>388620</xdr:colOff>
                    <xdr:row>108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03" r:id="rId90" name="Button 87">
              <controlPr defaultSize="0" print="0" autoFill="0" autoPict="0" macro="[0]!kopie11">
                <anchor moveWithCells="1" sizeWithCells="1">
                  <from>
                    <xdr:col>17</xdr:col>
                    <xdr:colOff>182880</xdr:colOff>
                    <xdr:row>108</xdr:row>
                    <xdr:rowOff>0</xdr:rowOff>
                  </from>
                  <to>
                    <xdr:col>18</xdr:col>
                    <xdr:colOff>190500</xdr:colOff>
                    <xdr:row>108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04" r:id="rId91" name="Button 88">
              <controlPr defaultSize="0" print="0" autoFill="0" autoPict="0" macro="[0]!kopie12">
                <anchor moveWithCells="1" sizeWithCells="1">
                  <from>
                    <xdr:col>18</xdr:col>
                    <xdr:colOff>396240</xdr:colOff>
                    <xdr:row>108</xdr:row>
                    <xdr:rowOff>0</xdr:rowOff>
                  </from>
                  <to>
                    <xdr:col>19</xdr:col>
                    <xdr:colOff>396240</xdr:colOff>
                    <xdr:row>108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05" r:id="rId92" name="Button 89">
              <controlPr defaultSize="0" print="0" autoFill="0" autoPict="0" macro="[0]!kopie4">
                <anchor moveWithCells="1" sizeWithCells="1">
                  <from>
                    <xdr:col>3</xdr:col>
                    <xdr:colOff>0</xdr:colOff>
                    <xdr:row>133</xdr:row>
                    <xdr:rowOff>0</xdr:rowOff>
                  </from>
                  <to>
                    <xdr:col>4</xdr:col>
                    <xdr:colOff>83820</xdr:colOff>
                    <xdr:row>133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06" r:id="rId93" name="Button 90">
              <controlPr defaultSize="0" print="0" autoFill="0" autoPict="0" macro="[0]!kopie5">
                <anchor moveWithCells="1" sizeWithCells="1">
                  <from>
                    <xdr:col>5</xdr:col>
                    <xdr:colOff>30480</xdr:colOff>
                    <xdr:row>133</xdr:row>
                    <xdr:rowOff>0</xdr:rowOff>
                  </from>
                  <to>
                    <xdr:col>6</xdr:col>
                    <xdr:colOff>152400</xdr:colOff>
                    <xdr:row>133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07" r:id="rId94" name="Button 91">
              <controlPr defaultSize="0" print="0" autoFill="0" autoPict="0" macro="[0]!kopie6">
                <anchor moveWithCells="1" sizeWithCells="1">
                  <from>
                    <xdr:col>7</xdr:col>
                    <xdr:colOff>121920</xdr:colOff>
                    <xdr:row>133</xdr:row>
                    <xdr:rowOff>0</xdr:rowOff>
                  </from>
                  <to>
                    <xdr:col>8</xdr:col>
                    <xdr:colOff>243840</xdr:colOff>
                    <xdr:row>133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08" r:id="rId95" name="Button 92">
              <controlPr defaultSize="0" print="0" autoFill="0" autoPict="0" macro="[0]!kopie7">
                <anchor moveWithCells="1" sizeWithCells="1">
                  <from>
                    <xdr:col>9</xdr:col>
                    <xdr:colOff>190500</xdr:colOff>
                    <xdr:row>133</xdr:row>
                    <xdr:rowOff>0</xdr:rowOff>
                  </from>
                  <to>
                    <xdr:col>11</xdr:col>
                    <xdr:colOff>22860</xdr:colOff>
                    <xdr:row>133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09" r:id="rId96" name="Button 93">
              <controlPr defaultSize="0" print="0" autoFill="0" autoPict="0" macro="[0]!kopie8">
                <anchor moveWithCells="1" sizeWithCells="1">
                  <from>
                    <xdr:col>12</xdr:col>
                    <xdr:colOff>53340</xdr:colOff>
                    <xdr:row>133</xdr:row>
                    <xdr:rowOff>0</xdr:rowOff>
                  </from>
                  <to>
                    <xdr:col>13</xdr:col>
                    <xdr:colOff>175260</xdr:colOff>
                    <xdr:row>133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10" r:id="rId97" name="Button 94">
              <controlPr defaultSize="0" print="0" autoFill="0" autoPict="0" macro="[0]!kopie9">
                <anchor moveWithCells="1" sizeWithCells="1">
                  <from>
                    <xdr:col>14</xdr:col>
                    <xdr:colOff>182880</xdr:colOff>
                    <xdr:row>133</xdr:row>
                    <xdr:rowOff>0</xdr:rowOff>
                  </from>
                  <to>
                    <xdr:col>15</xdr:col>
                    <xdr:colOff>182880</xdr:colOff>
                    <xdr:row>133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11" r:id="rId98" name="Button 95">
              <controlPr defaultSize="0" print="0" autoFill="0" autoPict="0" macro="[0]!kopie10">
                <anchor moveWithCells="1" sizeWithCells="1">
                  <from>
                    <xdr:col>15</xdr:col>
                    <xdr:colOff>388620</xdr:colOff>
                    <xdr:row>133</xdr:row>
                    <xdr:rowOff>0</xdr:rowOff>
                  </from>
                  <to>
                    <xdr:col>16</xdr:col>
                    <xdr:colOff>388620</xdr:colOff>
                    <xdr:row>133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12" r:id="rId99" name="Button 96">
              <controlPr defaultSize="0" print="0" autoFill="0" autoPict="0" macro="[0]!kopie11">
                <anchor moveWithCells="1" sizeWithCells="1">
                  <from>
                    <xdr:col>17</xdr:col>
                    <xdr:colOff>182880</xdr:colOff>
                    <xdr:row>133</xdr:row>
                    <xdr:rowOff>0</xdr:rowOff>
                  </from>
                  <to>
                    <xdr:col>18</xdr:col>
                    <xdr:colOff>190500</xdr:colOff>
                    <xdr:row>133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13" r:id="rId100" name="Button 97">
              <controlPr defaultSize="0" print="0" autoFill="0" autoPict="0" macro="[0]!kopie12">
                <anchor moveWithCells="1" sizeWithCells="1">
                  <from>
                    <xdr:col>18</xdr:col>
                    <xdr:colOff>396240</xdr:colOff>
                    <xdr:row>133</xdr:row>
                    <xdr:rowOff>0</xdr:rowOff>
                  </from>
                  <to>
                    <xdr:col>19</xdr:col>
                    <xdr:colOff>396240</xdr:colOff>
                    <xdr:row>133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14" r:id="rId101" name="Button 98">
              <controlPr defaultSize="0" print="0" autoFill="0" autoPict="0" macro="[0]!kopie4">
                <anchor moveWithCells="1" sizeWithCells="1">
                  <from>
                    <xdr:col>3</xdr:col>
                    <xdr:colOff>0</xdr:colOff>
                    <xdr:row>158</xdr:row>
                    <xdr:rowOff>0</xdr:rowOff>
                  </from>
                  <to>
                    <xdr:col>4</xdr:col>
                    <xdr:colOff>83820</xdr:colOff>
                    <xdr:row>158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15" r:id="rId102" name="Button 99">
              <controlPr defaultSize="0" print="0" autoFill="0" autoPict="0" macro="[0]!kopie5">
                <anchor moveWithCells="1" sizeWithCells="1">
                  <from>
                    <xdr:col>5</xdr:col>
                    <xdr:colOff>30480</xdr:colOff>
                    <xdr:row>158</xdr:row>
                    <xdr:rowOff>0</xdr:rowOff>
                  </from>
                  <to>
                    <xdr:col>6</xdr:col>
                    <xdr:colOff>152400</xdr:colOff>
                    <xdr:row>158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16" r:id="rId103" name="Button 100">
              <controlPr defaultSize="0" print="0" autoFill="0" autoPict="0" macro="[0]!kopie6">
                <anchor moveWithCells="1" sizeWithCells="1">
                  <from>
                    <xdr:col>7</xdr:col>
                    <xdr:colOff>121920</xdr:colOff>
                    <xdr:row>158</xdr:row>
                    <xdr:rowOff>0</xdr:rowOff>
                  </from>
                  <to>
                    <xdr:col>8</xdr:col>
                    <xdr:colOff>243840</xdr:colOff>
                    <xdr:row>158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17" r:id="rId104" name="Button 101">
              <controlPr defaultSize="0" print="0" autoFill="0" autoPict="0" macro="[0]!kopie7">
                <anchor moveWithCells="1" sizeWithCells="1">
                  <from>
                    <xdr:col>9</xdr:col>
                    <xdr:colOff>190500</xdr:colOff>
                    <xdr:row>158</xdr:row>
                    <xdr:rowOff>0</xdr:rowOff>
                  </from>
                  <to>
                    <xdr:col>11</xdr:col>
                    <xdr:colOff>22860</xdr:colOff>
                    <xdr:row>158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18" r:id="rId105" name="Button 102">
              <controlPr defaultSize="0" print="0" autoFill="0" autoPict="0" macro="[0]!kopie8">
                <anchor moveWithCells="1" sizeWithCells="1">
                  <from>
                    <xdr:col>12</xdr:col>
                    <xdr:colOff>53340</xdr:colOff>
                    <xdr:row>158</xdr:row>
                    <xdr:rowOff>0</xdr:rowOff>
                  </from>
                  <to>
                    <xdr:col>13</xdr:col>
                    <xdr:colOff>175260</xdr:colOff>
                    <xdr:row>158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19" r:id="rId106" name="Button 103">
              <controlPr defaultSize="0" print="0" autoFill="0" autoPict="0" macro="[0]!kopie9">
                <anchor moveWithCells="1" sizeWithCells="1">
                  <from>
                    <xdr:col>14</xdr:col>
                    <xdr:colOff>182880</xdr:colOff>
                    <xdr:row>158</xdr:row>
                    <xdr:rowOff>0</xdr:rowOff>
                  </from>
                  <to>
                    <xdr:col>15</xdr:col>
                    <xdr:colOff>182880</xdr:colOff>
                    <xdr:row>158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20" r:id="rId107" name="Button 104">
              <controlPr defaultSize="0" print="0" autoFill="0" autoPict="0" macro="[0]!kopie10">
                <anchor moveWithCells="1" sizeWithCells="1">
                  <from>
                    <xdr:col>15</xdr:col>
                    <xdr:colOff>388620</xdr:colOff>
                    <xdr:row>158</xdr:row>
                    <xdr:rowOff>0</xdr:rowOff>
                  </from>
                  <to>
                    <xdr:col>16</xdr:col>
                    <xdr:colOff>388620</xdr:colOff>
                    <xdr:row>158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21" r:id="rId108" name="Button 105">
              <controlPr defaultSize="0" print="0" autoFill="0" autoPict="0" macro="[0]!kopie11">
                <anchor moveWithCells="1" sizeWithCells="1">
                  <from>
                    <xdr:col>17</xdr:col>
                    <xdr:colOff>182880</xdr:colOff>
                    <xdr:row>158</xdr:row>
                    <xdr:rowOff>0</xdr:rowOff>
                  </from>
                  <to>
                    <xdr:col>18</xdr:col>
                    <xdr:colOff>190500</xdr:colOff>
                    <xdr:row>158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22" r:id="rId109" name="Button 106">
              <controlPr defaultSize="0" print="0" autoFill="0" autoPict="0" macro="[0]!kopie12">
                <anchor moveWithCells="1" sizeWithCells="1">
                  <from>
                    <xdr:col>18</xdr:col>
                    <xdr:colOff>396240</xdr:colOff>
                    <xdr:row>158</xdr:row>
                    <xdr:rowOff>0</xdr:rowOff>
                  </from>
                  <to>
                    <xdr:col>19</xdr:col>
                    <xdr:colOff>396240</xdr:colOff>
                    <xdr:row>158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23" r:id="rId110" name="Button 107">
              <controlPr defaultSize="0" print="0" autoFill="0" autoPict="0" macro="[0]!kopie4">
                <anchor moveWithCells="1" sizeWithCells="1">
                  <from>
                    <xdr:col>3</xdr:col>
                    <xdr:colOff>0</xdr:colOff>
                    <xdr:row>183</xdr:row>
                    <xdr:rowOff>0</xdr:rowOff>
                  </from>
                  <to>
                    <xdr:col>4</xdr:col>
                    <xdr:colOff>83820</xdr:colOff>
                    <xdr:row>183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24" r:id="rId111" name="Button 108">
              <controlPr defaultSize="0" print="0" autoFill="0" autoPict="0" macro="[0]!kopie5">
                <anchor moveWithCells="1" sizeWithCells="1">
                  <from>
                    <xdr:col>5</xdr:col>
                    <xdr:colOff>30480</xdr:colOff>
                    <xdr:row>183</xdr:row>
                    <xdr:rowOff>0</xdr:rowOff>
                  </from>
                  <to>
                    <xdr:col>6</xdr:col>
                    <xdr:colOff>152400</xdr:colOff>
                    <xdr:row>183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25" r:id="rId112" name="Button 109">
              <controlPr defaultSize="0" print="0" autoFill="0" autoPict="0" macro="[0]!kopie6">
                <anchor moveWithCells="1" sizeWithCells="1">
                  <from>
                    <xdr:col>7</xdr:col>
                    <xdr:colOff>121920</xdr:colOff>
                    <xdr:row>183</xdr:row>
                    <xdr:rowOff>0</xdr:rowOff>
                  </from>
                  <to>
                    <xdr:col>8</xdr:col>
                    <xdr:colOff>243840</xdr:colOff>
                    <xdr:row>183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26" r:id="rId113" name="Button 110">
              <controlPr defaultSize="0" print="0" autoFill="0" autoPict="0" macro="[0]!kopie7">
                <anchor moveWithCells="1" sizeWithCells="1">
                  <from>
                    <xdr:col>9</xdr:col>
                    <xdr:colOff>190500</xdr:colOff>
                    <xdr:row>183</xdr:row>
                    <xdr:rowOff>0</xdr:rowOff>
                  </from>
                  <to>
                    <xdr:col>11</xdr:col>
                    <xdr:colOff>22860</xdr:colOff>
                    <xdr:row>183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27" r:id="rId114" name="Button 111">
              <controlPr defaultSize="0" print="0" autoFill="0" autoPict="0" macro="[0]!kopie8">
                <anchor moveWithCells="1" sizeWithCells="1">
                  <from>
                    <xdr:col>12</xdr:col>
                    <xdr:colOff>53340</xdr:colOff>
                    <xdr:row>183</xdr:row>
                    <xdr:rowOff>0</xdr:rowOff>
                  </from>
                  <to>
                    <xdr:col>13</xdr:col>
                    <xdr:colOff>175260</xdr:colOff>
                    <xdr:row>183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28" r:id="rId115" name="Button 112">
              <controlPr defaultSize="0" print="0" autoFill="0" autoPict="0" macro="[0]!kopie9">
                <anchor moveWithCells="1" sizeWithCells="1">
                  <from>
                    <xdr:col>14</xdr:col>
                    <xdr:colOff>182880</xdr:colOff>
                    <xdr:row>183</xdr:row>
                    <xdr:rowOff>0</xdr:rowOff>
                  </from>
                  <to>
                    <xdr:col>15</xdr:col>
                    <xdr:colOff>182880</xdr:colOff>
                    <xdr:row>183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29" r:id="rId116" name="Button 113">
              <controlPr defaultSize="0" print="0" autoFill="0" autoPict="0" macro="[0]!kopie10">
                <anchor moveWithCells="1" sizeWithCells="1">
                  <from>
                    <xdr:col>15</xdr:col>
                    <xdr:colOff>388620</xdr:colOff>
                    <xdr:row>183</xdr:row>
                    <xdr:rowOff>0</xdr:rowOff>
                  </from>
                  <to>
                    <xdr:col>16</xdr:col>
                    <xdr:colOff>388620</xdr:colOff>
                    <xdr:row>183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30" r:id="rId117" name="Button 114">
              <controlPr defaultSize="0" print="0" autoFill="0" autoPict="0" macro="[0]!kopie11">
                <anchor moveWithCells="1" sizeWithCells="1">
                  <from>
                    <xdr:col>17</xdr:col>
                    <xdr:colOff>182880</xdr:colOff>
                    <xdr:row>183</xdr:row>
                    <xdr:rowOff>0</xdr:rowOff>
                  </from>
                  <to>
                    <xdr:col>18</xdr:col>
                    <xdr:colOff>190500</xdr:colOff>
                    <xdr:row>183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31" r:id="rId118" name="Button 115">
              <controlPr defaultSize="0" print="0" autoFill="0" autoPict="0" macro="[0]!kopie12">
                <anchor moveWithCells="1" sizeWithCells="1">
                  <from>
                    <xdr:col>18</xdr:col>
                    <xdr:colOff>396240</xdr:colOff>
                    <xdr:row>183</xdr:row>
                    <xdr:rowOff>0</xdr:rowOff>
                  </from>
                  <to>
                    <xdr:col>19</xdr:col>
                    <xdr:colOff>396240</xdr:colOff>
                    <xdr:row>183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32" r:id="rId119" name="Button 116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34</xdr:row>
                    <xdr:rowOff>106680</xdr:rowOff>
                  </from>
                  <to>
                    <xdr:col>5</xdr:col>
                    <xdr:colOff>281940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33" r:id="rId120" name="Button 117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34</xdr:row>
                    <xdr:rowOff>106680</xdr:rowOff>
                  </from>
                  <to>
                    <xdr:col>8</xdr:col>
                    <xdr:colOff>60960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34" r:id="rId121" name="Button 118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34</xdr:row>
                    <xdr:rowOff>106680</xdr:rowOff>
                  </from>
                  <to>
                    <xdr:col>10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35" r:id="rId122" name="Button 119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34</xdr:row>
                    <xdr:rowOff>106680</xdr:rowOff>
                  </from>
                  <to>
                    <xdr:col>12</xdr:col>
                    <xdr:colOff>220980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36" r:id="rId123" name="Button 120">
              <controlPr defaultSize="0" print="0" autoFill="0" autoPict="0" macro="[0]!kopie8">
                <anchor moveWithCells="1" sizeWithCells="1">
                  <from>
                    <xdr:col>13</xdr:col>
                    <xdr:colOff>251460</xdr:colOff>
                    <xdr:row>34</xdr:row>
                    <xdr:rowOff>106680</xdr:rowOff>
                  </from>
                  <to>
                    <xdr:col>14</xdr:col>
                    <xdr:colOff>381000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37" r:id="rId124" name="Button 121">
              <controlPr defaultSize="0" print="0" autoFill="0" autoPict="0" macro="[0]!kopie9">
                <anchor moveWithCells="1" sizeWithCells="1">
                  <from>
                    <xdr:col>15</xdr:col>
                    <xdr:colOff>259080</xdr:colOff>
                    <xdr:row>34</xdr:row>
                    <xdr:rowOff>106680</xdr:rowOff>
                  </from>
                  <to>
                    <xdr:col>16</xdr:col>
                    <xdr:colOff>259080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38" r:id="rId125" name="Button 122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34</xdr:row>
                    <xdr:rowOff>106680</xdr:rowOff>
                  </from>
                  <to>
                    <xdr:col>18</xdr:col>
                    <xdr:colOff>45720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39" r:id="rId126" name="Button 123">
              <controlPr defaultSize="0" print="0" autoFill="0" autoPict="0" macro="[0]!kopie11">
                <anchor moveWithCells="1" sizeWithCells="1">
                  <from>
                    <xdr:col>18</xdr:col>
                    <xdr:colOff>259080</xdr:colOff>
                    <xdr:row>34</xdr:row>
                    <xdr:rowOff>106680</xdr:rowOff>
                  </from>
                  <to>
                    <xdr:col>19</xdr:col>
                    <xdr:colOff>274320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540" r:id="rId127" name="Button 124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34</xdr:row>
                    <xdr:rowOff>106680</xdr:rowOff>
                  </from>
                  <to>
                    <xdr:col>21</xdr:col>
                    <xdr:colOff>53340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128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DEF5E-7F34-4567-98DA-8F816FC21DA3}">
  <sheetPr codeName="Blad7"/>
  <dimension ref="A1:AMM147"/>
  <sheetViews>
    <sheetView zoomScale="115" zoomScaleNormal="115" workbookViewId="0">
      <pane xSplit="11" ySplit="1" topLeftCell="AW2" activePane="bottomRight" state="frozen"/>
      <selection activeCell="BE3" sqref="BE3"/>
      <selection pane="topRight" activeCell="BE3" sqref="BE3"/>
      <selection pane="bottomLeft" activeCell="BE3" sqref="BE3"/>
      <selection pane="bottomRight" activeCell="K2" sqref="K2"/>
    </sheetView>
  </sheetViews>
  <sheetFormatPr defaultColWidth="8.88671875" defaultRowHeight="13.8" x14ac:dyDescent="0.3"/>
  <cols>
    <col min="1" max="1" width="4.33203125" style="253" customWidth="1"/>
    <col min="2" max="2" width="6.44140625" style="253" customWidth="1"/>
    <col min="3" max="3" width="6.33203125" style="243" customWidth="1"/>
    <col min="4" max="4" width="11.6640625" style="258" customWidth="1"/>
    <col min="5" max="5" width="24" style="253" customWidth="1"/>
    <col min="6" max="6" width="8.6640625" style="242" customWidth="1"/>
    <col min="7" max="7" width="13.44140625" style="259" customWidth="1"/>
    <col min="8" max="8" width="9.44140625" style="242" customWidth="1"/>
    <col min="9" max="9" width="10.6640625" style="253" customWidth="1"/>
    <col min="10" max="10" width="10.6640625" style="253" hidden="1" customWidth="1"/>
    <col min="11" max="11" width="8.44140625" style="253" customWidth="1"/>
    <col min="12" max="12" width="10" style="253" customWidth="1"/>
    <col min="13" max="13" width="8.44140625" style="242" customWidth="1"/>
    <col min="14" max="14" width="7.44140625" style="242" customWidth="1"/>
    <col min="15" max="15" width="4.109375" style="242" customWidth="1"/>
    <col min="16" max="16" width="5" style="242" customWidth="1"/>
    <col min="17" max="17" width="5" style="243" customWidth="1"/>
    <col min="18" max="18" width="8.44140625" style="243" customWidth="1"/>
    <col min="19" max="19" width="3.6640625" style="243" customWidth="1"/>
    <col min="20" max="20" width="5" style="243" customWidth="1"/>
    <col min="21" max="21" width="4.33203125" style="243" customWidth="1"/>
    <col min="22" max="22" width="8.33203125" style="243" customWidth="1"/>
    <col min="23" max="23" width="3.6640625" style="243" customWidth="1"/>
    <col min="24" max="24" width="5.6640625" style="243" customWidth="1"/>
    <col min="25" max="25" width="5" style="253" customWidth="1"/>
    <col min="26" max="26" width="9" style="243" customWidth="1"/>
    <col min="27" max="27" width="3.6640625" style="243" customWidth="1"/>
    <col min="28" max="28" width="5.6640625" style="243" customWidth="1"/>
    <col min="29" max="29" width="4.33203125" style="253" customWidth="1"/>
    <col min="30" max="30" width="8.33203125" style="243" customWidth="1"/>
    <col min="31" max="31" width="4.109375" style="243" customWidth="1"/>
    <col min="32" max="32" width="5.6640625" style="243" customWidth="1"/>
    <col min="33" max="33" width="5" style="242" customWidth="1"/>
    <col min="34" max="34" width="6.6640625" style="242" customWidth="1"/>
    <col min="35" max="35" width="4.109375" style="242" customWidth="1"/>
    <col min="36" max="36" width="5" style="242" customWidth="1"/>
    <col min="37" max="37" width="6" style="242" customWidth="1"/>
    <col min="38" max="38" width="8.44140625" style="242" customWidth="1"/>
    <col min="39" max="39" width="4.109375" style="242" customWidth="1"/>
    <col min="40" max="40" width="5.44140625" style="242" customWidth="1"/>
    <col min="41" max="41" width="4.109375" style="242" customWidth="1"/>
    <col min="42" max="42" width="8.33203125" style="242" customWidth="1"/>
    <col min="43" max="45" width="5.44140625" style="242" customWidth="1"/>
    <col min="46" max="46" width="8.6640625" style="242" customWidth="1"/>
    <col min="47" max="49" width="5.44140625" style="242" customWidth="1"/>
    <col min="50" max="50" width="8.6640625" style="242" customWidth="1"/>
    <col min="51" max="53" width="5.44140625" style="242" customWidth="1"/>
    <col min="54" max="54" width="7" style="242" customWidth="1"/>
    <col min="55" max="55" width="7.33203125" style="242" customWidth="1"/>
    <col min="56" max="56" width="6.33203125" style="242" customWidth="1"/>
    <col min="57" max="57" width="29.44140625" style="242" customWidth="1"/>
    <col min="58" max="58" width="4.44140625" style="260" customWidth="1"/>
    <col min="59" max="59" width="32.109375" style="243" customWidth="1"/>
    <col min="60" max="258" width="11.44140625" style="243" customWidth="1"/>
    <col min="259" max="259" width="4.33203125" style="243" customWidth="1"/>
    <col min="260" max="260" width="6.44140625" style="243" customWidth="1"/>
    <col min="261" max="261" width="6.33203125" style="243" customWidth="1"/>
    <col min="262" max="262" width="11.6640625" style="243" customWidth="1"/>
    <col min="263" max="263" width="21" style="243" customWidth="1"/>
    <col min="264" max="264" width="8.6640625" style="243" customWidth="1"/>
    <col min="265" max="265" width="13.44140625" style="243" customWidth="1"/>
    <col min="266" max="266" width="9.44140625" style="243" customWidth="1"/>
    <col min="267" max="267" width="10.6640625" style="243" customWidth="1"/>
    <col min="268" max="305" width="11.44140625" style="243" customWidth="1"/>
    <col min="306" max="306" width="8.6640625" style="243" customWidth="1"/>
    <col min="307" max="309" width="5.44140625" style="243" customWidth="1"/>
    <col min="310" max="310" width="7" style="243" customWidth="1"/>
    <col min="311" max="311" width="7.33203125" style="243" customWidth="1"/>
    <col min="312" max="312" width="6.33203125" style="243" customWidth="1"/>
    <col min="313" max="313" width="18.44140625" style="243" customWidth="1"/>
    <col min="314" max="314" width="4.44140625" style="243" customWidth="1"/>
    <col min="315" max="315" width="32.109375" style="243" customWidth="1"/>
    <col min="316" max="514" width="11.44140625" style="243" customWidth="1"/>
    <col min="515" max="515" width="4.33203125" style="243" customWidth="1"/>
    <col min="516" max="516" width="6.44140625" style="243" customWidth="1"/>
    <col min="517" max="517" width="6.33203125" style="243" customWidth="1"/>
    <col min="518" max="518" width="11.6640625" style="243" customWidth="1"/>
    <col min="519" max="519" width="21" style="243" customWidth="1"/>
    <col min="520" max="520" width="8.6640625" style="243" customWidth="1"/>
    <col min="521" max="521" width="13.44140625" style="243" customWidth="1"/>
    <col min="522" max="522" width="9.44140625" style="243" customWidth="1"/>
    <col min="523" max="523" width="10.6640625" style="243" customWidth="1"/>
    <col min="524" max="561" width="11.44140625" style="243" customWidth="1"/>
    <col min="562" max="562" width="8.6640625" style="243" customWidth="1"/>
    <col min="563" max="565" width="5.44140625" style="243" customWidth="1"/>
    <col min="566" max="566" width="7" style="243" customWidth="1"/>
    <col min="567" max="567" width="7.33203125" style="243" customWidth="1"/>
    <col min="568" max="568" width="6.33203125" style="243" customWidth="1"/>
    <col min="569" max="569" width="18.44140625" style="243" customWidth="1"/>
    <col min="570" max="570" width="4.44140625" style="243" customWidth="1"/>
    <col min="571" max="571" width="32.109375" style="243" customWidth="1"/>
    <col min="572" max="770" width="11.44140625" style="243" customWidth="1"/>
    <col min="771" max="771" width="4.33203125" style="243" customWidth="1"/>
    <col min="772" max="772" width="6.44140625" style="243" customWidth="1"/>
    <col min="773" max="773" width="6.33203125" style="243" customWidth="1"/>
    <col min="774" max="774" width="11.6640625" style="243" customWidth="1"/>
    <col min="775" max="775" width="21" style="243" customWidth="1"/>
    <col min="776" max="776" width="8.6640625" style="243" customWidth="1"/>
    <col min="777" max="777" width="13.44140625" style="243" customWidth="1"/>
    <col min="778" max="778" width="9.44140625" style="243" customWidth="1"/>
    <col min="779" max="779" width="10.6640625" style="243" customWidth="1"/>
    <col min="780" max="817" width="11.44140625" style="243" customWidth="1"/>
    <col min="818" max="818" width="8.6640625" style="243" customWidth="1"/>
    <col min="819" max="821" width="5.44140625" style="243" customWidth="1"/>
    <col min="822" max="822" width="7" style="243" customWidth="1"/>
    <col min="823" max="823" width="7.33203125" style="243" customWidth="1"/>
    <col min="824" max="824" width="6.33203125" style="243" customWidth="1"/>
    <col min="825" max="825" width="18.44140625" style="243" customWidth="1"/>
    <col min="826" max="826" width="4.44140625" style="243" customWidth="1"/>
    <col min="827" max="827" width="32.109375" style="243" customWidth="1"/>
    <col min="828" max="1027" width="11.44140625" style="243" customWidth="1"/>
    <col min="1028" max="16384" width="8.88671875" style="156"/>
  </cols>
  <sheetData>
    <row r="1" spans="1:71" s="150" customFormat="1" ht="57" customHeight="1" x14ac:dyDescent="0.6">
      <c r="A1" s="149" t="s">
        <v>207</v>
      </c>
      <c r="B1" s="157" t="s">
        <v>208</v>
      </c>
      <c r="C1" s="223" t="s">
        <v>209</v>
      </c>
      <c r="D1" s="224">
        <f>COUNTIF(D2:D128,"1")</f>
        <v>0</v>
      </c>
      <c r="E1" s="160" t="s">
        <v>210</v>
      </c>
      <c r="F1" s="161" t="s">
        <v>211</v>
      </c>
      <c r="G1" s="162" t="s">
        <v>212</v>
      </c>
      <c r="H1" s="163" t="s">
        <v>274</v>
      </c>
      <c r="I1" s="160" t="s">
        <v>214</v>
      </c>
      <c r="J1" s="160" t="s">
        <v>686</v>
      </c>
      <c r="K1" s="160" t="s">
        <v>215</v>
      </c>
      <c r="L1" s="456" t="s">
        <v>569</v>
      </c>
      <c r="M1" s="225" t="s">
        <v>568</v>
      </c>
      <c r="N1" s="165" t="s">
        <v>216</v>
      </c>
      <c r="O1" s="165" t="s">
        <v>99</v>
      </c>
      <c r="P1" s="165" t="s">
        <v>217</v>
      </c>
      <c r="Q1" s="166" t="s">
        <v>218</v>
      </c>
      <c r="R1" s="165" t="s">
        <v>219</v>
      </c>
      <c r="S1" s="165" t="s">
        <v>99</v>
      </c>
      <c r="T1" s="167" t="s">
        <v>224</v>
      </c>
      <c r="U1" s="166" t="s">
        <v>221</v>
      </c>
      <c r="V1" s="165" t="s">
        <v>219</v>
      </c>
      <c r="W1" s="165" t="s">
        <v>99</v>
      </c>
      <c r="X1" s="167" t="s">
        <v>224</v>
      </c>
      <c r="Y1" s="168" t="s">
        <v>222</v>
      </c>
      <c r="Z1" s="165" t="s">
        <v>219</v>
      </c>
      <c r="AA1" s="165" t="s">
        <v>99</v>
      </c>
      <c r="AB1" s="167" t="s">
        <v>224</v>
      </c>
      <c r="AC1" s="166" t="s">
        <v>223</v>
      </c>
      <c r="AD1" s="165" t="s">
        <v>219</v>
      </c>
      <c r="AE1" s="165" t="s">
        <v>99</v>
      </c>
      <c r="AF1" s="169" t="s">
        <v>224</v>
      </c>
      <c r="AG1" s="168" t="s">
        <v>225</v>
      </c>
      <c r="AH1" s="165" t="s">
        <v>219</v>
      </c>
      <c r="AI1" s="165" t="s">
        <v>99</v>
      </c>
      <c r="AJ1" s="169" t="s">
        <v>224</v>
      </c>
      <c r="AK1" s="168" t="s">
        <v>226</v>
      </c>
      <c r="AL1" s="165" t="s">
        <v>219</v>
      </c>
      <c r="AM1" s="165" t="s">
        <v>99</v>
      </c>
      <c r="AN1" s="169" t="s">
        <v>224</v>
      </c>
      <c r="AO1" s="168" t="s">
        <v>228</v>
      </c>
      <c r="AP1" s="165" t="s">
        <v>219</v>
      </c>
      <c r="AQ1" s="165" t="s">
        <v>99</v>
      </c>
      <c r="AR1" s="169" t="s">
        <v>224</v>
      </c>
      <c r="AS1" s="168" t="s">
        <v>229</v>
      </c>
      <c r="AT1" s="165" t="s">
        <v>219</v>
      </c>
      <c r="AU1" s="165" t="s">
        <v>99</v>
      </c>
      <c r="AV1" s="169" t="s">
        <v>224</v>
      </c>
      <c r="AW1" s="168" t="s">
        <v>230</v>
      </c>
      <c r="AX1" s="165" t="s">
        <v>219</v>
      </c>
      <c r="AY1" s="165" t="s">
        <v>99</v>
      </c>
      <c r="AZ1" s="169" t="s">
        <v>224</v>
      </c>
      <c r="BA1" s="168" t="s">
        <v>231</v>
      </c>
      <c r="BB1" s="170" t="s">
        <v>232</v>
      </c>
      <c r="BC1" s="171" t="s">
        <v>233</v>
      </c>
      <c r="BD1" s="170" t="s">
        <v>234</v>
      </c>
      <c r="BE1" s="172" t="s">
        <v>235</v>
      </c>
      <c r="BF1" s="172" t="s">
        <v>275</v>
      </c>
      <c r="BG1" s="148"/>
      <c r="BS1" s="226"/>
    </row>
    <row r="2" spans="1:71" ht="17.25" customHeight="1" x14ac:dyDescent="0.3">
      <c r="A2" s="227">
        <v>1</v>
      </c>
      <c r="B2" s="227" t="str">
        <f>IF(A2=BF2,"v","x")</f>
        <v>v</v>
      </c>
      <c r="C2" s="227"/>
      <c r="D2" s="454"/>
      <c r="E2" s="229" t="s">
        <v>318</v>
      </c>
      <c r="F2" s="230"/>
      <c r="G2" s="231" t="s">
        <v>247</v>
      </c>
      <c r="H2" s="232">
        <f>SUM(M2+Q2+U2+Y2+AC2+AG2+AK2+AO2+AS2+AW2+BA2)</f>
        <v>271.16666666666663</v>
      </c>
      <c r="I2" s="233">
        <v>2005</v>
      </c>
      <c r="J2" s="153">
        <v>2021</v>
      </c>
      <c r="K2" s="453">
        <f>J2-I2</f>
        <v>16</v>
      </c>
      <c r="L2" s="234">
        <f>H2-M2</f>
        <v>0</v>
      </c>
      <c r="M2" s="235">
        <v>271.16666666666663</v>
      </c>
      <c r="N2" s="236">
        <v>1</v>
      </c>
      <c r="O2" s="236"/>
      <c r="P2" s="236"/>
      <c r="Q2" s="237">
        <f>SUM(O2*10+P2)/N2*10</f>
        <v>0</v>
      </c>
      <c r="R2" s="236">
        <v>1</v>
      </c>
      <c r="S2" s="236"/>
      <c r="T2" s="236"/>
      <c r="U2" s="237">
        <f>SUM(S2*10+T2)/R2*10</f>
        <v>0</v>
      </c>
      <c r="V2" s="236">
        <v>1</v>
      </c>
      <c r="W2" s="236"/>
      <c r="X2" s="236"/>
      <c r="Y2" s="237">
        <f>SUM(W2*10+X2)/V2*10</f>
        <v>0</v>
      </c>
      <c r="Z2" s="236">
        <v>1</v>
      </c>
      <c r="AA2" s="236"/>
      <c r="AB2" s="236"/>
      <c r="AC2" s="237">
        <f>SUM(AA2*10+AB2/2)/Z2*10</f>
        <v>0</v>
      </c>
      <c r="AD2" s="236">
        <v>1</v>
      </c>
      <c r="AE2" s="236"/>
      <c r="AF2" s="236"/>
      <c r="AG2" s="238">
        <f>SUM(AE2*10+AF2)/AD2*10</f>
        <v>0</v>
      </c>
      <c r="AH2" s="236">
        <v>1</v>
      </c>
      <c r="AI2" s="236"/>
      <c r="AJ2" s="236"/>
      <c r="AK2" s="238">
        <f>SUM(AI2*10+AJ2)/AH2*10</f>
        <v>0</v>
      </c>
      <c r="AL2" s="236">
        <v>1</v>
      </c>
      <c r="AM2" s="236"/>
      <c r="AN2" s="236"/>
      <c r="AO2" s="239">
        <f>SUM(AM2*10+AN2)/AL2*10</f>
        <v>0</v>
      </c>
      <c r="AP2" s="236">
        <v>1</v>
      </c>
      <c r="AQ2" s="236"/>
      <c r="AR2" s="236"/>
      <c r="AS2" s="240">
        <f>SUM(AQ2*10+AR2)/AP2*10</f>
        <v>0</v>
      </c>
      <c r="AT2" s="236">
        <v>1</v>
      </c>
      <c r="AU2" s="236"/>
      <c r="AV2" s="236"/>
      <c r="AW2" s="237">
        <f>SUM(AU2*10+AV2)/AT2*10</f>
        <v>0</v>
      </c>
      <c r="AX2" s="236">
        <v>1</v>
      </c>
      <c r="AY2" s="236"/>
      <c r="AZ2" s="236"/>
      <c r="BA2" s="237">
        <f>SUM(AY2*10+AZ2)/AX2*10</f>
        <v>0</v>
      </c>
      <c r="BB2" s="234">
        <f>IF(H2&lt;250,0,IF(H2&lt;500,250,IF(H2&lt;750,"500",IF(H2&lt;1000,750,IF(H2&lt;1500,1000,IF(H2&lt;2000,1500,IF(H2&lt;2500,2000,IF(H2&lt;3000,2500,3000))))))))</f>
        <v>250</v>
      </c>
      <c r="BC2" s="241">
        <v>250</v>
      </c>
      <c r="BD2" s="234">
        <f>BB2-BC2</f>
        <v>0</v>
      </c>
      <c r="BE2" s="234" t="str">
        <f>IF(BD2=0,"geen actie",CONCATENATE("diploma uitschrijven: ",BB2," punten"))</f>
        <v>geen actie</v>
      </c>
      <c r="BF2" s="242">
        <v>1</v>
      </c>
      <c r="BG2" s="242"/>
      <c r="BH2" s="242"/>
      <c r="BI2" s="242"/>
      <c r="BJ2" s="242"/>
    </row>
    <row r="3" spans="1:71" ht="17.25" customHeight="1" x14ac:dyDescent="0.3">
      <c r="A3" s="227">
        <v>28</v>
      </c>
      <c r="B3" s="227" t="str">
        <f>IF(A3=BF3,"v","x")</f>
        <v>v</v>
      </c>
      <c r="C3" s="149" t="s">
        <v>237</v>
      </c>
      <c r="D3" s="464"/>
      <c r="E3" s="229" t="s">
        <v>703</v>
      </c>
      <c r="F3" s="233">
        <v>118695</v>
      </c>
      <c r="G3" s="244" t="s">
        <v>552</v>
      </c>
      <c r="H3" s="232">
        <f>SUM(M3+Q3+U3+Y3+AC3+AG3+AK3+AO3+AS3+AW3+BA3)</f>
        <v>413.18627450980398</v>
      </c>
      <c r="I3" s="246">
        <v>2004</v>
      </c>
      <c r="J3" s="153">
        <v>2021</v>
      </c>
      <c r="K3" s="453">
        <f>J3-I3</f>
        <v>17</v>
      </c>
      <c r="L3" s="234">
        <f>H3-M3</f>
        <v>413.18627450980398</v>
      </c>
      <c r="M3" s="235">
        <v>0</v>
      </c>
      <c r="N3" s="236">
        <v>1</v>
      </c>
      <c r="O3" s="236"/>
      <c r="P3" s="236"/>
      <c r="Q3" s="237">
        <f>SUM(O3*10+P3)/N3*10</f>
        <v>0</v>
      </c>
      <c r="R3" s="236">
        <v>17</v>
      </c>
      <c r="S3" s="236">
        <v>13</v>
      </c>
      <c r="T3" s="236">
        <v>78</v>
      </c>
      <c r="U3" s="237">
        <f>SUM(S3*10+T3)/R3*10</f>
        <v>122.35294117647058</v>
      </c>
      <c r="V3" s="236">
        <v>1</v>
      </c>
      <c r="W3" s="236"/>
      <c r="X3" s="236"/>
      <c r="Y3" s="237">
        <f>SUM(W3*10+X3)/V3*10</f>
        <v>0</v>
      </c>
      <c r="Z3" s="236">
        <v>1</v>
      </c>
      <c r="AA3" s="236"/>
      <c r="AB3" s="236"/>
      <c r="AC3" s="237">
        <f>SUM(AA3*10+AB3/2)/Z3*10</f>
        <v>0</v>
      </c>
      <c r="AD3" s="236">
        <v>1</v>
      </c>
      <c r="AE3" s="236"/>
      <c r="AF3" s="236"/>
      <c r="AG3" s="238">
        <f>SUM(AE3*10+AF3)/AD3*10</f>
        <v>0</v>
      </c>
      <c r="AH3" s="236">
        <v>1</v>
      </c>
      <c r="AI3" s="236"/>
      <c r="AJ3" s="236"/>
      <c r="AK3" s="238">
        <f>SUM(AI3*10+AJ3)/AH3*10</f>
        <v>0</v>
      </c>
      <c r="AL3" s="236">
        <v>10</v>
      </c>
      <c r="AM3" s="236">
        <v>10</v>
      </c>
      <c r="AN3" s="236">
        <v>50</v>
      </c>
      <c r="AO3" s="239">
        <f>SUM(AM3*10+AN3)/AL3*10</f>
        <v>150</v>
      </c>
      <c r="AP3" s="236">
        <v>1</v>
      </c>
      <c r="AQ3" s="236"/>
      <c r="AR3" s="236"/>
      <c r="AS3" s="240">
        <f>SUM(AQ3*10+AR3)/AP3*10</f>
        <v>0</v>
      </c>
      <c r="AT3" s="236">
        <v>12</v>
      </c>
      <c r="AU3" s="236">
        <v>11</v>
      </c>
      <c r="AV3" s="236">
        <v>59</v>
      </c>
      <c r="AW3" s="237">
        <f>SUM(AU3*10+AV3)/AT3*10</f>
        <v>140.83333333333334</v>
      </c>
      <c r="AX3" s="236">
        <v>1</v>
      </c>
      <c r="AY3" s="236"/>
      <c r="AZ3" s="236"/>
      <c r="BA3" s="237">
        <f>SUM(AY3*10+AZ3)/AX3*10</f>
        <v>0</v>
      </c>
      <c r="BB3" s="234">
        <f>IF(H3&lt;250,0,IF(H3&lt;500,250,IF(H3&lt;750,"500",IF(H3&lt;1000,750,IF(H3&lt;1500,1000,IF(H3&lt;2000,1500,IF(H3&lt;2500,2000,IF(H3&lt;3000,2500,3000))))))))</f>
        <v>250</v>
      </c>
      <c r="BC3" s="241">
        <v>250</v>
      </c>
      <c r="BD3" s="234">
        <f>BB3-BC3</f>
        <v>0</v>
      </c>
      <c r="BE3" s="234" t="str">
        <f>IF(BD3=0,"geen actie",CONCATENATE("diploma uitschrijven: ",BB3," punten"))</f>
        <v>geen actie</v>
      </c>
      <c r="BF3" s="242">
        <v>28</v>
      </c>
      <c r="BH3" s="242"/>
      <c r="BI3" s="242"/>
      <c r="BJ3" s="242"/>
    </row>
    <row r="4" spans="1:71" ht="17.25" customHeight="1" x14ac:dyDescent="0.3">
      <c r="A4" s="227">
        <v>2</v>
      </c>
      <c r="B4" s="227" t="str">
        <f>IF(A4=BF4,"v","x")</f>
        <v>v</v>
      </c>
      <c r="C4" s="149" t="s">
        <v>237</v>
      </c>
      <c r="D4" s="478"/>
      <c r="E4" s="245" t="s">
        <v>344</v>
      </c>
      <c r="F4" s="267">
        <v>118308</v>
      </c>
      <c r="G4" s="231" t="s">
        <v>320</v>
      </c>
      <c r="H4" s="232">
        <f>SUM(M4+Q4+U4+Y4+AC4+AG4+AK4+AO4+AS4+AW4+BA4)</f>
        <v>868.08333333333348</v>
      </c>
      <c r="I4" s="246">
        <v>2008</v>
      </c>
      <c r="J4" s="153">
        <v>2021</v>
      </c>
      <c r="K4" s="453">
        <f>J4-I4</f>
        <v>13</v>
      </c>
      <c r="L4" s="234">
        <f>H4-M4</f>
        <v>234.55555555555566</v>
      </c>
      <c r="M4" s="235">
        <v>633.52777777777783</v>
      </c>
      <c r="N4" s="236">
        <v>12</v>
      </c>
      <c r="O4" s="236">
        <v>3</v>
      </c>
      <c r="P4" s="236">
        <v>30</v>
      </c>
      <c r="Q4" s="237">
        <f>SUM(O4*10+P4)/N4*10</f>
        <v>50</v>
      </c>
      <c r="R4" s="236">
        <v>18</v>
      </c>
      <c r="S4" s="236">
        <v>2</v>
      </c>
      <c r="T4" s="236">
        <v>41</v>
      </c>
      <c r="U4" s="237">
        <f>SUM(S4*10+T4)/R4*10</f>
        <v>33.888888888888886</v>
      </c>
      <c r="V4" s="236">
        <v>1</v>
      </c>
      <c r="W4" s="236"/>
      <c r="X4" s="236"/>
      <c r="Y4" s="237">
        <f>SUM(W4*10+X4)/V4*10</f>
        <v>0</v>
      </c>
      <c r="Z4" s="236">
        <v>1</v>
      </c>
      <c r="AA4" s="236"/>
      <c r="AB4" s="236"/>
      <c r="AC4" s="237">
        <f>SUM(AA4*10+AB4/2)/Z4*10</f>
        <v>0</v>
      </c>
      <c r="AD4" s="236">
        <v>1</v>
      </c>
      <c r="AE4" s="236"/>
      <c r="AF4" s="236"/>
      <c r="AG4" s="238">
        <f>SUM(AE4*10+AF4)/AD4*10</f>
        <v>0</v>
      </c>
      <c r="AH4" s="236">
        <v>12</v>
      </c>
      <c r="AI4" s="236">
        <v>3</v>
      </c>
      <c r="AJ4" s="236">
        <v>25</v>
      </c>
      <c r="AK4" s="238">
        <f>SUM(AI4*10+AJ4)/AH4*10</f>
        <v>45.833333333333329</v>
      </c>
      <c r="AL4" s="236">
        <v>10</v>
      </c>
      <c r="AM4" s="236">
        <v>2</v>
      </c>
      <c r="AN4" s="236">
        <v>34</v>
      </c>
      <c r="AO4" s="239">
        <f>SUM(AM4*10+AN4)/AL4*10</f>
        <v>54</v>
      </c>
      <c r="AP4" s="236">
        <v>1</v>
      </c>
      <c r="AQ4" s="236"/>
      <c r="AR4" s="236"/>
      <c r="AS4" s="240">
        <f>SUM(AQ4*10+AR4)/AP4*10</f>
        <v>0</v>
      </c>
      <c r="AT4" s="236">
        <v>12</v>
      </c>
      <c r="AU4" s="236">
        <v>3</v>
      </c>
      <c r="AV4" s="236">
        <v>31</v>
      </c>
      <c r="AW4" s="237">
        <f>SUM(AU4*10+AV4)/AT4*10</f>
        <v>50.833333333333329</v>
      </c>
      <c r="AX4" s="236">
        <v>1</v>
      </c>
      <c r="AY4" s="236"/>
      <c r="AZ4" s="236"/>
      <c r="BA4" s="237">
        <f>SUM(AY4*10+AZ4)/AX4*10</f>
        <v>0</v>
      </c>
      <c r="BB4" s="234">
        <f>IF(H4&lt;250,0,IF(H4&lt;500,250,IF(H4&lt;750,"500",IF(H4&lt;1000,750,IF(H4&lt;1500,1000,IF(H4&lt;2000,1500,IF(H4&lt;2500,2000,IF(H4&lt;3000,2500,3000))))))))</f>
        <v>750</v>
      </c>
      <c r="BC4" s="241">
        <v>750</v>
      </c>
      <c r="BD4" s="234">
        <f>BB4-BC4</f>
        <v>0</v>
      </c>
      <c r="BE4" s="234" t="str">
        <f>IF(BD4=0,"geen actie",CONCATENATE("diploma uitschrijven: ",BB4," punten"))</f>
        <v>geen actie</v>
      </c>
      <c r="BF4" s="242">
        <v>2</v>
      </c>
      <c r="BH4" s="242"/>
      <c r="BI4" s="242"/>
      <c r="BJ4" s="242"/>
    </row>
    <row r="5" spans="1:71" ht="17.25" customHeight="1" x14ac:dyDescent="0.3">
      <c r="A5" s="227">
        <v>21</v>
      </c>
      <c r="B5" s="227" t="str">
        <f>IF(A5=BF5,"v","x")</f>
        <v>v</v>
      </c>
      <c r="C5" s="149" t="s">
        <v>237</v>
      </c>
      <c r="D5" s="234"/>
      <c r="E5" s="245" t="s">
        <v>581</v>
      </c>
      <c r="F5" s="267">
        <v>117750</v>
      </c>
      <c r="G5" s="231" t="s">
        <v>542</v>
      </c>
      <c r="H5" s="232">
        <f>SUM(M5+Q5+U5+Y5+AC5+AG5+AK5+AO5+AS5+AW5+BA5)</f>
        <v>643.282913165266</v>
      </c>
      <c r="I5" s="246">
        <v>2008</v>
      </c>
      <c r="J5" s="153">
        <v>2021</v>
      </c>
      <c r="K5" s="453">
        <f>J5-I5</f>
        <v>13</v>
      </c>
      <c r="L5" s="234">
        <f>H5-M5</f>
        <v>562.282913165266</v>
      </c>
      <c r="M5" s="235">
        <v>81</v>
      </c>
      <c r="N5" s="236">
        <v>12</v>
      </c>
      <c r="O5" s="236">
        <v>4</v>
      </c>
      <c r="P5" s="236">
        <v>36</v>
      </c>
      <c r="Q5" s="237">
        <f>SUM(O5*10+P5)/N5*10</f>
        <v>63.333333333333329</v>
      </c>
      <c r="R5" s="236">
        <v>17</v>
      </c>
      <c r="S5" s="236">
        <v>9</v>
      </c>
      <c r="T5" s="236">
        <v>43</v>
      </c>
      <c r="U5" s="237">
        <f>SUM(S5*10+T5)/R5*10</f>
        <v>78.235294117647058</v>
      </c>
      <c r="V5" s="236">
        <v>1</v>
      </c>
      <c r="W5" s="236"/>
      <c r="X5" s="236"/>
      <c r="Y5" s="237">
        <f>SUM(W5*10+X5)/V5*10</f>
        <v>0</v>
      </c>
      <c r="Z5" s="236">
        <v>10</v>
      </c>
      <c r="AA5" s="236">
        <v>5</v>
      </c>
      <c r="AB5" s="236">
        <v>42</v>
      </c>
      <c r="AC5" s="237">
        <f>SUM(AA5*10+AB5/2)/Z5*10</f>
        <v>71</v>
      </c>
      <c r="AD5" s="236">
        <v>1</v>
      </c>
      <c r="AE5" s="236"/>
      <c r="AF5" s="236"/>
      <c r="AG5" s="238">
        <f>SUM(AE5*10+AF5)/AD5*10</f>
        <v>0</v>
      </c>
      <c r="AH5" s="236">
        <v>1</v>
      </c>
      <c r="AI5" s="236"/>
      <c r="AJ5" s="236"/>
      <c r="AK5" s="238">
        <f>SUM(AI5*10+AJ5)/AH5*10</f>
        <v>0</v>
      </c>
      <c r="AL5" s="236">
        <v>10</v>
      </c>
      <c r="AM5" s="236">
        <v>5</v>
      </c>
      <c r="AN5" s="236">
        <v>37</v>
      </c>
      <c r="AO5" s="239">
        <f>SUM(AM5*10+AN5)/AL5*10</f>
        <v>87</v>
      </c>
      <c r="AP5" s="236">
        <v>15</v>
      </c>
      <c r="AQ5" s="236">
        <v>4</v>
      </c>
      <c r="AR5" s="236">
        <v>38</v>
      </c>
      <c r="AS5" s="240">
        <f>SUM(AQ5*10+AR5)/AP5*10</f>
        <v>52</v>
      </c>
      <c r="AT5" s="236">
        <v>12</v>
      </c>
      <c r="AU5" s="236">
        <v>7</v>
      </c>
      <c r="AV5" s="236">
        <v>44</v>
      </c>
      <c r="AW5" s="237">
        <f>SUM(AU5*10+AV5)/AT5*10</f>
        <v>95</v>
      </c>
      <c r="AX5" s="236">
        <v>7</v>
      </c>
      <c r="AY5" s="236">
        <v>5</v>
      </c>
      <c r="AZ5" s="236">
        <v>31</v>
      </c>
      <c r="BA5" s="237">
        <f>SUM(AY5*10+AZ5)/AX5*10</f>
        <v>115.71428571428571</v>
      </c>
      <c r="BB5" s="234" t="str">
        <f>IF(H5&lt;250,0,IF(H5&lt;500,250,IF(H5&lt;750,"500",IF(H5&lt;1000,750,IF(H5&lt;1500,1000,IF(H5&lt;2000,1500,IF(H5&lt;2500,2000,IF(H5&lt;3000,2500,3000))))))))</f>
        <v>500</v>
      </c>
      <c r="BC5" s="241">
        <v>500</v>
      </c>
      <c r="BD5" s="234">
        <f>BB5-BC5</f>
        <v>0</v>
      </c>
      <c r="BE5" s="234" t="str">
        <f>IF(BD5=0,"geen actie",CONCATENATE("diploma uitschrijven: ",BB5," punten"))</f>
        <v>geen actie</v>
      </c>
      <c r="BF5" s="242">
        <v>21</v>
      </c>
      <c r="BJ5" s="242"/>
    </row>
    <row r="6" spans="1:71" ht="17.25" customHeight="1" x14ac:dyDescent="0.3">
      <c r="A6" s="227">
        <v>25</v>
      </c>
      <c r="B6" s="227" t="str">
        <f>IF(A6=BF6,"v","x")</f>
        <v>v</v>
      </c>
      <c r="C6" s="149"/>
      <c r="D6" s="479"/>
      <c r="E6" s="245" t="s">
        <v>620</v>
      </c>
      <c r="F6" s="267">
        <v>119326</v>
      </c>
      <c r="G6" s="231" t="s">
        <v>326</v>
      </c>
      <c r="H6" s="232">
        <f>SUM(M6+Q6+U6+Y6+AC6+AG6+AK6+AO6+AS6+AW6+BA6)</f>
        <v>389.44444444444446</v>
      </c>
      <c r="I6" s="246">
        <v>2010</v>
      </c>
      <c r="J6" s="153">
        <v>2021</v>
      </c>
      <c r="K6" s="453">
        <f>J6-I6</f>
        <v>11</v>
      </c>
      <c r="L6" s="234">
        <f>H6-M6</f>
        <v>389.44444444444446</v>
      </c>
      <c r="M6" s="235">
        <v>0</v>
      </c>
      <c r="N6" s="236">
        <v>10</v>
      </c>
      <c r="O6" s="236">
        <v>10</v>
      </c>
      <c r="P6" s="236">
        <v>50</v>
      </c>
      <c r="Q6" s="237">
        <f>SUM(O6*10+P6)/N6*10</f>
        <v>150</v>
      </c>
      <c r="R6" s="236">
        <v>15</v>
      </c>
      <c r="S6" s="236">
        <v>15</v>
      </c>
      <c r="T6" s="236">
        <v>75</v>
      </c>
      <c r="U6" s="237">
        <f>SUM(S6*10+T6)/R6*10</f>
        <v>150</v>
      </c>
      <c r="V6" s="236">
        <v>18</v>
      </c>
      <c r="W6" s="236">
        <v>10</v>
      </c>
      <c r="X6" s="236">
        <v>61</v>
      </c>
      <c r="Y6" s="237">
        <f>SUM(W6*10+X6)/V6*10</f>
        <v>89.444444444444443</v>
      </c>
      <c r="Z6" s="236">
        <v>1</v>
      </c>
      <c r="AA6" s="236"/>
      <c r="AB6" s="236"/>
      <c r="AC6" s="237">
        <f>SUM(AA6*10+AB6/2)/Z6*10</f>
        <v>0</v>
      </c>
      <c r="AD6" s="236">
        <v>1</v>
      </c>
      <c r="AE6" s="236"/>
      <c r="AF6" s="236"/>
      <c r="AG6" s="238">
        <f>SUM(AE6*10+AF6)/AD6*10</f>
        <v>0</v>
      </c>
      <c r="AH6" s="236">
        <v>1</v>
      </c>
      <c r="AI6" s="236"/>
      <c r="AJ6" s="236"/>
      <c r="AK6" s="238">
        <f>SUM(AI6*10+AJ6)/AH6*10</f>
        <v>0</v>
      </c>
      <c r="AL6" s="236">
        <v>1</v>
      </c>
      <c r="AM6" s="236"/>
      <c r="AN6" s="236"/>
      <c r="AO6" s="239">
        <f>SUM(AM6*10+AN6)/AL6*10</f>
        <v>0</v>
      </c>
      <c r="AP6" s="236">
        <v>1</v>
      </c>
      <c r="AQ6" s="236"/>
      <c r="AR6" s="236"/>
      <c r="AS6" s="240">
        <f>SUM(AQ6*10+AR6)/AP6*10</f>
        <v>0</v>
      </c>
      <c r="AT6" s="236">
        <v>1</v>
      </c>
      <c r="AU6" s="236"/>
      <c r="AV6" s="236"/>
      <c r="AW6" s="237">
        <f>SUM(AU6*10+AV6)/AT6*10</f>
        <v>0</v>
      </c>
      <c r="AX6" s="236">
        <v>1</v>
      </c>
      <c r="AY6" s="236"/>
      <c r="AZ6" s="236"/>
      <c r="BA6" s="237">
        <f>SUM(AY6*10+AZ6)/AX6*10</f>
        <v>0</v>
      </c>
      <c r="BB6" s="234">
        <f>IF(H6&lt;250,0,IF(H6&lt;500,250,IF(H6&lt;750,"500",IF(H6&lt;1000,750,IF(H6&lt;1500,1000,IF(H6&lt;2000,1500,IF(H6&lt;2500,2000,IF(H6&lt;3000,2500,3000))))))))</f>
        <v>250</v>
      </c>
      <c r="BC6" s="241">
        <v>250</v>
      </c>
      <c r="BD6" s="234">
        <f>BB6-BC6</f>
        <v>0</v>
      </c>
      <c r="BE6" s="234" t="str">
        <f>IF(BD6=0,"geen actie",CONCATENATE("diploma uitschrijven: ",BB6," punten"))</f>
        <v>geen actie</v>
      </c>
      <c r="BF6" s="242">
        <v>25</v>
      </c>
      <c r="BG6" s="242"/>
      <c r="BH6" s="242"/>
      <c r="BI6" s="242"/>
      <c r="BJ6" s="242"/>
    </row>
    <row r="7" spans="1:71" ht="17.25" customHeight="1" x14ac:dyDescent="0.3">
      <c r="A7" s="227">
        <v>3</v>
      </c>
      <c r="B7" s="227" t="str">
        <f>IF(A7=BF7,"v","x")</f>
        <v>v</v>
      </c>
      <c r="C7" s="227" t="s">
        <v>237</v>
      </c>
      <c r="D7" s="454"/>
      <c r="E7" s="247" t="s">
        <v>321</v>
      </c>
      <c r="F7" s="230"/>
      <c r="G7" s="231" t="s">
        <v>301</v>
      </c>
      <c r="H7" s="232">
        <f>SUM(M7+Q7+U7+Y7+AC7+AG7+AK7+AO7+AS7+AW7+BA7)</f>
        <v>1084.9020657704868</v>
      </c>
      <c r="I7" s="233">
        <v>2003</v>
      </c>
      <c r="J7" s="153">
        <v>2021</v>
      </c>
      <c r="K7" s="453">
        <f>J7-I7</f>
        <v>18</v>
      </c>
      <c r="L7" s="234">
        <f>H7-M7</f>
        <v>0</v>
      </c>
      <c r="M7" s="235">
        <v>1084.9020657704868</v>
      </c>
      <c r="N7" s="236">
        <v>1</v>
      </c>
      <c r="O7" s="236"/>
      <c r="P7" s="236"/>
      <c r="Q7" s="237">
        <f>SUM(O7*10+P7)/N7*10</f>
        <v>0</v>
      </c>
      <c r="R7" s="236">
        <v>1</v>
      </c>
      <c r="S7" s="236"/>
      <c r="T7" s="236"/>
      <c r="U7" s="237">
        <f>SUM(S7*10+T7)/R7*10</f>
        <v>0</v>
      </c>
      <c r="V7" s="236">
        <v>1</v>
      </c>
      <c r="W7" s="236"/>
      <c r="X7" s="236"/>
      <c r="Y7" s="237">
        <f>SUM(W7*10+X7)/V7*10</f>
        <v>0</v>
      </c>
      <c r="Z7" s="236">
        <v>1</v>
      </c>
      <c r="AA7" s="236"/>
      <c r="AB7" s="236"/>
      <c r="AC7" s="237">
        <f>SUM(AA7*10+AB7/2)/Z7*10</f>
        <v>0</v>
      </c>
      <c r="AD7" s="236">
        <v>1</v>
      </c>
      <c r="AE7" s="236"/>
      <c r="AF7" s="236"/>
      <c r="AG7" s="238">
        <f>SUM(AE7*10+AF7)/AD7*10</f>
        <v>0</v>
      </c>
      <c r="AH7" s="236">
        <v>1</v>
      </c>
      <c r="AI7" s="236"/>
      <c r="AJ7" s="236"/>
      <c r="AK7" s="238">
        <f>SUM(AI7*10+AJ7)/AH7*10</f>
        <v>0</v>
      </c>
      <c r="AL7" s="236">
        <v>1</v>
      </c>
      <c r="AM7" s="236"/>
      <c r="AN7" s="236"/>
      <c r="AO7" s="239">
        <f>SUM(AM7*10+AN7)/AL7*10</f>
        <v>0</v>
      </c>
      <c r="AP7" s="236">
        <v>1</v>
      </c>
      <c r="AQ7" s="236"/>
      <c r="AR7" s="236"/>
      <c r="AS7" s="240">
        <f>SUM(AQ7*10+AR7)/AP7*10</f>
        <v>0</v>
      </c>
      <c r="AT7" s="236">
        <v>1</v>
      </c>
      <c r="AU7" s="236"/>
      <c r="AV7" s="236"/>
      <c r="AW7" s="237">
        <f>SUM(AU7*10+AV7)/AT7*10</f>
        <v>0</v>
      </c>
      <c r="AX7" s="236">
        <v>1</v>
      </c>
      <c r="AY7" s="236"/>
      <c r="AZ7" s="236"/>
      <c r="BA7" s="237">
        <f>SUM(AY7*10+AZ7)/AX7*10</f>
        <v>0</v>
      </c>
      <c r="BB7" s="234">
        <f>IF(H7&lt;250,0,IF(H7&lt;500,250,IF(H7&lt;750,"500",IF(H7&lt;1000,750,IF(H7&lt;1500,1000,IF(H7&lt;2000,1500,IF(H7&lt;2500,2000,IF(H7&lt;3000,2500,3000))))))))</f>
        <v>1000</v>
      </c>
      <c r="BC7" s="241">
        <v>1000</v>
      </c>
      <c r="BD7" s="234">
        <f>BB7-BC7</f>
        <v>0</v>
      </c>
      <c r="BE7" s="234" t="str">
        <f>IF(BD7=0,"geen actie",CONCATENATE("diploma uitschrijven: ",BB7," punten"))</f>
        <v>geen actie</v>
      </c>
      <c r="BF7" s="242">
        <v>3</v>
      </c>
      <c r="BJ7" s="242"/>
    </row>
    <row r="8" spans="1:71" ht="17.25" customHeight="1" x14ac:dyDescent="0.3">
      <c r="A8" s="227">
        <v>4</v>
      </c>
      <c r="B8" s="227" t="str">
        <f>IF(A8=BF8,"v","x")</f>
        <v>v</v>
      </c>
      <c r="C8" s="227" t="s">
        <v>237</v>
      </c>
      <c r="D8" s="234"/>
      <c r="E8" s="229" t="s">
        <v>323</v>
      </c>
      <c r="F8" s="249">
        <v>117781</v>
      </c>
      <c r="G8" s="177" t="s">
        <v>247</v>
      </c>
      <c r="H8" s="232">
        <f>SUM(M8+Q8+U8+Y8+AC8+AG8+AK8+AO8+AS8+AW8+BA8)</f>
        <v>1014.7698412698412</v>
      </c>
      <c r="I8" s="153">
        <v>2006</v>
      </c>
      <c r="J8" s="153">
        <v>2021</v>
      </c>
      <c r="K8" s="453">
        <f>J8-I8</f>
        <v>15</v>
      </c>
      <c r="L8" s="234">
        <f>H8-M8</f>
        <v>117.5</v>
      </c>
      <c r="M8" s="250">
        <v>897.26984126984121</v>
      </c>
      <c r="N8" s="236">
        <v>12</v>
      </c>
      <c r="O8" s="236">
        <v>9</v>
      </c>
      <c r="P8" s="236">
        <v>51</v>
      </c>
      <c r="Q8" s="237">
        <f>SUM(O8*10+P8)/N8*10</f>
        <v>117.5</v>
      </c>
      <c r="R8" s="236">
        <v>1</v>
      </c>
      <c r="S8" s="236"/>
      <c r="T8" s="236"/>
      <c r="U8" s="237">
        <f>SUM(S8*10+T8)/R8*10</f>
        <v>0</v>
      </c>
      <c r="V8" s="236">
        <v>1</v>
      </c>
      <c r="W8" s="236"/>
      <c r="X8" s="236"/>
      <c r="Y8" s="237">
        <f>SUM(W8*10+X8)/V8*10</f>
        <v>0</v>
      </c>
      <c r="Z8" s="236">
        <v>1</v>
      </c>
      <c r="AA8" s="236"/>
      <c r="AB8" s="236"/>
      <c r="AC8" s="237">
        <f>SUM(AA8*10+AB8/2)/Z8*10</f>
        <v>0</v>
      </c>
      <c r="AD8" s="236">
        <v>1</v>
      </c>
      <c r="AE8" s="236"/>
      <c r="AF8" s="236"/>
      <c r="AG8" s="238">
        <f>SUM(AE8*10+AF8)/AD8*10</f>
        <v>0</v>
      </c>
      <c r="AH8" s="236">
        <v>1</v>
      </c>
      <c r="AI8" s="236"/>
      <c r="AJ8" s="236"/>
      <c r="AK8" s="238">
        <f>SUM(AI8*10+AJ8)/AH8*10</f>
        <v>0</v>
      </c>
      <c r="AL8" s="236">
        <v>1</v>
      </c>
      <c r="AM8" s="236"/>
      <c r="AN8" s="236"/>
      <c r="AO8" s="239">
        <f>SUM(AM8*10+AN8)/AL8*10</f>
        <v>0</v>
      </c>
      <c r="AP8" s="236">
        <v>1</v>
      </c>
      <c r="AQ8" s="236"/>
      <c r="AR8" s="236"/>
      <c r="AS8" s="240">
        <f>SUM(AQ8*10+AR8)/AP8*10</f>
        <v>0</v>
      </c>
      <c r="AT8" s="236">
        <v>1</v>
      </c>
      <c r="AU8" s="236"/>
      <c r="AV8" s="236"/>
      <c r="AW8" s="237">
        <f>SUM(AU8*10+AV8)/AT8*10</f>
        <v>0</v>
      </c>
      <c r="AX8" s="236">
        <v>1</v>
      </c>
      <c r="AY8" s="236"/>
      <c r="AZ8" s="236"/>
      <c r="BA8" s="237">
        <f>SUM(AY8*10+AZ8)/AX8*10</f>
        <v>0</v>
      </c>
      <c r="BB8" s="234">
        <f>IF(H8&lt;250,0,IF(H8&lt;500,250,IF(H8&lt;750,"500",IF(H8&lt;1000,750,IF(H8&lt;1500,1000,IF(H8&lt;2000,1500,IF(H8&lt;2500,2000,IF(H8&lt;3000,2500,3000))))))))</f>
        <v>1000</v>
      </c>
      <c r="BC8" s="241">
        <v>1000</v>
      </c>
      <c r="BD8" s="234">
        <f>BB8-BC8</f>
        <v>0</v>
      </c>
      <c r="BE8" s="234" t="str">
        <f>IF(BD8=0,"geen actie",CONCATENATE("diploma uitschrijven: ",BB8," punten"))</f>
        <v>geen actie</v>
      </c>
      <c r="BF8" s="242">
        <v>4</v>
      </c>
      <c r="BG8" s="242"/>
      <c r="BH8" s="242"/>
      <c r="BI8" s="242"/>
      <c r="BJ8" s="242"/>
      <c r="BK8" s="242"/>
      <c r="BL8" s="242"/>
      <c r="BM8" s="242"/>
      <c r="BN8" s="242"/>
    </row>
    <row r="9" spans="1:71" ht="17.25" customHeight="1" x14ac:dyDescent="0.3">
      <c r="A9" s="227">
        <v>35</v>
      </c>
      <c r="B9" s="227" t="str">
        <f>IF(A9=BF9,"v","x")</f>
        <v>v</v>
      </c>
      <c r="C9" s="149" t="s">
        <v>237</v>
      </c>
      <c r="D9" s="479"/>
      <c r="E9" s="247" t="s">
        <v>699</v>
      </c>
      <c r="F9" s="227" t="s">
        <v>698</v>
      </c>
      <c r="G9" s="251" t="s">
        <v>326</v>
      </c>
      <c r="H9" s="232">
        <f>SUM(M9+Q9+U9+Y9+AC9+AG9+AK9+AO9+AS9+AW9+BA9)</f>
        <v>275</v>
      </c>
      <c r="I9" s="246">
        <v>2009</v>
      </c>
      <c r="J9" s="153">
        <v>2021</v>
      </c>
      <c r="K9" s="453">
        <f>J9-I9</f>
        <v>12</v>
      </c>
      <c r="L9" s="234">
        <f>H9-M9</f>
        <v>275</v>
      </c>
      <c r="M9" s="235">
        <v>0</v>
      </c>
      <c r="N9" s="236">
        <v>1</v>
      </c>
      <c r="O9" s="236"/>
      <c r="P9" s="236"/>
      <c r="Q9" s="237">
        <f>SUM(O9*10+P9)/N9*10</f>
        <v>0</v>
      </c>
      <c r="R9" s="236">
        <v>1</v>
      </c>
      <c r="S9" s="236"/>
      <c r="T9" s="236"/>
      <c r="U9" s="237">
        <f>SUM(S9*10+T9)/R9*10</f>
        <v>0</v>
      </c>
      <c r="V9" s="236">
        <v>1</v>
      </c>
      <c r="W9" s="236"/>
      <c r="X9" s="236"/>
      <c r="Y9" s="237">
        <f>SUM(W9*10+X9)/V9*10</f>
        <v>0</v>
      </c>
      <c r="Z9" s="236">
        <v>1</v>
      </c>
      <c r="AA9" s="236"/>
      <c r="AB9" s="236"/>
      <c r="AC9" s="237">
        <f>SUM(AA9*10+AB9/2)/Z9*10</f>
        <v>0</v>
      </c>
      <c r="AD9" s="236">
        <v>1</v>
      </c>
      <c r="AE9" s="236"/>
      <c r="AF9" s="236"/>
      <c r="AG9" s="238">
        <f>SUM(AE9*10+AF9)/AD9*10</f>
        <v>0</v>
      </c>
      <c r="AH9" s="236">
        <v>1</v>
      </c>
      <c r="AI9" s="236"/>
      <c r="AJ9" s="236"/>
      <c r="AK9" s="238">
        <f>SUM(AI9*10+AJ9)/AH9*10</f>
        <v>0</v>
      </c>
      <c r="AL9" s="236">
        <v>10</v>
      </c>
      <c r="AM9" s="236">
        <v>2</v>
      </c>
      <c r="AN9" s="236">
        <v>30</v>
      </c>
      <c r="AO9" s="239">
        <f>SUM(AM9*10+AN9)/AL9*10</f>
        <v>50</v>
      </c>
      <c r="AP9" s="236">
        <v>12</v>
      </c>
      <c r="AQ9" s="236">
        <v>4</v>
      </c>
      <c r="AR9" s="236">
        <v>44</v>
      </c>
      <c r="AS9" s="240">
        <f>SUM(AQ9*10+AR9)/AP9*10</f>
        <v>70</v>
      </c>
      <c r="AT9" s="236">
        <v>12</v>
      </c>
      <c r="AU9" s="236">
        <v>6</v>
      </c>
      <c r="AV9" s="236">
        <v>39</v>
      </c>
      <c r="AW9" s="237">
        <f>SUM(AU9*10+AV9)/AT9*10</f>
        <v>82.5</v>
      </c>
      <c r="AX9" s="236">
        <v>8</v>
      </c>
      <c r="AY9" s="236">
        <v>3</v>
      </c>
      <c r="AZ9" s="236">
        <v>28</v>
      </c>
      <c r="BA9" s="237">
        <f>SUM(AY9*10+AZ9)/AX9*10</f>
        <v>72.5</v>
      </c>
      <c r="BB9" s="234">
        <f>IF(H9&lt;250,0,IF(H9&lt;500,250,IF(H9&lt;750,"500",IF(H9&lt;1000,750,IF(H9&lt;1500,1000,IF(H9&lt;2000,1500,IF(H9&lt;2500,2000,IF(H9&lt;3000,2500,3000))))))))</f>
        <v>250</v>
      </c>
      <c r="BC9" s="241">
        <v>0</v>
      </c>
      <c r="BD9" s="234">
        <f>BB9-BC9</f>
        <v>250</v>
      </c>
      <c r="BE9" s="234" t="str">
        <f>IF(BD9=0,"geen actie",CONCATENATE("diploma uitschrijven: ",BB9," punten"))</f>
        <v>diploma uitschrijven: 250 punten</v>
      </c>
      <c r="BF9" s="242">
        <v>35</v>
      </c>
      <c r="BG9" s="242"/>
      <c r="BH9" s="242"/>
      <c r="BI9" s="242"/>
      <c r="BJ9" s="242"/>
      <c r="BK9" s="242"/>
      <c r="BL9" s="242"/>
      <c r="BM9" s="242"/>
      <c r="BN9" s="242"/>
    </row>
    <row r="10" spans="1:71" ht="17.25" customHeight="1" x14ac:dyDescent="0.35">
      <c r="A10" s="227">
        <v>5</v>
      </c>
      <c r="B10" s="227" t="str">
        <f>IF(A10=BF10,"v","x")</f>
        <v>v</v>
      </c>
      <c r="C10" s="248"/>
      <c r="D10" s="454"/>
      <c r="E10" s="229" t="s">
        <v>324</v>
      </c>
      <c r="F10" s="227">
        <v>116104</v>
      </c>
      <c r="G10" s="251" t="s">
        <v>320</v>
      </c>
      <c r="H10" s="232">
        <f>SUM(M10+Q10+U10+Y10+AC10+AG10+AK10+AO10+AS10+AW10+BA10)</f>
        <v>1250.3890699943327</v>
      </c>
      <c r="I10" s="246">
        <v>2005</v>
      </c>
      <c r="J10" s="153">
        <v>2021</v>
      </c>
      <c r="K10" s="453">
        <f>J10-I10</f>
        <v>16</v>
      </c>
      <c r="L10" s="234">
        <f>H10-M10</f>
        <v>0</v>
      </c>
      <c r="M10" s="235">
        <v>1250.3890699943327</v>
      </c>
      <c r="N10" s="236">
        <v>1</v>
      </c>
      <c r="O10" s="236"/>
      <c r="P10" s="236"/>
      <c r="Q10" s="237">
        <f>SUM(O10*10+P10)/N10*10</f>
        <v>0</v>
      </c>
      <c r="R10" s="236">
        <v>1</v>
      </c>
      <c r="S10" s="236"/>
      <c r="T10" s="236"/>
      <c r="U10" s="237">
        <f>SUM(S10*10+T10)/R10*10</f>
        <v>0</v>
      </c>
      <c r="V10" s="236">
        <v>1</v>
      </c>
      <c r="W10" s="236"/>
      <c r="X10" s="236"/>
      <c r="Y10" s="237">
        <f>SUM(W10*10+X10)/V10*10</f>
        <v>0</v>
      </c>
      <c r="Z10" s="236">
        <v>1</v>
      </c>
      <c r="AA10" s="236"/>
      <c r="AB10" s="236"/>
      <c r="AC10" s="237">
        <f>SUM(AA10*10+AB10/2)/Z10*10</f>
        <v>0</v>
      </c>
      <c r="AD10" s="236">
        <v>1</v>
      </c>
      <c r="AE10" s="236"/>
      <c r="AF10" s="236"/>
      <c r="AG10" s="238">
        <f>SUM(AE10*10+AF10)/AD10*10</f>
        <v>0</v>
      </c>
      <c r="AH10" s="236">
        <v>1</v>
      </c>
      <c r="AI10" s="236"/>
      <c r="AJ10" s="236"/>
      <c r="AK10" s="238">
        <f>SUM(AI10*10+AJ10)/AH10*10</f>
        <v>0</v>
      </c>
      <c r="AL10" s="236">
        <v>1</v>
      </c>
      <c r="AM10" s="236"/>
      <c r="AN10" s="236"/>
      <c r="AO10" s="239">
        <f>SUM(AM10*10+AN10)/AL10*10</f>
        <v>0</v>
      </c>
      <c r="AP10" s="236">
        <v>1</v>
      </c>
      <c r="AQ10" s="236"/>
      <c r="AR10" s="236"/>
      <c r="AS10" s="240">
        <f>SUM(AQ10*10+AR10)/AP10*10</f>
        <v>0</v>
      </c>
      <c r="AT10" s="236">
        <v>1</v>
      </c>
      <c r="AU10" s="236"/>
      <c r="AV10" s="236"/>
      <c r="AW10" s="237">
        <f>SUM(AU10*10+AV10)/AT10*10</f>
        <v>0</v>
      </c>
      <c r="AX10" s="236">
        <v>1</v>
      </c>
      <c r="AY10" s="236"/>
      <c r="AZ10" s="236"/>
      <c r="BA10" s="237">
        <f>SUM(AY10*10+AZ10)/AX10*10</f>
        <v>0</v>
      </c>
      <c r="BB10" s="234">
        <f>IF(H10&lt;250,0,IF(H10&lt;500,250,IF(H10&lt;750,"500",IF(H10&lt;1000,750,IF(H10&lt;1500,1000,IF(H10&lt;2000,1500,IF(H10&lt;2500,2000,IF(H10&lt;3000,2500,3000))))))))</f>
        <v>1000</v>
      </c>
      <c r="BC10" s="241">
        <v>1000</v>
      </c>
      <c r="BD10" s="234">
        <f>BB10-BC10</f>
        <v>0</v>
      </c>
      <c r="BE10" s="234" t="str">
        <f>IF(BD10=0,"geen actie",CONCATENATE("diploma uitschrijven: ",BB10," punten"))</f>
        <v>geen actie</v>
      </c>
      <c r="BF10" s="242">
        <v>5</v>
      </c>
      <c r="BH10" s="242"/>
      <c r="BI10" s="242"/>
    </row>
    <row r="11" spans="1:71" ht="17.25" customHeight="1" x14ac:dyDescent="0.3">
      <c r="A11" s="227">
        <v>6</v>
      </c>
      <c r="B11" s="227" t="str">
        <f>IF(A11=BF11,"v","x")</f>
        <v>v</v>
      </c>
      <c r="C11" s="149"/>
      <c r="D11" s="228"/>
      <c r="E11" s="229" t="s">
        <v>547</v>
      </c>
      <c r="F11" s="249"/>
      <c r="G11" s="177" t="s">
        <v>542</v>
      </c>
      <c r="H11" s="232">
        <f>SUM(M11+Q11+U11+Y11+AC11+AG11+AK11+AO11+AS11+AW11+BA11)</f>
        <v>444</v>
      </c>
      <c r="I11" s="227">
        <v>2005</v>
      </c>
      <c r="J11" s="153">
        <v>2021</v>
      </c>
      <c r="K11" s="453">
        <f>J11-I11</f>
        <v>16</v>
      </c>
      <c r="L11" s="234">
        <f>H11-M11</f>
        <v>0</v>
      </c>
      <c r="M11" s="235">
        <v>444</v>
      </c>
      <c r="N11" s="236">
        <v>1</v>
      </c>
      <c r="O11" s="236"/>
      <c r="P11" s="236"/>
      <c r="Q11" s="237">
        <f>SUM(O11*10+P11)/N11*10</f>
        <v>0</v>
      </c>
      <c r="R11" s="236">
        <v>1</v>
      </c>
      <c r="S11" s="236"/>
      <c r="T11" s="236"/>
      <c r="U11" s="237">
        <f>SUM(S11*10+T11)/R11*10</f>
        <v>0</v>
      </c>
      <c r="V11" s="236">
        <v>1</v>
      </c>
      <c r="W11" s="236"/>
      <c r="X11" s="236"/>
      <c r="Y11" s="237">
        <f>SUM(W11*10+X11)/V11*10</f>
        <v>0</v>
      </c>
      <c r="Z11" s="236">
        <v>1</v>
      </c>
      <c r="AA11" s="236"/>
      <c r="AB11" s="236"/>
      <c r="AC11" s="237">
        <f>SUM(AA11*10+AB11/2)/Z11*10</f>
        <v>0</v>
      </c>
      <c r="AD11" s="236">
        <v>1</v>
      </c>
      <c r="AE11" s="236"/>
      <c r="AF11" s="236"/>
      <c r="AG11" s="238">
        <f>SUM(AE11*10+AF11)/AD11*10</f>
        <v>0</v>
      </c>
      <c r="AH11" s="236">
        <v>1</v>
      </c>
      <c r="AI11" s="236"/>
      <c r="AJ11" s="236"/>
      <c r="AK11" s="238">
        <f>SUM(AI11*10+AJ11)/AH11*10</f>
        <v>0</v>
      </c>
      <c r="AL11" s="236">
        <v>1</v>
      </c>
      <c r="AM11" s="236"/>
      <c r="AN11" s="236"/>
      <c r="AO11" s="239">
        <f>SUM(AM11*10+AN11)/AL11*10</f>
        <v>0</v>
      </c>
      <c r="AP11" s="236">
        <v>1</v>
      </c>
      <c r="AQ11" s="236"/>
      <c r="AR11" s="236"/>
      <c r="AS11" s="240">
        <f>SUM(AQ11*10+AR11)/AP11*10</f>
        <v>0</v>
      </c>
      <c r="AT11" s="236">
        <v>1</v>
      </c>
      <c r="AU11" s="236"/>
      <c r="AV11" s="236"/>
      <c r="AW11" s="237">
        <f>SUM(AU11*10+AV11)/AT11*10</f>
        <v>0</v>
      </c>
      <c r="AX11" s="236">
        <v>1</v>
      </c>
      <c r="AY11" s="236"/>
      <c r="AZ11" s="236"/>
      <c r="BA11" s="237">
        <f>SUM(AY11*10+AZ11)/AX11*10</f>
        <v>0</v>
      </c>
      <c r="BB11" s="234">
        <f>IF(H11&lt;250,0,IF(H11&lt;500,250,IF(H11&lt;750,"500",IF(H11&lt;1000,750,IF(H11&lt;1500,1000,IF(H11&lt;2000,1500,IF(H11&lt;2500,2000,IF(H11&lt;3000,2500,3000))))))))</f>
        <v>250</v>
      </c>
      <c r="BC11" s="241">
        <v>250</v>
      </c>
      <c r="BD11" s="234">
        <f>BB11-BC11</f>
        <v>0</v>
      </c>
      <c r="BE11" s="234" t="str">
        <f>IF(BD11=0,"geen actie",CONCATENATE("diploma uitschrijven: ",BB11," punten"))</f>
        <v>geen actie</v>
      </c>
      <c r="BF11" s="242">
        <v>6</v>
      </c>
      <c r="BH11" s="242"/>
      <c r="BI11" s="242"/>
    </row>
    <row r="12" spans="1:71" ht="17.25" customHeight="1" x14ac:dyDescent="0.3">
      <c r="A12" s="227">
        <v>26</v>
      </c>
      <c r="B12" s="227" t="str">
        <f>IF(A12=BF12,"v","x")</f>
        <v>v</v>
      </c>
      <c r="C12" s="149" t="s">
        <v>237</v>
      </c>
      <c r="D12" s="234"/>
      <c r="E12" s="229" t="s">
        <v>549</v>
      </c>
      <c r="F12" s="249">
        <v>118501</v>
      </c>
      <c r="G12" s="177" t="s">
        <v>542</v>
      </c>
      <c r="H12" s="232">
        <f>SUM(M12+Q12+U12+Y12+AC12+AG12+AK12+AO12+AS12+AW12+BA12)</f>
        <v>588.83333333333337</v>
      </c>
      <c r="I12" s="246">
        <v>2010</v>
      </c>
      <c r="J12" s="153">
        <v>2021</v>
      </c>
      <c r="K12" s="453">
        <f>J12-I12</f>
        <v>11</v>
      </c>
      <c r="L12" s="234">
        <v>0</v>
      </c>
      <c r="M12" s="491">
        <v>248</v>
      </c>
      <c r="N12" s="236">
        <v>10</v>
      </c>
      <c r="O12" s="236">
        <v>6</v>
      </c>
      <c r="P12" s="236">
        <v>41</v>
      </c>
      <c r="Q12" s="237">
        <f>SUM(O12*10+P12)/N12*10</f>
        <v>101</v>
      </c>
      <c r="R12" s="236">
        <v>1</v>
      </c>
      <c r="S12" s="236"/>
      <c r="T12" s="236"/>
      <c r="U12" s="237">
        <f>SUM(S12*10+T12)/R12*10</f>
        <v>0</v>
      </c>
      <c r="V12" s="236">
        <v>1</v>
      </c>
      <c r="W12" s="236"/>
      <c r="X12" s="236"/>
      <c r="Y12" s="237">
        <f>SUM(W12*10+X12)/V12*10</f>
        <v>0</v>
      </c>
      <c r="Z12" s="236">
        <v>10</v>
      </c>
      <c r="AA12" s="236">
        <v>4</v>
      </c>
      <c r="AB12" s="236">
        <v>33</v>
      </c>
      <c r="AC12" s="237">
        <f>SUM(AA12*10+AB12/2)/Z12*10</f>
        <v>56.5</v>
      </c>
      <c r="AD12" s="236">
        <v>1</v>
      </c>
      <c r="AE12" s="236"/>
      <c r="AF12" s="236"/>
      <c r="AG12" s="238">
        <f>SUM(AE12*10+AF12)/AD12*10</f>
        <v>0</v>
      </c>
      <c r="AH12" s="236">
        <v>1</v>
      </c>
      <c r="AI12" s="236"/>
      <c r="AJ12" s="236"/>
      <c r="AK12" s="238">
        <f>SUM(AI12*10+AJ12)/AH12*10</f>
        <v>0</v>
      </c>
      <c r="AL12" s="236">
        <v>10</v>
      </c>
      <c r="AM12" s="236">
        <v>6</v>
      </c>
      <c r="AN12" s="236">
        <v>40</v>
      </c>
      <c r="AO12" s="239">
        <f>SUM(AM12*10+AN12)/AL12*10</f>
        <v>100</v>
      </c>
      <c r="AP12" s="236">
        <v>1</v>
      </c>
      <c r="AQ12" s="236"/>
      <c r="AR12" s="236"/>
      <c r="AS12" s="240">
        <f>SUM(AQ12*10+AR12)/AP12*10</f>
        <v>0</v>
      </c>
      <c r="AT12" s="236">
        <v>12</v>
      </c>
      <c r="AU12" s="236">
        <v>6</v>
      </c>
      <c r="AV12" s="236">
        <v>40</v>
      </c>
      <c r="AW12" s="237">
        <f>SUM(AU12*10+AV12)/AT12*10</f>
        <v>83.333333333333343</v>
      </c>
      <c r="AX12" s="236">
        <v>1</v>
      </c>
      <c r="AY12" s="236"/>
      <c r="AZ12" s="236"/>
      <c r="BA12" s="237">
        <f>SUM(AY12*10+AZ12)/AX12*10</f>
        <v>0</v>
      </c>
      <c r="BB12" s="234" t="str">
        <f>IF(H12&lt;250,0,IF(H12&lt;500,250,IF(H12&lt;750,"500",IF(H12&lt;1000,750,IF(H12&lt;1500,1000,IF(H12&lt;2000,1500,IF(H12&lt;2500,2000,IF(H12&lt;3000,2500,3000))))))))</f>
        <v>500</v>
      </c>
      <c r="BC12" s="241">
        <v>500</v>
      </c>
      <c r="BD12" s="234">
        <f>BB12-BC12</f>
        <v>0</v>
      </c>
      <c r="BE12" s="234" t="str">
        <f>IF(BD12=0,"geen actie",CONCATENATE("diploma uitschrijven: ",BB12," punten"))</f>
        <v>geen actie</v>
      </c>
      <c r="BF12" s="242">
        <v>26</v>
      </c>
      <c r="BH12" s="242"/>
      <c r="BI12" s="242"/>
      <c r="BK12" s="242"/>
      <c r="BL12" s="242"/>
      <c r="BM12" s="242"/>
      <c r="BN12" s="242"/>
    </row>
    <row r="13" spans="1:71" ht="17.25" customHeight="1" x14ac:dyDescent="0.3">
      <c r="A13" s="227">
        <v>7</v>
      </c>
      <c r="B13" s="227" t="str">
        <f>IF(A13=BF13,"v","x")</f>
        <v>v</v>
      </c>
      <c r="C13" s="149" t="s">
        <v>237</v>
      </c>
      <c r="D13" s="228"/>
      <c r="E13" s="229" t="s">
        <v>325</v>
      </c>
      <c r="F13" s="590">
        <v>115567</v>
      </c>
      <c r="G13" s="251" t="s">
        <v>326</v>
      </c>
      <c r="H13" s="232">
        <f>SUM(M13+Q13+U13+Y13+AC13+AG13+AK13+AO13+AS13+AW13+BA13)</f>
        <v>2953</v>
      </c>
      <c r="I13" s="246">
        <v>2005</v>
      </c>
      <c r="J13" s="153">
        <v>2021</v>
      </c>
      <c r="K13" s="453">
        <f>J13-I13</f>
        <v>16</v>
      </c>
      <c r="L13" s="234">
        <v>0</v>
      </c>
      <c r="M13" s="235">
        <v>2953</v>
      </c>
      <c r="N13" s="236">
        <v>1</v>
      </c>
      <c r="O13" s="236"/>
      <c r="P13" s="236"/>
      <c r="Q13" s="237">
        <f>SUM(O13*10+P13)/N13*10</f>
        <v>0</v>
      </c>
      <c r="R13" s="236">
        <v>1</v>
      </c>
      <c r="S13" s="236"/>
      <c r="T13" s="236"/>
      <c r="U13" s="237">
        <f>SUM(S13*10+T13)/R13*10</f>
        <v>0</v>
      </c>
      <c r="V13" s="236">
        <v>1</v>
      </c>
      <c r="W13" s="236"/>
      <c r="X13" s="236"/>
      <c r="Y13" s="237">
        <f>SUM(W13*10+X13)/V13*10</f>
        <v>0</v>
      </c>
      <c r="Z13" s="236">
        <v>1</v>
      </c>
      <c r="AA13" s="236"/>
      <c r="AB13" s="236"/>
      <c r="AC13" s="237">
        <f>SUM(AA13*10+AB13/2)/Z13*10</f>
        <v>0</v>
      </c>
      <c r="AD13" s="236">
        <v>1</v>
      </c>
      <c r="AE13" s="236"/>
      <c r="AF13" s="236"/>
      <c r="AG13" s="238">
        <f>SUM(AE13*10+AF13)/AD13*10</f>
        <v>0</v>
      </c>
      <c r="AH13" s="236">
        <v>1</v>
      </c>
      <c r="AI13" s="236"/>
      <c r="AJ13" s="236"/>
      <c r="AK13" s="238">
        <f>SUM(AI13*10+AJ13)/AH13*10</f>
        <v>0</v>
      </c>
      <c r="AL13" s="236">
        <v>1</v>
      </c>
      <c r="AM13" s="236"/>
      <c r="AN13" s="236"/>
      <c r="AO13" s="239">
        <f>SUM(AM13*10+AN13)/AL13*10</f>
        <v>0</v>
      </c>
      <c r="AP13" s="236">
        <v>1</v>
      </c>
      <c r="AQ13" s="236"/>
      <c r="AR13" s="236"/>
      <c r="AS13" s="240">
        <f>SUM(AQ13*10+AR13)/AP13*10</f>
        <v>0</v>
      </c>
      <c r="AT13" s="236">
        <v>1</v>
      </c>
      <c r="AU13" s="236"/>
      <c r="AV13" s="236"/>
      <c r="AW13" s="237">
        <f>SUM(AU13*10+AV13)/AT13*10</f>
        <v>0</v>
      </c>
      <c r="AX13" s="236">
        <v>1</v>
      </c>
      <c r="AY13" s="236"/>
      <c r="AZ13" s="236"/>
      <c r="BA13" s="237">
        <f>SUM(AY13*10+AZ13)/AX13*10</f>
        <v>0</v>
      </c>
      <c r="BB13" s="234">
        <f>IF(H13&lt;250,0,IF(H13&lt;500,250,IF(H13&lt;750,"500",IF(H13&lt;1000,750,IF(H13&lt;1500,1000,IF(H13&lt;2000,1500,IF(H13&lt;2500,2000,IF(H13&lt;3000,2500,3000))))))))</f>
        <v>2500</v>
      </c>
      <c r="BC13" s="241">
        <v>2500</v>
      </c>
      <c r="BD13" s="234">
        <f>BB13-BC13</f>
        <v>0</v>
      </c>
      <c r="BE13" s="234" t="str">
        <f>IF(BD13=0,"geen actie",CONCATENATE("diploma uitschrijven: ",BB13," punten"))</f>
        <v>geen actie</v>
      </c>
      <c r="BF13" s="242">
        <v>7</v>
      </c>
      <c r="BH13" s="242"/>
      <c r="BI13" s="242"/>
      <c r="BJ13" s="242"/>
      <c r="BK13" s="242"/>
      <c r="BL13" s="242"/>
      <c r="BM13" s="242"/>
      <c r="BN13" s="242"/>
    </row>
    <row r="14" spans="1:71" ht="17.25" customHeight="1" x14ac:dyDescent="0.3">
      <c r="A14" s="227">
        <v>8</v>
      </c>
      <c r="B14" s="227" t="str">
        <f>IF(A14=BF14,"v","x")</f>
        <v>v</v>
      </c>
      <c r="C14" s="149" t="s">
        <v>237</v>
      </c>
      <c r="D14" s="454"/>
      <c r="E14" s="229" t="s">
        <v>328</v>
      </c>
      <c r="F14" s="227"/>
      <c r="G14" s="251" t="s">
        <v>247</v>
      </c>
      <c r="H14" s="232">
        <f>SUM(M14+Q14+U14+Y14+AC14+AG14+AK14+AO14+AS14+AW14+BA14)</f>
        <v>412</v>
      </c>
      <c r="I14" s="246">
        <v>2003</v>
      </c>
      <c r="J14" s="153">
        <v>2021</v>
      </c>
      <c r="K14" s="453">
        <f>J14-I14</f>
        <v>18</v>
      </c>
      <c r="L14" s="234">
        <f>H14-M14</f>
        <v>0</v>
      </c>
      <c r="M14" s="235">
        <v>412</v>
      </c>
      <c r="N14" s="236">
        <v>1</v>
      </c>
      <c r="O14" s="236"/>
      <c r="P14" s="236"/>
      <c r="Q14" s="237">
        <f>SUM(O14*10+P14)/N14*10</f>
        <v>0</v>
      </c>
      <c r="R14" s="236">
        <v>1</v>
      </c>
      <c r="S14" s="236"/>
      <c r="T14" s="236"/>
      <c r="U14" s="237">
        <f>SUM(S14*10+T14)/R14*10</f>
        <v>0</v>
      </c>
      <c r="V14" s="236">
        <v>1</v>
      </c>
      <c r="W14" s="236"/>
      <c r="X14" s="236"/>
      <c r="Y14" s="237">
        <f>SUM(W14*10+X14)/V14*10</f>
        <v>0</v>
      </c>
      <c r="Z14" s="236">
        <v>1</v>
      </c>
      <c r="AA14" s="236"/>
      <c r="AB14" s="236"/>
      <c r="AC14" s="237">
        <f>SUM(AA14*10+AB14/2)/Z14*10</f>
        <v>0</v>
      </c>
      <c r="AD14" s="236">
        <v>1</v>
      </c>
      <c r="AE14" s="236"/>
      <c r="AF14" s="236"/>
      <c r="AG14" s="238">
        <f>SUM(AE14*10+AF14)/AD14*10</f>
        <v>0</v>
      </c>
      <c r="AH14" s="236">
        <v>1</v>
      </c>
      <c r="AI14" s="236"/>
      <c r="AJ14" s="236"/>
      <c r="AK14" s="238">
        <f>SUM(AI14*10+AJ14)/AH14*10</f>
        <v>0</v>
      </c>
      <c r="AL14" s="236">
        <v>1</v>
      </c>
      <c r="AM14" s="236"/>
      <c r="AN14" s="236"/>
      <c r="AO14" s="239">
        <f>SUM(AM14*10+AN14)/AL14*10</f>
        <v>0</v>
      </c>
      <c r="AP14" s="236">
        <v>1</v>
      </c>
      <c r="AQ14" s="236"/>
      <c r="AR14" s="236"/>
      <c r="AS14" s="240">
        <f>SUM(AQ14*10+AR14)/AP14*10</f>
        <v>0</v>
      </c>
      <c r="AT14" s="236">
        <v>1</v>
      </c>
      <c r="AU14" s="236"/>
      <c r="AV14" s="236"/>
      <c r="AW14" s="237">
        <f>SUM(AU14*10+AV14)/AT14*10</f>
        <v>0</v>
      </c>
      <c r="AX14" s="236">
        <v>1</v>
      </c>
      <c r="AY14" s="236"/>
      <c r="AZ14" s="236"/>
      <c r="BA14" s="237">
        <f>SUM(AY14*10+AZ14)/AX14*10</f>
        <v>0</v>
      </c>
      <c r="BB14" s="234">
        <f>IF(H14&lt;250,0,IF(H14&lt;500,250,IF(H14&lt;750,"500",IF(H14&lt;1000,750,IF(H14&lt;1500,1000,IF(H14&lt;2000,1500,IF(H14&lt;2500,2000,IF(H14&lt;3000,2500,3000))))))))</f>
        <v>250</v>
      </c>
      <c r="BC14" s="241">
        <v>250</v>
      </c>
      <c r="BD14" s="234">
        <f>BB14-BC14</f>
        <v>0</v>
      </c>
      <c r="BE14" s="234" t="str">
        <f>IF(BD14=0,"geen actie",CONCATENATE("diploma uitschrijven: ",BB14," punten"))</f>
        <v>geen actie</v>
      </c>
      <c r="BF14" s="242">
        <v>8</v>
      </c>
      <c r="BH14" s="242"/>
      <c r="BI14" s="242"/>
      <c r="BJ14" s="242"/>
      <c r="BK14" s="242"/>
      <c r="BL14" s="242"/>
      <c r="BM14" s="242"/>
      <c r="BN14" s="242"/>
    </row>
    <row r="15" spans="1:71" ht="17.25" customHeight="1" x14ac:dyDescent="0.3">
      <c r="A15" s="227">
        <v>9</v>
      </c>
      <c r="B15" s="227" t="str">
        <f>IF(A15=BF15,"v","x")</f>
        <v>v</v>
      </c>
      <c r="C15" s="149" t="s">
        <v>237</v>
      </c>
      <c r="D15" s="464"/>
      <c r="E15" s="245" t="s">
        <v>346</v>
      </c>
      <c r="F15" s="149">
        <v>117031</v>
      </c>
      <c r="G15" s="177" t="s">
        <v>320</v>
      </c>
      <c r="H15" s="232">
        <f>SUM(M15+Q15+U15+Y15+AC15+AG15+AK15+AO15+AS15+AW15+BA15)</f>
        <v>2180.8888888888887</v>
      </c>
      <c r="I15" s="149">
        <v>2008</v>
      </c>
      <c r="J15" s="153">
        <v>2021</v>
      </c>
      <c r="K15" s="453">
        <f>J15-I15</f>
        <v>13</v>
      </c>
      <c r="L15" s="153">
        <v>0</v>
      </c>
      <c r="M15" s="164">
        <v>1860.3333333333333</v>
      </c>
      <c r="N15" s="236">
        <v>1</v>
      </c>
      <c r="O15" s="236"/>
      <c r="P15" s="236"/>
      <c r="Q15" s="237">
        <f>SUM(O15*10+P15)/N15*10</f>
        <v>0</v>
      </c>
      <c r="R15" s="236">
        <v>18</v>
      </c>
      <c r="S15" s="236">
        <v>9</v>
      </c>
      <c r="T15" s="236">
        <v>59</v>
      </c>
      <c r="U15" s="237">
        <f>SUM(S15*10+T15)/R15*10</f>
        <v>82.777777777777786</v>
      </c>
      <c r="V15" s="236">
        <v>18</v>
      </c>
      <c r="W15" s="236">
        <v>11</v>
      </c>
      <c r="X15" s="236">
        <v>66</v>
      </c>
      <c r="Y15" s="237">
        <f>SUM(W15*10+X15)/V15*10</f>
        <v>97.777777777777786</v>
      </c>
      <c r="Z15" s="236">
        <v>1</v>
      </c>
      <c r="AA15" s="236"/>
      <c r="AB15" s="236"/>
      <c r="AC15" s="237">
        <f>SUM(AA15*10+AB15/2)/Z15*10</f>
        <v>0</v>
      </c>
      <c r="AD15" s="236">
        <v>1</v>
      </c>
      <c r="AE15" s="236"/>
      <c r="AF15" s="236"/>
      <c r="AG15" s="238">
        <f>SUM(AE15*10+AF15)/AD15*10</f>
        <v>0</v>
      </c>
      <c r="AH15" s="236">
        <v>12</v>
      </c>
      <c r="AI15" s="236">
        <v>11</v>
      </c>
      <c r="AJ15" s="236">
        <v>58</v>
      </c>
      <c r="AK15" s="238">
        <f>SUM(AI15*10+AJ15)/AH15*10</f>
        <v>140</v>
      </c>
      <c r="AL15" s="236">
        <v>1</v>
      </c>
      <c r="AM15" s="236"/>
      <c r="AN15" s="236"/>
      <c r="AO15" s="239">
        <f>SUM(AM15*10+AN15)/AL15*10</f>
        <v>0</v>
      </c>
      <c r="AP15" s="236">
        <v>1</v>
      </c>
      <c r="AQ15" s="236"/>
      <c r="AR15" s="236"/>
      <c r="AS15" s="240">
        <f>SUM(AQ15*10+AR15)/AP15*10</f>
        <v>0</v>
      </c>
      <c r="AT15" s="236">
        <v>1</v>
      </c>
      <c r="AU15" s="236"/>
      <c r="AV15" s="236"/>
      <c r="AW15" s="237">
        <f>SUM(AU15*10+AV15)/AT15*10</f>
        <v>0</v>
      </c>
      <c r="AX15" s="236">
        <v>1</v>
      </c>
      <c r="AY15" s="236"/>
      <c r="AZ15" s="236"/>
      <c r="BA15" s="237">
        <f>SUM(AY15*10+AZ15)/AX15*10</f>
        <v>0</v>
      </c>
      <c r="BB15" s="234">
        <f>IF(H15&lt;250,0,IF(H15&lt;500,250,IF(H15&lt;750,"500",IF(H15&lt;1000,750,IF(H15&lt;1500,1000,IF(H15&lt;2000,1500,IF(H15&lt;2500,2000,IF(H15&lt;3000,2500,3000))))))))</f>
        <v>2000</v>
      </c>
      <c r="BC15" s="241">
        <v>2000</v>
      </c>
      <c r="BD15" s="234">
        <f>BB15-BC15</f>
        <v>0</v>
      </c>
      <c r="BE15" s="234" t="str">
        <f>IF(BD15=0,"geen actie",CONCATENATE("diploma uitschrijven: ",BB15," punten"))</f>
        <v>geen actie</v>
      </c>
      <c r="BF15" s="242">
        <v>9</v>
      </c>
      <c r="BH15" s="242"/>
      <c r="BI15" s="242"/>
      <c r="BK15" s="242"/>
      <c r="BL15" s="242"/>
      <c r="BM15" s="242"/>
      <c r="BN15" s="242"/>
    </row>
    <row r="16" spans="1:71" ht="17.25" customHeight="1" x14ac:dyDescent="0.3">
      <c r="A16" s="227">
        <v>10</v>
      </c>
      <c r="B16" s="227" t="str">
        <f>IF(A16=BF16,"v","x")</f>
        <v>v</v>
      </c>
      <c r="C16" s="149" t="s">
        <v>237</v>
      </c>
      <c r="D16" s="454"/>
      <c r="E16" s="229" t="s">
        <v>329</v>
      </c>
      <c r="F16" s="249"/>
      <c r="G16" s="251" t="s">
        <v>301</v>
      </c>
      <c r="H16" s="232">
        <f>SUM(M16+Q16+U16+Y16+AC16+AG16+AK16+AO16+AS16+AW16+BA16)</f>
        <v>414.87179487179486</v>
      </c>
      <c r="I16" s="246">
        <v>2002</v>
      </c>
      <c r="J16" s="153">
        <v>2021</v>
      </c>
      <c r="K16" s="453">
        <f>J16-I16</f>
        <v>19</v>
      </c>
      <c r="L16" s="234">
        <f>H16-M16</f>
        <v>0</v>
      </c>
      <c r="M16" s="235">
        <v>414.87179487179486</v>
      </c>
      <c r="N16" s="236">
        <v>1</v>
      </c>
      <c r="O16" s="236"/>
      <c r="P16" s="236"/>
      <c r="Q16" s="237">
        <f>SUM(O16*10+P16)/N16*10</f>
        <v>0</v>
      </c>
      <c r="R16" s="236">
        <v>1</v>
      </c>
      <c r="S16" s="236"/>
      <c r="T16" s="236"/>
      <c r="U16" s="237">
        <f>SUM(S16*10+T16)/R16*10</f>
        <v>0</v>
      </c>
      <c r="V16" s="236">
        <v>1</v>
      </c>
      <c r="W16" s="236"/>
      <c r="X16" s="236"/>
      <c r="Y16" s="237">
        <f>SUM(W16*10+X16)/V16*10</f>
        <v>0</v>
      </c>
      <c r="Z16" s="236">
        <v>1</v>
      </c>
      <c r="AA16" s="236"/>
      <c r="AB16" s="236"/>
      <c r="AC16" s="237">
        <f>SUM(AA16*10+AB16/2)/Z16*10</f>
        <v>0</v>
      </c>
      <c r="AD16" s="236">
        <v>1</v>
      </c>
      <c r="AE16" s="236"/>
      <c r="AF16" s="236"/>
      <c r="AG16" s="238">
        <f>SUM(AE16*10+AF16)/AD16*10</f>
        <v>0</v>
      </c>
      <c r="AH16" s="236">
        <v>1</v>
      </c>
      <c r="AI16" s="236"/>
      <c r="AJ16" s="236"/>
      <c r="AK16" s="238">
        <f>SUM(AI16*10+AJ16)/AH16*10</f>
        <v>0</v>
      </c>
      <c r="AL16" s="236">
        <v>1</v>
      </c>
      <c r="AM16" s="236"/>
      <c r="AN16" s="236"/>
      <c r="AO16" s="239">
        <f>SUM(AM16*10+AN16)/AL16*10</f>
        <v>0</v>
      </c>
      <c r="AP16" s="236">
        <v>1</v>
      </c>
      <c r="AQ16" s="236"/>
      <c r="AR16" s="236"/>
      <c r="AS16" s="240">
        <f>SUM(AQ16*10+AR16)/AP16*10</f>
        <v>0</v>
      </c>
      <c r="AT16" s="236">
        <v>1</v>
      </c>
      <c r="AU16" s="236"/>
      <c r="AV16" s="236"/>
      <c r="AW16" s="237">
        <f>SUM(AU16*10+AV16)/AT16*10</f>
        <v>0</v>
      </c>
      <c r="AX16" s="236">
        <v>1</v>
      </c>
      <c r="AY16" s="236"/>
      <c r="AZ16" s="236"/>
      <c r="BA16" s="237">
        <f>SUM(AY16*10+AZ16)/AX16*10</f>
        <v>0</v>
      </c>
      <c r="BB16" s="234">
        <f>IF(H16&lt;250,0,IF(H16&lt;500,250,IF(H16&lt;750,"500",IF(H16&lt;1000,750,IF(H16&lt;1500,1000,IF(H16&lt;2000,1500,IF(H16&lt;2500,2000,IF(H16&lt;3000,2500,3000))))))))</f>
        <v>250</v>
      </c>
      <c r="BC16" s="241">
        <v>250</v>
      </c>
      <c r="BD16" s="234">
        <f>BB16-BC16</f>
        <v>0</v>
      </c>
      <c r="BE16" s="234" t="str">
        <f>IF(BD16=0,"geen actie",CONCATENATE("diploma uitschrijven: ",BB16," punten"))</f>
        <v>geen actie</v>
      </c>
      <c r="BF16" s="242">
        <v>10</v>
      </c>
      <c r="BH16" s="242"/>
      <c r="BI16" s="242"/>
      <c r="BK16" s="242"/>
      <c r="BL16" s="242"/>
      <c r="BM16" s="242"/>
      <c r="BN16" s="242"/>
    </row>
    <row r="17" spans="1:66" ht="17.25" customHeight="1" x14ac:dyDescent="0.3">
      <c r="A17" s="227">
        <v>27</v>
      </c>
      <c r="B17" s="227" t="str">
        <f>IF(A17=BF17,"v","x")</f>
        <v>v</v>
      </c>
      <c r="C17" s="149" t="s">
        <v>237</v>
      </c>
      <c r="D17" s="464"/>
      <c r="E17" s="229" t="s">
        <v>633</v>
      </c>
      <c r="F17" s="249"/>
      <c r="G17" s="251" t="s">
        <v>552</v>
      </c>
      <c r="H17" s="232">
        <f>SUM(M17+Q17+U17+Y17+AC17+AG17+AK17+AO17+AS17+AW17+BA17)</f>
        <v>277.11344537815125</v>
      </c>
      <c r="I17" s="234">
        <v>2006</v>
      </c>
      <c r="J17" s="153">
        <v>2021</v>
      </c>
      <c r="K17" s="453">
        <f>J17-I17</f>
        <v>15</v>
      </c>
      <c r="L17" s="234">
        <f>H17-M17</f>
        <v>277.11344537815125</v>
      </c>
      <c r="M17" s="235">
        <v>0</v>
      </c>
      <c r="N17" s="236">
        <v>1</v>
      </c>
      <c r="O17" s="236"/>
      <c r="P17" s="236"/>
      <c r="Q17" s="237">
        <f>SUM(O17*10+P17)/N17*10</f>
        <v>0</v>
      </c>
      <c r="R17" s="236">
        <v>17</v>
      </c>
      <c r="S17" s="236">
        <v>7</v>
      </c>
      <c r="T17" s="236">
        <v>60</v>
      </c>
      <c r="U17" s="237">
        <f>SUM(S17*10+T17)/R17*10</f>
        <v>76.470588235294116</v>
      </c>
      <c r="V17" s="236">
        <v>1</v>
      </c>
      <c r="W17" s="236"/>
      <c r="X17" s="236"/>
      <c r="Y17" s="237">
        <f>SUM(W17*10+X17)/V17*10</f>
        <v>0</v>
      </c>
      <c r="Z17" s="236">
        <v>10</v>
      </c>
      <c r="AA17" s="236">
        <v>8</v>
      </c>
      <c r="AB17" s="236">
        <v>47</v>
      </c>
      <c r="AC17" s="237">
        <f>SUM(AA17*10+AB17/2)/Z17*10</f>
        <v>103.5</v>
      </c>
      <c r="AD17" s="236">
        <v>1</v>
      </c>
      <c r="AE17" s="236"/>
      <c r="AF17" s="236"/>
      <c r="AG17" s="238">
        <f>SUM(AE17*10+AF17)/AD17*10</f>
        <v>0</v>
      </c>
      <c r="AH17" s="236">
        <v>1</v>
      </c>
      <c r="AI17" s="236"/>
      <c r="AJ17" s="236"/>
      <c r="AK17" s="238">
        <f>SUM(AI17*10+AJ17)/AH17*10</f>
        <v>0</v>
      </c>
      <c r="AL17" s="236">
        <v>1</v>
      </c>
      <c r="AM17" s="236"/>
      <c r="AN17" s="236"/>
      <c r="AO17" s="239">
        <f>SUM(AM17*10+AN17)/AL17*10</f>
        <v>0</v>
      </c>
      <c r="AP17" s="236">
        <v>1</v>
      </c>
      <c r="AQ17" s="236"/>
      <c r="AR17" s="236"/>
      <c r="AS17" s="240">
        <f>SUM(AQ17*10+AR17)/AP17*10</f>
        <v>0</v>
      </c>
      <c r="AT17" s="236">
        <v>1</v>
      </c>
      <c r="AU17" s="236"/>
      <c r="AV17" s="236"/>
      <c r="AW17" s="237">
        <f>SUM(AU17*10+AV17)/AT17*10</f>
        <v>0</v>
      </c>
      <c r="AX17" s="236">
        <v>7</v>
      </c>
      <c r="AY17" s="236">
        <v>4</v>
      </c>
      <c r="AZ17" s="236">
        <v>28</v>
      </c>
      <c r="BA17" s="237">
        <f>SUM(AY17*10+AZ17)/AX17*10</f>
        <v>97.142857142857139</v>
      </c>
      <c r="BB17" s="234">
        <f>IF(H17&lt;250,0,IF(H17&lt;500,250,IF(H17&lt;750,"500",IF(H17&lt;1000,750,IF(H17&lt;1500,1000,IF(H17&lt;2000,1500,IF(H17&lt;2500,2000,IF(H17&lt;3000,2500,3000))))))))</f>
        <v>250</v>
      </c>
      <c r="BC17" s="241">
        <v>0</v>
      </c>
      <c r="BD17" s="234">
        <f>BB17-BC17</f>
        <v>250</v>
      </c>
      <c r="BE17" s="234" t="str">
        <f>IF(BD17=0,"geen actie",CONCATENATE("diploma uitschrijven: ",BB17," punten"))</f>
        <v>diploma uitschrijven: 250 punten</v>
      </c>
      <c r="BF17" s="242">
        <v>27</v>
      </c>
      <c r="BG17" s="242"/>
      <c r="BH17" s="242"/>
      <c r="BI17" s="242"/>
      <c r="BK17" s="242"/>
      <c r="BL17" s="242"/>
      <c r="BM17" s="242"/>
      <c r="BN17" s="242"/>
    </row>
    <row r="18" spans="1:66" ht="17.25" customHeight="1" x14ac:dyDescent="0.3">
      <c r="A18" s="227">
        <v>11</v>
      </c>
      <c r="B18" s="227" t="str">
        <f>IF(A18=BF18,"v","x")</f>
        <v>v</v>
      </c>
      <c r="C18" s="149" t="s">
        <v>237</v>
      </c>
      <c r="D18" s="454"/>
      <c r="E18" s="229" t="s">
        <v>330</v>
      </c>
      <c r="F18" s="249"/>
      <c r="G18" s="177" t="s">
        <v>247</v>
      </c>
      <c r="H18" s="232">
        <f>SUM(M18+Q18+U18+Y18+AC18+AG18+AK18+AO18+AS18+AW18+BA18)</f>
        <v>1478.4206349206345</v>
      </c>
      <c r="I18" s="227">
        <v>2003</v>
      </c>
      <c r="J18" s="153">
        <v>2021</v>
      </c>
      <c r="K18" s="453">
        <f>J18-I18</f>
        <v>18</v>
      </c>
      <c r="L18" s="234">
        <f>H18-M18</f>
        <v>0</v>
      </c>
      <c r="M18" s="235">
        <v>1478.4206349206345</v>
      </c>
      <c r="N18" s="236">
        <v>1</v>
      </c>
      <c r="O18" s="236"/>
      <c r="P18" s="236"/>
      <c r="Q18" s="237">
        <f>SUM(O18*10+P18)/N18*10</f>
        <v>0</v>
      </c>
      <c r="R18" s="236">
        <v>1</v>
      </c>
      <c r="S18" s="236"/>
      <c r="T18" s="236"/>
      <c r="U18" s="237">
        <f>SUM(S18*10+T18)/R18*10</f>
        <v>0</v>
      </c>
      <c r="V18" s="236">
        <v>1</v>
      </c>
      <c r="W18" s="236"/>
      <c r="X18" s="236"/>
      <c r="Y18" s="237">
        <f>SUM(W18*10+X18)/V18*10</f>
        <v>0</v>
      </c>
      <c r="Z18" s="236">
        <v>1</v>
      </c>
      <c r="AA18" s="236"/>
      <c r="AB18" s="236"/>
      <c r="AC18" s="237">
        <f>SUM(AA18*10+AB18/2)/Z18*10</f>
        <v>0</v>
      </c>
      <c r="AD18" s="236">
        <v>1</v>
      </c>
      <c r="AE18" s="236"/>
      <c r="AF18" s="236"/>
      <c r="AG18" s="238">
        <f>SUM(AE18*10+AF18)/AD18*10</f>
        <v>0</v>
      </c>
      <c r="AH18" s="236">
        <v>1</v>
      </c>
      <c r="AI18" s="236"/>
      <c r="AJ18" s="236"/>
      <c r="AK18" s="238">
        <f>SUM(AI18*10+AJ18)/AH18*10</f>
        <v>0</v>
      </c>
      <c r="AL18" s="236">
        <v>1</v>
      </c>
      <c r="AM18" s="236"/>
      <c r="AN18" s="236"/>
      <c r="AO18" s="239">
        <f>SUM(AM18*10+AN18)/AL18*10</f>
        <v>0</v>
      </c>
      <c r="AP18" s="236">
        <v>1</v>
      </c>
      <c r="AQ18" s="236"/>
      <c r="AR18" s="236"/>
      <c r="AS18" s="240">
        <f>SUM(AQ18*10+AR18)/AP18*10</f>
        <v>0</v>
      </c>
      <c r="AT18" s="236">
        <v>1</v>
      </c>
      <c r="AU18" s="236"/>
      <c r="AV18" s="236"/>
      <c r="AW18" s="237">
        <f>SUM(AU18*10+AV18)/AT18*10</f>
        <v>0</v>
      </c>
      <c r="AX18" s="236">
        <v>1</v>
      </c>
      <c r="AY18" s="236"/>
      <c r="AZ18" s="236"/>
      <c r="BA18" s="237">
        <f>SUM(AY18*10+AZ18)/AX18*10</f>
        <v>0</v>
      </c>
      <c r="BB18" s="234">
        <f>IF(H18&lt;250,0,IF(H18&lt;500,250,IF(H18&lt;750,"500",IF(H18&lt;1000,750,IF(H18&lt;1500,1000,IF(H18&lt;2000,1500,IF(H18&lt;2500,2000,IF(H18&lt;3000,2500,3000))))))))</f>
        <v>1000</v>
      </c>
      <c r="BC18" s="241">
        <v>1000</v>
      </c>
      <c r="BD18" s="234">
        <f>BB18-BC18</f>
        <v>0</v>
      </c>
      <c r="BE18" s="234" t="str">
        <f>IF(BD18=0,"geen actie",CONCATENATE("diploma uitschrijven: ",BB18," punten"))</f>
        <v>geen actie</v>
      </c>
      <c r="BF18" s="242">
        <v>11</v>
      </c>
      <c r="BG18" s="242"/>
      <c r="BJ18" s="242"/>
      <c r="BK18" s="242"/>
      <c r="BL18" s="242"/>
      <c r="BM18" s="242"/>
      <c r="BN18" s="242"/>
    </row>
    <row r="19" spans="1:66" ht="17.25" customHeight="1" x14ac:dyDescent="0.3">
      <c r="A19" s="227">
        <v>12</v>
      </c>
      <c r="B19" s="227" t="str">
        <f>IF(A19=BF19,"v","x")</f>
        <v>v</v>
      </c>
      <c r="C19" s="149" t="s">
        <v>237</v>
      </c>
      <c r="D19" s="228"/>
      <c r="E19" s="229" t="s">
        <v>331</v>
      </c>
      <c r="F19" s="227"/>
      <c r="G19" s="251" t="s">
        <v>301</v>
      </c>
      <c r="H19" s="232">
        <f>SUM(M19+Q19+U19+Y19+AC19+AG19+AK19+AO19+AS19+AW19+BA19)</f>
        <v>714.10879179300264</v>
      </c>
      <c r="I19" s="246">
        <v>2006</v>
      </c>
      <c r="J19" s="153">
        <v>2021</v>
      </c>
      <c r="K19" s="453">
        <f>J19-I19</f>
        <v>15</v>
      </c>
      <c r="L19" s="234">
        <f>H19-M19</f>
        <v>0</v>
      </c>
      <c r="M19" s="235">
        <v>714.10879179300264</v>
      </c>
      <c r="N19" s="236">
        <v>1</v>
      </c>
      <c r="O19" s="236"/>
      <c r="P19" s="236"/>
      <c r="Q19" s="237">
        <f>SUM(O19*10+P19)/N19*10</f>
        <v>0</v>
      </c>
      <c r="R19" s="236">
        <v>1</v>
      </c>
      <c r="S19" s="236"/>
      <c r="T19" s="236"/>
      <c r="U19" s="237">
        <f>SUM(S19*10+T19)/R19*10</f>
        <v>0</v>
      </c>
      <c r="V19" s="236">
        <v>1</v>
      </c>
      <c r="W19" s="236"/>
      <c r="X19" s="236"/>
      <c r="Y19" s="237">
        <f>SUM(W19*10+X19)/V19*10</f>
        <v>0</v>
      </c>
      <c r="Z19" s="236">
        <v>1</v>
      </c>
      <c r="AA19" s="236"/>
      <c r="AB19" s="236"/>
      <c r="AC19" s="237">
        <f>SUM(AA19*10+AB19/2)/Z19*10</f>
        <v>0</v>
      </c>
      <c r="AD19" s="236">
        <v>1</v>
      </c>
      <c r="AE19" s="236"/>
      <c r="AF19" s="236"/>
      <c r="AG19" s="238">
        <f>SUM(AE19*10+AF19)/AD19*10</f>
        <v>0</v>
      </c>
      <c r="AH19" s="236">
        <v>1</v>
      </c>
      <c r="AI19" s="236"/>
      <c r="AJ19" s="236"/>
      <c r="AK19" s="238">
        <f>SUM(AI19*10+AJ19)/AH19*10</f>
        <v>0</v>
      </c>
      <c r="AL19" s="236">
        <v>1</v>
      </c>
      <c r="AM19" s="236"/>
      <c r="AN19" s="236"/>
      <c r="AO19" s="239">
        <f>SUM(AM19*10+AN19)/AL19*10</f>
        <v>0</v>
      </c>
      <c r="AP19" s="236">
        <v>1</v>
      </c>
      <c r="AQ19" s="236"/>
      <c r="AR19" s="236"/>
      <c r="AS19" s="240">
        <f>SUM(AQ19*10+AR19)/AP19*10</f>
        <v>0</v>
      </c>
      <c r="AT19" s="236">
        <v>1</v>
      </c>
      <c r="AU19" s="236"/>
      <c r="AV19" s="236"/>
      <c r="AW19" s="237">
        <f>SUM(AU19*10+AV19)/AT19*10</f>
        <v>0</v>
      </c>
      <c r="AX19" s="236">
        <v>1</v>
      </c>
      <c r="AY19" s="236"/>
      <c r="AZ19" s="236"/>
      <c r="BA19" s="237">
        <f>SUM(AY19*10+AZ19)/AX19*10</f>
        <v>0</v>
      </c>
      <c r="BB19" s="234" t="str">
        <f>IF(H19&lt;250,0,IF(H19&lt;500,250,IF(H19&lt;750,"500",IF(H19&lt;1000,750,IF(H19&lt;1500,1000,IF(H19&lt;2000,1500,IF(H19&lt;2500,2000,IF(H19&lt;3000,2500,3000))))))))</f>
        <v>500</v>
      </c>
      <c r="BC19" s="241">
        <v>500</v>
      </c>
      <c r="BD19" s="234">
        <f>BB19-BC19</f>
        <v>0</v>
      </c>
      <c r="BE19" s="234" t="str">
        <f>IF(BD19=0,"geen actie",CONCATENATE("diploma uitschrijven: ",BB19," punten"))</f>
        <v>geen actie</v>
      </c>
      <c r="BF19" s="242">
        <v>12</v>
      </c>
      <c r="BH19" s="242"/>
      <c r="BI19" s="242"/>
      <c r="BJ19" s="242"/>
      <c r="BK19" s="242"/>
      <c r="BL19" s="242"/>
      <c r="BM19" s="242"/>
      <c r="BN19" s="242"/>
    </row>
    <row r="20" spans="1:66" ht="17.25" customHeight="1" x14ac:dyDescent="0.3">
      <c r="A20" s="227">
        <v>36</v>
      </c>
      <c r="B20" s="227" t="str">
        <f>IF(A20=BF20,"v","x")</f>
        <v>v</v>
      </c>
      <c r="C20" s="227" t="s">
        <v>237</v>
      </c>
      <c r="D20" s="234"/>
      <c r="E20" s="174" t="s">
        <v>364</v>
      </c>
      <c r="F20" s="190">
        <v>117370</v>
      </c>
      <c r="G20" s="186" t="s">
        <v>241</v>
      </c>
      <c r="H20" s="232">
        <f>SUM(M20+Q20+U20+Y20+AC20+AG20+AK20+AO20+AS20+AW20+BA20)</f>
        <v>562</v>
      </c>
      <c r="I20" s="246">
        <v>2007</v>
      </c>
      <c r="J20" s="153">
        <v>2021</v>
      </c>
      <c r="K20" s="453">
        <f>J20-I20</f>
        <v>14</v>
      </c>
      <c r="L20" s="234">
        <f>H20-M20</f>
        <v>55</v>
      </c>
      <c r="M20" s="235">
        <v>507</v>
      </c>
      <c r="N20" s="236">
        <v>1</v>
      </c>
      <c r="O20" s="236"/>
      <c r="P20" s="236"/>
      <c r="Q20" s="237">
        <f>SUM(O20*10+P20)/N20*10</f>
        <v>0</v>
      </c>
      <c r="R20" s="236">
        <v>1</v>
      </c>
      <c r="S20" s="236"/>
      <c r="T20" s="236"/>
      <c r="U20" s="237">
        <f>SUM(S20*10+T20)/R20*10</f>
        <v>0</v>
      </c>
      <c r="V20" s="236">
        <v>1</v>
      </c>
      <c r="W20" s="236"/>
      <c r="X20" s="236"/>
      <c r="Y20" s="237">
        <f>SUM(W20*10+X20)/V20*10</f>
        <v>0</v>
      </c>
      <c r="Z20" s="236">
        <v>1</v>
      </c>
      <c r="AA20" s="236"/>
      <c r="AB20" s="236"/>
      <c r="AC20" s="237">
        <f>SUM(AA20*10+AB20/2)/Z20*10</f>
        <v>0</v>
      </c>
      <c r="AD20" s="236">
        <v>1</v>
      </c>
      <c r="AE20" s="236"/>
      <c r="AF20" s="236"/>
      <c r="AG20" s="238">
        <f>SUM(AE20*10+AF20)/AD20*10</f>
        <v>0</v>
      </c>
      <c r="AH20" s="236">
        <v>1</v>
      </c>
      <c r="AI20" s="236"/>
      <c r="AJ20" s="236"/>
      <c r="AK20" s="238">
        <f>SUM(AI20*10+AJ20)/AH20*10</f>
        <v>0</v>
      </c>
      <c r="AL20" s="236">
        <v>1</v>
      </c>
      <c r="AM20" s="236"/>
      <c r="AN20" s="236"/>
      <c r="AO20" s="239">
        <f>SUM(AM20*10+AN20)/AL20*10</f>
        <v>0</v>
      </c>
      <c r="AP20" s="236">
        <v>12</v>
      </c>
      <c r="AQ20" s="236">
        <v>3</v>
      </c>
      <c r="AR20" s="236">
        <v>36</v>
      </c>
      <c r="AS20" s="240">
        <f>SUM(AQ20*10+AR20)/AP20*10</f>
        <v>55</v>
      </c>
      <c r="AT20" s="236">
        <v>1</v>
      </c>
      <c r="AU20" s="236"/>
      <c r="AV20" s="236"/>
      <c r="AW20" s="237">
        <f>SUM(AU20*10+AV20)/AT20*10</f>
        <v>0</v>
      </c>
      <c r="AX20" s="236">
        <v>1</v>
      </c>
      <c r="AY20" s="236"/>
      <c r="AZ20" s="236"/>
      <c r="BA20" s="237">
        <f>SUM(AY20*10+AZ20)/AX20*10</f>
        <v>0</v>
      </c>
      <c r="BB20" s="234" t="str">
        <f>IF(H20&lt;250,0,IF(H20&lt;500,250,IF(H20&lt;750,"500",IF(H20&lt;1000,750,IF(H20&lt;1500,1000,IF(H20&lt;2000,1500,IF(H20&lt;2500,2000,IF(H20&lt;3000,2500,3000))))))))</f>
        <v>500</v>
      </c>
      <c r="BC20" s="241">
        <v>500</v>
      </c>
      <c r="BD20" s="234">
        <f>BB20-BC20</f>
        <v>0</v>
      </c>
      <c r="BE20" s="234" t="str">
        <f>IF(BD20=0,"geen actie",CONCATENATE("diploma uitschrijven: ",BB20," punten"))</f>
        <v>geen actie</v>
      </c>
      <c r="BF20" s="242">
        <v>36</v>
      </c>
      <c r="BH20" s="242"/>
      <c r="BI20" s="242"/>
      <c r="BJ20" s="242"/>
      <c r="BK20" s="242"/>
      <c r="BL20" s="242"/>
      <c r="BM20" s="242"/>
      <c r="BN20" s="242"/>
    </row>
    <row r="21" spans="1:66" ht="17.25" customHeight="1" x14ac:dyDescent="0.3">
      <c r="A21" s="227">
        <v>13</v>
      </c>
      <c r="B21" s="227" t="str">
        <f>IF(A21=BF21,"v","x")</f>
        <v>v</v>
      </c>
      <c r="C21" s="149" t="s">
        <v>237</v>
      </c>
      <c r="D21" s="464"/>
      <c r="E21" s="229" t="s">
        <v>634</v>
      </c>
      <c r="F21" s="227">
        <v>118680</v>
      </c>
      <c r="G21" s="251" t="s">
        <v>247</v>
      </c>
      <c r="H21" s="232">
        <f>SUM(M21+Q21+U21+Y21+AC21+AG21+AK21+AO21+AS21+AW21+BA21)</f>
        <v>1121.3529411764707</v>
      </c>
      <c r="I21" s="234">
        <v>2007</v>
      </c>
      <c r="J21" s="153">
        <v>2021</v>
      </c>
      <c r="K21" s="453">
        <f>J21-I21</f>
        <v>14</v>
      </c>
      <c r="L21" s="234">
        <f>H21-M21</f>
        <v>1121.3529411764707</v>
      </c>
      <c r="M21" s="235">
        <v>0</v>
      </c>
      <c r="N21" s="236">
        <v>12</v>
      </c>
      <c r="O21" s="236">
        <v>11</v>
      </c>
      <c r="P21" s="236">
        <v>59</v>
      </c>
      <c r="Q21" s="237">
        <f>SUM(O21*10+P21)/N21*10</f>
        <v>140.83333333333334</v>
      </c>
      <c r="R21" s="236">
        <v>17</v>
      </c>
      <c r="S21" s="236">
        <v>16</v>
      </c>
      <c r="T21" s="236">
        <v>82</v>
      </c>
      <c r="U21" s="237">
        <f>SUM(S21*10+T21)/R21*10</f>
        <v>142.35294117647058</v>
      </c>
      <c r="V21" s="236">
        <v>18</v>
      </c>
      <c r="W21" s="236">
        <v>16</v>
      </c>
      <c r="X21" s="236">
        <v>80</v>
      </c>
      <c r="Y21" s="237">
        <f>SUM(W21*10+X21)/V21*10</f>
        <v>133.33333333333334</v>
      </c>
      <c r="Z21" s="236">
        <v>10</v>
      </c>
      <c r="AA21" s="236">
        <v>10</v>
      </c>
      <c r="AB21" s="236">
        <v>50</v>
      </c>
      <c r="AC21" s="237">
        <f>SUM(AA21*10+AB21/2)/Z21*10</f>
        <v>125</v>
      </c>
      <c r="AD21" s="236">
        <v>1</v>
      </c>
      <c r="AE21" s="236"/>
      <c r="AF21" s="236"/>
      <c r="AG21" s="238">
        <f>SUM(AE21*10+AF21)/AD21*10</f>
        <v>0</v>
      </c>
      <c r="AH21" s="236">
        <v>12</v>
      </c>
      <c r="AI21" s="236">
        <v>11</v>
      </c>
      <c r="AJ21" s="236">
        <v>59</v>
      </c>
      <c r="AK21" s="238">
        <f>SUM(AI21*10+AJ21)/AH21*10</f>
        <v>140.83333333333334</v>
      </c>
      <c r="AL21" s="236">
        <v>10</v>
      </c>
      <c r="AM21" s="236">
        <v>9</v>
      </c>
      <c r="AN21" s="236">
        <v>49</v>
      </c>
      <c r="AO21" s="239">
        <f>SUM(AM21*10+AN21)/AL21*10</f>
        <v>139</v>
      </c>
      <c r="AP21" s="236">
        <v>16</v>
      </c>
      <c r="AQ21" s="236">
        <v>16</v>
      </c>
      <c r="AR21" s="236">
        <v>80</v>
      </c>
      <c r="AS21" s="240">
        <f>SUM(AQ21*10+AR21)/AP21*10</f>
        <v>150</v>
      </c>
      <c r="AT21" s="236">
        <v>12</v>
      </c>
      <c r="AU21" s="236">
        <v>12</v>
      </c>
      <c r="AV21" s="236">
        <v>60</v>
      </c>
      <c r="AW21" s="237">
        <f>SUM(AU21*10+AV21)/AT21*10</f>
        <v>150</v>
      </c>
      <c r="AX21" s="236">
        <v>1</v>
      </c>
      <c r="AY21" s="236"/>
      <c r="AZ21" s="236"/>
      <c r="BA21" s="237">
        <f>SUM(AY21*10+AZ21)/AX21*10</f>
        <v>0</v>
      </c>
      <c r="BB21" s="234">
        <f>IF(H21&lt;250,0,IF(H21&lt;500,250,IF(H21&lt;750,"500",IF(H21&lt;1000,750,IF(H21&lt;1500,1000,IF(H21&lt;2000,1500,IF(H21&lt;2500,2000,IF(H21&lt;3000,2500,3000))))))))</f>
        <v>1000</v>
      </c>
      <c r="BC21" s="241">
        <v>1000</v>
      </c>
      <c r="BD21" s="234">
        <f>BB21-BC21</f>
        <v>0</v>
      </c>
      <c r="BE21" s="234" t="str">
        <f>IF(BD21=0,"geen actie",CONCATENATE("diploma uitschrijven: ",BB21," punten"))</f>
        <v>geen actie</v>
      </c>
      <c r="BF21" s="242">
        <v>13</v>
      </c>
      <c r="BK21" s="242"/>
      <c r="BL21" s="242"/>
      <c r="BM21" s="242"/>
      <c r="BN21" s="242"/>
    </row>
    <row r="22" spans="1:66" ht="17.25" customHeight="1" x14ac:dyDescent="0.3">
      <c r="A22" s="227">
        <v>32</v>
      </c>
      <c r="B22" s="227" t="str">
        <f>IF(A22=BF22,"v","x")</f>
        <v>v</v>
      </c>
      <c r="C22" s="149" t="s">
        <v>237</v>
      </c>
      <c r="D22" s="463"/>
      <c r="E22" s="245" t="s">
        <v>662</v>
      </c>
      <c r="F22" s="267"/>
      <c r="G22" s="177" t="s">
        <v>322</v>
      </c>
      <c r="H22" s="232">
        <f>SUM(M22+Q22+U22+Y22+AC22+AG22+AK22+AO22+AS22+AW22+BA22)</f>
        <v>21</v>
      </c>
      <c r="I22" s="246">
        <v>2009</v>
      </c>
      <c r="J22" s="153">
        <v>2021</v>
      </c>
      <c r="K22" s="453">
        <f>J22-I22</f>
        <v>12</v>
      </c>
      <c r="L22" s="234">
        <f>H22-M22</f>
        <v>21</v>
      </c>
      <c r="M22" s="235">
        <v>0</v>
      </c>
      <c r="N22" s="236">
        <v>1</v>
      </c>
      <c r="O22" s="236"/>
      <c r="P22" s="236"/>
      <c r="Q22" s="237">
        <f>SUM(O22*10+P22)/N22*10</f>
        <v>0</v>
      </c>
      <c r="R22" s="236">
        <v>1</v>
      </c>
      <c r="S22" s="236"/>
      <c r="T22" s="236"/>
      <c r="U22" s="237">
        <f>SUM(S22*10+T22)/R22*10</f>
        <v>0</v>
      </c>
      <c r="V22" s="236">
        <v>1</v>
      </c>
      <c r="W22" s="236"/>
      <c r="X22" s="236"/>
      <c r="Y22" s="237">
        <f>SUM(W22*10+X22)/V22*10</f>
        <v>0</v>
      </c>
      <c r="Z22" s="236">
        <v>10</v>
      </c>
      <c r="AA22" s="236">
        <v>0</v>
      </c>
      <c r="AB22" s="236">
        <v>12</v>
      </c>
      <c r="AC22" s="237">
        <f>SUM(AA22*10+AB22/2)/Z22*10</f>
        <v>6</v>
      </c>
      <c r="AD22" s="236">
        <v>1</v>
      </c>
      <c r="AE22" s="236"/>
      <c r="AF22" s="236"/>
      <c r="AG22" s="238">
        <f>SUM(AE22*10+AF22)/AD22*10</f>
        <v>0</v>
      </c>
      <c r="AH22" s="236">
        <v>12</v>
      </c>
      <c r="AI22" s="236">
        <v>1</v>
      </c>
      <c r="AJ22" s="236">
        <v>8</v>
      </c>
      <c r="AK22" s="238">
        <f>SUM(AI22*10+AJ22)/AH22*10</f>
        <v>15</v>
      </c>
      <c r="AL22" s="236">
        <v>1</v>
      </c>
      <c r="AM22" s="236"/>
      <c r="AN22" s="236"/>
      <c r="AO22" s="239">
        <f>SUM(AM22*10+AN22)/AL22*10</f>
        <v>0</v>
      </c>
      <c r="AP22" s="236">
        <v>1</v>
      </c>
      <c r="AQ22" s="236"/>
      <c r="AR22" s="236"/>
      <c r="AS22" s="240">
        <f>SUM(AQ22*10+AR22)/AP22*10</f>
        <v>0</v>
      </c>
      <c r="AT22" s="236">
        <v>1</v>
      </c>
      <c r="AU22" s="236"/>
      <c r="AV22" s="236"/>
      <c r="AW22" s="237">
        <f>SUM(AU22*10+AV22)/AT22*10</f>
        <v>0</v>
      </c>
      <c r="AX22" s="236">
        <v>1</v>
      </c>
      <c r="AY22" s="236"/>
      <c r="AZ22" s="236"/>
      <c r="BA22" s="237">
        <f>SUM(AY22*10+AZ22)/AX22*10</f>
        <v>0</v>
      </c>
      <c r="BB22" s="234">
        <f>IF(H22&lt;250,0,IF(H22&lt;500,250,IF(H22&lt;750,"500",IF(H22&lt;1000,750,IF(H22&lt;1500,1000,IF(H22&lt;2000,1500,IF(H22&lt;2500,2000,IF(H22&lt;3000,2500,3000))))))))</f>
        <v>0</v>
      </c>
      <c r="BC22" s="241">
        <v>0</v>
      </c>
      <c r="BD22" s="234">
        <f>BB22-BC22</f>
        <v>0</v>
      </c>
      <c r="BE22" s="234" t="str">
        <f>IF(BD22=0,"geen actie",CONCATENATE("diploma uitschrijven: ",BB22," punten"))</f>
        <v>geen actie</v>
      </c>
      <c r="BF22" s="242">
        <v>32</v>
      </c>
      <c r="BH22" s="242"/>
      <c r="BI22" s="242"/>
      <c r="BJ22" s="242"/>
      <c r="BK22" s="242"/>
      <c r="BL22" s="242"/>
      <c r="BM22" s="242"/>
      <c r="BN22" s="242"/>
    </row>
    <row r="23" spans="1:66" ht="17.25" customHeight="1" x14ac:dyDescent="0.3">
      <c r="A23" s="227">
        <v>14</v>
      </c>
      <c r="B23" s="227" t="str">
        <f>IF(A23=BF23,"v","x")</f>
        <v>v</v>
      </c>
      <c r="C23" s="149"/>
      <c r="D23" s="454"/>
      <c r="E23" s="229" t="s">
        <v>332</v>
      </c>
      <c r="F23" s="227"/>
      <c r="G23" s="251" t="s">
        <v>322</v>
      </c>
      <c r="H23" s="232">
        <f>SUM(M23+Q23+U23+Y23+AC23+AG23+AK23+AO23+AS23+AW23+BA23)</f>
        <v>124.83333333333333</v>
      </c>
      <c r="I23" s="234">
        <v>2007</v>
      </c>
      <c r="J23" s="153">
        <v>2021</v>
      </c>
      <c r="K23" s="453">
        <f>J23-I23</f>
        <v>14</v>
      </c>
      <c r="L23" s="234">
        <f>H23-M23</f>
        <v>0</v>
      </c>
      <c r="M23" s="235">
        <v>124.83333333333333</v>
      </c>
      <c r="N23" s="236">
        <v>1</v>
      </c>
      <c r="O23" s="236"/>
      <c r="P23" s="236"/>
      <c r="Q23" s="237">
        <f>SUM(O23*10+P23)/N23*10</f>
        <v>0</v>
      </c>
      <c r="R23" s="236">
        <v>1</v>
      </c>
      <c r="S23" s="236"/>
      <c r="T23" s="236"/>
      <c r="U23" s="237">
        <f>SUM(S23*10+T23)/R23*10</f>
        <v>0</v>
      </c>
      <c r="V23" s="236">
        <v>1</v>
      </c>
      <c r="W23" s="236"/>
      <c r="X23" s="236"/>
      <c r="Y23" s="237">
        <f>SUM(W23*10+X23)/V23*10</f>
        <v>0</v>
      </c>
      <c r="Z23" s="236">
        <v>1</v>
      </c>
      <c r="AA23" s="236"/>
      <c r="AB23" s="236"/>
      <c r="AC23" s="237">
        <f>SUM(AA23*10+AB23/2)/Z23*10</f>
        <v>0</v>
      </c>
      <c r="AD23" s="236">
        <v>1</v>
      </c>
      <c r="AE23" s="236"/>
      <c r="AF23" s="236"/>
      <c r="AG23" s="238">
        <f>SUM(AE23*10+AF23)/AD23*10</f>
        <v>0</v>
      </c>
      <c r="AH23" s="236">
        <v>1</v>
      </c>
      <c r="AI23" s="236"/>
      <c r="AJ23" s="236"/>
      <c r="AK23" s="238">
        <f>SUM(AI23*10+AJ23)/AH23*10</f>
        <v>0</v>
      </c>
      <c r="AL23" s="236">
        <v>1</v>
      </c>
      <c r="AM23" s="236"/>
      <c r="AN23" s="236"/>
      <c r="AO23" s="239">
        <f>SUM(AM23*10+AN23)/AL23*10</f>
        <v>0</v>
      </c>
      <c r="AP23" s="236">
        <v>1</v>
      </c>
      <c r="AQ23" s="236"/>
      <c r="AR23" s="236"/>
      <c r="AS23" s="240">
        <f>SUM(AQ23*10+AR23)/AP23*10</f>
        <v>0</v>
      </c>
      <c r="AT23" s="236">
        <v>1</v>
      </c>
      <c r="AU23" s="236"/>
      <c r="AV23" s="236"/>
      <c r="AW23" s="237">
        <f>SUM(AU23*10+AV23)/AT23*10</f>
        <v>0</v>
      </c>
      <c r="AX23" s="236">
        <v>1</v>
      </c>
      <c r="AY23" s="236"/>
      <c r="AZ23" s="236"/>
      <c r="BA23" s="237">
        <f>SUM(AY23*10+AZ23)/AX23*10</f>
        <v>0</v>
      </c>
      <c r="BB23" s="234">
        <f>IF(H23&lt;250,0,IF(H23&lt;500,250,IF(H23&lt;750,"500",IF(H23&lt;1000,750,IF(H23&lt;1500,1000,IF(H23&lt;2000,1500,IF(H23&lt;2500,2000,IF(H23&lt;3000,2500,3000))))))))</f>
        <v>0</v>
      </c>
      <c r="BC23" s="241">
        <v>0</v>
      </c>
      <c r="BD23" s="234">
        <f>BB23-BC23</f>
        <v>0</v>
      </c>
      <c r="BE23" s="234" t="str">
        <f>IF(BD23=0,"geen actie",CONCATENATE("diploma uitschrijven: ",BB23," punten"))</f>
        <v>geen actie</v>
      </c>
      <c r="BF23" s="242">
        <v>14</v>
      </c>
      <c r="BG23" s="242"/>
      <c r="BH23" s="242"/>
      <c r="BI23" s="242"/>
      <c r="BK23" s="242"/>
      <c r="BL23" s="242"/>
      <c r="BM23" s="242"/>
      <c r="BN23" s="242"/>
    </row>
    <row r="24" spans="1:66" ht="17.25" customHeight="1" x14ac:dyDescent="0.3">
      <c r="A24" s="227">
        <v>34</v>
      </c>
      <c r="B24" s="227" t="str">
        <f>IF(A24=BF24,"v","x")</f>
        <v>v</v>
      </c>
      <c r="C24" s="227"/>
      <c r="D24" s="234"/>
      <c r="E24" s="245" t="s">
        <v>682</v>
      </c>
      <c r="F24" s="249"/>
      <c r="G24" s="177" t="s">
        <v>322</v>
      </c>
      <c r="H24" s="232">
        <f>SUM(M24+Q24+U24+Y24+AC24+AG24+AK24+AO24+AS24+AW24+BA24)</f>
        <v>58.333333333333329</v>
      </c>
      <c r="I24" s="246">
        <v>2011</v>
      </c>
      <c r="J24" s="153">
        <v>2021</v>
      </c>
      <c r="K24" s="453">
        <f>J24-I24</f>
        <v>10</v>
      </c>
      <c r="L24" s="234">
        <f>H24-M24</f>
        <v>58.333333333333329</v>
      </c>
      <c r="M24" s="235">
        <v>0</v>
      </c>
      <c r="N24" s="236">
        <v>1</v>
      </c>
      <c r="O24" s="236"/>
      <c r="P24" s="236"/>
      <c r="Q24" s="237">
        <f>SUM(O24*10+P24)/N24*10</f>
        <v>0</v>
      </c>
      <c r="R24" s="236">
        <v>1</v>
      </c>
      <c r="S24" s="236"/>
      <c r="T24" s="236"/>
      <c r="U24" s="237">
        <f>SUM(S24*10+T24)/R24*10</f>
        <v>0</v>
      </c>
      <c r="V24" s="236">
        <v>1</v>
      </c>
      <c r="W24" s="236"/>
      <c r="X24" s="236"/>
      <c r="Y24" s="237">
        <f>SUM(W24*10+X24)/V24*10</f>
        <v>0</v>
      </c>
      <c r="Z24" s="236">
        <v>1</v>
      </c>
      <c r="AA24" s="236"/>
      <c r="AB24" s="236"/>
      <c r="AC24" s="237">
        <f>SUM(AA24*10+AB24/2)/Z24*10</f>
        <v>0</v>
      </c>
      <c r="AD24" s="236">
        <v>1</v>
      </c>
      <c r="AE24" s="236"/>
      <c r="AF24" s="236"/>
      <c r="AG24" s="238">
        <f>SUM(AE24*10+AF24)/AD24*10</f>
        <v>0</v>
      </c>
      <c r="AH24" s="236">
        <v>12</v>
      </c>
      <c r="AI24" s="236">
        <v>4</v>
      </c>
      <c r="AJ24" s="236">
        <v>30</v>
      </c>
      <c r="AK24" s="238">
        <f>SUM(AI24*10+AJ24)/AH24*10</f>
        <v>58.333333333333329</v>
      </c>
      <c r="AL24" s="236">
        <v>1</v>
      </c>
      <c r="AM24" s="236"/>
      <c r="AN24" s="236"/>
      <c r="AO24" s="239">
        <f>SUM(AM24*10+AN24)/AL24*10</f>
        <v>0</v>
      </c>
      <c r="AP24" s="236">
        <v>1</v>
      </c>
      <c r="AQ24" s="236"/>
      <c r="AR24" s="236"/>
      <c r="AS24" s="240">
        <f>SUM(AQ24*10+AR24)/AP24*10</f>
        <v>0</v>
      </c>
      <c r="AT24" s="236">
        <v>1</v>
      </c>
      <c r="AU24" s="236"/>
      <c r="AV24" s="236"/>
      <c r="AW24" s="237">
        <f>SUM(AU24*10+AV24)/AT24*10</f>
        <v>0</v>
      </c>
      <c r="AX24" s="236">
        <v>1</v>
      </c>
      <c r="AY24" s="236"/>
      <c r="AZ24" s="236"/>
      <c r="BA24" s="237">
        <f>SUM(AY24*10+AZ24)/AX24*10</f>
        <v>0</v>
      </c>
      <c r="BB24" s="234">
        <f>IF(H24&lt;250,0,IF(H24&lt;500,250,IF(H24&lt;750,"500",IF(H24&lt;1000,750,IF(H24&lt;1500,1000,IF(H24&lt;2000,1500,IF(H24&lt;2500,2000,IF(H24&lt;3000,2500,3000))))))))</f>
        <v>0</v>
      </c>
      <c r="BC24" s="241">
        <v>0</v>
      </c>
      <c r="BD24" s="234">
        <f>BB24-BC24</f>
        <v>0</v>
      </c>
      <c r="BE24" s="234" t="str">
        <f>IF(BD24=0,"geen actie",CONCATENATE("diploma uitschrijven: ",BB24," punten"))</f>
        <v>geen actie</v>
      </c>
      <c r="BF24" s="242">
        <v>34</v>
      </c>
      <c r="BH24" s="242"/>
      <c r="BI24" s="242"/>
      <c r="BJ24" s="242"/>
      <c r="BK24" s="242"/>
      <c r="BL24" s="242"/>
      <c r="BM24" s="242"/>
      <c r="BN24" s="242"/>
    </row>
    <row r="25" spans="1:66" ht="17.25" customHeight="1" x14ac:dyDescent="0.3">
      <c r="A25" s="227">
        <v>29</v>
      </c>
      <c r="B25" s="227" t="str">
        <f>IF(A25=BF25,"v","x")</f>
        <v>v</v>
      </c>
      <c r="C25" s="149" t="s">
        <v>237</v>
      </c>
      <c r="D25" s="479"/>
      <c r="E25" s="229" t="s">
        <v>661</v>
      </c>
      <c r="F25" s="227">
        <v>119424</v>
      </c>
      <c r="G25" s="251" t="s">
        <v>542</v>
      </c>
      <c r="H25" s="232">
        <f>SUM(M25+Q25+U25+Y25+AC25+AG25+AK25+AO25+AS25+AW25+BA25)</f>
        <v>319.3650793650794</v>
      </c>
      <c r="I25" s="246">
        <v>2008</v>
      </c>
      <c r="J25" s="153">
        <v>2021</v>
      </c>
      <c r="K25" s="453">
        <f>J25-I25</f>
        <v>13</v>
      </c>
      <c r="L25" s="234">
        <f>H25-M25</f>
        <v>319.3650793650794</v>
      </c>
      <c r="M25" s="235">
        <v>0</v>
      </c>
      <c r="N25" s="236">
        <v>1</v>
      </c>
      <c r="O25" s="236"/>
      <c r="P25" s="236"/>
      <c r="Q25" s="237">
        <f>SUM(O25*10+P25)/N25*10</f>
        <v>0</v>
      </c>
      <c r="R25" s="236">
        <v>1</v>
      </c>
      <c r="S25" s="236"/>
      <c r="T25" s="236"/>
      <c r="U25" s="237">
        <f>SUM(S25*10+T25)/R25*10</f>
        <v>0</v>
      </c>
      <c r="V25" s="236">
        <v>18</v>
      </c>
      <c r="W25" s="236">
        <v>5</v>
      </c>
      <c r="X25" s="236">
        <v>44</v>
      </c>
      <c r="Y25" s="237">
        <f>SUM(W25*10+X25)/V25*10</f>
        <v>52.222222222222221</v>
      </c>
      <c r="Z25" s="236">
        <v>1</v>
      </c>
      <c r="AA25" s="236"/>
      <c r="AB25" s="236"/>
      <c r="AC25" s="237">
        <f>SUM(AA25*10+AB25/2)/Z25*10</f>
        <v>0</v>
      </c>
      <c r="AD25" s="236">
        <v>1</v>
      </c>
      <c r="AE25" s="236"/>
      <c r="AF25" s="236"/>
      <c r="AG25" s="238">
        <f>SUM(AE25*10+AF25)/AD25*10</f>
        <v>0</v>
      </c>
      <c r="AH25" s="236">
        <v>1</v>
      </c>
      <c r="AI25" s="236"/>
      <c r="AJ25" s="236"/>
      <c r="AK25" s="238">
        <f>SUM(AI25*10+AJ25)/AH25*10</f>
        <v>0</v>
      </c>
      <c r="AL25" s="236">
        <v>10</v>
      </c>
      <c r="AM25" s="236">
        <v>4</v>
      </c>
      <c r="AN25" s="236">
        <v>36</v>
      </c>
      <c r="AO25" s="239">
        <f>SUM(AM25*10+AN25)/AL25*10</f>
        <v>76</v>
      </c>
      <c r="AP25" s="236">
        <v>15</v>
      </c>
      <c r="AQ25" s="236">
        <v>6</v>
      </c>
      <c r="AR25" s="236">
        <v>51</v>
      </c>
      <c r="AS25" s="240">
        <f>SUM(AQ25*10+AR25)/AP25*10</f>
        <v>74</v>
      </c>
      <c r="AT25" s="236">
        <v>1</v>
      </c>
      <c r="AU25" s="236"/>
      <c r="AV25" s="236"/>
      <c r="AW25" s="237">
        <f>SUM(AU25*10+AV25)/AT25*10</f>
        <v>0</v>
      </c>
      <c r="AX25" s="236">
        <v>7</v>
      </c>
      <c r="AY25" s="236">
        <v>5</v>
      </c>
      <c r="AZ25" s="236">
        <v>32</v>
      </c>
      <c r="BA25" s="237">
        <f>SUM(AY25*10+AZ25)/AX25*10</f>
        <v>117.14285714285714</v>
      </c>
      <c r="BB25" s="234">
        <f>IF(H25&lt;250,0,IF(H25&lt;500,250,IF(H25&lt;750,"500",IF(H25&lt;1000,750,IF(H25&lt;1500,1000,IF(H25&lt;2000,1500,IF(H25&lt;2500,2000,IF(H25&lt;3000,2500,3000))))))))</f>
        <v>250</v>
      </c>
      <c r="BC25" s="241">
        <v>0</v>
      </c>
      <c r="BD25" s="234">
        <f>BB25-BC25</f>
        <v>250</v>
      </c>
      <c r="BE25" s="234" t="str">
        <f>IF(BD25=0,"geen actie",CONCATENATE("diploma uitschrijven: ",BB25," punten"))</f>
        <v>diploma uitschrijven: 250 punten</v>
      </c>
      <c r="BF25" s="242">
        <v>29</v>
      </c>
      <c r="BH25" s="242"/>
      <c r="BI25" s="242"/>
      <c r="BJ25" s="242"/>
      <c r="BK25" s="242"/>
      <c r="BL25" s="242"/>
      <c r="BM25" s="242"/>
      <c r="BN25" s="242"/>
    </row>
    <row r="26" spans="1:66" ht="17.25" customHeight="1" x14ac:dyDescent="0.3">
      <c r="A26" s="227">
        <v>33</v>
      </c>
      <c r="B26" s="227" t="str">
        <f>IF(A26=BF26,"v","x")</f>
        <v>v</v>
      </c>
      <c r="C26" s="149" t="s">
        <v>237</v>
      </c>
      <c r="D26" s="192"/>
      <c r="E26" s="245" t="s">
        <v>675</v>
      </c>
      <c r="F26" s="149">
        <v>118873</v>
      </c>
      <c r="G26" s="177" t="s">
        <v>322</v>
      </c>
      <c r="H26" s="232">
        <f>SUM(M26+Q26+U26+Y26+AC26+AG26+AK26+AO26+AS26+AW26+BA26)</f>
        <v>85</v>
      </c>
      <c r="I26" s="246">
        <v>2008</v>
      </c>
      <c r="J26" s="153">
        <v>2021</v>
      </c>
      <c r="K26" s="453">
        <f>J26-I26</f>
        <v>13</v>
      </c>
      <c r="L26" s="234">
        <f>H26-M26</f>
        <v>85</v>
      </c>
      <c r="M26" s="235">
        <v>0</v>
      </c>
      <c r="N26" s="236">
        <v>1</v>
      </c>
      <c r="O26" s="236"/>
      <c r="P26" s="236"/>
      <c r="Q26" s="237">
        <f>SUM(O26*10+P26)/N26*10</f>
        <v>0</v>
      </c>
      <c r="R26" s="236">
        <v>1</v>
      </c>
      <c r="S26" s="236"/>
      <c r="T26" s="236"/>
      <c r="U26" s="237">
        <f>SUM(S26*10+T26)/R26*10</f>
        <v>0</v>
      </c>
      <c r="V26" s="236">
        <v>1</v>
      </c>
      <c r="W26" s="236"/>
      <c r="X26" s="236"/>
      <c r="Y26" s="237">
        <f>SUM(W26*10+X26)/V26*10</f>
        <v>0</v>
      </c>
      <c r="Z26" s="236">
        <v>1</v>
      </c>
      <c r="AA26" s="236"/>
      <c r="AB26" s="236"/>
      <c r="AC26" s="237">
        <f>SUM(AA26*10+AB26/2)/Z26*10</f>
        <v>0</v>
      </c>
      <c r="AD26" s="236">
        <v>1</v>
      </c>
      <c r="AE26" s="236"/>
      <c r="AF26" s="236"/>
      <c r="AG26" s="238">
        <f>SUM(AE26*10+AF26)/AD26*10</f>
        <v>0</v>
      </c>
      <c r="AH26" s="236">
        <v>12</v>
      </c>
      <c r="AI26" s="236">
        <v>6</v>
      </c>
      <c r="AJ26" s="236">
        <v>42</v>
      </c>
      <c r="AK26" s="238">
        <f>SUM(AI26*10+AJ26)/AH26*10</f>
        <v>85</v>
      </c>
      <c r="AL26" s="236">
        <v>1</v>
      </c>
      <c r="AM26" s="236"/>
      <c r="AN26" s="236"/>
      <c r="AO26" s="239">
        <f>SUM(AM26*10+AN26)/AL26*10</f>
        <v>0</v>
      </c>
      <c r="AP26" s="236">
        <v>1</v>
      </c>
      <c r="AQ26" s="236"/>
      <c r="AR26" s="236"/>
      <c r="AS26" s="240">
        <f>SUM(AQ26*10+AR26)/AP26*10</f>
        <v>0</v>
      </c>
      <c r="AT26" s="236">
        <v>1</v>
      </c>
      <c r="AU26" s="236"/>
      <c r="AV26" s="236"/>
      <c r="AW26" s="237">
        <f>SUM(AU26*10+AV26)/AT26*10</f>
        <v>0</v>
      </c>
      <c r="AX26" s="236">
        <v>1</v>
      </c>
      <c r="AY26" s="236"/>
      <c r="AZ26" s="236"/>
      <c r="BA26" s="237">
        <f>SUM(AY26*10+AZ26)/AX26*10</f>
        <v>0</v>
      </c>
      <c r="BB26" s="234">
        <f>IF(H26&lt;250,0,IF(H26&lt;500,250,IF(H26&lt;750,"500",IF(H26&lt;1000,750,IF(H26&lt;1500,1000,IF(H26&lt;2000,1500,IF(H26&lt;2500,2000,IF(H26&lt;3000,2500,3000))))))))</f>
        <v>0</v>
      </c>
      <c r="BC26" s="241">
        <v>0</v>
      </c>
      <c r="BD26" s="234">
        <f>BB26-BC26</f>
        <v>0</v>
      </c>
      <c r="BE26" s="234" t="str">
        <f>IF(BD26=0,"geen actie",CONCATENATE("diploma uitschrijven: ",BB26," punten"))</f>
        <v>geen actie</v>
      </c>
      <c r="BF26" s="242">
        <v>33</v>
      </c>
      <c r="BH26" s="242"/>
      <c r="BI26" s="242"/>
      <c r="BJ26" s="242"/>
      <c r="BK26" s="242"/>
      <c r="BL26" s="242"/>
      <c r="BM26" s="242"/>
      <c r="BN26" s="242"/>
    </row>
    <row r="27" spans="1:66" ht="17.25" customHeight="1" x14ac:dyDescent="0.3">
      <c r="A27" s="227">
        <v>15</v>
      </c>
      <c r="B27" s="227" t="str">
        <f>IF(A27=BF27,"v","x")</f>
        <v>v</v>
      </c>
      <c r="C27" s="149" t="s">
        <v>237</v>
      </c>
      <c r="D27" s="454"/>
      <c r="E27" s="229" t="s">
        <v>333</v>
      </c>
      <c r="F27" s="230" t="s">
        <v>334</v>
      </c>
      <c r="G27" s="177" t="s">
        <v>301</v>
      </c>
      <c r="H27" s="232">
        <f>SUM(M27+Q27+U27+Y27+AC27+AG27+AK27+AO27+AS27+AW27+BA27)</f>
        <v>1207.8766788766789</v>
      </c>
      <c r="I27" s="233">
        <v>2004</v>
      </c>
      <c r="J27" s="153">
        <v>2021</v>
      </c>
      <c r="K27" s="453">
        <f>J27-I27</f>
        <v>17</v>
      </c>
      <c r="L27" s="234">
        <f>H27-M27</f>
        <v>0</v>
      </c>
      <c r="M27" s="235">
        <v>1207.8766788766789</v>
      </c>
      <c r="N27" s="236">
        <v>1</v>
      </c>
      <c r="O27" s="236"/>
      <c r="P27" s="236"/>
      <c r="Q27" s="237">
        <f>SUM(O27*10+P27)/N27*10</f>
        <v>0</v>
      </c>
      <c r="R27" s="236">
        <v>1</v>
      </c>
      <c r="S27" s="236"/>
      <c r="T27" s="236"/>
      <c r="U27" s="237">
        <f>SUM(S27*10+T27)/R27*10</f>
        <v>0</v>
      </c>
      <c r="V27" s="236">
        <v>1</v>
      </c>
      <c r="W27" s="236"/>
      <c r="X27" s="236"/>
      <c r="Y27" s="237">
        <f>SUM(W27*10+X27)/V27*10</f>
        <v>0</v>
      </c>
      <c r="Z27" s="236">
        <v>1</v>
      </c>
      <c r="AA27" s="236"/>
      <c r="AB27" s="236"/>
      <c r="AC27" s="237">
        <f>SUM(AA27*10+AB27/2)/Z27*10</f>
        <v>0</v>
      </c>
      <c r="AD27" s="236">
        <v>1</v>
      </c>
      <c r="AE27" s="236"/>
      <c r="AF27" s="236"/>
      <c r="AG27" s="238">
        <f>SUM(AE27*10+AF27)/AD27*10</f>
        <v>0</v>
      </c>
      <c r="AH27" s="236">
        <v>1</v>
      </c>
      <c r="AI27" s="236"/>
      <c r="AJ27" s="236"/>
      <c r="AK27" s="238">
        <f>SUM(AI27*10+AJ27)/AH27*10</f>
        <v>0</v>
      </c>
      <c r="AL27" s="236">
        <v>1</v>
      </c>
      <c r="AM27" s="236"/>
      <c r="AN27" s="236"/>
      <c r="AO27" s="239">
        <f>SUM(AM27*10+AN27)/AL27*10</f>
        <v>0</v>
      </c>
      <c r="AP27" s="236">
        <v>1</v>
      </c>
      <c r="AQ27" s="236"/>
      <c r="AR27" s="236"/>
      <c r="AS27" s="240">
        <f>SUM(AQ27*10+AR27)/AP27*10</f>
        <v>0</v>
      </c>
      <c r="AT27" s="236">
        <v>1</v>
      </c>
      <c r="AU27" s="236"/>
      <c r="AV27" s="236"/>
      <c r="AW27" s="237">
        <f>SUM(AU27*10+AV27)/AT27*10</f>
        <v>0</v>
      </c>
      <c r="AX27" s="236">
        <v>1</v>
      </c>
      <c r="AY27" s="236"/>
      <c r="AZ27" s="236"/>
      <c r="BA27" s="237">
        <f>SUM(AY27*10+AZ27)/AX27*10</f>
        <v>0</v>
      </c>
      <c r="BB27" s="234">
        <f>IF(H27&lt;250,0,IF(H27&lt;500,250,IF(H27&lt;750,"500",IF(H27&lt;1000,750,IF(H27&lt;1500,1000,IF(H27&lt;2000,1500,IF(H27&lt;2500,2000,IF(H27&lt;3000,2500,3000))))))))</f>
        <v>1000</v>
      </c>
      <c r="BC27" s="241">
        <v>1000</v>
      </c>
      <c r="BD27" s="234">
        <f>BB27-BC27</f>
        <v>0</v>
      </c>
      <c r="BE27" s="234" t="str">
        <f>IF(BD27=0,"geen actie",CONCATENATE("diploma uitschrijven: ",BB27," punten"))</f>
        <v>geen actie</v>
      </c>
      <c r="BF27" s="242">
        <v>15</v>
      </c>
      <c r="BH27" s="242"/>
      <c r="BI27" s="242"/>
      <c r="BK27" s="242"/>
      <c r="BL27" s="242"/>
      <c r="BM27" s="242"/>
      <c r="BN27" s="242"/>
    </row>
    <row r="28" spans="1:66" ht="17.25" customHeight="1" x14ac:dyDescent="0.3">
      <c r="A28" s="227">
        <v>16</v>
      </c>
      <c r="B28" s="227" t="str">
        <f>IF(A28=BF28,"v","x")</f>
        <v>v</v>
      </c>
      <c r="C28" s="149"/>
      <c r="D28" s="228"/>
      <c r="E28" s="245" t="s">
        <v>348</v>
      </c>
      <c r="F28" s="267">
        <v>118413</v>
      </c>
      <c r="G28" s="177" t="s">
        <v>322</v>
      </c>
      <c r="H28" s="232">
        <f>SUM(M28+Q28+U28+Y28+AC28+AG28+AK28+AO28+AS28+AW28+BA28)</f>
        <v>450.625</v>
      </c>
      <c r="I28" s="149">
        <v>2008</v>
      </c>
      <c r="J28" s="153">
        <v>2021</v>
      </c>
      <c r="K28" s="453">
        <f>J28-I28</f>
        <v>13</v>
      </c>
      <c r="L28" s="153">
        <v>0</v>
      </c>
      <c r="M28" s="164">
        <v>450.625</v>
      </c>
      <c r="N28" s="236">
        <v>1</v>
      </c>
      <c r="O28" s="236"/>
      <c r="P28" s="236"/>
      <c r="Q28" s="237">
        <f>SUM(O28*10+P28)/N28*10</f>
        <v>0</v>
      </c>
      <c r="R28" s="236">
        <v>1</v>
      </c>
      <c r="S28" s="236"/>
      <c r="T28" s="236"/>
      <c r="U28" s="237">
        <f>SUM(S28*10+T28)/R28*10</f>
        <v>0</v>
      </c>
      <c r="V28" s="236">
        <v>1</v>
      </c>
      <c r="W28" s="236"/>
      <c r="X28" s="236"/>
      <c r="Y28" s="237">
        <f>SUM(W28*10+X28)/V28*10</f>
        <v>0</v>
      </c>
      <c r="Z28" s="236">
        <v>1</v>
      </c>
      <c r="AA28" s="236"/>
      <c r="AB28" s="236"/>
      <c r="AC28" s="237">
        <f>SUM(AA28*10+AB28/2)/Z28*10</f>
        <v>0</v>
      </c>
      <c r="AD28" s="236">
        <v>1</v>
      </c>
      <c r="AE28" s="236"/>
      <c r="AF28" s="236"/>
      <c r="AG28" s="238">
        <f>SUM(AE28*10+AF28)/AD28*10</f>
        <v>0</v>
      </c>
      <c r="AH28" s="236">
        <v>1</v>
      </c>
      <c r="AI28" s="236"/>
      <c r="AJ28" s="236"/>
      <c r="AK28" s="238">
        <f>SUM(AI28*10+AJ28)/AH28*10</f>
        <v>0</v>
      </c>
      <c r="AL28" s="236">
        <v>1</v>
      </c>
      <c r="AM28" s="236"/>
      <c r="AN28" s="236"/>
      <c r="AO28" s="239">
        <f>SUM(AM28*10+AN28)/AL28*10</f>
        <v>0</v>
      </c>
      <c r="AP28" s="236">
        <v>1</v>
      </c>
      <c r="AQ28" s="236"/>
      <c r="AR28" s="236"/>
      <c r="AS28" s="240">
        <f>SUM(AQ28*10+AR28)/AP28*10</f>
        <v>0</v>
      </c>
      <c r="AT28" s="236">
        <v>1</v>
      </c>
      <c r="AU28" s="236"/>
      <c r="AV28" s="236"/>
      <c r="AW28" s="237">
        <f>SUM(AU28*10+AV28)/AT28*10</f>
        <v>0</v>
      </c>
      <c r="AX28" s="236">
        <v>1</v>
      </c>
      <c r="AY28" s="236"/>
      <c r="AZ28" s="236"/>
      <c r="BA28" s="237">
        <f>SUM(AY28*10+AZ28)/AX28*10</f>
        <v>0</v>
      </c>
      <c r="BB28" s="234">
        <f>IF(H28&lt;250,0,IF(H28&lt;500,250,IF(H28&lt;750,"500",IF(H28&lt;1000,750,IF(H28&lt;1500,1000,IF(H28&lt;2000,1500,IF(H28&lt;2500,2000,IF(H28&lt;3000,2500,3000))))))))</f>
        <v>250</v>
      </c>
      <c r="BC28" s="241">
        <v>250</v>
      </c>
      <c r="BD28" s="234">
        <f>BB28-BC28</f>
        <v>0</v>
      </c>
      <c r="BE28" s="234" t="str">
        <f>IF(BD28=0,"geen actie",CONCATENATE("diploma uitschrijven: ",BB28," punten"))</f>
        <v>geen actie</v>
      </c>
      <c r="BF28" s="242">
        <v>16</v>
      </c>
      <c r="BH28" s="242"/>
      <c r="BI28" s="242"/>
      <c r="BK28" s="242"/>
      <c r="BL28" s="242"/>
      <c r="BM28" s="242"/>
      <c r="BN28" s="242"/>
    </row>
    <row r="29" spans="1:66" ht="17.25" customHeight="1" x14ac:dyDescent="0.3">
      <c r="A29" s="227">
        <v>37</v>
      </c>
      <c r="B29" s="227" t="str">
        <f>IF(A29=BF29,"v","x")</f>
        <v>v</v>
      </c>
      <c r="C29" s="149" t="s">
        <v>237</v>
      </c>
      <c r="D29" s="234"/>
      <c r="E29" s="245" t="s">
        <v>264</v>
      </c>
      <c r="F29" s="589">
        <v>116760</v>
      </c>
      <c r="G29" s="244" t="s">
        <v>241</v>
      </c>
      <c r="H29" s="232">
        <f>SUM(M29+Q29+U29+Y29+AC29+AG29+AK29+AO29+AS29+AW29+BA29)</f>
        <v>1819.6666666666667</v>
      </c>
      <c r="I29" s="246">
        <v>2007</v>
      </c>
      <c r="J29" s="153">
        <v>2021</v>
      </c>
      <c r="K29" s="453">
        <f>J29-I29</f>
        <v>14</v>
      </c>
      <c r="L29" s="234">
        <f>H29-M29</f>
        <v>91.666666666666742</v>
      </c>
      <c r="M29" s="235">
        <v>1728</v>
      </c>
      <c r="N29" s="236">
        <v>1</v>
      </c>
      <c r="O29" s="236"/>
      <c r="P29" s="236"/>
      <c r="Q29" s="237">
        <f>SUM(O29*10+P29)/N29*10</f>
        <v>0</v>
      </c>
      <c r="R29" s="236">
        <v>1</v>
      </c>
      <c r="S29" s="236"/>
      <c r="T29" s="236"/>
      <c r="U29" s="237">
        <f>SUM(S29*10+T29)/R29*10</f>
        <v>0</v>
      </c>
      <c r="V29" s="236">
        <v>1</v>
      </c>
      <c r="W29" s="236"/>
      <c r="X29" s="236"/>
      <c r="Y29" s="237">
        <f>SUM(W29*10+X29)/V29*10</f>
        <v>0</v>
      </c>
      <c r="Z29" s="236">
        <v>1</v>
      </c>
      <c r="AA29" s="236"/>
      <c r="AB29" s="236"/>
      <c r="AC29" s="237">
        <f>SUM(AA29*10+AB29/2)/Z29*10</f>
        <v>0</v>
      </c>
      <c r="AD29" s="236">
        <v>1</v>
      </c>
      <c r="AE29" s="236"/>
      <c r="AF29" s="236"/>
      <c r="AG29" s="238">
        <f>SUM(AE29*10+AF29)/AD29*10</f>
        <v>0</v>
      </c>
      <c r="AH29" s="236">
        <v>1</v>
      </c>
      <c r="AI29" s="236"/>
      <c r="AJ29" s="236"/>
      <c r="AK29" s="238">
        <f>SUM(AI29*10+AJ29)/AH29*10</f>
        <v>0</v>
      </c>
      <c r="AL29" s="236">
        <v>1</v>
      </c>
      <c r="AM29" s="236"/>
      <c r="AN29" s="236"/>
      <c r="AO29" s="239">
        <f>SUM(AM29*10+AN29)/AL29*10</f>
        <v>0</v>
      </c>
      <c r="AP29" s="236">
        <v>12</v>
      </c>
      <c r="AQ29" s="236">
        <v>6</v>
      </c>
      <c r="AR29" s="236">
        <v>50</v>
      </c>
      <c r="AS29" s="240">
        <f>SUM(AQ29*10+AR29)/AP29*10</f>
        <v>91.666666666666657</v>
      </c>
      <c r="AT29" s="236">
        <v>1</v>
      </c>
      <c r="AU29" s="236"/>
      <c r="AV29" s="236"/>
      <c r="AW29" s="237">
        <f>SUM(AU29*10+AV29)/AT29*10</f>
        <v>0</v>
      </c>
      <c r="AX29" s="236">
        <v>1</v>
      </c>
      <c r="AY29" s="236"/>
      <c r="AZ29" s="236"/>
      <c r="BA29" s="237">
        <f>SUM(AY29*10+AZ29)/AX29*10</f>
        <v>0</v>
      </c>
      <c r="BB29" s="234">
        <f>IF(H29&lt;250,0,IF(H29&lt;500,250,IF(H29&lt;750,"500",IF(H29&lt;1000,750,IF(H29&lt;1500,1000,IF(H29&lt;2000,1500,IF(H29&lt;2500,2000,IF(H29&lt;3000,2500,3000))))))))</f>
        <v>1500</v>
      </c>
      <c r="BC29" s="241">
        <v>1500</v>
      </c>
      <c r="BD29" s="234">
        <f>BB29-BC29</f>
        <v>0</v>
      </c>
      <c r="BE29" s="234" t="str">
        <f>IF(BD29=0,"geen actie",CONCATENATE("diploma uitschrijven: ",BB29," punten"))</f>
        <v>geen actie</v>
      </c>
      <c r="BF29" s="242">
        <v>37</v>
      </c>
      <c r="BG29" s="242"/>
    </row>
    <row r="30" spans="1:66" ht="17.25" customHeight="1" x14ac:dyDescent="0.3">
      <c r="A30" s="227">
        <v>38</v>
      </c>
      <c r="B30" s="227" t="str">
        <f>IF(A30=BF30,"v","x")</f>
        <v>v</v>
      </c>
      <c r="C30" s="149" t="s">
        <v>237</v>
      </c>
      <c r="D30" s="228"/>
      <c r="E30" s="229" t="s">
        <v>749</v>
      </c>
      <c r="F30" s="230" t="s">
        <v>750</v>
      </c>
      <c r="G30" s="251" t="s">
        <v>301</v>
      </c>
      <c r="H30" s="232">
        <f>SUM(M30+Q30+U30+Y30+AC30+AG30+AK30+AO30+AS30+AW30+BA30)</f>
        <v>0</v>
      </c>
      <c r="I30" s="246">
        <v>2006</v>
      </c>
      <c r="J30" s="153">
        <v>2021</v>
      </c>
      <c r="K30" s="453">
        <f>J30-I30</f>
        <v>15</v>
      </c>
      <c r="L30" s="234">
        <f>H30-M30</f>
        <v>0</v>
      </c>
      <c r="M30" s="235">
        <v>0</v>
      </c>
      <c r="N30" s="236">
        <v>1</v>
      </c>
      <c r="O30" s="236"/>
      <c r="P30" s="236"/>
      <c r="Q30" s="237">
        <f>SUM(O30*10+P30)/N30*10</f>
        <v>0</v>
      </c>
      <c r="R30" s="236">
        <v>1</v>
      </c>
      <c r="S30" s="236"/>
      <c r="T30" s="236"/>
      <c r="U30" s="237">
        <f>SUM(S30*10+T30)/R30*10</f>
        <v>0</v>
      </c>
      <c r="V30" s="236">
        <v>1</v>
      </c>
      <c r="W30" s="236"/>
      <c r="X30" s="236"/>
      <c r="Y30" s="237">
        <f>SUM(W30*10+X30)/V30*10</f>
        <v>0</v>
      </c>
      <c r="Z30" s="236">
        <v>1</v>
      </c>
      <c r="AA30" s="236"/>
      <c r="AB30" s="236"/>
      <c r="AC30" s="237">
        <f>SUM(AA30*10+AB30/2)/Z30*10</f>
        <v>0</v>
      </c>
      <c r="AD30" s="236">
        <v>1</v>
      </c>
      <c r="AE30" s="236"/>
      <c r="AF30" s="236"/>
      <c r="AG30" s="238">
        <f>SUM(AE30*10+AF30)/AD30*10</f>
        <v>0</v>
      </c>
      <c r="AH30" s="236">
        <v>1</v>
      </c>
      <c r="AI30" s="236"/>
      <c r="AJ30" s="236"/>
      <c r="AK30" s="238">
        <f>SUM(AI30*10+AJ30)/AH30*10</f>
        <v>0</v>
      </c>
      <c r="AL30" s="236">
        <v>1</v>
      </c>
      <c r="AM30" s="236"/>
      <c r="AN30" s="236"/>
      <c r="AO30" s="239">
        <f>SUM(AM30*10+AN30)/AL30*10</f>
        <v>0</v>
      </c>
      <c r="AP30" s="236">
        <v>1</v>
      </c>
      <c r="AQ30" s="236"/>
      <c r="AR30" s="236"/>
      <c r="AS30" s="240">
        <f>SUM(AQ30*10+AR30)/AP30*10</f>
        <v>0</v>
      </c>
      <c r="AT30" s="236">
        <v>1</v>
      </c>
      <c r="AU30" s="236"/>
      <c r="AV30" s="236"/>
      <c r="AW30" s="237">
        <f>SUM(AU30*10+AV30)/AT30*10</f>
        <v>0</v>
      </c>
      <c r="AX30" s="236">
        <v>1</v>
      </c>
      <c r="AY30" s="236"/>
      <c r="AZ30" s="236"/>
      <c r="BA30" s="237">
        <f>SUM(AY30*10+AZ30)/AX30*10</f>
        <v>0</v>
      </c>
      <c r="BB30" s="234">
        <f>IF(H30&lt;250,0,IF(H30&lt;500,250,IF(H30&lt;750,"500",IF(H30&lt;1000,750,IF(H30&lt;1500,1000,IF(H30&lt;2000,1500,IF(H30&lt;2500,2000,IF(H30&lt;3000,2500,3000))))))))</f>
        <v>0</v>
      </c>
      <c r="BC30" s="241">
        <v>0</v>
      </c>
      <c r="BD30" s="234">
        <f>BB30-BC30</f>
        <v>0</v>
      </c>
      <c r="BE30" s="234" t="str">
        <f>IF(BD30=0,"geen actie",CONCATENATE("diploma uitschrijven: ",BB30," punten"))</f>
        <v>geen actie</v>
      </c>
      <c r="BF30" s="242">
        <v>38</v>
      </c>
      <c r="BG30" s="242"/>
      <c r="BH30" s="242"/>
      <c r="BI30" s="242"/>
    </row>
    <row r="31" spans="1:66" ht="17.25" customHeight="1" x14ac:dyDescent="0.3">
      <c r="A31" s="227">
        <v>17</v>
      </c>
      <c r="B31" s="227" t="str">
        <f>IF(A31=BF31,"v","x")</f>
        <v>v</v>
      </c>
      <c r="C31" s="149" t="s">
        <v>237</v>
      </c>
      <c r="D31" s="487"/>
      <c r="E31" s="229" t="s">
        <v>335</v>
      </c>
      <c r="F31" s="230"/>
      <c r="G31" s="177" t="s">
        <v>322</v>
      </c>
      <c r="H31" s="232">
        <f>SUM(M31+Q31+U31+Y31+AC31+AG31+AK31+AO31+AS31+AW31+BA31)</f>
        <v>223.44444444444446</v>
      </c>
      <c r="I31" s="233">
        <v>2004</v>
      </c>
      <c r="J31" s="153">
        <v>2021</v>
      </c>
      <c r="K31" s="453">
        <f>J31-I31</f>
        <v>17</v>
      </c>
      <c r="L31" s="234">
        <f>H31-M31</f>
        <v>112.77777777777779</v>
      </c>
      <c r="M31" s="235">
        <v>110.66666666666667</v>
      </c>
      <c r="N31" s="236">
        <v>1</v>
      </c>
      <c r="O31" s="236"/>
      <c r="P31" s="236"/>
      <c r="Q31" s="237">
        <f>SUM(O31*10+P31)/N31*10</f>
        <v>0</v>
      </c>
      <c r="R31" s="236">
        <v>1</v>
      </c>
      <c r="S31" s="236"/>
      <c r="T31" s="236"/>
      <c r="U31" s="237">
        <f>SUM(S31*10+T31)/R31*10</f>
        <v>0</v>
      </c>
      <c r="V31" s="236">
        <v>18</v>
      </c>
      <c r="W31" s="236">
        <v>13</v>
      </c>
      <c r="X31" s="236">
        <v>73</v>
      </c>
      <c r="Y31" s="237">
        <f>SUM(W31*10+X31)/V31*10</f>
        <v>112.77777777777779</v>
      </c>
      <c r="Z31" s="236">
        <v>1</v>
      </c>
      <c r="AA31" s="236"/>
      <c r="AB31" s="236"/>
      <c r="AC31" s="237">
        <f>SUM(AA31*10+AB31/2)/Z31*10</f>
        <v>0</v>
      </c>
      <c r="AD31" s="236">
        <v>1</v>
      </c>
      <c r="AE31" s="236"/>
      <c r="AF31" s="236"/>
      <c r="AG31" s="238">
        <f>SUM(AE31*10+AF31)/AD31*10</f>
        <v>0</v>
      </c>
      <c r="AH31" s="236">
        <v>1</v>
      </c>
      <c r="AI31" s="236"/>
      <c r="AJ31" s="236"/>
      <c r="AK31" s="238">
        <f>SUM(AI31*10+AJ31)/AH31*10</f>
        <v>0</v>
      </c>
      <c r="AL31" s="236">
        <v>1</v>
      </c>
      <c r="AM31" s="236"/>
      <c r="AN31" s="236"/>
      <c r="AO31" s="239">
        <f>SUM(AM31*10+AN31)/AL31*10</f>
        <v>0</v>
      </c>
      <c r="AP31" s="236">
        <v>1</v>
      </c>
      <c r="AQ31" s="236"/>
      <c r="AR31" s="236"/>
      <c r="AS31" s="240">
        <f>SUM(AQ31*10+AR31)/AP31*10</f>
        <v>0</v>
      </c>
      <c r="AT31" s="236">
        <v>1</v>
      </c>
      <c r="AU31" s="236"/>
      <c r="AV31" s="236"/>
      <c r="AW31" s="237">
        <f>SUM(AU31*10+AV31)/AT31*10</f>
        <v>0</v>
      </c>
      <c r="AX31" s="236">
        <v>1</v>
      </c>
      <c r="AY31" s="236"/>
      <c r="AZ31" s="236"/>
      <c r="BA31" s="237">
        <f>SUM(AY31*10+AZ31)/AX31*10</f>
        <v>0</v>
      </c>
      <c r="BB31" s="234">
        <f>IF(H31&lt;250,0,IF(H31&lt;500,250,IF(H31&lt;750,"500",IF(H31&lt;1000,750,IF(H31&lt;1500,1000,IF(H31&lt;2000,1500,IF(H31&lt;2500,2000,IF(H31&lt;3000,2500,3000))))))))</f>
        <v>0</v>
      </c>
      <c r="BC31" s="241">
        <v>0</v>
      </c>
      <c r="BD31" s="234">
        <f>BB31-BC31</f>
        <v>0</v>
      </c>
      <c r="BE31" s="234" t="str">
        <f>IF(BD31=0,"geen actie",CONCATENATE("diploma uitschrijven: ",BB31," punten"))</f>
        <v>geen actie</v>
      </c>
      <c r="BF31" s="242">
        <v>17</v>
      </c>
      <c r="BG31" s="242"/>
      <c r="BJ31" s="242"/>
    </row>
    <row r="32" spans="1:66" ht="17.25" customHeight="1" x14ac:dyDescent="0.3">
      <c r="A32" s="227">
        <v>30</v>
      </c>
      <c r="B32" s="227" t="str">
        <f>IF(A32=BF32,"v","x")</f>
        <v>v</v>
      </c>
      <c r="C32" s="149"/>
      <c r="D32" s="228"/>
      <c r="E32" s="229" t="s">
        <v>654</v>
      </c>
      <c r="F32" s="233"/>
      <c r="G32" s="251" t="s">
        <v>320</v>
      </c>
      <c r="H32" s="232">
        <f>SUM(M32+Q32+U32+Y32+AC32+AG32+AK32+AO32+AS32+AW32+BA32)</f>
        <v>0</v>
      </c>
      <c r="I32" s="246">
        <v>2009</v>
      </c>
      <c r="J32" s="153">
        <v>2021</v>
      </c>
      <c r="K32" s="453">
        <f>J32-I32</f>
        <v>12</v>
      </c>
      <c r="L32" s="234">
        <f>H32-M32</f>
        <v>0</v>
      </c>
      <c r="M32" s="235">
        <v>0</v>
      </c>
      <c r="N32" s="236">
        <v>1</v>
      </c>
      <c r="O32" s="236"/>
      <c r="P32" s="236"/>
      <c r="Q32" s="237">
        <f>SUM(O32*10+P32)/N32*10</f>
        <v>0</v>
      </c>
      <c r="R32" s="236">
        <v>1</v>
      </c>
      <c r="S32" s="236"/>
      <c r="T32" s="236"/>
      <c r="U32" s="237">
        <f>SUM(S32*10+T32)/R32*10</f>
        <v>0</v>
      </c>
      <c r="V32" s="236">
        <v>1</v>
      </c>
      <c r="W32" s="236"/>
      <c r="X32" s="236"/>
      <c r="Y32" s="237">
        <f>SUM(W32*10+X32)/V32*10</f>
        <v>0</v>
      </c>
      <c r="Z32" s="236">
        <v>1</v>
      </c>
      <c r="AA32" s="236"/>
      <c r="AB32" s="236"/>
      <c r="AC32" s="237">
        <f>SUM(AA32*10+AB32/2)/Z32*10</f>
        <v>0</v>
      </c>
      <c r="AD32" s="236">
        <v>1</v>
      </c>
      <c r="AE32" s="236"/>
      <c r="AF32" s="236"/>
      <c r="AG32" s="238">
        <f>SUM(AE32*10+AF32)/AD32*10</f>
        <v>0</v>
      </c>
      <c r="AH32" s="236">
        <v>1</v>
      </c>
      <c r="AI32" s="236"/>
      <c r="AJ32" s="236"/>
      <c r="AK32" s="238">
        <f>SUM(AI32*10+AJ32)/AH32*10</f>
        <v>0</v>
      </c>
      <c r="AL32" s="236">
        <v>1</v>
      </c>
      <c r="AM32" s="236"/>
      <c r="AN32" s="236"/>
      <c r="AO32" s="239">
        <f>SUM(AM32*10+AN32)/AL32*10</f>
        <v>0</v>
      </c>
      <c r="AP32" s="236">
        <v>1</v>
      </c>
      <c r="AQ32" s="236"/>
      <c r="AR32" s="236"/>
      <c r="AS32" s="240">
        <f>SUM(AQ32*10+AR32)/AP32*10</f>
        <v>0</v>
      </c>
      <c r="AT32" s="236">
        <v>1</v>
      </c>
      <c r="AU32" s="236"/>
      <c r="AV32" s="236"/>
      <c r="AW32" s="237">
        <f>SUM(AU32*10+AV32)/AT32*10</f>
        <v>0</v>
      </c>
      <c r="AX32" s="236">
        <v>1</v>
      </c>
      <c r="AY32" s="236"/>
      <c r="AZ32" s="236"/>
      <c r="BA32" s="237">
        <f>SUM(AY32*10+AZ32)/AX32*10</f>
        <v>0</v>
      </c>
      <c r="BB32" s="234">
        <f>IF(H32&lt;250,0,IF(H32&lt;500,250,IF(H32&lt;750,"500",IF(H32&lt;1000,750,IF(H32&lt;1500,1000,IF(H32&lt;2000,1500,IF(H32&lt;2500,2000,IF(H32&lt;3000,2500,3000))))))))</f>
        <v>0</v>
      </c>
      <c r="BC32" s="241">
        <v>0</v>
      </c>
      <c r="BD32" s="234">
        <f>BB32-BC32</f>
        <v>0</v>
      </c>
      <c r="BE32" s="234" t="str">
        <f>IF(BD32=0,"geen actie",CONCATENATE("diploma uitschrijven: ",BB32," punten"))</f>
        <v>geen actie</v>
      </c>
      <c r="BF32" s="242">
        <v>30</v>
      </c>
      <c r="BG32" s="242"/>
      <c r="BJ32" s="242"/>
    </row>
    <row r="33" spans="1:66" ht="17.25" customHeight="1" x14ac:dyDescent="0.3">
      <c r="A33" s="227">
        <v>18</v>
      </c>
      <c r="B33" s="227" t="str">
        <f>IF(A33=BF33,"v","x")</f>
        <v>v</v>
      </c>
      <c r="C33" s="149" t="s">
        <v>237</v>
      </c>
      <c r="D33" s="234"/>
      <c r="E33" s="229" t="s">
        <v>336</v>
      </c>
      <c r="F33" s="230">
        <v>116371</v>
      </c>
      <c r="G33" s="244" t="s">
        <v>327</v>
      </c>
      <c r="H33" s="232">
        <f>SUM(M33+Q33+U33+Y33+AC33+AG33+AK33+AO33+AS33+AW33+BA33)</f>
        <v>2051.1923076923081</v>
      </c>
      <c r="I33" s="233">
        <v>2006</v>
      </c>
      <c r="J33" s="153">
        <v>2021</v>
      </c>
      <c r="K33" s="453">
        <f>J33-I33</f>
        <v>15</v>
      </c>
      <c r="L33" s="234">
        <f>H33-M33</f>
        <v>63.333333333333485</v>
      </c>
      <c r="M33" s="235">
        <v>1987.8589743589746</v>
      </c>
      <c r="N33" s="236">
        <v>12</v>
      </c>
      <c r="O33" s="236">
        <v>4</v>
      </c>
      <c r="P33" s="236">
        <v>36</v>
      </c>
      <c r="Q33" s="237">
        <f>SUM(O33*10+P33)/N33*10</f>
        <v>63.333333333333329</v>
      </c>
      <c r="R33" s="236">
        <v>1</v>
      </c>
      <c r="S33" s="236"/>
      <c r="T33" s="236"/>
      <c r="U33" s="237">
        <f>SUM(S33*10+T33)/R33*10</f>
        <v>0</v>
      </c>
      <c r="V33" s="236">
        <v>1</v>
      </c>
      <c r="W33" s="236"/>
      <c r="X33" s="236"/>
      <c r="Y33" s="237">
        <f>SUM(W33*10+X33)/V33*10</f>
        <v>0</v>
      </c>
      <c r="Z33" s="236">
        <v>1</v>
      </c>
      <c r="AA33" s="236"/>
      <c r="AB33" s="236"/>
      <c r="AC33" s="237">
        <f>SUM(AA33*10+AB33/2)/Z33*10</f>
        <v>0</v>
      </c>
      <c r="AD33" s="236">
        <v>1</v>
      </c>
      <c r="AE33" s="236"/>
      <c r="AF33" s="236"/>
      <c r="AG33" s="238">
        <f>SUM(AE33*10+AF33)/AD33*10</f>
        <v>0</v>
      </c>
      <c r="AH33" s="236">
        <v>1</v>
      </c>
      <c r="AI33" s="236"/>
      <c r="AJ33" s="236"/>
      <c r="AK33" s="238">
        <f>SUM(AI33*10+AJ33)/AH33*10</f>
        <v>0</v>
      </c>
      <c r="AL33" s="236">
        <v>1</v>
      </c>
      <c r="AM33" s="236"/>
      <c r="AN33" s="236"/>
      <c r="AO33" s="239">
        <f>SUM(AM33*10+AN33)/AL33*10</f>
        <v>0</v>
      </c>
      <c r="AP33" s="236">
        <v>1</v>
      </c>
      <c r="AQ33" s="236"/>
      <c r="AR33" s="236"/>
      <c r="AS33" s="240">
        <f>SUM(AQ33*10+AR33)/AP33*10</f>
        <v>0</v>
      </c>
      <c r="AT33" s="236">
        <v>1</v>
      </c>
      <c r="AU33" s="236"/>
      <c r="AV33" s="236"/>
      <c r="AW33" s="237">
        <f>SUM(AU33*10+AV33)/AT33*10</f>
        <v>0</v>
      </c>
      <c r="AX33" s="236">
        <v>1</v>
      </c>
      <c r="AY33" s="236"/>
      <c r="AZ33" s="236"/>
      <c r="BA33" s="237">
        <f>SUM(AY33*10+AZ33)/AX33*10</f>
        <v>0</v>
      </c>
      <c r="BB33" s="234">
        <f>IF(H33&lt;250,0,IF(H33&lt;500,250,IF(H33&lt;750,"500",IF(H33&lt;1000,750,IF(H33&lt;1500,1000,IF(H33&lt;2000,1500,IF(H33&lt;2500,2000,IF(H33&lt;3000,2500,3000))))))))</f>
        <v>2000</v>
      </c>
      <c r="BC33" s="241">
        <v>2000</v>
      </c>
      <c r="BD33" s="234">
        <f>BB33-BC33</f>
        <v>0</v>
      </c>
      <c r="BE33" s="234" t="str">
        <f>IF(BD33=0,"geen actie",CONCATENATE("diploma uitschrijven: ",BB33," punten"))</f>
        <v>geen actie</v>
      </c>
      <c r="BF33" s="242">
        <v>18</v>
      </c>
      <c r="BG33" s="242"/>
      <c r="BH33" s="242"/>
      <c r="BI33" s="242"/>
    </row>
    <row r="34" spans="1:66" ht="17.25" customHeight="1" x14ac:dyDescent="0.3">
      <c r="A34" s="227">
        <v>19</v>
      </c>
      <c r="B34" s="227" t="str">
        <f>IF(A34=BF34,"v","x")</f>
        <v>v</v>
      </c>
      <c r="C34" s="227"/>
      <c r="D34" s="234"/>
      <c r="E34" s="229" t="s">
        <v>337</v>
      </c>
      <c r="F34" s="249">
        <v>116580</v>
      </c>
      <c r="G34" s="251" t="s">
        <v>327</v>
      </c>
      <c r="H34" s="232">
        <f>SUM(M34+Q34+U34+Y34+AC34+AG34+AK34+AO34+AS34+AW34+BA34)</f>
        <v>2541.1370296370319</v>
      </c>
      <c r="I34" s="233">
        <v>2006</v>
      </c>
      <c r="J34" s="153">
        <v>2021</v>
      </c>
      <c r="K34" s="453">
        <f>J34-I34</f>
        <v>15</v>
      </c>
      <c r="L34" s="234">
        <f>H34-M34</f>
        <v>106.66666666666652</v>
      </c>
      <c r="M34" s="235">
        <v>2434.4703629703654</v>
      </c>
      <c r="N34" s="236">
        <v>12</v>
      </c>
      <c r="O34" s="236">
        <v>8</v>
      </c>
      <c r="P34" s="236">
        <v>48</v>
      </c>
      <c r="Q34" s="237">
        <f>SUM(O34*10+P34)/N34*10</f>
        <v>106.66666666666666</v>
      </c>
      <c r="R34" s="236">
        <v>1</v>
      </c>
      <c r="S34" s="236"/>
      <c r="T34" s="236"/>
      <c r="U34" s="237">
        <f>SUM(S34*10+T34)/R34*10</f>
        <v>0</v>
      </c>
      <c r="V34" s="236">
        <v>1</v>
      </c>
      <c r="W34" s="236"/>
      <c r="X34" s="236"/>
      <c r="Y34" s="237">
        <f>SUM(W34*10+X34)/V34*10</f>
        <v>0</v>
      </c>
      <c r="Z34" s="236">
        <v>1</v>
      </c>
      <c r="AA34" s="236"/>
      <c r="AB34" s="236"/>
      <c r="AC34" s="237">
        <f>SUM(AA34*10+AB34/2)/Z34*10</f>
        <v>0</v>
      </c>
      <c r="AD34" s="236">
        <v>1</v>
      </c>
      <c r="AE34" s="236"/>
      <c r="AF34" s="236"/>
      <c r="AG34" s="238">
        <f>SUM(AE34*10+AF34)/AD34*10</f>
        <v>0</v>
      </c>
      <c r="AH34" s="236">
        <v>1</v>
      </c>
      <c r="AI34" s="236"/>
      <c r="AJ34" s="236"/>
      <c r="AK34" s="238">
        <f>SUM(AI34*10+AJ34)/AH34*10</f>
        <v>0</v>
      </c>
      <c r="AL34" s="236">
        <v>1</v>
      </c>
      <c r="AM34" s="236"/>
      <c r="AN34" s="236"/>
      <c r="AO34" s="239">
        <f>SUM(AM34*10+AN34)/AL34*10</f>
        <v>0</v>
      </c>
      <c r="AP34" s="236">
        <v>1</v>
      </c>
      <c r="AQ34" s="236"/>
      <c r="AR34" s="236"/>
      <c r="AS34" s="240">
        <f>SUM(AQ34*10+AR34)/AP34*10</f>
        <v>0</v>
      </c>
      <c r="AT34" s="236">
        <v>1</v>
      </c>
      <c r="AU34" s="236"/>
      <c r="AV34" s="236"/>
      <c r="AW34" s="237">
        <f>SUM(AU34*10+AV34)/AT34*10</f>
        <v>0</v>
      </c>
      <c r="AX34" s="236">
        <v>1</v>
      </c>
      <c r="AY34" s="236"/>
      <c r="AZ34" s="236"/>
      <c r="BA34" s="237">
        <f>SUM(AY34*10+AZ34)/AX34*10</f>
        <v>0</v>
      </c>
      <c r="BB34" s="234">
        <f>IF(H34&lt;250,0,IF(H34&lt;500,250,IF(H34&lt;750,"500",IF(H34&lt;1000,750,IF(H34&lt;1500,1000,IF(H34&lt;2000,1500,IF(H34&lt;2500,2000,IF(H34&lt;3000,2500,3000))))))))</f>
        <v>2500</v>
      </c>
      <c r="BC34" s="241">
        <v>2500</v>
      </c>
      <c r="BD34" s="234">
        <f>BB34-BC34</f>
        <v>0</v>
      </c>
      <c r="BE34" s="234" t="str">
        <f>IF(BD34=0,"geen actie",CONCATENATE("diploma uitschrijven: ",BB34," punten"))</f>
        <v>geen actie</v>
      </c>
      <c r="BF34" s="242">
        <v>19</v>
      </c>
      <c r="BH34" s="242"/>
      <c r="BI34" s="242"/>
      <c r="BJ34" s="242"/>
      <c r="BK34" s="242"/>
      <c r="BL34" s="242"/>
      <c r="BM34" s="242"/>
      <c r="BN34" s="242"/>
    </row>
    <row r="35" spans="1:66" ht="17.25" customHeight="1" x14ac:dyDescent="0.3">
      <c r="A35" s="227">
        <v>31</v>
      </c>
      <c r="B35" s="227" t="str">
        <f>IF(A35=BF35,"v","x")</f>
        <v>v</v>
      </c>
      <c r="C35" s="149" t="s">
        <v>237</v>
      </c>
      <c r="D35" s="481"/>
      <c r="E35" s="245" t="s">
        <v>655</v>
      </c>
      <c r="F35" s="149">
        <v>117466</v>
      </c>
      <c r="G35" s="177" t="s">
        <v>247</v>
      </c>
      <c r="H35" s="232">
        <f>SUM(M35+Q35+U35+Y35+AC35+AG35+AK35+AO35+AS35+AW35+BA35)</f>
        <v>312.33333333333337</v>
      </c>
      <c r="I35" s="234">
        <v>2006</v>
      </c>
      <c r="J35" s="153">
        <v>2021</v>
      </c>
      <c r="K35" s="453">
        <f>J35-I35</f>
        <v>15</v>
      </c>
      <c r="L35" s="234">
        <f>H35-M35</f>
        <v>312.33333333333337</v>
      </c>
      <c r="M35" s="235">
        <v>0</v>
      </c>
      <c r="N35" s="236">
        <v>1</v>
      </c>
      <c r="O35" s="236"/>
      <c r="P35" s="236"/>
      <c r="Q35" s="237">
        <f>SUM(O35*10+P35)/N35*10</f>
        <v>0</v>
      </c>
      <c r="R35" s="236">
        <v>1</v>
      </c>
      <c r="S35" s="236"/>
      <c r="T35" s="236"/>
      <c r="U35" s="237">
        <f>SUM(S35*10+T35)/R35*10</f>
        <v>0</v>
      </c>
      <c r="V35" s="236">
        <v>1</v>
      </c>
      <c r="W35" s="236"/>
      <c r="X35" s="236"/>
      <c r="Y35" s="237">
        <f>SUM(W35*10+X35)/V35*10</f>
        <v>0</v>
      </c>
      <c r="Z35" s="236">
        <v>10</v>
      </c>
      <c r="AA35" s="236">
        <v>8</v>
      </c>
      <c r="AB35" s="236">
        <v>46</v>
      </c>
      <c r="AC35" s="237">
        <f>SUM(AA35*10+AB35/2)/Z35*10</f>
        <v>103</v>
      </c>
      <c r="AD35" s="236">
        <v>1</v>
      </c>
      <c r="AE35" s="236"/>
      <c r="AF35" s="236"/>
      <c r="AG35" s="238">
        <f>SUM(AE35*10+AF35)/AD35*10</f>
        <v>0</v>
      </c>
      <c r="AH35" s="236">
        <v>1</v>
      </c>
      <c r="AI35" s="236"/>
      <c r="AJ35" s="236"/>
      <c r="AK35" s="238">
        <f>SUM(AI35*10+AJ35)/AH35*10</f>
        <v>0</v>
      </c>
      <c r="AL35" s="236">
        <v>1</v>
      </c>
      <c r="AM35" s="236"/>
      <c r="AN35" s="236"/>
      <c r="AO35" s="239">
        <f>SUM(AM35*10+AN35)/AL35*10</f>
        <v>0</v>
      </c>
      <c r="AP35" s="236">
        <v>15</v>
      </c>
      <c r="AQ35" s="236">
        <v>9</v>
      </c>
      <c r="AR35" s="236">
        <v>59</v>
      </c>
      <c r="AS35" s="240">
        <f>SUM(AQ35*10+AR35)/AP35*10</f>
        <v>99.333333333333343</v>
      </c>
      <c r="AT35" s="236">
        <v>12</v>
      </c>
      <c r="AU35" s="236">
        <v>8</v>
      </c>
      <c r="AV35" s="236">
        <v>52</v>
      </c>
      <c r="AW35" s="237">
        <f>SUM(AU35*10+AV35)/AT35*10</f>
        <v>110</v>
      </c>
      <c r="AX35" s="236">
        <v>1</v>
      </c>
      <c r="AY35" s="236"/>
      <c r="AZ35" s="236"/>
      <c r="BA35" s="237">
        <f>SUM(AY35*10+AZ35)/AX35*10</f>
        <v>0</v>
      </c>
      <c r="BB35" s="234">
        <f>IF(H35&lt;250,0,IF(H35&lt;500,250,IF(H35&lt;750,"500",IF(H35&lt;1000,750,IF(H35&lt;1500,1000,IF(H35&lt;2000,1500,IF(H35&lt;2500,2000,IF(H35&lt;3000,2500,3000))))))))</f>
        <v>250</v>
      </c>
      <c r="BC35" s="241">
        <v>250</v>
      </c>
      <c r="BD35" s="234">
        <f>BB35-BC35</f>
        <v>0</v>
      </c>
      <c r="BE35" s="234" t="str">
        <f>IF(BD35=0,"geen actie",CONCATENATE("diploma uitschrijven: ",BB35," punten"))</f>
        <v>geen actie</v>
      </c>
      <c r="BF35" s="242">
        <v>31</v>
      </c>
      <c r="BH35" s="242"/>
      <c r="BI35" s="242"/>
      <c r="BK35" s="242"/>
      <c r="BL35" s="242"/>
      <c r="BM35" s="242"/>
      <c r="BN35" s="242"/>
    </row>
    <row r="36" spans="1:66" ht="17.25" customHeight="1" x14ac:dyDescent="0.3">
      <c r="A36" s="227">
        <v>22</v>
      </c>
      <c r="B36" s="227" t="str">
        <f>IF(A36=BF36,"v","x")</f>
        <v>v</v>
      </c>
      <c r="C36" s="149" t="s">
        <v>237</v>
      </c>
      <c r="D36" s="464"/>
      <c r="E36" s="229" t="s">
        <v>585</v>
      </c>
      <c r="F36" s="233"/>
      <c r="G36" s="244" t="s">
        <v>247</v>
      </c>
      <c r="H36" s="232">
        <v>0</v>
      </c>
      <c r="I36" s="246">
        <v>2008</v>
      </c>
      <c r="J36" s="153">
        <v>2021</v>
      </c>
      <c r="K36" s="453">
        <f>J36-I36</f>
        <v>13</v>
      </c>
      <c r="L36" s="234">
        <f>H36-M36</f>
        <v>0</v>
      </c>
      <c r="M36" s="235">
        <v>0</v>
      </c>
      <c r="N36" s="236">
        <v>12</v>
      </c>
      <c r="O36" s="236">
        <v>3</v>
      </c>
      <c r="P36" s="236">
        <v>27</v>
      </c>
      <c r="Q36" s="237">
        <f>SUM(O36*10+P36)/N36*10</f>
        <v>47.5</v>
      </c>
      <c r="R36" s="236">
        <v>17</v>
      </c>
      <c r="S36" s="236">
        <v>3</v>
      </c>
      <c r="T36" s="236">
        <v>29</v>
      </c>
      <c r="U36" s="237">
        <f>SUM(S36*10+T36)/R36*10</f>
        <v>34.705882352941174</v>
      </c>
      <c r="V36" s="236">
        <v>18</v>
      </c>
      <c r="W36" s="236">
        <v>5</v>
      </c>
      <c r="X36" s="236">
        <v>49</v>
      </c>
      <c r="Y36" s="237">
        <f>SUM(W36*10+X36)/V36*10</f>
        <v>55</v>
      </c>
      <c r="Z36" s="236">
        <v>10</v>
      </c>
      <c r="AA36" s="236">
        <v>5</v>
      </c>
      <c r="AB36" s="236">
        <v>35</v>
      </c>
      <c r="AC36" s="237">
        <f>SUM(AA36*10+AB36/2)/Z36*10</f>
        <v>67.5</v>
      </c>
      <c r="AD36" s="236">
        <v>1</v>
      </c>
      <c r="AE36" s="236"/>
      <c r="AF36" s="236"/>
      <c r="AG36" s="238">
        <f>SUM(AE36*10+AF36)/AD36*10</f>
        <v>0</v>
      </c>
      <c r="AH36" s="236">
        <v>1</v>
      </c>
      <c r="AI36" s="236"/>
      <c r="AJ36" s="236"/>
      <c r="AK36" s="238">
        <f>SUM(AI36*10+AJ36)/AH36*10</f>
        <v>0</v>
      </c>
      <c r="AL36" s="236">
        <v>1</v>
      </c>
      <c r="AM36" s="236"/>
      <c r="AN36" s="236"/>
      <c r="AO36" s="239">
        <f>SUM(AM36*10+AN36)/AL36*10</f>
        <v>0</v>
      </c>
      <c r="AP36" s="236">
        <v>1</v>
      </c>
      <c r="AQ36" s="236"/>
      <c r="AR36" s="236"/>
      <c r="AS36" s="240">
        <f>SUM(AQ36*10+AR36)/AP36*10</f>
        <v>0</v>
      </c>
      <c r="AT36" s="236">
        <v>12</v>
      </c>
      <c r="AU36" s="236">
        <v>2</v>
      </c>
      <c r="AV36" s="236">
        <v>34</v>
      </c>
      <c r="AW36" s="237">
        <f>SUM(AU36*10+AV36)/AT36*10</f>
        <v>45</v>
      </c>
      <c r="AX36" s="236">
        <v>1</v>
      </c>
      <c r="AY36" s="236"/>
      <c r="AZ36" s="236"/>
      <c r="BA36" s="237">
        <f>SUM(AY36*10+AZ36)/AX36*10</f>
        <v>0</v>
      </c>
      <c r="BB36" s="234">
        <f>IF(H36&lt;250,0,IF(H36&lt;500,250,IF(H36&lt;750,"500",IF(H36&lt;1000,750,IF(H36&lt;1500,1000,IF(H36&lt;2000,1500,IF(H36&lt;2500,2000,IF(H36&lt;3000,2500,3000))))))))</f>
        <v>0</v>
      </c>
      <c r="BC36" s="241">
        <v>0</v>
      </c>
      <c r="BD36" s="234">
        <f>BB36-BC36</f>
        <v>0</v>
      </c>
      <c r="BE36" s="234" t="str">
        <f>IF(BD36=0,"geen actie",CONCATENATE("diploma uitschrijven: ",BB36," punten"))</f>
        <v>geen actie</v>
      </c>
      <c r="BF36" s="242">
        <v>22</v>
      </c>
      <c r="BH36" s="242"/>
      <c r="BI36" s="242"/>
      <c r="BJ36" s="242"/>
    </row>
    <row r="37" spans="1:66" ht="17.25" customHeight="1" x14ac:dyDescent="0.3">
      <c r="A37" s="227">
        <v>23</v>
      </c>
      <c r="B37" s="227" t="str">
        <f>IF(A37=BF37,"v","x")</f>
        <v>v</v>
      </c>
      <c r="C37" s="149" t="s">
        <v>237</v>
      </c>
      <c r="D37" s="153"/>
      <c r="E37" s="174" t="s">
        <v>586</v>
      </c>
      <c r="F37" s="149"/>
      <c r="G37" s="177" t="s">
        <v>320</v>
      </c>
      <c r="H37" s="232">
        <f>SUM(M37+Q37+U37+Y37+AC37+AG37+AK37+AO37+AS37+AW37+BA37)</f>
        <v>317.5</v>
      </c>
      <c r="I37" s="246">
        <v>2009</v>
      </c>
      <c r="J37" s="153">
        <v>2021</v>
      </c>
      <c r="K37" s="453">
        <f>J37-I37</f>
        <v>12</v>
      </c>
      <c r="L37" s="234">
        <f>H37-M37</f>
        <v>317.5</v>
      </c>
      <c r="M37" s="235">
        <v>0</v>
      </c>
      <c r="N37" s="236">
        <v>10</v>
      </c>
      <c r="O37" s="236">
        <v>4</v>
      </c>
      <c r="P37" s="236">
        <v>38</v>
      </c>
      <c r="Q37" s="237">
        <f>SUM(O37*10+P37)/N37*10</f>
        <v>78</v>
      </c>
      <c r="R37" s="236">
        <v>15</v>
      </c>
      <c r="S37" s="236">
        <v>9</v>
      </c>
      <c r="T37" s="236">
        <v>59</v>
      </c>
      <c r="U37" s="237">
        <f>SUM(S37*10+T37)/R37*10</f>
        <v>99.333333333333343</v>
      </c>
      <c r="V37" s="236">
        <v>1</v>
      </c>
      <c r="W37" s="236"/>
      <c r="X37" s="236"/>
      <c r="Y37" s="237">
        <f>SUM(W37*10+X37)/V37*10</f>
        <v>0</v>
      </c>
      <c r="Z37" s="236">
        <v>10</v>
      </c>
      <c r="AA37" s="236">
        <v>1</v>
      </c>
      <c r="AB37" s="236">
        <v>23</v>
      </c>
      <c r="AC37" s="237">
        <f>SUM(AA37*10+AB37/2)/Z37*10</f>
        <v>21.5</v>
      </c>
      <c r="AD37" s="236">
        <v>1</v>
      </c>
      <c r="AE37" s="236"/>
      <c r="AF37" s="236"/>
      <c r="AG37" s="238">
        <f>SUM(AE37*10+AF37)/AD37*10</f>
        <v>0</v>
      </c>
      <c r="AH37" s="236">
        <v>1</v>
      </c>
      <c r="AI37" s="236"/>
      <c r="AJ37" s="236"/>
      <c r="AK37" s="238">
        <f>SUM(AI37*10+AJ37)/AH37*10</f>
        <v>0</v>
      </c>
      <c r="AL37" s="236">
        <v>10</v>
      </c>
      <c r="AM37" s="236">
        <v>1</v>
      </c>
      <c r="AN37" s="236">
        <v>18</v>
      </c>
      <c r="AO37" s="239">
        <f>SUM(AM37*10+AN37)/AL37*10</f>
        <v>28</v>
      </c>
      <c r="AP37" s="236">
        <v>15</v>
      </c>
      <c r="AQ37" s="236">
        <v>3</v>
      </c>
      <c r="AR37" s="236">
        <v>31</v>
      </c>
      <c r="AS37" s="240">
        <f>SUM(AQ37*10+AR37)/AP37*10</f>
        <v>40.666666666666664</v>
      </c>
      <c r="AT37" s="236">
        <v>12</v>
      </c>
      <c r="AU37" s="236">
        <v>3</v>
      </c>
      <c r="AV37" s="236">
        <v>30</v>
      </c>
      <c r="AW37" s="237">
        <f>SUM(AU37*10+AV37)/AT37*10</f>
        <v>50</v>
      </c>
      <c r="AX37" s="236">
        <v>1</v>
      </c>
      <c r="AY37" s="236"/>
      <c r="AZ37" s="236"/>
      <c r="BA37" s="237">
        <f>SUM(AY37*10+AZ37)/AX37*10</f>
        <v>0</v>
      </c>
      <c r="BB37" s="234">
        <f>IF(H37&lt;250,0,IF(H37&lt;500,250,IF(H37&lt;750,"500",IF(H37&lt;1000,750,IF(H37&lt;1500,1000,IF(H37&lt;2000,1500,IF(H37&lt;2500,2000,IF(H37&lt;3000,2500,3000))))))))</f>
        <v>250</v>
      </c>
      <c r="BC37" s="241">
        <v>250</v>
      </c>
      <c r="BD37" s="234">
        <f>BB37-BC37</f>
        <v>0</v>
      </c>
      <c r="BE37" s="234" t="str">
        <f>IF(BD37=0,"geen actie",CONCATENATE("diploma uitschrijven: ",BB37," punten"))</f>
        <v>geen actie</v>
      </c>
      <c r="BF37" s="242">
        <v>23</v>
      </c>
      <c r="BH37" s="242"/>
      <c r="BI37" s="242"/>
      <c r="BJ37" s="242"/>
      <c r="BK37" s="242"/>
      <c r="BL37" s="242"/>
      <c r="BM37" s="242"/>
      <c r="BN37" s="242"/>
    </row>
    <row r="38" spans="1:66" ht="17.25" customHeight="1" x14ac:dyDescent="0.3">
      <c r="A38" s="227">
        <v>20</v>
      </c>
      <c r="B38" s="227" t="str">
        <f>IF(A38=BF38,"v","x")</f>
        <v>v</v>
      </c>
      <c r="C38" s="149" t="s">
        <v>237</v>
      </c>
      <c r="D38" s="454"/>
      <c r="E38" s="174" t="s">
        <v>338</v>
      </c>
      <c r="F38" s="227">
        <v>119643</v>
      </c>
      <c r="G38" s="251" t="s">
        <v>265</v>
      </c>
      <c r="H38" s="232">
        <f>SUM(M38+Q38+U38+Y38+AC38+AG38+AK38+AO38+AS38+AW38+BA38)</f>
        <v>488.0891330891331</v>
      </c>
      <c r="I38" s="246">
        <v>2006</v>
      </c>
      <c r="J38" s="153">
        <v>2021</v>
      </c>
      <c r="K38" s="453">
        <f>J38-I38</f>
        <v>15</v>
      </c>
      <c r="L38" s="234">
        <f>H38-M38</f>
        <v>0</v>
      </c>
      <c r="M38" s="235">
        <v>488.0891330891331</v>
      </c>
      <c r="N38" s="236">
        <v>1</v>
      </c>
      <c r="O38" s="236"/>
      <c r="P38" s="236"/>
      <c r="Q38" s="237">
        <f>SUM(O38*10+P38)/N38*10</f>
        <v>0</v>
      </c>
      <c r="R38" s="236">
        <v>1</v>
      </c>
      <c r="S38" s="236"/>
      <c r="T38" s="236"/>
      <c r="U38" s="237">
        <f>SUM(S38*10+T38)/R38*10</f>
        <v>0</v>
      </c>
      <c r="V38" s="236">
        <v>1</v>
      </c>
      <c r="W38" s="236"/>
      <c r="X38" s="236"/>
      <c r="Y38" s="237">
        <f>SUM(W38*10+X38)/V38*10</f>
        <v>0</v>
      </c>
      <c r="Z38" s="236">
        <v>1</v>
      </c>
      <c r="AA38" s="236"/>
      <c r="AB38" s="236"/>
      <c r="AC38" s="237">
        <f>SUM(AA38*10+AB38/2)/Z38*10</f>
        <v>0</v>
      </c>
      <c r="AD38" s="236">
        <v>1</v>
      </c>
      <c r="AE38" s="236"/>
      <c r="AF38" s="236"/>
      <c r="AG38" s="238">
        <f>SUM(AE38*10+AF38)/AD38*10</f>
        <v>0</v>
      </c>
      <c r="AH38" s="236">
        <v>1</v>
      </c>
      <c r="AI38" s="236"/>
      <c r="AJ38" s="236"/>
      <c r="AK38" s="238">
        <f>SUM(AI38*10+AJ38)/AH38*10</f>
        <v>0</v>
      </c>
      <c r="AL38" s="236">
        <v>1</v>
      </c>
      <c r="AM38" s="236"/>
      <c r="AN38" s="236"/>
      <c r="AO38" s="239">
        <f>SUM(AM38*10+AN38)/AL38*10</f>
        <v>0</v>
      </c>
      <c r="AP38" s="236">
        <v>1</v>
      </c>
      <c r="AQ38" s="236"/>
      <c r="AR38" s="236"/>
      <c r="AS38" s="240">
        <f>SUM(AQ38*10+AR38)/AP38*10</f>
        <v>0</v>
      </c>
      <c r="AT38" s="236">
        <v>1</v>
      </c>
      <c r="AU38" s="236"/>
      <c r="AV38" s="236"/>
      <c r="AW38" s="237">
        <f>SUM(AU38*10+AV38)/AT38*10</f>
        <v>0</v>
      </c>
      <c r="AX38" s="236">
        <v>1</v>
      </c>
      <c r="AY38" s="236"/>
      <c r="AZ38" s="236"/>
      <c r="BA38" s="237">
        <f>SUM(AY38*10+AZ38)/AX38*10</f>
        <v>0</v>
      </c>
      <c r="BB38" s="234">
        <f>IF(H38&lt;250,0,IF(H38&lt;500,250,IF(H38&lt;750,"500",IF(H38&lt;1000,750,IF(H38&lt;1500,1000,IF(H38&lt;2000,1500,IF(H38&lt;2500,2000,IF(H38&lt;3000,2500,3000))))))))</f>
        <v>250</v>
      </c>
      <c r="BC38" s="241">
        <v>250</v>
      </c>
      <c r="BD38" s="234">
        <f>BB38-BC38</f>
        <v>0</v>
      </c>
      <c r="BE38" s="234" t="str">
        <f>IF(BD38=0,"geen actie",CONCATENATE("diploma uitschrijven: ",BB38," punten"))</f>
        <v>geen actie</v>
      </c>
      <c r="BF38" s="242">
        <v>20</v>
      </c>
      <c r="BJ38" s="242"/>
      <c r="BK38" s="242"/>
      <c r="BL38" s="242"/>
      <c r="BM38" s="242"/>
      <c r="BN38" s="242"/>
    </row>
    <row r="39" spans="1:66" ht="17.25" customHeight="1" x14ac:dyDescent="0.3">
      <c r="A39" s="227">
        <v>24</v>
      </c>
      <c r="B39" s="227" t="str">
        <f>IF(A39=BF39,"v","x")</f>
        <v>v</v>
      </c>
      <c r="C39" s="149" t="s">
        <v>237</v>
      </c>
      <c r="D39" s="464"/>
      <c r="E39" s="521" t="s">
        <v>316</v>
      </c>
      <c r="F39" s="267">
        <v>118074</v>
      </c>
      <c r="G39" s="177" t="s">
        <v>552</v>
      </c>
      <c r="H39" s="232">
        <f>SUM(M39+Q39+U39+Y39+AC39+AG39+AK39+AO39+AS39+AW39+BA39)</f>
        <v>1214.3888888888889</v>
      </c>
      <c r="I39" s="246">
        <v>2009</v>
      </c>
      <c r="J39" s="153">
        <v>2021</v>
      </c>
      <c r="K39" s="453">
        <f>J39-I39</f>
        <v>12</v>
      </c>
      <c r="L39" s="234">
        <f>H39-M39</f>
        <v>600.38888888888891</v>
      </c>
      <c r="M39" s="235">
        <v>614</v>
      </c>
      <c r="N39" s="236">
        <v>10</v>
      </c>
      <c r="O39" s="236">
        <v>6</v>
      </c>
      <c r="P39" s="236">
        <v>39</v>
      </c>
      <c r="Q39" s="237">
        <f>SUM(O39*10+P39)/N39*10</f>
        <v>99</v>
      </c>
      <c r="R39" s="236">
        <v>1</v>
      </c>
      <c r="S39" s="236"/>
      <c r="T39" s="236"/>
      <c r="U39" s="237">
        <f>SUM(S39*10+T39)/R39*10</f>
        <v>0</v>
      </c>
      <c r="V39" s="236">
        <v>18</v>
      </c>
      <c r="W39" s="236">
        <v>3</v>
      </c>
      <c r="X39" s="236">
        <v>46</v>
      </c>
      <c r="Y39" s="237">
        <f>SUM(W39*10+X39)/V39*10</f>
        <v>42.222222222222221</v>
      </c>
      <c r="Z39" s="236">
        <v>10</v>
      </c>
      <c r="AA39" s="236">
        <v>4</v>
      </c>
      <c r="AB39" s="236">
        <v>31</v>
      </c>
      <c r="AC39" s="237">
        <f>SUM(AA39*10+AB39/2)/Z39*10</f>
        <v>55.5</v>
      </c>
      <c r="AD39" s="236">
        <v>1</v>
      </c>
      <c r="AE39" s="236"/>
      <c r="AF39" s="236"/>
      <c r="AG39" s="238">
        <f>SUM(AE39*10+AF39)/AD39*10</f>
        <v>0</v>
      </c>
      <c r="AH39" s="236">
        <v>12</v>
      </c>
      <c r="AI39" s="236">
        <v>6</v>
      </c>
      <c r="AJ39" s="236">
        <v>43</v>
      </c>
      <c r="AK39" s="238">
        <f>SUM(AI39*10+AJ39)/AH39*10</f>
        <v>85.833333333333343</v>
      </c>
      <c r="AL39" s="236">
        <v>10</v>
      </c>
      <c r="AM39" s="236">
        <v>6</v>
      </c>
      <c r="AN39" s="236">
        <v>37</v>
      </c>
      <c r="AO39" s="239">
        <f>SUM(AM39*10+AN39)/AL39*10</f>
        <v>97</v>
      </c>
      <c r="AP39" s="236">
        <v>12</v>
      </c>
      <c r="AQ39" s="236">
        <v>5</v>
      </c>
      <c r="AR39" s="236">
        <v>56</v>
      </c>
      <c r="AS39" s="240">
        <f>SUM(AQ39*10+AR39)/AP39*10</f>
        <v>88.333333333333343</v>
      </c>
      <c r="AT39" s="236">
        <v>12</v>
      </c>
      <c r="AU39" s="236">
        <v>2</v>
      </c>
      <c r="AV39" s="236">
        <v>34</v>
      </c>
      <c r="AW39" s="237">
        <f>SUM(AU39*10+AV39)/AT39*10</f>
        <v>45</v>
      </c>
      <c r="AX39" s="236">
        <v>8</v>
      </c>
      <c r="AY39" s="236">
        <v>4</v>
      </c>
      <c r="AZ39" s="236">
        <v>30</v>
      </c>
      <c r="BA39" s="237">
        <f>SUM(AY39*10+AZ39)/AX39*10</f>
        <v>87.5</v>
      </c>
      <c r="BB39" s="234">
        <f>IF(H39&lt;250,0,IF(H39&lt;500,250,IF(H39&lt;750,"500",IF(H39&lt;1000,750,IF(H39&lt;1500,1000,IF(H39&lt;2000,1500,IF(H39&lt;2500,2000,IF(H39&lt;3000,2500,3000))))))))</f>
        <v>1000</v>
      </c>
      <c r="BC39" s="241">
        <v>1000</v>
      </c>
      <c r="BD39" s="234">
        <f>BB39-BC39</f>
        <v>0</v>
      </c>
      <c r="BE39" s="234" t="str">
        <f>IF(BD39=0,"geen actie",CONCATENATE("diploma uitschrijven: ",BB39," punten"))</f>
        <v>geen actie</v>
      </c>
      <c r="BF39" s="242">
        <v>24</v>
      </c>
      <c r="BG39" s="242"/>
      <c r="BJ39" s="242"/>
      <c r="BK39" s="242"/>
      <c r="BL39" s="242"/>
      <c r="BM39" s="242"/>
      <c r="BN39" s="242"/>
    </row>
    <row r="40" spans="1:66" ht="17.25" customHeight="1" x14ac:dyDescent="0.3">
      <c r="A40" s="227">
        <v>39</v>
      </c>
      <c r="B40" s="227" t="str">
        <f>IF(A40=BF40,"v","x")</f>
        <v>v</v>
      </c>
      <c r="C40" s="149"/>
      <c r="D40" s="228"/>
      <c r="E40" s="229"/>
      <c r="F40" s="233"/>
      <c r="G40" s="251"/>
      <c r="H40" s="232">
        <f>SUM(M40+Q40+U40+Y40+AC40+AG40+AK40+AO40+AS40+AW40+BA40)</f>
        <v>0</v>
      </c>
      <c r="I40" s="246"/>
      <c r="J40" s="153">
        <v>2021</v>
      </c>
      <c r="K40" s="453">
        <f>J40-I40</f>
        <v>2021</v>
      </c>
      <c r="L40" s="234">
        <f>H40-M40</f>
        <v>0</v>
      </c>
      <c r="M40" s="235">
        <v>0</v>
      </c>
      <c r="N40" s="236">
        <v>1</v>
      </c>
      <c r="O40" s="236"/>
      <c r="P40" s="236"/>
      <c r="Q40" s="237">
        <f>SUM(O40*10+P40)/N40*10</f>
        <v>0</v>
      </c>
      <c r="R40" s="236">
        <v>1</v>
      </c>
      <c r="S40" s="236"/>
      <c r="T40" s="236"/>
      <c r="U40" s="237">
        <f>SUM(S40*10+T40)/R40*10</f>
        <v>0</v>
      </c>
      <c r="V40" s="236">
        <v>1</v>
      </c>
      <c r="W40" s="236"/>
      <c r="X40" s="236"/>
      <c r="Y40" s="237">
        <f>SUM(W40*10+X40)/V40*10</f>
        <v>0</v>
      </c>
      <c r="Z40" s="236">
        <v>1</v>
      </c>
      <c r="AA40" s="236"/>
      <c r="AB40" s="236"/>
      <c r="AC40" s="237">
        <f>SUM(AA40*10+AB40/2)/Z40*10</f>
        <v>0</v>
      </c>
      <c r="AD40" s="236">
        <v>1</v>
      </c>
      <c r="AE40" s="236"/>
      <c r="AF40" s="236"/>
      <c r="AG40" s="238">
        <f>SUM(AE40*10+AF40)/AD40*10</f>
        <v>0</v>
      </c>
      <c r="AH40" s="236">
        <v>1</v>
      </c>
      <c r="AI40" s="236"/>
      <c r="AJ40" s="236"/>
      <c r="AK40" s="238">
        <f>SUM(AI40*10+AJ40)/AH40*10</f>
        <v>0</v>
      </c>
      <c r="AL40" s="236">
        <v>1</v>
      </c>
      <c r="AM40" s="236"/>
      <c r="AN40" s="236"/>
      <c r="AO40" s="239">
        <f>SUM(AM40*10+AN40)/AL40*10</f>
        <v>0</v>
      </c>
      <c r="AP40" s="236">
        <v>1</v>
      </c>
      <c r="AQ40" s="236"/>
      <c r="AR40" s="236"/>
      <c r="AS40" s="240">
        <f>SUM(AQ40*10+AR40)/AP40*10</f>
        <v>0</v>
      </c>
      <c r="AT40" s="236">
        <v>1</v>
      </c>
      <c r="AU40" s="236"/>
      <c r="AV40" s="236"/>
      <c r="AW40" s="237">
        <f>SUM(AU40*10+AV40)/AT40*10</f>
        <v>0</v>
      </c>
      <c r="AX40" s="236">
        <v>1</v>
      </c>
      <c r="AY40" s="236"/>
      <c r="AZ40" s="236"/>
      <c r="BA40" s="237">
        <f>SUM(AY40*10+AZ40)/AX40*10</f>
        <v>0</v>
      </c>
      <c r="BB40" s="234">
        <f>IF(H40&lt;250,0,IF(H40&lt;500,250,IF(H40&lt;750,"500",IF(H40&lt;1000,750,IF(H40&lt;1500,1000,IF(H40&lt;2000,1500,IF(H40&lt;2500,2000,IF(H40&lt;3000,2500,3000))))))))</f>
        <v>0</v>
      </c>
      <c r="BC40" s="241">
        <v>0</v>
      </c>
      <c r="BD40" s="234">
        <f>BB40-BC40</f>
        <v>0</v>
      </c>
      <c r="BE40" s="234" t="str">
        <f>IF(BD40=0,"geen actie",CONCATENATE("diploma uitschrijven: ",BB40," punten"))</f>
        <v>geen actie</v>
      </c>
      <c r="BF40" s="242">
        <v>39</v>
      </c>
      <c r="BG40" s="242"/>
      <c r="BJ40" s="242"/>
      <c r="BK40" s="242"/>
      <c r="BL40" s="242"/>
      <c r="BM40" s="242"/>
      <c r="BN40" s="242"/>
    </row>
    <row r="41" spans="1:66" ht="17.25" customHeight="1" x14ac:dyDescent="0.3">
      <c r="A41" s="227">
        <v>40</v>
      </c>
      <c r="B41" s="227" t="str">
        <f>IF(A41=BF41,"v","x")</f>
        <v>v</v>
      </c>
      <c r="C41" s="149"/>
      <c r="D41" s="189"/>
      <c r="E41" s="245"/>
      <c r="F41" s="267"/>
      <c r="G41" s="177"/>
      <c r="H41" s="232">
        <f>SUM(M41+Q41+U41+Y41+AC41+AG41+AK41+AO41+AS41+AW41+BA41)</f>
        <v>0</v>
      </c>
      <c r="I41" s="234"/>
      <c r="J41" s="153">
        <v>2021</v>
      </c>
      <c r="K41" s="453">
        <f>J41-I41</f>
        <v>2021</v>
      </c>
      <c r="L41" s="234">
        <f>H41-M41</f>
        <v>0</v>
      </c>
      <c r="M41" s="235">
        <v>0</v>
      </c>
      <c r="N41" s="236">
        <v>1</v>
      </c>
      <c r="O41" s="236"/>
      <c r="P41" s="236"/>
      <c r="Q41" s="237">
        <f>SUM(O41*10+P41)/N41*10</f>
        <v>0</v>
      </c>
      <c r="R41" s="236">
        <v>1</v>
      </c>
      <c r="S41" s="236"/>
      <c r="T41" s="236"/>
      <c r="U41" s="237">
        <f>SUM(S41*10+T41)/R41*10</f>
        <v>0</v>
      </c>
      <c r="V41" s="236">
        <v>1</v>
      </c>
      <c r="W41" s="236"/>
      <c r="X41" s="236"/>
      <c r="Y41" s="237">
        <f>SUM(W41*10+X41)/V41*10</f>
        <v>0</v>
      </c>
      <c r="Z41" s="236">
        <v>1</v>
      </c>
      <c r="AA41" s="236"/>
      <c r="AB41" s="236"/>
      <c r="AC41" s="237">
        <f>SUM(AA41*10+AB41/2)/Z41*10</f>
        <v>0</v>
      </c>
      <c r="AD41" s="236">
        <v>1</v>
      </c>
      <c r="AE41" s="236"/>
      <c r="AF41" s="236"/>
      <c r="AG41" s="238">
        <f>SUM(AE41*10+AF41)/AD41*10</f>
        <v>0</v>
      </c>
      <c r="AH41" s="236">
        <v>1</v>
      </c>
      <c r="AI41" s="236"/>
      <c r="AJ41" s="236"/>
      <c r="AK41" s="238">
        <f>SUM(AI41*10+AJ41)/AH41*10</f>
        <v>0</v>
      </c>
      <c r="AL41" s="236">
        <v>1</v>
      </c>
      <c r="AM41" s="236"/>
      <c r="AN41" s="236"/>
      <c r="AO41" s="239">
        <f>SUM(AM41*10+AN41)/AL41*10</f>
        <v>0</v>
      </c>
      <c r="AP41" s="236">
        <v>1</v>
      </c>
      <c r="AQ41" s="236"/>
      <c r="AR41" s="236"/>
      <c r="AS41" s="240">
        <f>SUM(AQ41*10+AR41)/AP41*10</f>
        <v>0</v>
      </c>
      <c r="AT41" s="236">
        <v>1</v>
      </c>
      <c r="AU41" s="236"/>
      <c r="AV41" s="236"/>
      <c r="AW41" s="237">
        <f>SUM(AU41*10+AV41)/AT41*10</f>
        <v>0</v>
      </c>
      <c r="AX41" s="236">
        <v>1</v>
      </c>
      <c r="AY41" s="236"/>
      <c r="AZ41" s="236"/>
      <c r="BA41" s="237">
        <f>SUM(AY41*10+AZ41)/AX41*10</f>
        <v>0</v>
      </c>
      <c r="BB41" s="234">
        <f>IF(H41&lt;250,0,IF(H41&lt;500,250,IF(H41&lt;750,"500",IF(H41&lt;1000,750,IF(H41&lt;1500,1000,IF(H41&lt;2000,1500,IF(H41&lt;2500,2000,IF(H41&lt;3000,2500,3000))))))))</f>
        <v>0</v>
      </c>
      <c r="BC41" s="241">
        <v>0</v>
      </c>
      <c r="BD41" s="234">
        <f>BB41-BC41</f>
        <v>0</v>
      </c>
      <c r="BE41" s="234" t="str">
        <f>IF(BD41=0,"geen actie",CONCATENATE("diploma uitschrijven: ",BB41," punten"))</f>
        <v>geen actie</v>
      </c>
      <c r="BF41" s="242">
        <v>40</v>
      </c>
      <c r="BH41" s="242"/>
      <c r="BI41" s="242"/>
      <c r="BJ41" s="242"/>
      <c r="BK41" s="242"/>
      <c r="BL41" s="242"/>
      <c r="BM41" s="242"/>
      <c r="BN41" s="242"/>
    </row>
    <row r="42" spans="1:66" ht="17.25" customHeight="1" x14ac:dyDescent="0.3">
      <c r="A42" s="227">
        <v>41</v>
      </c>
      <c r="B42" s="227" t="str">
        <f>IF(A42=BF42,"v","x")</f>
        <v>v</v>
      </c>
      <c r="C42" s="149"/>
      <c r="D42" s="228"/>
      <c r="E42" s="229"/>
      <c r="F42" s="233"/>
      <c r="G42" s="251"/>
      <c r="H42" s="232">
        <f>SUM(M42+Q42+U42+Y42+AC42+AG42+AK42+AO42+AS42+AW42+BA42)</f>
        <v>0</v>
      </c>
      <c r="I42" s="246"/>
      <c r="J42" s="153">
        <v>2021</v>
      </c>
      <c r="K42" s="453">
        <f>J42-I42</f>
        <v>2021</v>
      </c>
      <c r="L42" s="234">
        <f>H42-M42</f>
        <v>0</v>
      </c>
      <c r="M42" s="235">
        <v>0</v>
      </c>
      <c r="N42" s="236">
        <v>1</v>
      </c>
      <c r="O42" s="236"/>
      <c r="P42" s="236"/>
      <c r="Q42" s="237">
        <f>SUM(O42*10+P42)/N42*10</f>
        <v>0</v>
      </c>
      <c r="R42" s="236">
        <v>1</v>
      </c>
      <c r="S42" s="236"/>
      <c r="T42" s="236"/>
      <c r="U42" s="237">
        <f>SUM(S42*10+T42)/R42*10</f>
        <v>0</v>
      </c>
      <c r="V42" s="236">
        <v>1</v>
      </c>
      <c r="W42" s="236"/>
      <c r="X42" s="236"/>
      <c r="Y42" s="237">
        <f>SUM(W42*10+X42)/V42*10</f>
        <v>0</v>
      </c>
      <c r="Z42" s="236">
        <v>1</v>
      </c>
      <c r="AA42" s="236"/>
      <c r="AB42" s="236"/>
      <c r="AC42" s="237">
        <f>SUM(AA42*10+AB42/2)/Z42*10</f>
        <v>0</v>
      </c>
      <c r="AD42" s="236">
        <v>1</v>
      </c>
      <c r="AE42" s="236"/>
      <c r="AF42" s="236"/>
      <c r="AG42" s="238">
        <f>SUM(AE42*10+AF42)/AD42*10</f>
        <v>0</v>
      </c>
      <c r="AH42" s="236">
        <v>1</v>
      </c>
      <c r="AI42" s="236"/>
      <c r="AJ42" s="236"/>
      <c r="AK42" s="238">
        <f>SUM(AI42*10+AJ42)/AH42*10</f>
        <v>0</v>
      </c>
      <c r="AL42" s="236">
        <v>1</v>
      </c>
      <c r="AM42" s="236"/>
      <c r="AN42" s="236"/>
      <c r="AO42" s="239">
        <f>SUM(AM42*10+AN42)/AL42*10</f>
        <v>0</v>
      </c>
      <c r="AP42" s="236">
        <v>1</v>
      </c>
      <c r="AQ42" s="236"/>
      <c r="AR42" s="236"/>
      <c r="AS42" s="240">
        <f>SUM(AQ42*10+AR42)/AP42*10</f>
        <v>0</v>
      </c>
      <c r="AT42" s="236">
        <v>1</v>
      </c>
      <c r="AU42" s="236"/>
      <c r="AV42" s="236"/>
      <c r="AW42" s="237">
        <f>SUM(AU42*10+AV42)/AT42*10</f>
        <v>0</v>
      </c>
      <c r="AX42" s="236">
        <v>1</v>
      </c>
      <c r="AY42" s="236"/>
      <c r="AZ42" s="236"/>
      <c r="BA42" s="237">
        <f>SUM(AY42*10+AZ42)/AX42*10</f>
        <v>0</v>
      </c>
      <c r="BB42" s="234">
        <f>IF(H42&lt;250,0,IF(H42&lt;500,250,IF(H42&lt;750,"500",IF(H42&lt;1000,750,IF(H42&lt;1500,1000,IF(H42&lt;2000,1500,IF(H42&lt;2500,2000,IF(H42&lt;3000,2500,3000))))))))</f>
        <v>0</v>
      </c>
      <c r="BC42" s="241">
        <v>0</v>
      </c>
      <c r="BD42" s="234">
        <f>BB42-BC42</f>
        <v>0</v>
      </c>
      <c r="BE42" s="234" t="str">
        <f>IF(BD42=0,"geen actie",CONCATENATE("diploma uitschrijven: ",BB42," punten"))</f>
        <v>geen actie</v>
      </c>
      <c r="BF42" s="242">
        <v>41</v>
      </c>
      <c r="BJ42" s="242"/>
      <c r="BK42" s="242"/>
      <c r="BL42" s="242"/>
      <c r="BM42" s="242"/>
      <c r="BN42" s="242"/>
    </row>
    <row r="43" spans="1:66" ht="17.25" customHeight="1" x14ac:dyDescent="0.3">
      <c r="A43" s="227">
        <v>42</v>
      </c>
      <c r="B43" s="227" t="str">
        <f>IF(A43=BF43,"v","x")</f>
        <v>v</v>
      </c>
      <c r="C43" s="149"/>
      <c r="D43" s="228"/>
      <c r="E43" s="461"/>
      <c r="F43" s="233"/>
      <c r="G43" s="251"/>
      <c r="H43" s="232">
        <f>SUM(M43+Q43+U43+Y43+AC43+AG43+AK43+AO43+AS43+AW43+BA43)</f>
        <v>0</v>
      </c>
      <c r="I43" s="246"/>
      <c r="J43" s="153">
        <v>2021</v>
      </c>
      <c r="K43" s="453">
        <f>J43-I43</f>
        <v>2021</v>
      </c>
      <c r="L43" s="234">
        <f>H43-M43</f>
        <v>0</v>
      </c>
      <c r="M43" s="235">
        <v>0</v>
      </c>
      <c r="N43" s="236">
        <v>1</v>
      </c>
      <c r="O43" s="236"/>
      <c r="P43" s="236"/>
      <c r="Q43" s="237">
        <f>SUM(O43*10+P43)/N43*10</f>
        <v>0</v>
      </c>
      <c r="R43" s="236">
        <v>1</v>
      </c>
      <c r="S43" s="236"/>
      <c r="T43" s="236"/>
      <c r="U43" s="237">
        <f>SUM(S43*10+T43)/R43*10</f>
        <v>0</v>
      </c>
      <c r="V43" s="236">
        <v>1</v>
      </c>
      <c r="W43" s="236"/>
      <c r="X43" s="236"/>
      <c r="Y43" s="237">
        <f>SUM(W43*10+X43)/V43*10</f>
        <v>0</v>
      </c>
      <c r="Z43" s="236">
        <v>1</v>
      </c>
      <c r="AA43" s="236"/>
      <c r="AB43" s="236"/>
      <c r="AC43" s="237">
        <f>SUM(AA43*10+AB43/2)/Z43*10</f>
        <v>0</v>
      </c>
      <c r="AD43" s="236">
        <v>1</v>
      </c>
      <c r="AE43" s="236"/>
      <c r="AF43" s="236"/>
      <c r="AG43" s="238">
        <f>SUM(AE43*10+AF43)/AD43*10</f>
        <v>0</v>
      </c>
      <c r="AH43" s="236">
        <v>1</v>
      </c>
      <c r="AI43" s="236"/>
      <c r="AJ43" s="236"/>
      <c r="AK43" s="238">
        <f>SUM(AI43*10+AJ43)/AH43*10</f>
        <v>0</v>
      </c>
      <c r="AL43" s="236">
        <v>1</v>
      </c>
      <c r="AM43" s="236"/>
      <c r="AN43" s="236"/>
      <c r="AO43" s="239">
        <f>SUM(AM43*10+AN43)/AL43*10</f>
        <v>0</v>
      </c>
      <c r="AP43" s="236">
        <v>1</v>
      </c>
      <c r="AQ43" s="236"/>
      <c r="AR43" s="236"/>
      <c r="AS43" s="240">
        <f>SUM(AQ43*10+AR43)/AP43*10</f>
        <v>0</v>
      </c>
      <c r="AT43" s="236">
        <v>1</v>
      </c>
      <c r="AU43" s="236"/>
      <c r="AV43" s="236"/>
      <c r="AW43" s="237">
        <f>SUM(AU43*10+AV43)/AT43*10</f>
        <v>0</v>
      </c>
      <c r="AX43" s="236">
        <v>1</v>
      </c>
      <c r="AY43" s="236"/>
      <c r="AZ43" s="236"/>
      <c r="BA43" s="237">
        <f>SUM(AY43*10+AZ43)/AX43*10</f>
        <v>0</v>
      </c>
      <c r="BB43" s="234">
        <f>IF(H43&lt;250,0,IF(H43&lt;500,250,IF(H43&lt;750,"500",IF(H43&lt;1000,750,IF(H43&lt;1500,1000,IF(H43&lt;2000,1500,IF(H43&lt;2500,2000,IF(H43&lt;3000,2500,3000))))))))</f>
        <v>0</v>
      </c>
      <c r="BC43" s="241">
        <v>0</v>
      </c>
      <c r="BD43" s="234">
        <f>BB43-BC43</f>
        <v>0</v>
      </c>
      <c r="BE43" s="234" t="str">
        <f>IF(BD43=0,"geen actie",CONCATENATE("diploma uitschrijven: ",BB43," punten"))</f>
        <v>geen actie</v>
      </c>
      <c r="BF43" s="242">
        <v>42</v>
      </c>
      <c r="BG43" s="242"/>
      <c r="BH43" s="242"/>
      <c r="BI43" s="242"/>
      <c r="BJ43" s="242"/>
      <c r="BK43" s="242"/>
      <c r="BL43" s="242"/>
      <c r="BM43" s="242"/>
      <c r="BN43" s="242"/>
    </row>
    <row r="44" spans="1:66" ht="17.25" customHeight="1" x14ac:dyDescent="0.3">
      <c r="A44" s="227">
        <v>43</v>
      </c>
      <c r="B44" s="227" t="str">
        <f>IF(A44=BF44,"v","x")</f>
        <v>v</v>
      </c>
      <c r="C44" s="149"/>
      <c r="D44" s="228"/>
      <c r="E44" s="461"/>
      <c r="F44" s="233"/>
      <c r="G44" s="251"/>
      <c r="H44" s="232">
        <f>SUM(M44+Q44+U44+Y44+AC44+AG44+AK44+AO44+AS44+AW44+BA44)</f>
        <v>0</v>
      </c>
      <c r="I44" s="246"/>
      <c r="J44" s="153">
        <v>2021</v>
      </c>
      <c r="K44" s="453">
        <f>J44-I44</f>
        <v>2021</v>
      </c>
      <c r="L44" s="234">
        <f>H44-M44</f>
        <v>0</v>
      </c>
      <c r="M44" s="235">
        <v>0</v>
      </c>
      <c r="N44" s="236">
        <v>1</v>
      </c>
      <c r="O44" s="236"/>
      <c r="P44" s="236"/>
      <c r="Q44" s="237">
        <f>SUM(O44*10+P44)/N44*10</f>
        <v>0</v>
      </c>
      <c r="R44" s="236">
        <v>1</v>
      </c>
      <c r="S44" s="236"/>
      <c r="T44" s="236"/>
      <c r="U44" s="237">
        <f>SUM(S44*10+T44)/R44*10</f>
        <v>0</v>
      </c>
      <c r="V44" s="236">
        <v>1</v>
      </c>
      <c r="W44" s="236"/>
      <c r="X44" s="236"/>
      <c r="Y44" s="237">
        <f>SUM(W44*10+X44)/V44*10</f>
        <v>0</v>
      </c>
      <c r="Z44" s="236">
        <v>1</v>
      </c>
      <c r="AA44" s="236"/>
      <c r="AB44" s="236"/>
      <c r="AC44" s="237">
        <f>SUM(AA44*10+AB44/2)/Z44*10</f>
        <v>0</v>
      </c>
      <c r="AD44" s="236">
        <v>1</v>
      </c>
      <c r="AE44" s="236"/>
      <c r="AF44" s="236"/>
      <c r="AG44" s="238">
        <f>SUM(AE44*10+AF44)/AD44*10</f>
        <v>0</v>
      </c>
      <c r="AH44" s="236">
        <v>1</v>
      </c>
      <c r="AI44" s="236"/>
      <c r="AJ44" s="236"/>
      <c r="AK44" s="238">
        <f>SUM(AI44*10+AJ44)/AH44*10</f>
        <v>0</v>
      </c>
      <c r="AL44" s="236">
        <v>1</v>
      </c>
      <c r="AM44" s="236"/>
      <c r="AN44" s="236"/>
      <c r="AO44" s="239">
        <f>SUM(AM44*10+AN44)/AL44*10</f>
        <v>0</v>
      </c>
      <c r="AP44" s="236">
        <v>1</v>
      </c>
      <c r="AQ44" s="236"/>
      <c r="AR44" s="236"/>
      <c r="AS44" s="240">
        <f>SUM(AQ44*10+AR44)/AP44*10</f>
        <v>0</v>
      </c>
      <c r="AT44" s="236">
        <v>1</v>
      </c>
      <c r="AU44" s="236"/>
      <c r="AV44" s="236"/>
      <c r="AW44" s="237">
        <f>SUM(AU44*10+AV44)/AT44*10</f>
        <v>0</v>
      </c>
      <c r="AX44" s="236">
        <v>1</v>
      </c>
      <c r="AY44" s="236"/>
      <c r="AZ44" s="236"/>
      <c r="BA44" s="237">
        <f>SUM(AY44*10+AZ44)/AX44*10</f>
        <v>0</v>
      </c>
      <c r="BB44" s="234">
        <f>IF(H44&lt;250,0,IF(H44&lt;500,250,IF(H44&lt;750,"500",IF(H44&lt;1000,750,IF(H44&lt;1500,1000,IF(H44&lt;2000,1500,IF(H44&lt;2500,2000,IF(H44&lt;3000,2500,3000))))))))</f>
        <v>0</v>
      </c>
      <c r="BC44" s="241">
        <v>0</v>
      </c>
      <c r="BD44" s="234">
        <f>BB44-BC44</f>
        <v>0</v>
      </c>
      <c r="BE44" s="234" t="str">
        <f>IF(BD44=0,"geen actie",CONCATENATE("diploma uitschrijven: ",BB44," punten"))</f>
        <v>geen actie</v>
      </c>
      <c r="BF44" s="242">
        <v>43</v>
      </c>
      <c r="BG44" s="242"/>
      <c r="BJ44" s="242"/>
      <c r="BK44" s="242"/>
      <c r="BL44" s="242"/>
      <c r="BM44" s="242"/>
      <c r="BN44" s="242"/>
    </row>
    <row r="45" spans="1:66" ht="17.25" customHeight="1" x14ac:dyDescent="0.3">
      <c r="A45" s="227">
        <v>44</v>
      </c>
      <c r="B45" s="227" t="str">
        <f>IF(A45=BF45,"v","x")</f>
        <v>v</v>
      </c>
      <c r="C45" s="149"/>
      <c r="D45" s="228"/>
      <c r="E45" s="461"/>
      <c r="F45" s="230"/>
      <c r="G45" s="177"/>
      <c r="H45" s="232">
        <f>SUM(M45+Q45+U45+Y45+AC45+AG45+AK45+AO45+AS45+AW45+BA45)</f>
        <v>0</v>
      </c>
      <c r="I45" s="227"/>
      <c r="J45" s="153">
        <v>2021</v>
      </c>
      <c r="K45" s="453">
        <f>J45-I45</f>
        <v>2021</v>
      </c>
      <c r="L45" s="234">
        <f>H45-M45</f>
        <v>0</v>
      </c>
      <c r="M45" s="235">
        <v>0</v>
      </c>
      <c r="N45" s="236">
        <v>1</v>
      </c>
      <c r="O45" s="236"/>
      <c r="P45" s="236"/>
      <c r="Q45" s="237">
        <f>SUM(O45*10+P45)/N45*10</f>
        <v>0</v>
      </c>
      <c r="R45" s="236">
        <v>1</v>
      </c>
      <c r="S45" s="236"/>
      <c r="T45" s="236"/>
      <c r="U45" s="237">
        <f>SUM(S45*10+T45)/R45*10</f>
        <v>0</v>
      </c>
      <c r="V45" s="236">
        <v>1</v>
      </c>
      <c r="W45" s="236"/>
      <c r="X45" s="236"/>
      <c r="Y45" s="237">
        <f>SUM(W45*10+X45)/V45*10</f>
        <v>0</v>
      </c>
      <c r="Z45" s="236">
        <v>1</v>
      </c>
      <c r="AA45" s="236"/>
      <c r="AB45" s="236"/>
      <c r="AC45" s="237">
        <f>SUM(AA45*10+AB45/2)/Z45*10</f>
        <v>0</v>
      </c>
      <c r="AD45" s="236">
        <v>1</v>
      </c>
      <c r="AE45" s="236"/>
      <c r="AF45" s="236"/>
      <c r="AG45" s="238">
        <f>SUM(AE45*10+AF45)/AD45*10</f>
        <v>0</v>
      </c>
      <c r="AH45" s="236">
        <v>1</v>
      </c>
      <c r="AI45" s="236"/>
      <c r="AJ45" s="236"/>
      <c r="AK45" s="238">
        <f>SUM(AI45*10+AJ45)/AH45*10</f>
        <v>0</v>
      </c>
      <c r="AL45" s="236">
        <v>1</v>
      </c>
      <c r="AM45" s="236"/>
      <c r="AN45" s="236"/>
      <c r="AO45" s="239">
        <f>SUM(AM45*10+AN45)/AL45*10</f>
        <v>0</v>
      </c>
      <c r="AP45" s="236">
        <v>1</v>
      </c>
      <c r="AQ45" s="236"/>
      <c r="AR45" s="236"/>
      <c r="AS45" s="240">
        <f>SUM(AQ45*10+AR45)/AP45*10</f>
        <v>0</v>
      </c>
      <c r="AT45" s="236">
        <v>1</v>
      </c>
      <c r="AU45" s="236"/>
      <c r="AV45" s="236"/>
      <c r="AW45" s="237">
        <f>SUM(AU45*10+AV45)/AT45*10</f>
        <v>0</v>
      </c>
      <c r="AX45" s="236">
        <v>1</v>
      </c>
      <c r="AY45" s="236"/>
      <c r="AZ45" s="236"/>
      <c r="BA45" s="237">
        <f>SUM(AY45*10+AZ45)/AX45*10</f>
        <v>0</v>
      </c>
      <c r="BB45" s="234">
        <f>IF(H45&lt;250,0,IF(H45&lt;500,250,IF(H45&lt;750,"500",IF(H45&lt;1000,750,IF(H45&lt;1500,1000,IF(H45&lt;2000,1500,IF(H45&lt;2500,2000,IF(H45&lt;3000,2500,3000))))))))</f>
        <v>0</v>
      </c>
      <c r="BC45" s="241">
        <v>0</v>
      </c>
      <c r="BD45" s="234">
        <f>BB45-BC45</f>
        <v>0</v>
      </c>
      <c r="BE45" s="234" t="str">
        <f>IF(BD45=0,"geen actie",CONCATENATE("diploma uitschrijven: ",BB45," punten"))</f>
        <v>geen actie</v>
      </c>
      <c r="BF45" s="242">
        <v>44</v>
      </c>
      <c r="BH45" s="242"/>
      <c r="BI45" s="242"/>
      <c r="BJ45" s="242"/>
      <c r="BK45" s="242"/>
      <c r="BL45" s="242"/>
      <c r="BM45" s="242"/>
      <c r="BN45" s="242"/>
    </row>
    <row r="46" spans="1:66" ht="17.25" customHeight="1" x14ac:dyDescent="0.3">
      <c r="A46" s="227">
        <v>45</v>
      </c>
      <c r="B46" s="227" t="str">
        <f>IF(A46=BF46,"v","x")</f>
        <v>v</v>
      </c>
      <c r="C46" s="149"/>
      <c r="D46" s="228"/>
      <c r="E46" s="461"/>
      <c r="F46" s="230"/>
      <c r="G46" s="251"/>
      <c r="H46" s="232">
        <f>SUM(M46+Q46+U46+Y46+AC46+AG46+AK46+AO46+AS46+AW46+BA46)</f>
        <v>0</v>
      </c>
      <c r="I46" s="233"/>
      <c r="J46" s="153">
        <v>2021</v>
      </c>
      <c r="K46" s="453">
        <f>J46-I46</f>
        <v>2021</v>
      </c>
      <c r="L46" s="234">
        <f>H46-M46</f>
        <v>0</v>
      </c>
      <c r="M46" s="235">
        <v>0</v>
      </c>
      <c r="N46" s="236">
        <v>1</v>
      </c>
      <c r="O46" s="236"/>
      <c r="P46" s="236"/>
      <c r="Q46" s="237">
        <f>SUM(O46*10+P46)/N46*10</f>
        <v>0</v>
      </c>
      <c r="R46" s="236">
        <v>1</v>
      </c>
      <c r="S46" s="236"/>
      <c r="T46" s="236"/>
      <c r="U46" s="237">
        <f>SUM(S46*10+T46)/R46*10</f>
        <v>0</v>
      </c>
      <c r="V46" s="236">
        <v>1</v>
      </c>
      <c r="W46" s="236"/>
      <c r="X46" s="236"/>
      <c r="Y46" s="237">
        <f>SUM(W46*10+X46)/V46*10</f>
        <v>0</v>
      </c>
      <c r="Z46" s="236">
        <v>1</v>
      </c>
      <c r="AA46" s="236"/>
      <c r="AB46" s="236"/>
      <c r="AC46" s="237">
        <f>SUM(AA46*10+AB46/2)/Z46*10</f>
        <v>0</v>
      </c>
      <c r="AD46" s="236">
        <v>1</v>
      </c>
      <c r="AE46" s="236"/>
      <c r="AF46" s="236"/>
      <c r="AG46" s="238">
        <f>SUM(AE46*10+AF46)/AD46*10</f>
        <v>0</v>
      </c>
      <c r="AH46" s="236">
        <v>1</v>
      </c>
      <c r="AI46" s="236"/>
      <c r="AJ46" s="236"/>
      <c r="AK46" s="238">
        <f>SUM(AI46*10+AJ46)/AH46*10</f>
        <v>0</v>
      </c>
      <c r="AL46" s="236">
        <v>1</v>
      </c>
      <c r="AM46" s="236"/>
      <c r="AN46" s="236"/>
      <c r="AO46" s="239">
        <f>SUM(AM46*10+AN46)/AL46*10</f>
        <v>0</v>
      </c>
      <c r="AP46" s="236">
        <v>1</v>
      </c>
      <c r="AQ46" s="236"/>
      <c r="AR46" s="236"/>
      <c r="AS46" s="240">
        <f>SUM(AQ46*10+AR46)/AP46*10</f>
        <v>0</v>
      </c>
      <c r="AT46" s="236">
        <v>1</v>
      </c>
      <c r="AU46" s="236"/>
      <c r="AV46" s="236"/>
      <c r="AW46" s="237">
        <f>SUM(AU46*10+AV46)/AT46*10</f>
        <v>0</v>
      </c>
      <c r="AX46" s="236">
        <v>1</v>
      </c>
      <c r="AY46" s="236"/>
      <c r="AZ46" s="236"/>
      <c r="BA46" s="237">
        <f>SUM(AY46*10+AZ46)/AX46*10</f>
        <v>0</v>
      </c>
      <c r="BB46" s="234">
        <f>IF(H46&lt;250,0,IF(H46&lt;500,250,IF(H46&lt;750,"500",IF(H46&lt;1000,750,IF(H46&lt;1500,1000,IF(H46&lt;2000,1500,IF(H46&lt;2500,2000,IF(H46&lt;3000,2500,3000))))))))</f>
        <v>0</v>
      </c>
      <c r="BC46" s="241">
        <v>0</v>
      </c>
      <c r="BD46" s="234">
        <f>BB46-BC46</f>
        <v>0</v>
      </c>
      <c r="BE46" s="234" t="str">
        <f>IF(BD46=0,"geen actie",CONCATENATE("diploma uitschrijven: ",BB46," punten"))</f>
        <v>geen actie</v>
      </c>
      <c r="BF46" s="242">
        <v>45</v>
      </c>
      <c r="BG46" s="242"/>
      <c r="BJ46" s="242"/>
      <c r="BK46" s="242"/>
      <c r="BL46" s="242"/>
      <c r="BM46" s="242"/>
      <c r="BN46" s="242"/>
    </row>
    <row r="47" spans="1:66" ht="17.25" customHeight="1" x14ac:dyDescent="0.3">
      <c r="A47" s="227">
        <v>46</v>
      </c>
      <c r="B47" s="227" t="str">
        <f>IF(A47=BF47,"v","x")</f>
        <v>v</v>
      </c>
      <c r="C47" s="149"/>
      <c r="D47" s="228"/>
      <c r="E47" s="229"/>
      <c r="F47" s="230"/>
      <c r="G47" s="244"/>
      <c r="H47" s="232">
        <f>SUM(M47+Q47+U47+Y47+AC47+AG47+AK47+AO47+AS47+AW47+BA47)</f>
        <v>0</v>
      </c>
      <c r="I47" s="227"/>
      <c r="J47" s="153">
        <v>2021</v>
      </c>
      <c r="K47" s="453">
        <f>J47-I47</f>
        <v>2021</v>
      </c>
      <c r="L47" s="234">
        <f>H47-M47</f>
        <v>0</v>
      </c>
      <c r="M47" s="235">
        <v>0</v>
      </c>
      <c r="N47" s="236">
        <v>1</v>
      </c>
      <c r="O47" s="236"/>
      <c r="P47" s="236"/>
      <c r="Q47" s="237">
        <f>SUM(O47*10+P47)/N47*10</f>
        <v>0</v>
      </c>
      <c r="R47" s="236">
        <v>1</v>
      </c>
      <c r="S47" s="236"/>
      <c r="T47" s="236"/>
      <c r="U47" s="237">
        <f>SUM(S47*10+T47)/R47*10</f>
        <v>0</v>
      </c>
      <c r="V47" s="236">
        <v>1</v>
      </c>
      <c r="W47" s="236"/>
      <c r="X47" s="236"/>
      <c r="Y47" s="237">
        <f>SUM(W47*10+X47)/V47*10</f>
        <v>0</v>
      </c>
      <c r="Z47" s="236">
        <v>1</v>
      </c>
      <c r="AA47" s="236"/>
      <c r="AB47" s="236"/>
      <c r="AC47" s="237">
        <f>SUM(AA47*10+AB47/2)/Z47*10</f>
        <v>0</v>
      </c>
      <c r="AD47" s="236">
        <v>1</v>
      </c>
      <c r="AE47" s="236"/>
      <c r="AF47" s="236"/>
      <c r="AG47" s="238">
        <f>SUM(AE47*10+AF47)/AD47*10</f>
        <v>0</v>
      </c>
      <c r="AH47" s="236">
        <v>1</v>
      </c>
      <c r="AI47" s="236"/>
      <c r="AJ47" s="236"/>
      <c r="AK47" s="238">
        <f>SUM(AI47*10+AJ47)/AH47*10</f>
        <v>0</v>
      </c>
      <c r="AL47" s="236">
        <v>1</v>
      </c>
      <c r="AM47" s="236"/>
      <c r="AN47" s="236"/>
      <c r="AO47" s="239">
        <f>SUM(AM47*10+AN47)/AL47*10</f>
        <v>0</v>
      </c>
      <c r="AP47" s="236">
        <v>1</v>
      </c>
      <c r="AQ47" s="236"/>
      <c r="AR47" s="236"/>
      <c r="AS47" s="240">
        <f>SUM(AQ47*10+AR47)/AP47*10</f>
        <v>0</v>
      </c>
      <c r="AT47" s="236">
        <v>1</v>
      </c>
      <c r="AU47" s="236"/>
      <c r="AV47" s="236"/>
      <c r="AW47" s="237">
        <f>SUM(AU47*10+AV47)/AT47*10</f>
        <v>0</v>
      </c>
      <c r="AX47" s="236">
        <v>1</v>
      </c>
      <c r="AY47" s="236"/>
      <c r="AZ47" s="236"/>
      <c r="BA47" s="237">
        <f>SUM(AY47*10+AZ47)/AX47*10</f>
        <v>0</v>
      </c>
      <c r="BB47" s="234">
        <f>IF(H47&lt;250,0,IF(H47&lt;500,250,IF(H47&lt;750,"500",IF(H47&lt;1000,750,IF(H47&lt;1500,1000,IF(H47&lt;2000,1500,IF(H47&lt;2500,2000,IF(H47&lt;3000,2500,3000))))))))</f>
        <v>0</v>
      </c>
      <c r="BC47" s="241">
        <v>0</v>
      </c>
      <c r="BD47" s="234">
        <f>BB47-BC47</f>
        <v>0</v>
      </c>
      <c r="BE47" s="234" t="str">
        <f>IF(BD47=0,"geen actie",CONCATENATE("diploma uitschrijven: ",BB47," punten"))</f>
        <v>geen actie</v>
      </c>
      <c r="BF47" s="242">
        <v>46</v>
      </c>
      <c r="BH47" s="242"/>
      <c r="BI47" s="242"/>
      <c r="BJ47" s="242"/>
      <c r="BK47" s="242"/>
      <c r="BL47" s="242"/>
      <c r="BM47" s="242"/>
      <c r="BN47" s="242"/>
    </row>
    <row r="48" spans="1:66" ht="17.25" customHeight="1" x14ac:dyDescent="0.3">
      <c r="A48" s="227">
        <v>47</v>
      </c>
      <c r="B48" s="227" t="str">
        <f>IF(A48=BF48,"v","x")</f>
        <v>v</v>
      </c>
      <c r="C48" s="149"/>
      <c r="D48" s="228"/>
      <c r="E48" s="461"/>
      <c r="F48" s="233"/>
      <c r="G48" s="244"/>
      <c r="H48" s="232">
        <f>SUM(M48+Q48+U48+Y48+AC48+AG48+AK48+AO48+AS48+AW48+BA48)</f>
        <v>0</v>
      </c>
      <c r="I48" s="234"/>
      <c r="J48" s="153">
        <v>2021</v>
      </c>
      <c r="K48" s="453">
        <f>J48-I48</f>
        <v>2021</v>
      </c>
      <c r="L48" s="234">
        <f>H48-M48</f>
        <v>0</v>
      </c>
      <c r="M48" s="235">
        <v>0</v>
      </c>
      <c r="N48" s="236">
        <v>1</v>
      </c>
      <c r="O48" s="236"/>
      <c r="P48" s="236"/>
      <c r="Q48" s="237">
        <f>SUM(O48*10+P48)/N48*10</f>
        <v>0</v>
      </c>
      <c r="R48" s="236">
        <v>1</v>
      </c>
      <c r="S48" s="236"/>
      <c r="T48" s="236"/>
      <c r="U48" s="237">
        <f>SUM(S48*10+T48)/R48*10</f>
        <v>0</v>
      </c>
      <c r="V48" s="236">
        <v>1</v>
      </c>
      <c r="W48" s="236"/>
      <c r="X48" s="236"/>
      <c r="Y48" s="237">
        <f>SUM(W48*10+X48)/V48*10</f>
        <v>0</v>
      </c>
      <c r="Z48" s="236">
        <v>1</v>
      </c>
      <c r="AA48" s="236"/>
      <c r="AB48" s="236"/>
      <c r="AC48" s="237">
        <f>SUM(AA48*10+AB48/2)/Z48*10</f>
        <v>0</v>
      </c>
      <c r="AD48" s="236">
        <v>1</v>
      </c>
      <c r="AE48" s="236"/>
      <c r="AF48" s="236"/>
      <c r="AG48" s="238">
        <f>SUM(AE48*10+AF48)/AD48*10</f>
        <v>0</v>
      </c>
      <c r="AH48" s="236">
        <v>1</v>
      </c>
      <c r="AI48" s="236"/>
      <c r="AJ48" s="236"/>
      <c r="AK48" s="238">
        <f>SUM(AI48*10+AJ48)/AH48*10</f>
        <v>0</v>
      </c>
      <c r="AL48" s="236">
        <v>1</v>
      </c>
      <c r="AM48" s="236"/>
      <c r="AN48" s="236"/>
      <c r="AO48" s="239">
        <f>SUM(AM48*10+AN48)/AL48*10</f>
        <v>0</v>
      </c>
      <c r="AP48" s="236">
        <v>1</v>
      </c>
      <c r="AQ48" s="236"/>
      <c r="AR48" s="236"/>
      <c r="AS48" s="240">
        <f>SUM(AQ48*10+AR48)/AP48*10</f>
        <v>0</v>
      </c>
      <c r="AT48" s="236">
        <v>1</v>
      </c>
      <c r="AU48" s="236"/>
      <c r="AV48" s="236"/>
      <c r="AW48" s="237">
        <f>SUM(AU48*10+AV48)/AT48*10</f>
        <v>0</v>
      </c>
      <c r="AX48" s="236">
        <v>1</v>
      </c>
      <c r="AY48" s="236"/>
      <c r="AZ48" s="236"/>
      <c r="BA48" s="237">
        <f>SUM(AY48*10+AZ48)/AX48*10</f>
        <v>0</v>
      </c>
      <c r="BB48" s="234">
        <f>IF(H48&lt;250,0,IF(H48&lt;500,250,IF(H48&lt;750,"500",IF(H48&lt;1000,750,IF(H48&lt;1500,1000,IF(H48&lt;2000,1500,IF(H48&lt;2500,2000,IF(H48&lt;3000,2500,3000))))))))</f>
        <v>0</v>
      </c>
      <c r="BC48" s="241">
        <v>0</v>
      </c>
      <c r="BD48" s="234">
        <f>BB48-BC48</f>
        <v>0</v>
      </c>
      <c r="BE48" s="234" t="str">
        <f>IF(BD48=0,"geen actie",CONCATENATE("diploma uitschrijven: ",BB48," punten"))</f>
        <v>geen actie</v>
      </c>
      <c r="BF48" s="242">
        <v>47</v>
      </c>
      <c r="BG48" s="242"/>
    </row>
    <row r="49" spans="1:58" ht="17.25" customHeight="1" x14ac:dyDescent="0.3">
      <c r="A49" s="227">
        <v>48</v>
      </c>
      <c r="B49" s="227" t="str">
        <f>IF(A49=BF49,"v","x")</f>
        <v>v</v>
      </c>
      <c r="C49" s="149"/>
      <c r="D49" s="228"/>
      <c r="E49" s="461"/>
      <c r="F49" s="233"/>
      <c r="G49" s="244"/>
      <c r="H49" s="232">
        <f>SUM(M49+Q49+U49+Y49+AC49+AG49+AK49+AO49+AS49+AW49+BA49)</f>
        <v>0</v>
      </c>
      <c r="I49" s="246"/>
      <c r="J49" s="153">
        <v>2021</v>
      </c>
      <c r="K49" s="453">
        <f>J49-I49</f>
        <v>2021</v>
      </c>
      <c r="L49" s="234">
        <f>H49-M49</f>
        <v>0</v>
      </c>
      <c r="M49" s="235">
        <v>0</v>
      </c>
      <c r="N49" s="236">
        <v>1</v>
      </c>
      <c r="O49" s="236"/>
      <c r="P49" s="236"/>
      <c r="Q49" s="237">
        <f>SUM(O49*10+P49)/N49*10</f>
        <v>0</v>
      </c>
      <c r="R49" s="236">
        <v>1</v>
      </c>
      <c r="S49" s="236"/>
      <c r="T49" s="236"/>
      <c r="U49" s="237">
        <f>SUM(S49*10+T49)/R49*10</f>
        <v>0</v>
      </c>
      <c r="V49" s="236">
        <v>1</v>
      </c>
      <c r="W49" s="236"/>
      <c r="X49" s="236"/>
      <c r="Y49" s="237">
        <f>SUM(W49*10+X49)/V49*10</f>
        <v>0</v>
      </c>
      <c r="Z49" s="236">
        <v>1</v>
      </c>
      <c r="AA49" s="236"/>
      <c r="AB49" s="236"/>
      <c r="AC49" s="237">
        <f>SUM(AA49*10+AB49/2)/Z49*10</f>
        <v>0</v>
      </c>
      <c r="AD49" s="236">
        <v>1</v>
      </c>
      <c r="AE49" s="236"/>
      <c r="AF49" s="236"/>
      <c r="AG49" s="238">
        <f>SUM(AE49*10+AF49)/AD49*10</f>
        <v>0</v>
      </c>
      <c r="AH49" s="236">
        <v>1</v>
      </c>
      <c r="AI49" s="236"/>
      <c r="AJ49" s="236"/>
      <c r="AK49" s="238">
        <f>SUM(AI49*10+AJ49)/AH49*10</f>
        <v>0</v>
      </c>
      <c r="AL49" s="236">
        <v>1</v>
      </c>
      <c r="AM49" s="236"/>
      <c r="AN49" s="236"/>
      <c r="AO49" s="239">
        <f>SUM(AM49*10+AN49)/AL49*10</f>
        <v>0</v>
      </c>
      <c r="AP49" s="236">
        <v>1</v>
      </c>
      <c r="AQ49" s="236"/>
      <c r="AR49" s="236"/>
      <c r="AS49" s="240">
        <f>SUM(AQ49*10+AR49)/AP49*10</f>
        <v>0</v>
      </c>
      <c r="AT49" s="236">
        <v>1</v>
      </c>
      <c r="AU49" s="236"/>
      <c r="AV49" s="236"/>
      <c r="AW49" s="237">
        <f>SUM(AU49*10+AV49)/AT49*10</f>
        <v>0</v>
      </c>
      <c r="AX49" s="236">
        <v>1</v>
      </c>
      <c r="AY49" s="236"/>
      <c r="AZ49" s="236"/>
      <c r="BA49" s="237">
        <f>SUM(AY49*10+AZ49)/AX49*10</f>
        <v>0</v>
      </c>
      <c r="BB49" s="234">
        <f>IF(H49&lt;250,0,IF(H49&lt;500,250,IF(H49&lt;750,"500",IF(H49&lt;1000,750,IF(H49&lt;1500,1000,IF(H49&lt;2000,1500,IF(H49&lt;2500,2000,IF(H49&lt;3000,2500,3000))))))))</f>
        <v>0</v>
      </c>
      <c r="BC49" s="241">
        <v>0</v>
      </c>
      <c r="BD49" s="234">
        <f>BB49-BC49</f>
        <v>0</v>
      </c>
      <c r="BE49" s="234" t="str">
        <f>IF(BD49=0,"geen actie",CONCATENATE("diploma uitschrijven: ",BB49," punten"))</f>
        <v>geen actie</v>
      </c>
      <c r="BF49" s="242">
        <v>48</v>
      </c>
    </row>
    <row r="50" spans="1:58" ht="17.25" customHeight="1" x14ac:dyDescent="0.3">
      <c r="A50" s="227">
        <v>49</v>
      </c>
      <c r="B50" s="227" t="str">
        <f>IF(A50=BF50,"v","x")</f>
        <v>v</v>
      </c>
      <c r="C50" s="149"/>
      <c r="D50" s="228"/>
      <c r="E50" s="461"/>
      <c r="F50" s="233"/>
      <c r="G50" s="251"/>
      <c r="H50" s="232">
        <f>SUM(M50+Q50+U50+Y50+AC50+AG50+AK50+AO50+AS50+AW50+BA50)</f>
        <v>0</v>
      </c>
      <c r="I50" s="246"/>
      <c r="J50" s="153">
        <v>2021</v>
      </c>
      <c r="K50" s="453">
        <f>J50-I50</f>
        <v>2021</v>
      </c>
      <c r="L50" s="234">
        <f>H50-M50</f>
        <v>0</v>
      </c>
      <c r="M50" s="235">
        <v>0</v>
      </c>
      <c r="N50" s="236">
        <v>1</v>
      </c>
      <c r="O50" s="236"/>
      <c r="P50" s="236"/>
      <c r="Q50" s="237">
        <f>SUM(O50*10+P50)/N50*10</f>
        <v>0</v>
      </c>
      <c r="R50" s="236">
        <v>1</v>
      </c>
      <c r="S50" s="236"/>
      <c r="T50" s="236"/>
      <c r="U50" s="237">
        <f>SUM(S50*10+T50)/R50*10</f>
        <v>0</v>
      </c>
      <c r="V50" s="236">
        <v>1</v>
      </c>
      <c r="W50" s="236"/>
      <c r="X50" s="236"/>
      <c r="Y50" s="237">
        <f>SUM(W50*10+X50)/V50*10</f>
        <v>0</v>
      </c>
      <c r="Z50" s="236">
        <v>1</v>
      </c>
      <c r="AA50" s="236"/>
      <c r="AB50" s="236"/>
      <c r="AC50" s="237">
        <f>SUM(AA50*10+AB50/2)/Z50*10</f>
        <v>0</v>
      </c>
      <c r="AD50" s="236">
        <v>1</v>
      </c>
      <c r="AE50" s="236"/>
      <c r="AF50" s="236"/>
      <c r="AG50" s="238">
        <f>SUM(AE50*10+AF50)/AD50*10</f>
        <v>0</v>
      </c>
      <c r="AH50" s="236">
        <v>1</v>
      </c>
      <c r="AI50" s="236"/>
      <c r="AJ50" s="236"/>
      <c r="AK50" s="238">
        <f>SUM(AI50*10+AJ50)/AH50*10</f>
        <v>0</v>
      </c>
      <c r="AL50" s="236">
        <v>1</v>
      </c>
      <c r="AM50" s="236"/>
      <c r="AN50" s="236"/>
      <c r="AO50" s="239">
        <f>SUM(AM50*10+AN50)/AL50*10</f>
        <v>0</v>
      </c>
      <c r="AP50" s="236">
        <v>1</v>
      </c>
      <c r="AQ50" s="236"/>
      <c r="AR50" s="236"/>
      <c r="AS50" s="240">
        <f>SUM(AQ50*10+AR50)/AP50*10</f>
        <v>0</v>
      </c>
      <c r="AT50" s="236">
        <v>1</v>
      </c>
      <c r="AU50" s="236"/>
      <c r="AV50" s="236"/>
      <c r="AW50" s="237">
        <f>SUM(AU50*10+AV50)/AT50*10</f>
        <v>0</v>
      </c>
      <c r="AX50" s="236">
        <v>1</v>
      </c>
      <c r="AY50" s="236"/>
      <c r="AZ50" s="236"/>
      <c r="BA50" s="237">
        <f>SUM(AY50*10+AZ50)/AX50*10</f>
        <v>0</v>
      </c>
      <c r="BB50" s="234">
        <f>IF(H50&lt;250,0,IF(H50&lt;500,250,IF(H50&lt;750,"500",IF(H50&lt;1000,750,IF(H50&lt;1500,1000,IF(H50&lt;2000,1500,IF(H50&lt;2500,2000,IF(H50&lt;3000,2500,3000))))))))</f>
        <v>0</v>
      </c>
      <c r="BC50" s="241">
        <v>0</v>
      </c>
      <c r="BD50" s="234">
        <f>BB50-BC50</f>
        <v>0</v>
      </c>
      <c r="BE50" s="234" t="str">
        <f>IF(BD50=0,"geen actie",CONCATENATE("diploma uitschrijven: ",BB50," punten"))</f>
        <v>geen actie</v>
      </c>
      <c r="BF50" s="242">
        <v>49</v>
      </c>
    </row>
    <row r="51" spans="1:58" ht="17.25" customHeight="1" x14ac:dyDescent="0.3">
      <c r="A51" s="227">
        <v>50</v>
      </c>
      <c r="B51" s="227" t="str">
        <f>IF(A51=BF51,"v","x")</f>
        <v>v</v>
      </c>
      <c r="C51" s="149"/>
      <c r="D51" s="228"/>
      <c r="E51" s="229"/>
      <c r="F51" s="230"/>
      <c r="G51" s="231"/>
      <c r="H51" s="232">
        <f>SUM(M51+Q51+U51+Y51+AC51+AG51+AK51+AO51+AS51+AW51+BA51)</f>
        <v>0</v>
      </c>
      <c r="I51" s="233"/>
      <c r="J51" s="153">
        <v>2021</v>
      </c>
      <c r="K51" s="453">
        <f>J51-I51</f>
        <v>2021</v>
      </c>
      <c r="L51" s="234">
        <f>H51-M51</f>
        <v>0</v>
      </c>
      <c r="M51" s="235">
        <v>0</v>
      </c>
      <c r="N51" s="236">
        <v>1</v>
      </c>
      <c r="O51" s="236"/>
      <c r="P51" s="236"/>
      <c r="Q51" s="237">
        <f>SUM(O51*10+P51)/N51*10</f>
        <v>0</v>
      </c>
      <c r="R51" s="236">
        <v>1</v>
      </c>
      <c r="S51" s="236"/>
      <c r="T51" s="236"/>
      <c r="U51" s="237">
        <f>SUM(S51*10+T51)/R51*10</f>
        <v>0</v>
      </c>
      <c r="V51" s="236">
        <v>1</v>
      </c>
      <c r="W51" s="236"/>
      <c r="X51" s="236"/>
      <c r="Y51" s="237">
        <f>SUM(W51*10+X51)/V51*10</f>
        <v>0</v>
      </c>
      <c r="Z51" s="236">
        <v>1</v>
      </c>
      <c r="AA51" s="236"/>
      <c r="AB51" s="236"/>
      <c r="AC51" s="237">
        <f>SUM(AA51*10+AB51/2)/Z51*10</f>
        <v>0</v>
      </c>
      <c r="AD51" s="236">
        <v>1</v>
      </c>
      <c r="AE51" s="236"/>
      <c r="AF51" s="236"/>
      <c r="AG51" s="238">
        <f>SUM(AE51*10+AF51)/AD51*10</f>
        <v>0</v>
      </c>
      <c r="AH51" s="236">
        <v>1</v>
      </c>
      <c r="AI51" s="236"/>
      <c r="AJ51" s="236"/>
      <c r="AK51" s="238">
        <f>SUM(AI51*10+AJ51)/AH51*10</f>
        <v>0</v>
      </c>
      <c r="AL51" s="236">
        <v>1</v>
      </c>
      <c r="AM51" s="236"/>
      <c r="AN51" s="236"/>
      <c r="AO51" s="239">
        <f>SUM(AM51*10+AN51)/AL51*10</f>
        <v>0</v>
      </c>
      <c r="AP51" s="236">
        <v>1</v>
      </c>
      <c r="AQ51" s="236"/>
      <c r="AR51" s="236"/>
      <c r="AS51" s="240">
        <f>SUM(AQ51*10+AR51)/AP51*10</f>
        <v>0</v>
      </c>
      <c r="AT51" s="236">
        <v>1</v>
      </c>
      <c r="AU51" s="236"/>
      <c r="AV51" s="236"/>
      <c r="AW51" s="237">
        <f>SUM(AU51*10+AV51)/AT51*10</f>
        <v>0</v>
      </c>
      <c r="AX51" s="236">
        <v>1</v>
      </c>
      <c r="AY51" s="236"/>
      <c r="AZ51" s="236"/>
      <c r="BA51" s="237">
        <f>SUM(AY51*10+AZ51)/AX51*10</f>
        <v>0</v>
      </c>
      <c r="BB51" s="234">
        <f>IF(H51&lt;250,0,IF(H51&lt;500,250,IF(H51&lt;750,"500",IF(H51&lt;1000,750,IF(H51&lt;1500,1000,IF(H51&lt;2000,1500,IF(H51&lt;2500,2000,IF(H51&lt;3000,2500,3000))))))))</f>
        <v>0</v>
      </c>
      <c r="BC51" s="241">
        <v>0</v>
      </c>
      <c r="BD51" s="234">
        <f>BB51-BC51</f>
        <v>0</v>
      </c>
      <c r="BE51" s="234" t="str">
        <f>IF(BD51=0,"geen actie",CONCATENATE("diploma uitschrijven: ",BB51," punten"))</f>
        <v>geen actie</v>
      </c>
      <c r="BF51" s="242">
        <v>50</v>
      </c>
    </row>
    <row r="52" spans="1:58" ht="17.25" customHeight="1" x14ac:dyDescent="0.3">
      <c r="A52" s="227">
        <v>51</v>
      </c>
      <c r="B52" s="227" t="str">
        <f>IF(A52=BF52,"v","x")</f>
        <v>v</v>
      </c>
      <c r="C52" s="149"/>
      <c r="D52" s="228"/>
      <c r="E52" s="245"/>
      <c r="F52" s="246"/>
      <c r="G52" s="244"/>
      <c r="H52" s="232">
        <f>SUM(M52+Q52+U52+Y52+AC52+AG52+AK52+AO52+AS52+AW52+BA52)</f>
        <v>0</v>
      </c>
      <c r="I52" s="246"/>
      <c r="J52" s="153">
        <v>2021</v>
      </c>
      <c r="K52" s="453">
        <f>J52-I52</f>
        <v>2021</v>
      </c>
      <c r="L52" s="234">
        <f>H52-M52</f>
        <v>0</v>
      </c>
      <c r="M52" s="235">
        <v>0</v>
      </c>
      <c r="N52" s="236">
        <v>1</v>
      </c>
      <c r="O52" s="236"/>
      <c r="P52" s="236"/>
      <c r="Q52" s="237">
        <f>SUM(O52*10+P52)/N52*10</f>
        <v>0</v>
      </c>
      <c r="R52" s="236">
        <v>1</v>
      </c>
      <c r="S52" s="236"/>
      <c r="T52" s="236"/>
      <c r="U52" s="237">
        <f>SUM(S52*10+T52)/R52*10</f>
        <v>0</v>
      </c>
      <c r="V52" s="236">
        <v>1</v>
      </c>
      <c r="W52" s="236"/>
      <c r="X52" s="236"/>
      <c r="Y52" s="237">
        <f>SUM(W52*10+X52)/V52*10</f>
        <v>0</v>
      </c>
      <c r="Z52" s="236">
        <v>1</v>
      </c>
      <c r="AA52" s="236"/>
      <c r="AB52" s="236"/>
      <c r="AC52" s="237">
        <f>SUM(AA52*10+AB52/2)/Z52*10</f>
        <v>0</v>
      </c>
      <c r="AD52" s="236">
        <v>1</v>
      </c>
      <c r="AE52" s="236"/>
      <c r="AF52" s="236"/>
      <c r="AG52" s="238">
        <f>SUM(AE52*10+AF52)/AD52*10</f>
        <v>0</v>
      </c>
      <c r="AH52" s="236">
        <v>1</v>
      </c>
      <c r="AI52" s="236"/>
      <c r="AJ52" s="236"/>
      <c r="AK52" s="238">
        <f>SUM(AI52*10+AJ52)/AH52*10</f>
        <v>0</v>
      </c>
      <c r="AL52" s="236">
        <v>1</v>
      </c>
      <c r="AM52" s="236"/>
      <c r="AN52" s="236"/>
      <c r="AO52" s="239">
        <f>SUM(AM52*10+AN52)/AL52*10</f>
        <v>0</v>
      </c>
      <c r="AP52" s="236">
        <v>1</v>
      </c>
      <c r="AQ52" s="236"/>
      <c r="AR52" s="236"/>
      <c r="AS52" s="240">
        <f>SUM(AQ52*10+AR52)/AP52*10</f>
        <v>0</v>
      </c>
      <c r="AT52" s="236">
        <v>1</v>
      </c>
      <c r="AU52" s="236"/>
      <c r="AV52" s="236"/>
      <c r="AW52" s="237">
        <f>SUM(AU52*10+AV52)/AT52*10</f>
        <v>0</v>
      </c>
      <c r="AX52" s="236">
        <v>1</v>
      </c>
      <c r="AY52" s="236"/>
      <c r="AZ52" s="236"/>
      <c r="BA52" s="237">
        <f>SUM(AY52*10+AZ52)/AX52*10</f>
        <v>0</v>
      </c>
      <c r="BB52" s="234">
        <f>IF(H52&lt;250,0,IF(H52&lt;500,250,IF(H52&lt;750,"500",IF(H52&lt;1000,750,IF(H52&lt;1500,1000,IF(H52&lt;2000,1500,IF(H52&lt;2500,2000,IF(H52&lt;3000,2500,3000))))))))</f>
        <v>0</v>
      </c>
      <c r="BC52" s="241">
        <v>0</v>
      </c>
      <c r="BD52" s="234">
        <f>BB52-BC52</f>
        <v>0</v>
      </c>
      <c r="BE52" s="234" t="str">
        <f>IF(BD52=0,"geen actie",CONCATENATE("diploma uitschrijven: ",BB52," punten"))</f>
        <v>geen actie</v>
      </c>
      <c r="BF52" s="242">
        <v>51</v>
      </c>
    </row>
    <row r="53" spans="1:58" ht="17.25" customHeight="1" x14ac:dyDescent="0.3">
      <c r="A53" s="227">
        <v>52</v>
      </c>
      <c r="B53" s="227" t="str">
        <f>IF(A53=BF53,"v","x")</f>
        <v>v</v>
      </c>
      <c r="C53" s="149"/>
      <c r="D53" s="228"/>
      <c r="E53" s="461"/>
      <c r="F53" s="233"/>
      <c r="G53" s="244"/>
      <c r="H53" s="232">
        <f>SUM(M53+Q53+U53+Y53+AC53+AG53+AK53+AO53+AS53+AW53+BA53)</f>
        <v>0</v>
      </c>
      <c r="I53" s="246"/>
      <c r="J53" s="153">
        <v>2021</v>
      </c>
      <c r="K53" s="453">
        <f>J53-I53</f>
        <v>2021</v>
      </c>
      <c r="L53" s="234">
        <f>H53-M53</f>
        <v>0</v>
      </c>
      <c r="M53" s="235">
        <v>0</v>
      </c>
      <c r="N53" s="236">
        <v>1</v>
      </c>
      <c r="O53" s="236"/>
      <c r="P53" s="236"/>
      <c r="Q53" s="237">
        <f>SUM(O53*10+P53)/N53*10</f>
        <v>0</v>
      </c>
      <c r="R53" s="236">
        <v>1</v>
      </c>
      <c r="S53" s="236"/>
      <c r="T53" s="236"/>
      <c r="U53" s="237">
        <f>SUM(S53*10+T53)/R53*10</f>
        <v>0</v>
      </c>
      <c r="V53" s="236">
        <v>1</v>
      </c>
      <c r="W53" s="236"/>
      <c r="X53" s="236"/>
      <c r="Y53" s="237">
        <f>SUM(W53*10+X53)/V53*10</f>
        <v>0</v>
      </c>
      <c r="Z53" s="236">
        <v>1</v>
      </c>
      <c r="AA53" s="236"/>
      <c r="AB53" s="236"/>
      <c r="AC53" s="237">
        <f>SUM(AA53*10+AB53/2)/Z53*10</f>
        <v>0</v>
      </c>
      <c r="AD53" s="236">
        <v>1</v>
      </c>
      <c r="AE53" s="236"/>
      <c r="AF53" s="236"/>
      <c r="AG53" s="238">
        <f>SUM(AE53*10+AF53)/AD53*10</f>
        <v>0</v>
      </c>
      <c r="AH53" s="236">
        <v>1</v>
      </c>
      <c r="AI53" s="236"/>
      <c r="AJ53" s="236"/>
      <c r="AK53" s="238">
        <f>SUM(AI53*10+AJ53)/AH53*10</f>
        <v>0</v>
      </c>
      <c r="AL53" s="236">
        <v>1</v>
      </c>
      <c r="AM53" s="236"/>
      <c r="AN53" s="236"/>
      <c r="AO53" s="239">
        <f>SUM(AM53*10+AN53)/AL53*10</f>
        <v>0</v>
      </c>
      <c r="AP53" s="236">
        <v>1</v>
      </c>
      <c r="AQ53" s="236"/>
      <c r="AR53" s="236"/>
      <c r="AS53" s="240">
        <f>SUM(AQ53*10+AR53)/AP53*10</f>
        <v>0</v>
      </c>
      <c r="AT53" s="236">
        <v>1</v>
      </c>
      <c r="AU53" s="236"/>
      <c r="AV53" s="236"/>
      <c r="AW53" s="237">
        <f>SUM(AU53*10+AV53)/AT53*10</f>
        <v>0</v>
      </c>
      <c r="AX53" s="236">
        <v>1</v>
      </c>
      <c r="AY53" s="236"/>
      <c r="AZ53" s="236"/>
      <c r="BA53" s="237">
        <f>SUM(AY53*10+AZ53)/AX53*10</f>
        <v>0</v>
      </c>
      <c r="BB53" s="234">
        <f>IF(H53&lt;250,0,IF(H53&lt;500,250,IF(H53&lt;750,"500",IF(H53&lt;1000,750,IF(H53&lt;1500,1000,IF(H53&lt;2000,1500,IF(H53&lt;2500,2000,IF(H53&lt;3000,2500,3000))))))))</f>
        <v>0</v>
      </c>
      <c r="BC53" s="241">
        <v>0</v>
      </c>
      <c r="BD53" s="234">
        <f>BB53-BC53</f>
        <v>0</v>
      </c>
      <c r="BE53" s="234" t="str">
        <f>IF(BD53=0,"geen actie",CONCATENATE("diploma uitschrijven: ",BB53," punten"))</f>
        <v>geen actie</v>
      </c>
      <c r="BF53" s="242">
        <v>52</v>
      </c>
    </row>
    <row r="54" spans="1:58" ht="17.25" customHeight="1" x14ac:dyDescent="0.3">
      <c r="A54" s="227">
        <v>53</v>
      </c>
      <c r="B54" s="227" t="str">
        <f>IF(A54=BF54,"v","x")</f>
        <v>v</v>
      </c>
      <c r="C54" s="149"/>
      <c r="D54" s="228"/>
      <c r="E54" s="461"/>
      <c r="F54" s="230"/>
      <c r="G54" s="231"/>
      <c r="H54" s="232">
        <f>SUM(M54+Q54+U54+Y54+AC54+AG54+AK54+AO54+AS54+AW54+BA54)</f>
        <v>0</v>
      </c>
      <c r="I54" s="233"/>
      <c r="J54" s="153">
        <v>2021</v>
      </c>
      <c r="K54" s="453">
        <f>J54-I54</f>
        <v>2021</v>
      </c>
      <c r="L54" s="234">
        <f>H54-M54</f>
        <v>0</v>
      </c>
      <c r="M54" s="235">
        <v>0</v>
      </c>
      <c r="N54" s="236">
        <v>1</v>
      </c>
      <c r="O54" s="236"/>
      <c r="P54" s="236"/>
      <c r="Q54" s="237">
        <f>SUM(O54*10+P54)/N54*10</f>
        <v>0</v>
      </c>
      <c r="R54" s="236">
        <v>1</v>
      </c>
      <c r="S54" s="236"/>
      <c r="T54" s="236"/>
      <c r="U54" s="237">
        <f>SUM(S54*10+T54)/R54*10</f>
        <v>0</v>
      </c>
      <c r="V54" s="236">
        <v>1</v>
      </c>
      <c r="W54" s="236"/>
      <c r="X54" s="236"/>
      <c r="Y54" s="237">
        <f>SUM(W54*10+X54)/V54*10</f>
        <v>0</v>
      </c>
      <c r="Z54" s="236">
        <v>1</v>
      </c>
      <c r="AA54" s="236"/>
      <c r="AB54" s="236"/>
      <c r="AC54" s="237">
        <f>SUM(AA54*10+AB54/2)/Z54*10</f>
        <v>0</v>
      </c>
      <c r="AD54" s="236">
        <v>1</v>
      </c>
      <c r="AE54" s="236"/>
      <c r="AF54" s="236"/>
      <c r="AG54" s="238">
        <f>SUM(AE54*10+AF54)/AD54*10</f>
        <v>0</v>
      </c>
      <c r="AH54" s="236">
        <v>1</v>
      </c>
      <c r="AI54" s="236"/>
      <c r="AJ54" s="236"/>
      <c r="AK54" s="238">
        <f>SUM(AI54*10+AJ54)/AH54*10</f>
        <v>0</v>
      </c>
      <c r="AL54" s="236">
        <v>1</v>
      </c>
      <c r="AM54" s="236"/>
      <c r="AN54" s="236"/>
      <c r="AO54" s="239">
        <f>SUM(AM54*10+AN54)/AL54*10</f>
        <v>0</v>
      </c>
      <c r="AP54" s="236">
        <v>1</v>
      </c>
      <c r="AQ54" s="236"/>
      <c r="AR54" s="236"/>
      <c r="AS54" s="240">
        <f>SUM(AQ54*10+AR54)/AP54*10</f>
        <v>0</v>
      </c>
      <c r="AT54" s="236">
        <v>1</v>
      </c>
      <c r="AU54" s="236"/>
      <c r="AV54" s="236"/>
      <c r="AW54" s="237">
        <f>SUM(AU54*10+AV54)/AT54*10</f>
        <v>0</v>
      </c>
      <c r="AX54" s="236">
        <v>1</v>
      </c>
      <c r="AY54" s="236"/>
      <c r="AZ54" s="236"/>
      <c r="BA54" s="237">
        <f>SUM(AY54*10+AZ54)/AX54*10</f>
        <v>0</v>
      </c>
      <c r="BB54" s="234">
        <f>IF(H54&lt;250,0,IF(H54&lt;500,250,IF(H54&lt;750,"500",IF(H54&lt;1000,750,IF(H54&lt;1500,1000,IF(H54&lt;2000,1500,IF(H54&lt;2500,2000,IF(H54&lt;3000,2500,3000))))))))</f>
        <v>0</v>
      </c>
      <c r="BC54" s="241">
        <v>0</v>
      </c>
      <c r="BD54" s="234">
        <f>BB54-BC54</f>
        <v>0</v>
      </c>
      <c r="BE54" s="234" t="str">
        <f>IF(BD54=0,"geen actie",CONCATENATE("diploma uitschrijven: ",BB54," punten"))</f>
        <v>geen actie</v>
      </c>
      <c r="BF54" s="242">
        <v>53</v>
      </c>
    </row>
    <row r="55" spans="1:58" ht="17.25" customHeight="1" x14ac:dyDescent="0.3">
      <c r="A55" s="227">
        <v>54</v>
      </c>
      <c r="B55" s="227" t="str">
        <f>IF(A55=BF55,"v","x")</f>
        <v>v</v>
      </c>
      <c r="C55" s="149"/>
      <c r="D55" s="228"/>
      <c r="E55" s="206"/>
      <c r="F55" s="246"/>
      <c r="G55" s="490"/>
      <c r="H55" s="232">
        <f>SUM(M55+Q55+U55+Y55+AC55+AG55+AK55+AO55+AS55+AW55+BA55)</f>
        <v>0</v>
      </c>
      <c r="I55" s="246"/>
      <c r="J55" s="153">
        <v>2021</v>
      </c>
      <c r="K55" s="453">
        <f>J55-I55</f>
        <v>2021</v>
      </c>
      <c r="L55" s="234">
        <f>H55-M55</f>
        <v>0</v>
      </c>
      <c r="M55" s="235">
        <v>0</v>
      </c>
      <c r="N55" s="236">
        <v>1</v>
      </c>
      <c r="O55" s="236"/>
      <c r="P55" s="236"/>
      <c r="Q55" s="237">
        <f>SUM(O55*10+P55)/N55*10</f>
        <v>0</v>
      </c>
      <c r="R55" s="236">
        <v>1</v>
      </c>
      <c r="S55" s="236"/>
      <c r="T55" s="236"/>
      <c r="U55" s="237">
        <f>SUM(S55*10+T55)/R55*10</f>
        <v>0</v>
      </c>
      <c r="V55" s="236">
        <v>1</v>
      </c>
      <c r="W55" s="236"/>
      <c r="X55" s="236"/>
      <c r="Y55" s="237">
        <f>SUM(W55*10+X55)/V55*10</f>
        <v>0</v>
      </c>
      <c r="Z55" s="236">
        <v>1</v>
      </c>
      <c r="AA55" s="236"/>
      <c r="AB55" s="236"/>
      <c r="AC55" s="237">
        <f>SUM(AA55*10+AB55/2)/Z55*10</f>
        <v>0</v>
      </c>
      <c r="AD55" s="236">
        <v>1</v>
      </c>
      <c r="AE55" s="236"/>
      <c r="AF55" s="236"/>
      <c r="AG55" s="238">
        <f>SUM(AE55*10+AF55)/AD55*10</f>
        <v>0</v>
      </c>
      <c r="AH55" s="236">
        <v>1</v>
      </c>
      <c r="AI55" s="236"/>
      <c r="AJ55" s="236"/>
      <c r="AK55" s="238">
        <f>SUM(AI55*10+AJ55)/AH55*10</f>
        <v>0</v>
      </c>
      <c r="AL55" s="236">
        <v>1</v>
      </c>
      <c r="AM55" s="236"/>
      <c r="AN55" s="236"/>
      <c r="AO55" s="239">
        <f>SUM(AM55*10+AN55)/AL55*10</f>
        <v>0</v>
      </c>
      <c r="AP55" s="236">
        <v>1</v>
      </c>
      <c r="AQ55" s="236"/>
      <c r="AR55" s="236"/>
      <c r="AS55" s="240">
        <f>SUM(AQ55*10+AR55)/AP55*10</f>
        <v>0</v>
      </c>
      <c r="AT55" s="236">
        <v>1</v>
      </c>
      <c r="AU55" s="236"/>
      <c r="AV55" s="236"/>
      <c r="AW55" s="237">
        <f>SUM(AU55*10+AV55)/AT55*10</f>
        <v>0</v>
      </c>
      <c r="AX55" s="236">
        <v>1</v>
      </c>
      <c r="AY55" s="236"/>
      <c r="AZ55" s="236"/>
      <c r="BA55" s="237">
        <f>SUM(AY55*10+AZ55)/AX55*10</f>
        <v>0</v>
      </c>
      <c r="BB55" s="234">
        <f>IF(H55&lt;250,0,IF(H55&lt;500,250,IF(H55&lt;750,"500",IF(H55&lt;1000,750,IF(H55&lt;1500,1000,IF(H55&lt;2000,1500,IF(H55&lt;2500,2000,IF(H55&lt;3000,2500,3000))))))))</f>
        <v>0</v>
      </c>
      <c r="BC55" s="241">
        <v>0</v>
      </c>
      <c r="BD55" s="234">
        <f>BB55-BC55</f>
        <v>0</v>
      </c>
      <c r="BE55" s="234" t="str">
        <f>IF(BD55=0,"geen actie",CONCATENATE("diploma uitschrijven: ",BB55," punten"))</f>
        <v>geen actie</v>
      </c>
      <c r="BF55" s="242">
        <v>54</v>
      </c>
    </row>
    <row r="56" spans="1:58" ht="18.75" customHeight="1" x14ac:dyDescent="0.3">
      <c r="A56" s="227">
        <v>55</v>
      </c>
      <c r="B56" s="227" t="str">
        <f>IF(A56=BF56,"v","x")</f>
        <v>v</v>
      </c>
      <c r="C56" s="149"/>
      <c r="D56" s="228"/>
      <c r="F56" s="233"/>
      <c r="G56" s="244"/>
      <c r="H56" s="232">
        <f>SUM(M56+Q56+U56+Y56+AC56+AG56+AK56+AO56+AS56+AW56+BA56)</f>
        <v>0</v>
      </c>
      <c r="I56" s="246"/>
      <c r="J56" s="153">
        <v>2021</v>
      </c>
      <c r="K56" s="453">
        <f>J56-I56</f>
        <v>2021</v>
      </c>
      <c r="L56" s="234">
        <f>H56-M56</f>
        <v>0</v>
      </c>
      <c r="M56" s="235">
        <v>0</v>
      </c>
      <c r="N56" s="236">
        <v>1</v>
      </c>
      <c r="O56" s="236"/>
      <c r="P56" s="236"/>
      <c r="Q56" s="237">
        <f>SUM(O56*10+P56)/N56*10</f>
        <v>0</v>
      </c>
      <c r="R56" s="236">
        <v>1</v>
      </c>
      <c r="S56" s="236"/>
      <c r="T56" s="236"/>
      <c r="U56" s="237">
        <f>SUM(S56*10+T56)/R56*10</f>
        <v>0</v>
      </c>
      <c r="V56" s="236">
        <v>1</v>
      </c>
      <c r="W56" s="236"/>
      <c r="X56" s="236"/>
      <c r="Y56" s="237">
        <f>SUM(W56*10+X56)/V56*10</f>
        <v>0</v>
      </c>
      <c r="Z56" s="236">
        <v>1</v>
      </c>
      <c r="AA56" s="236"/>
      <c r="AB56" s="236"/>
      <c r="AC56" s="237">
        <f>SUM(AA56*10+AB56/2)/Z56*10</f>
        <v>0</v>
      </c>
      <c r="AD56" s="236">
        <v>1</v>
      </c>
      <c r="AE56" s="236"/>
      <c r="AF56" s="236"/>
      <c r="AG56" s="238">
        <f>SUM(AE56*10+AF56)/AD56*10</f>
        <v>0</v>
      </c>
      <c r="AH56" s="236">
        <v>1</v>
      </c>
      <c r="AI56" s="236"/>
      <c r="AJ56" s="236"/>
      <c r="AK56" s="238">
        <f>SUM(AI56*10+AJ56)/AH56*10</f>
        <v>0</v>
      </c>
      <c r="AL56" s="236">
        <v>1</v>
      </c>
      <c r="AM56" s="236"/>
      <c r="AN56" s="236"/>
      <c r="AO56" s="239">
        <f>SUM(AM56*10+AN56)/AL56*10</f>
        <v>0</v>
      </c>
      <c r="AP56" s="236">
        <v>1</v>
      </c>
      <c r="AQ56" s="236"/>
      <c r="AR56" s="236"/>
      <c r="AS56" s="240">
        <f>SUM(AQ56*10+AR56)/AP56*10</f>
        <v>0</v>
      </c>
      <c r="AT56" s="236">
        <v>1</v>
      </c>
      <c r="AU56" s="236"/>
      <c r="AV56" s="236"/>
      <c r="AW56" s="237">
        <f>SUM(AU56*10+AV56)/AT56*10</f>
        <v>0</v>
      </c>
      <c r="AX56" s="236">
        <v>1</v>
      </c>
      <c r="AY56" s="236"/>
      <c r="AZ56" s="236"/>
      <c r="BA56" s="237">
        <f>SUM(AY56*10+AZ56)/AX56*10</f>
        <v>0</v>
      </c>
      <c r="BB56" s="234">
        <v>0</v>
      </c>
      <c r="BC56" s="241">
        <v>0</v>
      </c>
      <c r="BD56" s="234">
        <f>BB56-BC56</f>
        <v>0</v>
      </c>
      <c r="BE56" s="234" t="str">
        <f>IF(BD56=0,"geen actie",CONCATENATE("diploma uitschrijven: ",BB56," punten"))</f>
        <v>geen actie</v>
      </c>
      <c r="BF56" s="242">
        <v>55</v>
      </c>
    </row>
    <row r="57" spans="1:58" ht="17.25" customHeight="1" x14ac:dyDescent="0.3">
      <c r="A57" s="227">
        <v>56</v>
      </c>
      <c r="B57" s="227" t="str">
        <f>IF(A57=BF57,"v","x")</f>
        <v>v</v>
      </c>
      <c r="C57" s="149"/>
      <c r="D57" s="228"/>
      <c r="F57" s="230"/>
      <c r="G57" s="231"/>
      <c r="H57" s="232">
        <f>SUM(M57+Q57+U57+Y57+AC57+AG57+AK57+AO57+AS57+AW57+BA57)</f>
        <v>0</v>
      </c>
      <c r="I57" s="233"/>
      <c r="J57" s="153">
        <v>2021</v>
      </c>
      <c r="K57" s="453">
        <f>J57-I57</f>
        <v>2021</v>
      </c>
      <c r="L57" s="234">
        <f>H57-M57</f>
        <v>0</v>
      </c>
      <c r="M57" s="235">
        <v>0</v>
      </c>
      <c r="N57" s="236">
        <v>1</v>
      </c>
      <c r="O57" s="236"/>
      <c r="P57" s="236"/>
      <c r="Q57" s="237">
        <f>SUM(O57*10+P57)/N57*10</f>
        <v>0</v>
      </c>
      <c r="R57" s="236">
        <v>1</v>
      </c>
      <c r="S57" s="236"/>
      <c r="T57" s="236"/>
      <c r="U57" s="237">
        <f>SUM(S57*10+T57)/R57*10</f>
        <v>0</v>
      </c>
      <c r="V57" s="236">
        <v>1</v>
      </c>
      <c r="W57" s="236"/>
      <c r="X57" s="236"/>
      <c r="Y57" s="237">
        <f>SUM(W57*10+X57)/V57*10</f>
        <v>0</v>
      </c>
      <c r="Z57" s="236">
        <v>1</v>
      </c>
      <c r="AA57" s="236"/>
      <c r="AB57" s="236"/>
      <c r="AC57" s="237">
        <f>SUM(AA57*10+AB57/2)/Z57*10</f>
        <v>0</v>
      </c>
      <c r="AD57" s="236">
        <v>1</v>
      </c>
      <c r="AE57" s="236"/>
      <c r="AF57" s="236"/>
      <c r="AG57" s="238">
        <f>SUM(AE57*10+AF57)/AD57*10</f>
        <v>0</v>
      </c>
      <c r="AH57" s="236">
        <v>1</v>
      </c>
      <c r="AI57" s="236"/>
      <c r="AJ57" s="236"/>
      <c r="AK57" s="238">
        <f>SUM(AI57*10+AJ57)/AH57*10</f>
        <v>0</v>
      </c>
      <c r="AL57" s="236">
        <v>1</v>
      </c>
      <c r="AM57" s="236"/>
      <c r="AN57" s="236"/>
      <c r="AO57" s="239">
        <f>SUM(AM57*10+AN57)/AL57*10</f>
        <v>0</v>
      </c>
      <c r="AP57" s="236">
        <v>1</v>
      </c>
      <c r="AQ57" s="236"/>
      <c r="AR57" s="236"/>
      <c r="AS57" s="240">
        <f>SUM(AQ57*10+AR57)/AP57*10</f>
        <v>0</v>
      </c>
      <c r="AT57" s="236">
        <v>1</v>
      </c>
      <c r="AU57" s="236"/>
      <c r="AV57" s="236"/>
      <c r="AW57" s="237">
        <f>SUM(AU57*10+AV57)/AT57*10</f>
        <v>0</v>
      </c>
      <c r="AX57" s="236">
        <v>1</v>
      </c>
      <c r="AY57" s="236"/>
      <c r="AZ57" s="236"/>
      <c r="BA57" s="237">
        <f>SUM(AY57*10+AZ57)/AX57*10</f>
        <v>0</v>
      </c>
      <c r="BB57" s="234">
        <f>IF(H57&lt;250,0,IF(H57&lt;500,250,IF(H57&lt;750,"500",IF(H57&lt;1000,750,IF(H57&lt;1500,1000,IF(H57&lt;2000,1500,IF(H57&lt;2500,2000,IF(H57&lt;3000,2500,3000))))))))</f>
        <v>0</v>
      </c>
      <c r="BC57" s="241">
        <v>0</v>
      </c>
      <c r="BD57" s="234">
        <f>BB57-BC57</f>
        <v>0</v>
      </c>
      <c r="BE57" s="234" t="str">
        <f>IF(BD57=0,"geen actie",CONCATENATE("diploma uitschrijven: ",BB57," punten"))</f>
        <v>geen actie</v>
      </c>
      <c r="BF57" s="242">
        <v>56</v>
      </c>
    </row>
    <row r="58" spans="1:58" ht="17.25" customHeight="1" x14ac:dyDescent="0.3">
      <c r="A58" s="227">
        <v>57</v>
      </c>
      <c r="B58" s="227" t="str">
        <f>IF(A58=BF58,"v","x")</f>
        <v>v</v>
      </c>
      <c r="C58" s="149"/>
      <c r="D58" s="228"/>
      <c r="F58" s="230"/>
      <c r="G58" s="177"/>
      <c r="H58" s="232">
        <f>SUM(M58+Q58+U58+Y58+AC58+AG58+AK58+AO58+AS58+AW58+BA58)</f>
        <v>0</v>
      </c>
      <c r="I58" s="233"/>
      <c r="J58" s="153">
        <v>2021</v>
      </c>
      <c r="K58" s="453">
        <f>J58-I58</f>
        <v>2021</v>
      </c>
      <c r="L58" s="234">
        <f>H58-M58</f>
        <v>0</v>
      </c>
      <c r="M58" s="235">
        <v>0</v>
      </c>
      <c r="N58" s="236">
        <v>1</v>
      </c>
      <c r="O58" s="236"/>
      <c r="P58" s="236"/>
      <c r="Q58" s="237">
        <f>SUM(O58*10+P58)/N58*10</f>
        <v>0</v>
      </c>
      <c r="R58" s="236">
        <v>1</v>
      </c>
      <c r="S58" s="236"/>
      <c r="T58" s="236"/>
      <c r="U58" s="237">
        <f>SUM(S58*10+T58)/R58*10</f>
        <v>0</v>
      </c>
      <c r="V58" s="236">
        <v>1</v>
      </c>
      <c r="W58" s="236"/>
      <c r="X58" s="236"/>
      <c r="Y58" s="237">
        <f>SUM(W58*10+X58)/V58*10</f>
        <v>0</v>
      </c>
      <c r="Z58" s="236">
        <v>1</v>
      </c>
      <c r="AA58" s="236"/>
      <c r="AB58" s="236"/>
      <c r="AC58" s="237">
        <f>SUM(AA58*10+AB58/2)/Z58*10</f>
        <v>0</v>
      </c>
      <c r="AD58" s="236">
        <v>1</v>
      </c>
      <c r="AE58" s="236"/>
      <c r="AF58" s="236"/>
      <c r="AG58" s="238">
        <f>SUM(AE58*10+AF58)/AD58*10</f>
        <v>0</v>
      </c>
      <c r="AH58" s="236">
        <v>1</v>
      </c>
      <c r="AI58" s="236"/>
      <c r="AJ58" s="236"/>
      <c r="AK58" s="238">
        <f>SUM(AI58*10+AJ58)/AH58*10</f>
        <v>0</v>
      </c>
      <c r="AL58" s="236">
        <v>1</v>
      </c>
      <c r="AM58" s="236"/>
      <c r="AN58" s="236"/>
      <c r="AO58" s="239">
        <f>SUM(AM58*10+AN58)/AL58*10</f>
        <v>0</v>
      </c>
      <c r="AP58" s="236">
        <v>1</v>
      </c>
      <c r="AQ58" s="236"/>
      <c r="AR58" s="236"/>
      <c r="AS58" s="240">
        <f>SUM(AQ58*10+AR58)/AP58*10</f>
        <v>0</v>
      </c>
      <c r="AT58" s="236">
        <v>1</v>
      </c>
      <c r="AU58" s="236"/>
      <c r="AV58" s="236"/>
      <c r="AW58" s="237">
        <f>SUM(AU58*10+AV58)/AT58*10</f>
        <v>0</v>
      </c>
      <c r="AX58" s="236">
        <v>1</v>
      </c>
      <c r="AY58" s="236"/>
      <c r="AZ58" s="236"/>
      <c r="BA58" s="237">
        <f>SUM(AY58*10+AZ58)/AX58*10</f>
        <v>0</v>
      </c>
      <c r="BB58" s="234">
        <f>IF(H58&lt;250,0,IF(H58&lt;500,250,IF(H58&lt;750,"500",IF(H58&lt;1000,750,IF(H58&lt;1500,1000,IF(H58&lt;2000,1500,IF(H58&lt;2500,2000,IF(H58&lt;3000,2500,3000))))))))</f>
        <v>0</v>
      </c>
      <c r="BC58" s="241">
        <v>0</v>
      </c>
      <c r="BD58" s="234">
        <f>BB58-BC58</f>
        <v>0</v>
      </c>
      <c r="BE58" s="234" t="str">
        <f>IF(BD58=0,"geen actie",CONCATENATE("diploma uitschrijven: ",BB58," punten"))</f>
        <v>geen actie</v>
      </c>
      <c r="BF58" s="242">
        <v>57</v>
      </c>
    </row>
    <row r="59" spans="1:58" ht="17.25" customHeight="1" x14ac:dyDescent="0.3">
      <c r="A59" s="227">
        <v>58</v>
      </c>
      <c r="B59" s="227" t="str">
        <f>IF(A59=BF59,"v","x")</f>
        <v>v</v>
      </c>
      <c r="C59" s="149"/>
      <c r="D59" s="228"/>
      <c r="E59" s="254"/>
      <c r="F59" s="230"/>
      <c r="G59" s="177"/>
      <c r="H59" s="232">
        <f>SUM(M59+Q59+U59+Y59+AC59+AG59+AK59+AO59+AS59+AW59+BA59)</f>
        <v>0</v>
      </c>
      <c r="I59" s="233"/>
      <c r="J59" s="153">
        <v>2021</v>
      </c>
      <c r="K59" s="453">
        <f>J59-I59</f>
        <v>2021</v>
      </c>
      <c r="L59" s="234">
        <f>H59-M59</f>
        <v>0</v>
      </c>
      <c r="M59" s="235">
        <v>0</v>
      </c>
      <c r="N59" s="236">
        <v>1</v>
      </c>
      <c r="O59" s="236"/>
      <c r="P59" s="236"/>
      <c r="Q59" s="237">
        <f>SUM(O59*10+P59)/N59*10</f>
        <v>0</v>
      </c>
      <c r="R59" s="236">
        <v>1</v>
      </c>
      <c r="S59" s="236"/>
      <c r="T59" s="236"/>
      <c r="U59" s="237">
        <f>SUM(S59*10+T59)/R59*10</f>
        <v>0</v>
      </c>
      <c r="V59" s="236">
        <v>1</v>
      </c>
      <c r="W59" s="236"/>
      <c r="X59" s="236"/>
      <c r="Y59" s="237">
        <f>SUM(W59*10+X59)/V59*10</f>
        <v>0</v>
      </c>
      <c r="Z59" s="236">
        <v>1</v>
      </c>
      <c r="AA59" s="236"/>
      <c r="AB59" s="236"/>
      <c r="AC59" s="237">
        <f>SUM(AA59*10+AB59/2)/Z59*10</f>
        <v>0</v>
      </c>
      <c r="AD59" s="236">
        <v>1</v>
      </c>
      <c r="AE59" s="236"/>
      <c r="AF59" s="236"/>
      <c r="AG59" s="238">
        <f>SUM(AE59*10+AF59)/AD59*10</f>
        <v>0</v>
      </c>
      <c r="AH59" s="236">
        <v>1</v>
      </c>
      <c r="AI59" s="236"/>
      <c r="AJ59" s="236"/>
      <c r="AK59" s="238">
        <f>SUM(AI59*10+AJ59)/AH59*10</f>
        <v>0</v>
      </c>
      <c r="AL59" s="236">
        <v>1</v>
      </c>
      <c r="AM59" s="236"/>
      <c r="AN59" s="236"/>
      <c r="AO59" s="239">
        <f>SUM(AM59*10+AN59)/AL59*10</f>
        <v>0</v>
      </c>
      <c r="AP59" s="236">
        <v>1</v>
      </c>
      <c r="AQ59" s="236"/>
      <c r="AR59" s="236"/>
      <c r="AS59" s="240">
        <f>SUM(AQ59*10+AR59)/AP59*10</f>
        <v>0</v>
      </c>
      <c r="AT59" s="236">
        <v>1</v>
      </c>
      <c r="AU59" s="236"/>
      <c r="AV59" s="236"/>
      <c r="AW59" s="237">
        <f>SUM(AU59*10+AV59)/AT59*10</f>
        <v>0</v>
      </c>
      <c r="AX59" s="236">
        <v>1</v>
      </c>
      <c r="AY59" s="236"/>
      <c r="AZ59" s="236"/>
      <c r="BA59" s="237">
        <f>SUM(AY59*10+AZ59)/AX59*10</f>
        <v>0</v>
      </c>
      <c r="BB59" s="234">
        <f>IF(H59&lt;250,0,IF(H59&lt;500,250,IF(H59&lt;750,"500",IF(H59&lt;1000,750,IF(H59&lt;1500,1000,IF(H59&lt;2000,1500,IF(H59&lt;2500,2000,IF(H59&lt;3000,2500,3000))))))))</f>
        <v>0</v>
      </c>
      <c r="BC59" s="241">
        <v>0</v>
      </c>
      <c r="BD59" s="234">
        <f>BB59-BC59</f>
        <v>0</v>
      </c>
      <c r="BE59" s="234" t="str">
        <f>IF(BD59=0,"geen actie",CONCATENATE("diploma uitschrijven: ",BB59," punten"))</f>
        <v>geen actie</v>
      </c>
      <c r="BF59" s="242">
        <v>58</v>
      </c>
    </row>
    <row r="60" spans="1:58" ht="17.25" customHeight="1" x14ac:dyDescent="0.3">
      <c r="A60" s="227">
        <v>59</v>
      </c>
      <c r="B60" s="227" t="str">
        <f>IF(A60=BF60,"v","x")</f>
        <v>v</v>
      </c>
      <c r="C60" s="149"/>
      <c r="D60" s="228"/>
      <c r="E60" s="465"/>
      <c r="F60" s="230"/>
      <c r="G60" s="177"/>
      <c r="H60" s="232">
        <f>SUM(M60+Q60+U60+Y60+AC60+AG60+AK60+AO60+AS60+AW60+BA60)</f>
        <v>0</v>
      </c>
      <c r="I60" s="233"/>
      <c r="J60" s="153">
        <v>2021</v>
      </c>
      <c r="K60" s="453">
        <f>J60-I60</f>
        <v>2021</v>
      </c>
      <c r="L60" s="234">
        <f>H60-M60</f>
        <v>0</v>
      </c>
      <c r="M60" s="235">
        <v>0</v>
      </c>
      <c r="N60" s="236">
        <v>1</v>
      </c>
      <c r="O60" s="236"/>
      <c r="P60" s="236"/>
      <c r="Q60" s="237">
        <f>SUM(O60*10+P60)/N60*10</f>
        <v>0</v>
      </c>
      <c r="R60" s="236">
        <v>1</v>
      </c>
      <c r="S60" s="236"/>
      <c r="T60" s="236"/>
      <c r="U60" s="237">
        <f>SUM(S60*10+T60)/R60*10</f>
        <v>0</v>
      </c>
      <c r="V60" s="236">
        <v>1</v>
      </c>
      <c r="W60" s="236"/>
      <c r="X60" s="236"/>
      <c r="Y60" s="237">
        <f>SUM(W60*10+X60)/V60*10</f>
        <v>0</v>
      </c>
      <c r="Z60" s="236">
        <v>1</v>
      </c>
      <c r="AA60" s="236"/>
      <c r="AB60" s="236"/>
      <c r="AC60" s="237">
        <f>SUM(AA60*10+AB60/2)/Z60*10</f>
        <v>0</v>
      </c>
      <c r="AD60" s="236">
        <v>1</v>
      </c>
      <c r="AE60" s="236"/>
      <c r="AF60" s="236"/>
      <c r="AG60" s="238">
        <f>SUM(AE60*10+AF60)/AD60*10</f>
        <v>0</v>
      </c>
      <c r="AH60" s="236">
        <v>1</v>
      </c>
      <c r="AI60" s="236"/>
      <c r="AJ60" s="236"/>
      <c r="AK60" s="238">
        <f>SUM(AI60*10+AJ60)/AH60*10</f>
        <v>0</v>
      </c>
      <c r="AL60" s="236">
        <v>1</v>
      </c>
      <c r="AM60" s="236"/>
      <c r="AN60" s="236"/>
      <c r="AO60" s="239">
        <f>SUM(AM60*10+AN60)/AL60*10</f>
        <v>0</v>
      </c>
      <c r="AP60" s="236">
        <v>1</v>
      </c>
      <c r="AQ60" s="236"/>
      <c r="AR60" s="236"/>
      <c r="AS60" s="240">
        <f>SUM(AQ60*10+AR60)/AP60*10</f>
        <v>0</v>
      </c>
      <c r="AT60" s="236">
        <v>1</v>
      </c>
      <c r="AU60" s="236"/>
      <c r="AV60" s="236"/>
      <c r="AW60" s="237">
        <f>SUM(AU60*10+AV60)/AT60*10</f>
        <v>0</v>
      </c>
      <c r="AX60" s="236">
        <v>1</v>
      </c>
      <c r="AY60" s="236"/>
      <c r="AZ60" s="236"/>
      <c r="BA60" s="237">
        <f>SUM(AY60*10+AZ60)/AX60*10</f>
        <v>0</v>
      </c>
      <c r="BB60" s="234">
        <f>IF(H60&lt;250,0,IF(H60&lt;500,250,IF(H60&lt;750,"500",IF(H60&lt;1000,750,IF(H60&lt;1500,1000,IF(H60&lt;2000,1500,IF(H60&lt;2500,2000,IF(H60&lt;3000,2500,3000))))))))</f>
        <v>0</v>
      </c>
      <c r="BC60" s="241">
        <v>0</v>
      </c>
      <c r="BD60" s="234">
        <f>BB60-BC60</f>
        <v>0</v>
      </c>
      <c r="BE60" s="234" t="str">
        <f>IF(BD60=0,"geen actie",CONCATENATE("diploma uitschrijven: ",BB60," punten"))</f>
        <v>geen actie</v>
      </c>
      <c r="BF60" s="242">
        <v>59</v>
      </c>
    </row>
    <row r="61" spans="1:58" ht="17.25" customHeight="1" x14ac:dyDescent="0.3">
      <c r="A61" s="227">
        <v>60</v>
      </c>
      <c r="B61" s="227" t="str">
        <f>IF(A61=BF61,"v","x")</f>
        <v>v</v>
      </c>
      <c r="C61" s="149"/>
      <c r="D61" s="228"/>
      <c r="E61" s="465"/>
      <c r="F61" s="230"/>
      <c r="G61" s="177"/>
      <c r="H61" s="232">
        <f>SUM(M61+Q61+U61+Y61+AC61+AG61+AK61+AO61+AS61+AW61+BA61)</f>
        <v>0</v>
      </c>
      <c r="I61" s="233"/>
      <c r="J61" s="153">
        <v>2021</v>
      </c>
      <c r="K61" s="453">
        <f>J61-I61</f>
        <v>2021</v>
      </c>
      <c r="L61" s="234">
        <f>H61-M61</f>
        <v>0</v>
      </c>
      <c r="M61" s="235">
        <v>0</v>
      </c>
      <c r="N61" s="236">
        <v>1</v>
      </c>
      <c r="O61" s="236"/>
      <c r="P61" s="236"/>
      <c r="Q61" s="237">
        <f>SUM(O61*10+P61)/N61*10</f>
        <v>0</v>
      </c>
      <c r="R61" s="236">
        <v>1</v>
      </c>
      <c r="S61" s="236"/>
      <c r="T61" s="236"/>
      <c r="U61" s="237">
        <f>SUM(S61*10+T61)/R61*10</f>
        <v>0</v>
      </c>
      <c r="V61" s="236">
        <v>1</v>
      </c>
      <c r="W61" s="236"/>
      <c r="X61" s="236"/>
      <c r="Y61" s="237">
        <f>SUM(W61*10+X61)/V61*10</f>
        <v>0</v>
      </c>
      <c r="Z61" s="236">
        <v>1</v>
      </c>
      <c r="AA61" s="236"/>
      <c r="AB61" s="236"/>
      <c r="AC61" s="237">
        <f>SUM(AA61*10+AB61/2)/Z61*10</f>
        <v>0</v>
      </c>
      <c r="AD61" s="236">
        <v>1</v>
      </c>
      <c r="AE61" s="236"/>
      <c r="AF61" s="236"/>
      <c r="AG61" s="238">
        <f>SUM(AE61*10+AF61)/AD61*10</f>
        <v>0</v>
      </c>
      <c r="AH61" s="236">
        <v>1</v>
      </c>
      <c r="AI61" s="236"/>
      <c r="AJ61" s="236"/>
      <c r="AK61" s="238">
        <f>SUM(AI61*10+AJ61)/AH61*10</f>
        <v>0</v>
      </c>
      <c r="AL61" s="236">
        <v>1</v>
      </c>
      <c r="AM61" s="236"/>
      <c r="AN61" s="236"/>
      <c r="AO61" s="239">
        <f>SUM(AM61*10+AN61)/AL61*10</f>
        <v>0</v>
      </c>
      <c r="AP61" s="236">
        <v>1</v>
      </c>
      <c r="AQ61" s="236"/>
      <c r="AR61" s="236"/>
      <c r="AS61" s="240">
        <f>SUM(AQ61*10+AR61)/AP61*10</f>
        <v>0</v>
      </c>
      <c r="AT61" s="236">
        <v>1</v>
      </c>
      <c r="AU61" s="236"/>
      <c r="AV61" s="236"/>
      <c r="AW61" s="237">
        <f>SUM(AU61*10+AV61)/AT61*10</f>
        <v>0</v>
      </c>
      <c r="AX61" s="236">
        <v>1</v>
      </c>
      <c r="AY61" s="236"/>
      <c r="AZ61" s="236"/>
      <c r="BA61" s="237">
        <f>SUM(AY61*10+AZ61)/AX61*10</f>
        <v>0</v>
      </c>
      <c r="BB61" s="234">
        <f>IF(H61&lt;250,0,IF(H61&lt;500,250,IF(H61&lt;750,"500",IF(H61&lt;1000,750,IF(H61&lt;1500,1000,IF(H61&lt;2000,1500,IF(H61&lt;2500,2000,IF(H61&lt;3000,2500,3000))))))))</f>
        <v>0</v>
      </c>
      <c r="BC61" s="241">
        <v>0</v>
      </c>
      <c r="BD61" s="234">
        <f>BB61-BC61</f>
        <v>0</v>
      </c>
      <c r="BE61" s="234" t="str">
        <f>IF(BD61=0,"geen actie",CONCATENATE("diploma uitschrijven: ",BB61," punten"))</f>
        <v>geen actie</v>
      </c>
      <c r="BF61" s="242">
        <v>60</v>
      </c>
    </row>
    <row r="62" spans="1:58" ht="17.25" customHeight="1" x14ac:dyDescent="0.3">
      <c r="A62" s="227">
        <v>61</v>
      </c>
      <c r="B62" s="227" t="str">
        <f>IF(A62=BF62,"v","x")</f>
        <v>v</v>
      </c>
      <c r="C62" s="149"/>
      <c r="D62" s="228"/>
      <c r="E62" s="465"/>
      <c r="F62" s="230"/>
      <c r="G62" s="177"/>
      <c r="H62" s="232">
        <f>SUM(M62+Q62+U62+Y62+AC62+AG62+AK62+AO62+AS62+AW62+BA62)</f>
        <v>0</v>
      </c>
      <c r="I62" s="233"/>
      <c r="J62" s="153">
        <v>2021</v>
      </c>
      <c r="K62" s="453">
        <f>J62-I62</f>
        <v>2021</v>
      </c>
      <c r="L62" s="234">
        <f>H62-M62</f>
        <v>0</v>
      </c>
      <c r="M62" s="235">
        <v>0</v>
      </c>
      <c r="N62" s="236">
        <v>1</v>
      </c>
      <c r="O62" s="236"/>
      <c r="P62" s="236"/>
      <c r="Q62" s="237">
        <f>SUM(O62*10+P62)/N62*10</f>
        <v>0</v>
      </c>
      <c r="R62" s="236">
        <v>1</v>
      </c>
      <c r="S62" s="236"/>
      <c r="T62" s="236"/>
      <c r="U62" s="237">
        <f>SUM(S62*10+T62)/R62*10</f>
        <v>0</v>
      </c>
      <c r="V62" s="236">
        <v>1</v>
      </c>
      <c r="W62" s="236"/>
      <c r="X62" s="236"/>
      <c r="Y62" s="237">
        <f>SUM(W62*10+X62)/V62*10</f>
        <v>0</v>
      </c>
      <c r="Z62" s="236">
        <v>1</v>
      </c>
      <c r="AA62" s="236"/>
      <c r="AB62" s="236"/>
      <c r="AC62" s="237">
        <f>SUM(AA62*10+AB62/2)/Z62*10</f>
        <v>0</v>
      </c>
      <c r="AD62" s="236">
        <v>1</v>
      </c>
      <c r="AE62" s="236"/>
      <c r="AF62" s="236"/>
      <c r="AG62" s="238">
        <f>SUM(AE62*10+AF62)/AD62*10</f>
        <v>0</v>
      </c>
      <c r="AH62" s="236">
        <v>1</v>
      </c>
      <c r="AI62" s="236"/>
      <c r="AJ62" s="236"/>
      <c r="AK62" s="238">
        <f>SUM(AI62*10+AJ62)/AH62*10</f>
        <v>0</v>
      </c>
      <c r="AL62" s="236">
        <v>1</v>
      </c>
      <c r="AM62" s="236"/>
      <c r="AN62" s="236"/>
      <c r="AO62" s="239">
        <f>SUM(AM62*10+AN62)/AL62*10</f>
        <v>0</v>
      </c>
      <c r="AP62" s="236">
        <v>1</v>
      </c>
      <c r="AQ62" s="236"/>
      <c r="AR62" s="236"/>
      <c r="AS62" s="240">
        <f>SUM(AQ62*10+AR62)/AP62*10</f>
        <v>0</v>
      </c>
      <c r="AT62" s="236">
        <v>1</v>
      </c>
      <c r="AU62" s="236"/>
      <c r="AV62" s="236"/>
      <c r="AW62" s="237">
        <f>SUM(AU62*10+AV62)/AT62*10</f>
        <v>0</v>
      </c>
      <c r="AX62" s="236">
        <v>1</v>
      </c>
      <c r="AY62" s="236"/>
      <c r="AZ62" s="236"/>
      <c r="BA62" s="237">
        <f>SUM(AY62*10+AZ62)/AX62*10</f>
        <v>0</v>
      </c>
      <c r="BB62" s="234">
        <f>IF(H62&lt;250,0,IF(H62&lt;500,250,IF(H62&lt;750,"500",IF(H62&lt;1000,750,IF(H62&lt;1500,1000,IF(H62&lt;2000,1500,IF(H62&lt;2500,2000,IF(H62&lt;3000,2500,3000))))))))</f>
        <v>0</v>
      </c>
      <c r="BC62" s="241">
        <v>0</v>
      </c>
      <c r="BD62" s="234">
        <f>BB62-BC62</f>
        <v>0</v>
      </c>
      <c r="BE62" s="234" t="str">
        <f>IF(BD62=0,"geen actie",CONCATENATE("diploma uitschrijven: ",BB62," punten"))</f>
        <v>geen actie</v>
      </c>
      <c r="BF62" s="242">
        <v>61</v>
      </c>
    </row>
    <row r="63" spans="1:58" ht="17.25" customHeight="1" x14ac:dyDescent="0.3">
      <c r="A63" s="227">
        <v>62</v>
      </c>
      <c r="B63" s="227" t="str">
        <f>IF(A63=BF63,"v","x")</f>
        <v>v</v>
      </c>
      <c r="C63" s="149"/>
      <c r="D63" s="228"/>
      <c r="E63" s="254"/>
      <c r="F63" s="230"/>
      <c r="G63" s="177"/>
      <c r="H63" s="232">
        <f>SUM(M63+Q63+U63+Y63+AC63+AG63+AK63+AO63+AS63+AW63+BA63)</f>
        <v>0</v>
      </c>
      <c r="I63" s="233"/>
      <c r="J63" s="153">
        <v>2021</v>
      </c>
      <c r="K63" s="453">
        <f>J63-I63</f>
        <v>2021</v>
      </c>
      <c r="L63" s="234">
        <f>H63-M63</f>
        <v>0</v>
      </c>
      <c r="M63" s="235">
        <v>0</v>
      </c>
      <c r="N63" s="236">
        <v>1</v>
      </c>
      <c r="O63" s="236"/>
      <c r="P63" s="236"/>
      <c r="Q63" s="237">
        <f>SUM(O63*10+P63)/N63*10</f>
        <v>0</v>
      </c>
      <c r="R63" s="236">
        <v>1</v>
      </c>
      <c r="S63" s="236"/>
      <c r="T63" s="236"/>
      <c r="U63" s="237">
        <f>SUM(S63*10+T63)/R63*10</f>
        <v>0</v>
      </c>
      <c r="V63" s="236">
        <v>1</v>
      </c>
      <c r="W63" s="236"/>
      <c r="X63" s="236"/>
      <c r="Y63" s="237">
        <f>SUM(W63*10+X63)/V63*10</f>
        <v>0</v>
      </c>
      <c r="Z63" s="236">
        <v>1</v>
      </c>
      <c r="AA63" s="236"/>
      <c r="AB63" s="236"/>
      <c r="AC63" s="237">
        <f>SUM(AA63*10+AB63/2)/Z63*10</f>
        <v>0</v>
      </c>
      <c r="AD63" s="236">
        <v>1</v>
      </c>
      <c r="AE63" s="236"/>
      <c r="AF63" s="236"/>
      <c r="AG63" s="238">
        <f>SUM(AE63*10+AF63)/AD63*10</f>
        <v>0</v>
      </c>
      <c r="AH63" s="236">
        <v>1</v>
      </c>
      <c r="AI63" s="236"/>
      <c r="AJ63" s="236"/>
      <c r="AK63" s="238">
        <f>SUM(AI63*10+AJ63)/AH63*10</f>
        <v>0</v>
      </c>
      <c r="AL63" s="236">
        <v>1</v>
      </c>
      <c r="AM63" s="236"/>
      <c r="AN63" s="236"/>
      <c r="AO63" s="239">
        <f>SUM(AM63*10+AN63)/AL63*10</f>
        <v>0</v>
      </c>
      <c r="AP63" s="236">
        <v>1</v>
      </c>
      <c r="AQ63" s="236"/>
      <c r="AR63" s="236"/>
      <c r="AS63" s="240">
        <f>SUM(AQ63*10+AR63)/AP63*10</f>
        <v>0</v>
      </c>
      <c r="AT63" s="236">
        <v>1</v>
      </c>
      <c r="AU63" s="236"/>
      <c r="AV63" s="236"/>
      <c r="AW63" s="237">
        <f>SUM(AU63*10+AV63)/AT63*10</f>
        <v>0</v>
      </c>
      <c r="AX63" s="236">
        <v>1</v>
      </c>
      <c r="AY63" s="236"/>
      <c r="AZ63" s="236"/>
      <c r="BA63" s="237">
        <f>SUM(AY63*10+AZ63)/AX63*10</f>
        <v>0</v>
      </c>
      <c r="BB63" s="234">
        <f>IF(H63&lt;250,0,IF(H63&lt;500,250,IF(H63&lt;750,"500",IF(H63&lt;1000,750,IF(H63&lt;1500,1000,IF(H63&lt;2000,1500,IF(H63&lt;2500,2000,IF(H63&lt;3000,2500,3000))))))))</f>
        <v>0</v>
      </c>
      <c r="BC63" s="241">
        <v>0</v>
      </c>
      <c r="BD63" s="234">
        <f>BB63-BC63</f>
        <v>0</v>
      </c>
      <c r="BE63" s="234" t="str">
        <f>IF(BD63=0,"geen actie",CONCATENATE("diploma uitschrijven: ",BB63," punten"))</f>
        <v>geen actie</v>
      </c>
      <c r="BF63" s="242">
        <v>62</v>
      </c>
    </row>
    <row r="64" spans="1:58" ht="17.25" customHeight="1" x14ac:dyDescent="0.3">
      <c r="A64" s="227">
        <v>63</v>
      </c>
      <c r="B64" s="227" t="str">
        <f>IF(A64=BF64,"v","x")</f>
        <v>v</v>
      </c>
      <c r="C64" s="149"/>
      <c r="D64" s="228"/>
      <c r="E64" s="254"/>
      <c r="F64" s="230"/>
      <c r="G64" s="177"/>
      <c r="H64" s="232">
        <f>SUM(M64+Q64+U64+Y64+AC64+AG64+AK64+AO64+AS64+AW64+BA64)</f>
        <v>0</v>
      </c>
      <c r="I64" s="233"/>
      <c r="J64" s="153">
        <v>2021</v>
      </c>
      <c r="K64" s="453">
        <f>J64-I64</f>
        <v>2021</v>
      </c>
      <c r="L64" s="234">
        <f>H64-M64</f>
        <v>0</v>
      </c>
      <c r="M64" s="235">
        <v>0</v>
      </c>
      <c r="N64" s="236">
        <v>1</v>
      </c>
      <c r="O64" s="236"/>
      <c r="P64" s="236"/>
      <c r="Q64" s="237">
        <f>SUM(O64*10+P64)/N64*10</f>
        <v>0</v>
      </c>
      <c r="R64" s="236">
        <v>1</v>
      </c>
      <c r="S64" s="236"/>
      <c r="T64" s="236"/>
      <c r="U64" s="237">
        <f>SUM(S64*10+T64)/R64*10</f>
        <v>0</v>
      </c>
      <c r="V64" s="236">
        <v>1</v>
      </c>
      <c r="W64" s="236"/>
      <c r="X64" s="236"/>
      <c r="Y64" s="237">
        <f>SUM(W64*10+X64)/V64*10</f>
        <v>0</v>
      </c>
      <c r="Z64" s="236">
        <v>1</v>
      </c>
      <c r="AA64" s="236"/>
      <c r="AB64" s="236"/>
      <c r="AC64" s="237">
        <f>SUM(AA64*10+AB64/2)/Z64*10</f>
        <v>0</v>
      </c>
      <c r="AD64" s="236">
        <v>1</v>
      </c>
      <c r="AE64" s="236"/>
      <c r="AF64" s="236"/>
      <c r="AG64" s="238">
        <f>SUM(AE64*10+AF64)/AD64*10</f>
        <v>0</v>
      </c>
      <c r="AH64" s="236">
        <v>1</v>
      </c>
      <c r="AI64" s="236"/>
      <c r="AJ64" s="236"/>
      <c r="AK64" s="238">
        <f>SUM(AI64*10+AJ64)/AH64*10</f>
        <v>0</v>
      </c>
      <c r="AL64" s="236">
        <v>1</v>
      </c>
      <c r="AM64" s="236"/>
      <c r="AN64" s="236"/>
      <c r="AO64" s="239">
        <f>SUM(AM64*10+AN64)/AL64*10</f>
        <v>0</v>
      </c>
      <c r="AP64" s="236">
        <v>1</v>
      </c>
      <c r="AQ64" s="236"/>
      <c r="AR64" s="236"/>
      <c r="AS64" s="240">
        <f>SUM(AQ64*10+AR64)/AP64*10</f>
        <v>0</v>
      </c>
      <c r="AT64" s="236">
        <v>1</v>
      </c>
      <c r="AU64" s="236"/>
      <c r="AV64" s="236"/>
      <c r="AW64" s="237">
        <f>SUM(AU64*10+AV64)/AT64*10</f>
        <v>0</v>
      </c>
      <c r="AX64" s="236">
        <v>1</v>
      </c>
      <c r="AY64" s="236"/>
      <c r="AZ64" s="236"/>
      <c r="BA64" s="237">
        <f>SUM(AY64*10+AZ64)/AX64*10</f>
        <v>0</v>
      </c>
      <c r="BB64" s="234">
        <f>IF(H64&lt;250,0,IF(H64&lt;500,250,IF(H64&lt;750,"500",IF(H64&lt;1000,750,IF(H64&lt;1500,1000,IF(H64&lt;2000,1500,IF(H64&lt;2500,2000,IF(H64&lt;3000,2500,3000))))))))</f>
        <v>0</v>
      </c>
      <c r="BC64" s="241">
        <v>0</v>
      </c>
      <c r="BD64" s="234">
        <f>BB64-BC64</f>
        <v>0</v>
      </c>
      <c r="BE64" s="234" t="str">
        <f>IF(BD64=0,"geen actie",CONCATENATE("diploma uitschrijven: ",BB64," punten"))</f>
        <v>geen actie</v>
      </c>
      <c r="BF64" s="242">
        <v>63</v>
      </c>
    </row>
    <row r="65" spans="1:58" ht="17.25" customHeight="1" x14ac:dyDescent="0.3">
      <c r="A65" s="227">
        <v>64</v>
      </c>
      <c r="B65" s="227" t="str">
        <f>IF(A65=BF65,"v","x")</f>
        <v>v</v>
      </c>
      <c r="C65" s="149"/>
      <c r="D65" s="228"/>
      <c r="E65" s="465"/>
      <c r="F65" s="230"/>
      <c r="G65" s="231"/>
      <c r="H65" s="232">
        <f>SUM(M65+Q65+U65+Y65+AC65+AG65+AK65+AO65+AS65+AW65+BA65)</f>
        <v>0</v>
      </c>
      <c r="I65" s="233"/>
      <c r="J65" s="153">
        <v>2021</v>
      </c>
      <c r="K65" s="453">
        <f>J65-I65</f>
        <v>2021</v>
      </c>
      <c r="L65" s="234">
        <f>H65-M65</f>
        <v>0</v>
      </c>
      <c r="M65" s="235">
        <v>0</v>
      </c>
      <c r="N65" s="236">
        <v>1</v>
      </c>
      <c r="O65" s="236"/>
      <c r="P65" s="236"/>
      <c r="Q65" s="237">
        <f>SUM(O65*10+P65)/N65*10</f>
        <v>0</v>
      </c>
      <c r="R65" s="236">
        <v>1</v>
      </c>
      <c r="S65" s="236"/>
      <c r="T65" s="236"/>
      <c r="U65" s="237">
        <f>SUM(S65*10+T65)/R65*10</f>
        <v>0</v>
      </c>
      <c r="V65" s="236">
        <v>1</v>
      </c>
      <c r="W65" s="236"/>
      <c r="X65" s="236"/>
      <c r="Y65" s="237">
        <f>SUM(W65*10+X65)/V65*10</f>
        <v>0</v>
      </c>
      <c r="Z65" s="236">
        <v>1</v>
      </c>
      <c r="AA65" s="236"/>
      <c r="AB65" s="236"/>
      <c r="AC65" s="237">
        <f>SUM(AA65*10+AB65/2)/Z65*10</f>
        <v>0</v>
      </c>
      <c r="AD65" s="236">
        <v>1</v>
      </c>
      <c r="AE65" s="236"/>
      <c r="AF65" s="236"/>
      <c r="AG65" s="238">
        <f>SUM(AE65*10+AF65)/AD65*10</f>
        <v>0</v>
      </c>
      <c r="AH65" s="236">
        <v>1</v>
      </c>
      <c r="AI65" s="236"/>
      <c r="AJ65" s="236"/>
      <c r="AK65" s="238">
        <f>SUM(AI65*10+AJ65)/AH65*10</f>
        <v>0</v>
      </c>
      <c r="AL65" s="236">
        <v>1</v>
      </c>
      <c r="AM65" s="236"/>
      <c r="AN65" s="236"/>
      <c r="AO65" s="239">
        <f>SUM(AM65*10+AN65)/AL65*10</f>
        <v>0</v>
      </c>
      <c r="AP65" s="236">
        <v>1</v>
      </c>
      <c r="AQ65" s="236"/>
      <c r="AR65" s="236"/>
      <c r="AS65" s="240">
        <f>SUM(AQ65*10+AR65)/AP65*10</f>
        <v>0</v>
      </c>
      <c r="AT65" s="236">
        <v>1</v>
      </c>
      <c r="AU65" s="236"/>
      <c r="AV65" s="236"/>
      <c r="AW65" s="237">
        <f>SUM(AU65*10+AV65)/AT65*10</f>
        <v>0</v>
      </c>
      <c r="AX65" s="236">
        <v>1</v>
      </c>
      <c r="AY65" s="236"/>
      <c r="AZ65" s="236"/>
      <c r="BA65" s="237">
        <f>SUM(AY65*10+AZ65)/AX65*10</f>
        <v>0</v>
      </c>
      <c r="BB65" s="234">
        <f>IF(H65&lt;250,0,IF(H65&lt;500,250,IF(H65&lt;750,"500",IF(H65&lt;1000,750,IF(H65&lt;1500,1000,IF(H65&lt;2000,1500,IF(H65&lt;2500,2000,IF(H65&lt;3000,2500,3000))))))))</f>
        <v>0</v>
      </c>
      <c r="BC65" s="241">
        <v>0</v>
      </c>
      <c r="BD65" s="234">
        <f>BB65-BC65</f>
        <v>0</v>
      </c>
      <c r="BE65" s="234" t="str">
        <f>IF(BD65=0,"geen actie",CONCATENATE("diploma uitschrijven: ",BB65," punten"))</f>
        <v>geen actie</v>
      </c>
      <c r="BF65" s="242">
        <v>64</v>
      </c>
    </row>
    <row r="66" spans="1:58" ht="17.25" customHeight="1" x14ac:dyDescent="0.3">
      <c r="A66" s="227">
        <v>65</v>
      </c>
      <c r="B66" s="227" t="str">
        <f>IF(A66=BF66,"v","x")</f>
        <v>v</v>
      </c>
      <c r="C66" s="149"/>
      <c r="D66" s="228"/>
      <c r="E66" s="465"/>
      <c r="F66" s="230"/>
      <c r="G66" s="231"/>
      <c r="H66" s="232">
        <f>SUM(M66+Q66+U66+Y66+AC66+AG66+AK66+AO66+AS66+AW66+BA66)</f>
        <v>0</v>
      </c>
      <c r="I66" s="233"/>
      <c r="J66" s="153">
        <v>2021</v>
      </c>
      <c r="K66" s="453">
        <f>J66-I66</f>
        <v>2021</v>
      </c>
      <c r="L66" s="234">
        <f>H66-M66</f>
        <v>0</v>
      </c>
      <c r="M66" s="235">
        <v>0</v>
      </c>
      <c r="N66" s="236">
        <v>1</v>
      </c>
      <c r="O66" s="236"/>
      <c r="P66" s="236"/>
      <c r="Q66" s="237">
        <f>SUM(O66*10+P66)/N66*10</f>
        <v>0</v>
      </c>
      <c r="R66" s="236">
        <v>1</v>
      </c>
      <c r="S66" s="236"/>
      <c r="T66" s="236"/>
      <c r="U66" s="237">
        <f>SUM(S66*10+T66)/R66*10</f>
        <v>0</v>
      </c>
      <c r="V66" s="236">
        <v>1</v>
      </c>
      <c r="W66" s="236"/>
      <c r="X66" s="236"/>
      <c r="Y66" s="237">
        <f>SUM(W66*10+X66)/V66*10</f>
        <v>0</v>
      </c>
      <c r="Z66" s="236">
        <v>1</v>
      </c>
      <c r="AA66" s="236"/>
      <c r="AB66" s="236"/>
      <c r="AC66" s="237">
        <f>SUM(AA66*10+AB66/2)/Z66*10</f>
        <v>0</v>
      </c>
      <c r="AD66" s="236">
        <v>1</v>
      </c>
      <c r="AE66" s="236"/>
      <c r="AF66" s="236"/>
      <c r="AG66" s="238">
        <f>SUM(AE66*10+AF66)/AD66*10</f>
        <v>0</v>
      </c>
      <c r="AH66" s="236">
        <v>1</v>
      </c>
      <c r="AI66" s="236"/>
      <c r="AJ66" s="236"/>
      <c r="AK66" s="238">
        <f>SUM(AI66*10+AJ66)/AH66*10</f>
        <v>0</v>
      </c>
      <c r="AL66" s="236">
        <v>1</v>
      </c>
      <c r="AM66" s="236"/>
      <c r="AN66" s="236"/>
      <c r="AO66" s="239">
        <f>SUM(AM66*10+AN66)/AL66*10</f>
        <v>0</v>
      </c>
      <c r="AP66" s="236">
        <v>1</v>
      </c>
      <c r="AQ66" s="236"/>
      <c r="AR66" s="236"/>
      <c r="AS66" s="240">
        <f>SUM(AQ66*10+AR66)/AP66*10</f>
        <v>0</v>
      </c>
      <c r="AT66" s="236">
        <v>1</v>
      </c>
      <c r="AU66" s="236"/>
      <c r="AV66" s="236"/>
      <c r="AW66" s="237">
        <f>SUM(AU66*10+AV66)/AT66*10</f>
        <v>0</v>
      </c>
      <c r="AX66" s="236">
        <v>1</v>
      </c>
      <c r="AY66" s="236"/>
      <c r="AZ66" s="236"/>
      <c r="BA66" s="237">
        <f>SUM(AY66*10+AZ66)/AX66*10</f>
        <v>0</v>
      </c>
      <c r="BB66" s="234">
        <f>IF(H66&lt;250,0,IF(H66&lt;500,250,IF(H66&lt;750,"500",IF(H66&lt;1000,750,IF(H66&lt;1500,1000,IF(H66&lt;2000,1500,IF(H66&lt;2500,2000,IF(H66&lt;3000,2500,3000))))))))</f>
        <v>0</v>
      </c>
      <c r="BC66" s="241">
        <v>0</v>
      </c>
      <c r="BD66" s="234">
        <f>BB66-BC66</f>
        <v>0</v>
      </c>
      <c r="BE66" s="234" t="str">
        <f>IF(BD66=0,"geen actie",CONCATENATE("diploma uitschrijven: ",BB66," punten"))</f>
        <v>geen actie</v>
      </c>
      <c r="BF66" s="242">
        <v>65</v>
      </c>
    </row>
    <row r="67" spans="1:58" ht="17.25" customHeight="1" x14ac:dyDescent="0.3">
      <c r="A67" s="227">
        <v>66</v>
      </c>
      <c r="B67" s="227" t="str">
        <f>IF(A67=BF67,"v","x")</f>
        <v>v</v>
      </c>
      <c r="C67" s="149"/>
      <c r="D67" s="228"/>
      <c r="E67" s="254"/>
      <c r="F67" s="230"/>
      <c r="G67" s="231"/>
      <c r="H67" s="232">
        <f>SUM(M67+Q67+U67+Y67+AC67+AG67+AK67+AO67+AS67+AW67+BA67)</f>
        <v>0</v>
      </c>
      <c r="I67" s="233"/>
      <c r="J67" s="153">
        <v>2021</v>
      </c>
      <c r="K67" s="453">
        <f>J67-I67</f>
        <v>2021</v>
      </c>
      <c r="L67" s="234">
        <f>H67-M67</f>
        <v>0</v>
      </c>
      <c r="M67" s="235">
        <v>0</v>
      </c>
      <c r="N67" s="236">
        <v>1</v>
      </c>
      <c r="O67" s="236"/>
      <c r="P67" s="236"/>
      <c r="Q67" s="237">
        <f>SUM(O67*10+P67)/N67*10</f>
        <v>0</v>
      </c>
      <c r="R67" s="236">
        <v>1</v>
      </c>
      <c r="S67" s="236"/>
      <c r="T67" s="236"/>
      <c r="U67" s="237">
        <f>SUM(S67*10+T67)/R67*10</f>
        <v>0</v>
      </c>
      <c r="V67" s="236">
        <v>1</v>
      </c>
      <c r="W67" s="236"/>
      <c r="X67" s="236"/>
      <c r="Y67" s="237">
        <f>SUM(W67*10+X67)/V67*10</f>
        <v>0</v>
      </c>
      <c r="Z67" s="236">
        <v>1</v>
      </c>
      <c r="AA67" s="236"/>
      <c r="AB67" s="236"/>
      <c r="AC67" s="237">
        <f>SUM(AA67*10+AB67/2)/Z67*10</f>
        <v>0</v>
      </c>
      <c r="AD67" s="236">
        <v>1</v>
      </c>
      <c r="AE67" s="236"/>
      <c r="AF67" s="236"/>
      <c r="AG67" s="238">
        <f>SUM(AE67*10+AF67)/AD67*10</f>
        <v>0</v>
      </c>
      <c r="AH67" s="236">
        <v>1</v>
      </c>
      <c r="AI67" s="236"/>
      <c r="AJ67" s="236"/>
      <c r="AK67" s="238">
        <f>SUM(AI67*10+AJ67)/AH67*10</f>
        <v>0</v>
      </c>
      <c r="AL67" s="236">
        <v>1</v>
      </c>
      <c r="AM67" s="236"/>
      <c r="AN67" s="236"/>
      <c r="AO67" s="239">
        <f>SUM(AM67*10+AN67)/AL67*10</f>
        <v>0</v>
      </c>
      <c r="AP67" s="236">
        <v>1</v>
      </c>
      <c r="AQ67" s="236"/>
      <c r="AR67" s="236"/>
      <c r="AS67" s="240">
        <f>SUM(AQ67*10+AR67)/AP67*10</f>
        <v>0</v>
      </c>
      <c r="AT67" s="236">
        <v>1</v>
      </c>
      <c r="AU67" s="236"/>
      <c r="AV67" s="236"/>
      <c r="AW67" s="237">
        <f>SUM(AU67*10+AV67)/AT67*10</f>
        <v>0</v>
      </c>
      <c r="AX67" s="236">
        <v>1</v>
      </c>
      <c r="AY67" s="236"/>
      <c r="AZ67" s="236"/>
      <c r="BA67" s="237">
        <f>SUM(AY67*10+AZ67)/AX67*10</f>
        <v>0</v>
      </c>
      <c r="BB67" s="234">
        <f>IF(H67&lt;250,0,IF(H67&lt;500,250,IF(H67&lt;750,"500",IF(H67&lt;1000,750,IF(H67&lt;1500,1000,IF(H67&lt;2000,1500,IF(H67&lt;2500,2000,IF(H67&lt;3000,2500,3000))))))))</f>
        <v>0</v>
      </c>
      <c r="BC67" s="241">
        <v>0</v>
      </c>
      <c r="BD67" s="234">
        <f>BB67-BC67</f>
        <v>0</v>
      </c>
      <c r="BE67" s="234" t="str">
        <f>IF(BD67=0,"geen actie",CONCATENATE("diploma uitschrijven: ",BB67," punten"))</f>
        <v>geen actie</v>
      </c>
      <c r="BF67" s="242">
        <v>66</v>
      </c>
    </row>
    <row r="68" spans="1:58" ht="17.25" customHeight="1" x14ac:dyDescent="0.3">
      <c r="A68" s="227">
        <v>67</v>
      </c>
      <c r="B68" s="227" t="str">
        <f>IF(A68=BF68,"v","x")</f>
        <v>v</v>
      </c>
      <c r="C68" s="149"/>
      <c r="D68" s="228"/>
      <c r="E68" s="465"/>
      <c r="F68" s="230"/>
      <c r="G68" s="231"/>
      <c r="H68" s="232">
        <f>SUM(M68+Q68+U68+Y68+AC68+AG68+AK68+AO68+AS68+AW68+BA68)</f>
        <v>0</v>
      </c>
      <c r="I68" s="233"/>
      <c r="J68" s="153">
        <v>2021</v>
      </c>
      <c r="K68" s="453">
        <f>J68-I68</f>
        <v>2021</v>
      </c>
      <c r="L68" s="234">
        <f>H68-M68</f>
        <v>0</v>
      </c>
      <c r="M68" s="235">
        <v>0</v>
      </c>
      <c r="N68" s="236">
        <v>1</v>
      </c>
      <c r="O68" s="236"/>
      <c r="P68" s="236"/>
      <c r="Q68" s="237">
        <f>SUM(O68*10+P68)/N68*10</f>
        <v>0</v>
      </c>
      <c r="R68" s="236">
        <v>1</v>
      </c>
      <c r="S68" s="236"/>
      <c r="T68" s="236"/>
      <c r="U68" s="237">
        <f>SUM(S68*10+T68)/R68*10</f>
        <v>0</v>
      </c>
      <c r="V68" s="236">
        <v>1</v>
      </c>
      <c r="W68" s="236"/>
      <c r="X68" s="236"/>
      <c r="Y68" s="237">
        <f>SUM(W68*10+X68)/V68*10</f>
        <v>0</v>
      </c>
      <c r="Z68" s="236">
        <v>1</v>
      </c>
      <c r="AA68" s="236"/>
      <c r="AB68" s="236"/>
      <c r="AC68" s="237">
        <f>SUM(AA68*10+AB68/2)/Z68*10</f>
        <v>0</v>
      </c>
      <c r="AD68" s="236">
        <v>1</v>
      </c>
      <c r="AE68" s="236"/>
      <c r="AF68" s="236"/>
      <c r="AG68" s="238">
        <f>SUM(AE68*10+AF68)/AD68*10</f>
        <v>0</v>
      </c>
      <c r="AH68" s="236">
        <v>1</v>
      </c>
      <c r="AI68" s="236"/>
      <c r="AJ68" s="236"/>
      <c r="AK68" s="238">
        <f>SUM(AI68*10+AJ68)/AH68*10</f>
        <v>0</v>
      </c>
      <c r="AL68" s="236">
        <v>1</v>
      </c>
      <c r="AM68" s="236"/>
      <c r="AN68" s="236"/>
      <c r="AO68" s="239">
        <f>SUM(AM68*10+AN68)/AL68*10</f>
        <v>0</v>
      </c>
      <c r="AP68" s="236">
        <v>1</v>
      </c>
      <c r="AQ68" s="236"/>
      <c r="AR68" s="236"/>
      <c r="AS68" s="240">
        <f>SUM(AQ68*10+AR68)/AP68*10</f>
        <v>0</v>
      </c>
      <c r="AT68" s="236">
        <v>1</v>
      </c>
      <c r="AU68" s="236"/>
      <c r="AV68" s="236"/>
      <c r="AW68" s="237">
        <f>SUM(AU68*10+AV68)/AT68*10</f>
        <v>0</v>
      </c>
      <c r="AX68" s="236">
        <v>1</v>
      </c>
      <c r="AY68" s="236"/>
      <c r="AZ68" s="236"/>
      <c r="BA68" s="237">
        <f>SUM(AY68*10+AZ68)/AX68*10</f>
        <v>0</v>
      </c>
      <c r="BB68" s="234">
        <f>IF(H68&lt;250,0,IF(H68&lt;500,250,IF(H68&lt;750,"500",IF(H68&lt;1000,750,IF(H68&lt;1500,1000,IF(H68&lt;2000,1500,IF(H68&lt;2500,2000,IF(H68&lt;3000,2500,3000))))))))</f>
        <v>0</v>
      </c>
      <c r="BC68" s="241">
        <v>0</v>
      </c>
      <c r="BD68" s="234">
        <f>BB68-BC68</f>
        <v>0</v>
      </c>
      <c r="BE68" s="234" t="str">
        <f>IF(BD68=0,"geen actie",CONCATENATE("diploma uitschrijven: ",BB68," punten"))</f>
        <v>geen actie</v>
      </c>
      <c r="BF68" s="242">
        <v>67</v>
      </c>
    </row>
    <row r="69" spans="1:58" ht="17.25" customHeight="1" x14ac:dyDescent="0.3">
      <c r="A69" s="227">
        <v>68</v>
      </c>
      <c r="B69" s="227" t="str">
        <f>IF(A69=BF69,"v","x")</f>
        <v>v</v>
      </c>
      <c r="C69" s="149"/>
      <c r="D69" s="228"/>
      <c r="E69" s="465"/>
      <c r="F69" s="230"/>
      <c r="G69" s="231"/>
      <c r="H69" s="232">
        <f>SUM(M69+Q69+U69+Y69+AC69+AG69+AK69+AO69+AS69+AW69+BA69)</f>
        <v>0</v>
      </c>
      <c r="I69" s="233"/>
      <c r="J69" s="153">
        <v>2021</v>
      </c>
      <c r="K69" s="453">
        <f>J69-I69</f>
        <v>2021</v>
      </c>
      <c r="L69" s="234">
        <f>H69-M69</f>
        <v>0</v>
      </c>
      <c r="M69" s="235">
        <v>0</v>
      </c>
      <c r="N69" s="236">
        <v>1</v>
      </c>
      <c r="O69" s="236"/>
      <c r="P69" s="236"/>
      <c r="Q69" s="237">
        <f>SUM(O69*10+P69)/N69*10</f>
        <v>0</v>
      </c>
      <c r="R69" s="236">
        <v>1</v>
      </c>
      <c r="S69" s="236"/>
      <c r="T69" s="236"/>
      <c r="U69" s="237">
        <f>SUM(S69*10+T69)/R69*10</f>
        <v>0</v>
      </c>
      <c r="V69" s="236">
        <v>1</v>
      </c>
      <c r="W69" s="236"/>
      <c r="X69" s="236"/>
      <c r="Y69" s="237">
        <f>SUM(W69*10+X69)/V69*10</f>
        <v>0</v>
      </c>
      <c r="Z69" s="236">
        <v>1</v>
      </c>
      <c r="AA69" s="236"/>
      <c r="AB69" s="236"/>
      <c r="AC69" s="237">
        <f>SUM(AA69*10+AB69/2)/Z69*10</f>
        <v>0</v>
      </c>
      <c r="AD69" s="236">
        <v>1</v>
      </c>
      <c r="AE69" s="236"/>
      <c r="AF69" s="236"/>
      <c r="AG69" s="238">
        <f>SUM(AE69*10+AF69)/AD69*10</f>
        <v>0</v>
      </c>
      <c r="AH69" s="236">
        <v>1</v>
      </c>
      <c r="AI69" s="236"/>
      <c r="AJ69" s="236"/>
      <c r="AK69" s="238">
        <f>SUM(AI69*10+AJ69)/AH69*10</f>
        <v>0</v>
      </c>
      <c r="AL69" s="236">
        <v>1</v>
      </c>
      <c r="AM69" s="236"/>
      <c r="AN69" s="236"/>
      <c r="AO69" s="239">
        <f>SUM(AM69*10+AN69)/AL69*10</f>
        <v>0</v>
      </c>
      <c r="AP69" s="236">
        <v>1</v>
      </c>
      <c r="AQ69" s="236"/>
      <c r="AR69" s="236"/>
      <c r="AS69" s="240">
        <f>SUM(AQ69*10+AR69)/AP69*10</f>
        <v>0</v>
      </c>
      <c r="AT69" s="236">
        <v>1</v>
      </c>
      <c r="AU69" s="236"/>
      <c r="AV69" s="236"/>
      <c r="AW69" s="237">
        <f>SUM(AU69*10+AV69)/AT69*10</f>
        <v>0</v>
      </c>
      <c r="AX69" s="236">
        <v>1</v>
      </c>
      <c r="AY69" s="236"/>
      <c r="AZ69" s="236"/>
      <c r="BA69" s="237">
        <f>SUM(AY69*10+AZ69)/AX69*10</f>
        <v>0</v>
      </c>
      <c r="BB69" s="234">
        <f>IF(H69&lt;250,0,IF(H69&lt;500,250,IF(H69&lt;750,"500",IF(H69&lt;1000,750,IF(H69&lt;1500,1000,IF(H69&lt;2000,1500,IF(H69&lt;2500,2000,IF(H69&lt;3000,2500,3000))))))))</f>
        <v>0</v>
      </c>
      <c r="BC69" s="241">
        <v>0</v>
      </c>
      <c r="BD69" s="234">
        <f>BB69-BC69</f>
        <v>0</v>
      </c>
      <c r="BE69" s="234" t="str">
        <f>IF(BD69=0,"geen actie",CONCATENATE("diploma uitschrijven: ",BB69," punten"))</f>
        <v>geen actie</v>
      </c>
      <c r="BF69" s="242">
        <v>68</v>
      </c>
    </row>
    <row r="70" spans="1:58" ht="17.25" customHeight="1" x14ac:dyDescent="0.3">
      <c r="A70" s="227">
        <v>69</v>
      </c>
      <c r="B70" s="227" t="str">
        <f>IF(A70=BF70,"v","x")</f>
        <v>v</v>
      </c>
      <c r="C70" s="149"/>
      <c r="D70" s="228"/>
      <c r="E70" s="465"/>
      <c r="F70" s="230"/>
      <c r="G70" s="231"/>
      <c r="H70" s="232">
        <f>SUM(M70+Q70+U70+Y70+AC70+AG70+AK70+AO70+AS70+AW70+BA70)</f>
        <v>0</v>
      </c>
      <c r="I70" s="233"/>
      <c r="J70" s="153">
        <v>2021</v>
      </c>
      <c r="K70" s="453">
        <f>J70-I70</f>
        <v>2021</v>
      </c>
      <c r="L70" s="234">
        <f>H70-M70</f>
        <v>0</v>
      </c>
      <c r="M70" s="235">
        <v>0</v>
      </c>
      <c r="N70" s="236">
        <v>1</v>
      </c>
      <c r="O70" s="236"/>
      <c r="P70" s="236"/>
      <c r="Q70" s="237">
        <f>SUM(O70*10+P70)/N70*10</f>
        <v>0</v>
      </c>
      <c r="R70" s="236">
        <v>1</v>
      </c>
      <c r="S70" s="236"/>
      <c r="T70" s="236"/>
      <c r="U70" s="237">
        <f>SUM(S70*10+T70)/R70*10</f>
        <v>0</v>
      </c>
      <c r="V70" s="236">
        <v>1</v>
      </c>
      <c r="W70" s="236"/>
      <c r="X70" s="236"/>
      <c r="Y70" s="237">
        <f>SUM(W70*10+X70)/V70*10</f>
        <v>0</v>
      </c>
      <c r="Z70" s="236">
        <v>1</v>
      </c>
      <c r="AA70" s="236"/>
      <c r="AB70" s="236"/>
      <c r="AC70" s="237">
        <f>SUM(AA70*10+AB70/2)/Z70*10</f>
        <v>0</v>
      </c>
      <c r="AD70" s="236">
        <v>1</v>
      </c>
      <c r="AE70" s="236"/>
      <c r="AF70" s="236"/>
      <c r="AG70" s="238">
        <f>SUM(AE70*10+AF70)/AD70*10</f>
        <v>0</v>
      </c>
      <c r="AH70" s="236">
        <v>1</v>
      </c>
      <c r="AI70" s="236"/>
      <c r="AJ70" s="236"/>
      <c r="AK70" s="238">
        <f>SUM(AI70*10+AJ70)/AH70*10</f>
        <v>0</v>
      </c>
      <c r="AL70" s="236">
        <v>1</v>
      </c>
      <c r="AM70" s="236"/>
      <c r="AN70" s="236"/>
      <c r="AO70" s="239">
        <f>SUM(AM70*10+AN70)/AL70*10</f>
        <v>0</v>
      </c>
      <c r="AP70" s="236">
        <v>1</v>
      </c>
      <c r="AQ70" s="236"/>
      <c r="AR70" s="236"/>
      <c r="AS70" s="240">
        <f>SUM(AQ70*10+AR70)/AP70*10</f>
        <v>0</v>
      </c>
      <c r="AT70" s="236">
        <v>1</v>
      </c>
      <c r="AU70" s="236"/>
      <c r="AV70" s="236"/>
      <c r="AW70" s="237">
        <f>SUM(AU70*10+AV70)/AT70*10</f>
        <v>0</v>
      </c>
      <c r="AX70" s="236">
        <v>1</v>
      </c>
      <c r="AY70" s="236"/>
      <c r="AZ70" s="236"/>
      <c r="BA70" s="237">
        <f>SUM(AY70*10+AZ70)/AX70*10</f>
        <v>0</v>
      </c>
      <c r="BB70" s="234">
        <f>IF(H70&lt;250,0,IF(H70&lt;500,250,IF(H70&lt;750,"500",IF(H70&lt;1000,750,IF(H70&lt;1500,1000,IF(H70&lt;2000,1500,IF(H70&lt;2500,2000,IF(H70&lt;3000,2500,3000))))))))</f>
        <v>0</v>
      </c>
      <c r="BC70" s="241">
        <v>0</v>
      </c>
      <c r="BD70" s="234">
        <f>BB70-BC70</f>
        <v>0</v>
      </c>
      <c r="BE70" s="234" t="str">
        <f>IF(BD70=0,"geen actie",CONCATENATE("diploma uitschrijven: ",BB70," punten"))</f>
        <v>geen actie</v>
      </c>
      <c r="BF70" s="242">
        <v>69</v>
      </c>
    </row>
    <row r="71" spans="1:58" ht="17.25" customHeight="1" x14ac:dyDescent="0.3">
      <c r="A71" s="227">
        <v>70</v>
      </c>
      <c r="B71" s="227" t="str">
        <f>IF(A71=BF71,"v","x")</f>
        <v>v</v>
      </c>
      <c r="C71" s="149"/>
      <c r="D71" s="228"/>
      <c r="E71" s="254"/>
      <c r="F71" s="230"/>
      <c r="G71" s="231"/>
      <c r="H71" s="232">
        <f>SUM(M71+Q71+U71+Y71+AC71+AG71+AK71+AO71+AS71+AW71+BA71)</f>
        <v>0</v>
      </c>
      <c r="I71" s="233"/>
      <c r="J71" s="153">
        <v>2021</v>
      </c>
      <c r="K71" s="453">
        <f>J71-I71</f>
        <v>2021</v>
      </c>
      <c r="L71" s="234">
        <f>H71-M71</f>
        <v>0</v>
      </c>
      <c r="M71" s="235">
        <v>0</v>
      </c>
      <c r="N71" s="236">
        <v>1</v>
      </c>
      <c r="O71" s="236"/>
      <c r="P71" s="236"/>
      <c r="Q71" s="237">
        <f>SUM(O71*10+P71)/N71*10</f>
        <v>0</v>
      </c>
      <c r="R71" s="236">
        <v>1</v>
      </c>
      <c r="S71" s="236"/>
      <c r="T71" s="236"/>
      <c r="U71" s="237">
        <f>SUM(S71*10+T71)/R71*10</f>
        <v>0</v>
      </c>
      <c r="V71" s="236">
        <v>1</v>
      </c>
      <c r="W71" s="236"/>
      <c r="X71" s="236"/>
      <c r="Y71" s="237">
        <f>SUM(W71*10+X71)/V71*10</f>
        <v>0</v>
      </c>
      <c r="Z71" s="236">
        <v>1</v>
      </c>
      <c r="AA71" s="236"/>
      <c r="AB71" s="236"/>
      <c r="AC71" s="237">
        <f>SUM(AA71*10+AB71/2)/Z71*10</f>
        <v>0</v>
      </c>
      <c r="AD71" s="236">
        <v>1</v>
      </c>
      <c r="AE71" s="236"/>
      <c r="AF71" s="236"/>
      <c r="AG71" s="238">
        <f>SUM(AE71*10+AF71)/AD71*10</f>
        <v>0</v>
      </c>
      <c r="AH71" s="236">
        <v>1</v>
      </c>
      <c r="AI71" s="236"/>
      <c r="AJ71" s="236"/>
      <c r="AK71" s="238">
        <f>SUM(AI71*10+AJ71)/AH71*10</f>
        <v>0</v>
      </c>
      <c r="AL71" s="236">
        <v>1</v>
      </c>
      <c r="AM71" s="236"/>
      <c r="AN71" s="236"/>
      <c r="AO71" s="239">
        <f>SUM(AM71*10+AN71)/AL71*10</f>
        <v>0</v>
      </c>
      <c r="AP71" s="236">
        <v>1</v>
      </c>
      <c r="AQ71" s="236"/>
      <c r="AR71" s="236"/>
      <c r="AS71" s="240">
        <f>SUM(AQ71*10+AR71)/AP71*10</f>
        <v>0</v>
      </c>
      <c r="AT71" s="236">
        <v>1</v>
      </c>
      <c r="AU71" s="236"/>
      <c r="AV71" s="236"/>
      <c r="AW71" s="237">
        <f>SUM(AU71*10+AV71)/AT71*10</f>
        <v>0</v>
      </c>
      <c r="AX71" s="236">
        <v>1</v>
      </c>
      <c r="AY71" s="236"/>
      <c r="AZ71" s="236"/>
      <c r="BA71" s="237">
        <f>SUM(AY71*10+AZ71)/AX71*10</f>
        <v>0</v>
      </c>
      <c r="BB71" s="234">
        <f>IF(H71&lt;250,0,IF(H71&lt;500,250,IF(H71&lt;750,"500",IF(H71&lt;1000,750,IF(H71&lt;1500,1000,IF(H71&lt;2000,1500,IF(H71&lt;2500,2000,IF(H71&lt;3000,2500,3000))))))))</f>
        <v>0</v>
      </c>
      <c r="BC71" s="241">
        <v>0</v>
      </c>
      <c r="BD71" s="234">
        <f>BB71-BC71</f>
        <v>0</v>
      </c>
      <c r="BE71" s="234" t="str">
        <f>IF(BD71=0,"geen actie",CONCATENATE("diploma uitschrijven: ",BB71," punten"))</f>
        <v>geen actie</v>
      </c>
      <c r="BF71" s="242">
        <v>70</v>
      </c>
    </row>
    <row r="72" spans="1:58" ht="17.25" customHeight="1" x14ac:dyDescent="0.3">
      <c r="A72" s="227">
        <v>71</v>
      </c>
      <c r="B72" s="227" t="str">
        <f>IF(A72=BF72,"v","x")</f>
        <v>v</v>
      </c>
      <c r="C72" s="149"/>
      <c r="D72" s="228"/>
      <c r="E72" s="254"/>
      <c r="F72" s="230"/>
      <c r="G72" s="231"/>
      <c r="H72" s="232">
        <f>SUM(M72+Q72+U72+Y72+AC72+AG72+AK72+AO72+AS72+AW72+BA72)</f>
        <v>0</v>
      </c>
      <c r="I72" s="233"/>
      <c r="J72" s="153">
        <v>2021</v>
      </c>
      <c r="K72" s="453">
        <f>J72-I72</f>
        <v>2021</v>
      </c>
      <c r="L72" s="234">
        <f>H72-M72</f>
        <v>0</v>
      </c>
      <c r="M72" s="235">
        <v>0</v>
      </c>
      <c r="N72" s="236">
        <v>1</v>
      </c>
      <c r="O72" s="236"/>
      <c r="P72" s="236"/>
      <c r="Q72" s="237">
        <f>SUM(O72*10+P72)/N72*10</f>
        <v>0</v>
      </c>
      <c r="R72" s="236">
        <v>1</v>
      </c>
      <c r="S72" s="236"/>
      <c r="T72" s="236"/>
      <c r="U72" s="237">
        <f>SUM(S72*10+T72)/R72*10</f>
        <v>0</v>
      </c>
      <c r="V72" s="236">
        <v>1</v>
      </c>
      <c r="W72" s="236"/>
      <c r="X72" s="236"/>
      <c r="Y72" s="237">
        <f>SUM(W72*10+X72)/V72*10</f>
        <v>0</v>
      </c>
      <c r="Z72" s="236">
        <v>1</v>
      </c>
      <c r="AA72" s="236"/>
      <c r="AB72" s="236"/>
      <c r="AC72" s="237">
        <f>SUM(AA72*10+AB72/2)/Z72*10</f>
        <v>0</v>
      </c>
      <c r="AD72" s="236">
        <v>1</v>
      </c>
      <c r="AE72" s="236"/>
      <c r="AF72" s="236"/>
      <c r="AG72" s="238">
        <f>SUM(AE72*10+AF72)/AD72*10</f>
        <v>0</v>
      </c>
      <c r="AH72" s="236">
        <v>1</v>
      </c>
      <c r="AI72" s="236"/>
      <c r="AJ72" s="236"/>
      <c r="AK72" s="238">
        <f>SUM(AI72*10+AJ72)/AH72*10</f>
        <v>0</v>
      </c>
      <c r="AL72" s="236">
        <v>1</v>
      </c>
      <c r="AM72" s="236"/>
      <c r="AN72" s="236"/>
      <c r="AO72" s="239">
        <f>SUM(AM72*10+AN72)/AL72*10</f>
        <v>0</v>
      </c>
      <c r="AP72" s="236">
        <v>1</v>
      </c>
      <c r="AQ72" s="236"/>
      <c r="AR72" s="236"/>
      <c r="AS72" s="240">
        <f>SUM(AQ72*10+AR72)/AP72*10</f>
        <v>0</v>
      </c>
      <c r="AT72" s="236">
        <v>1</v>
      </c>
      <c r="AU72" s="236"/>
      <c r="AV72" s="236"/>
      <c r="AW72" s="237">
        <f>SUM(AU72*10+AV72)/AT72*10</f>
        <v>0</v>
      </c>
      <c r="AX72" s="236">
        <v>1</v>
      </c>
      <c r="AY72" s="236"/>
      <c r="AZ72" s="236"/>
      <c r="BA72" s="237">
        <f>SUM(AY72*10+AZ72)/AX72*10</f>
        <v>0</v>
      </c>
      <c r="BB72" s="234">
        <f>IF(H72&lt;250,0,IF(H72&lt;500,250,IF(H72&lt;750,"500",IF(H72&lt;1000,750,IF(H72&lt;1500,1000,IF(H72&lt;2000,1500,IF(H72&lt;2500,2000,IF(H72&lt;3000,2500,3000))))))))</f>
        <v>0</v>
      </c>
      <c r="BC72" s="241">
        <v>0</v>
      </c>
      <c r="BD72" s="234">
        <f>BB72-BC72</f>
        <v>0</v>
      </c>
      <c r="BE72" s="234" t="str">
        <f>IF(BD72=0,"geen actie",CONCATENATE("diploma uitschrijven: ",BB72," punten"))</f>
        <v>geen actie</v>
      </c>
      <c r="BF72" s="242">
        <v>71</v>
      </c>
    </row>
    <row r="73" spans="1:58" ht="17.25" customHeight="1" x14ac:dyDescent="0.3">
      <c r="A73" s="227">
        <v>72</v>
      </c>
      <c r="B73" s="227" t="str">
        <f>IF(A73=BF73,"v","x")</f>
        <v>v</v>
      </c>
      <c r="C73" s="149"/>
      <c r="D73" s="228"/>
      <c r="E73" s="254"/>
      <c r="F73" s="230"/>
      <c r="G73" s="231"/>
      <c r="H73" s="232">
        <f>SUM(M73+Q73+U73+Y73+AC73+AG73+AK73+AO73+AS73+AW73+BA73)</f>
        <v>0</v>
      </c>
      <c r="I73" s="233"/>
      <c r="J73" s="153">
        <v>2021</v>
      </c>
      <c r="K73" s="453">
        <f>J73-I73</f>
        <v>2021</v>
      </c>
      <c r="L73" s="234">
        <f>H73-M73</f>
        <v>0</v>
      </c>
      <c r="M73" s="235">
        <v>0</v>
      </c>
      <c r="N73" s="236">
        <v>1</v>
      </c>
      <c r="O73" s="236"/>
      <c r="P73" s="236"/>
      <c r="Q73" s="237">
        <f>SUM(O73*10+P73)/N73*10</f>
        <v>0</v>
      </c>
      <c r="R73" s="236">
        <v>1</v>
      </c>
      <c r="S73" s="236"/>
      <c r="T73" s="236"/>
      <c r="U73" s="237">
        <f>SUM(S73*10+T73)/R73*10</f>
        <v>0</v>
      </c>
      <c r="V73" s="236">
        <v>1</v>
      </c>
      <c r="W73" s="236"/>
      <c r="X73" s="236"/>
      <c r="Y73" s="237">
        <f>SUM(W73*10+X73)/V73*10</f>
        <v>0</v>
      </c>
      <c r="Z73" s="236">
        <v>1</v>
      </c>
      <c r="AA73" s="236"/>
      <c r="AB73" s="236"/>
      <c r="AC73" s="237">
        <f>SUM(AA73*10+AB73/2)/Z73*10</f>
        <v>0</v>
      </c>
      <c r="AD73" s="236">
        <v>1</v>
      </c>
      <c r="AE73" s="236"/>
      <c r="AF73" s="236"/>
      <c r="AG73" s="238">
        <f>SUM(AE73*10+AF73)/AD73*10</f>
        <v>0</v>
      </c>
      <c r="AH73" s="236">
        <v>1</v>
      </c>
      <c r="AI73" s="236"/>
      <c r="AJ73" s="236"/>
      <c r="AK73" s="238">
        <f>SUM(AI73*10+AJ73)/AH73*10</f>
        <v>0</v>
      </c>
      <c r="AL73" s="236">
        <v>1</v>
      </c>
      <c r="AM73" s="236"/>
      <c r="AN73" s="236"/>
      <c r="AO73" s="239">
        <f>SUM(AM73*10+AN73)/AL73*10</f>
        <v>0</v>
      </c>
      <c r="AP73" s="236">
        <v>1</v>
      </c>
      <c r="AQ73" s="236"/>
      <c r="AR73" s="236"/>
      <c r="AS73" s="240">
        <f>SUM(AQ73*10+AR73)/AP73*10</f>
        <v>0</v>
      </c>
      <c r="AT73" s="236">
        <v>1</v>
      </c>
      <c r="AU73" s="236"/>
      <c r="AV73" s="236"/>
      <c r="AW73" s="237">
        <f>SUM(AU73*10+AV73)/AT73*10</f>
        <v>0</v>
      </c>
      <c r="AX73" s="236">
        <v>1</v>
      </c>
      <c r="AY73" s="236"/>
      <c r="AZ73" s="236"/>
      <c r="BA73" s="237">
        <f>SUM(AY73*10+AZ73)/AX73*10</f>
        <v>0</v>
      </c>
      <c r="BB73" s="234">
        <f>IF(H73&lt;250,0,IF(H73&lt;500,250,IF(H73&lt;750,"500",IF(H73&lt;1000,750,IF(H73&lt;1500,1000,IF(H73&lt;2000,1500,IF(H73&lt;2500,2000,IF(H73&lt;3000,2500,3000))))))))</f>
        <v>0</v>
      </c>
      <c r="BC73" s="241">
        <v>0</v>
      </c>
      <c r="BD73" s="234">
        <f>BB73-BC73</f>
        <v>0</v>
      </c>
      <c r="BE73" s="234" t="str">
        <f>IF(BD73=0,"geen actie",CONCATENATE("diploma uitschrijven: ",BB73," punten"))</f>
        <v>geen actie</v>
      </c>
      <c r="BF73" s="242">
        <v>72</v>
      </c>
    </row>
    <row r="74" spans="1:58" ht="17.25" customHeight="1" x14ac:dyDescent="0.3">
      <c r="A74" s="227">
        <v>73</v>
      </c>
      <c r="B74" s="227" t="str">
        <f>IF(A74=BF74,"v","x")</f>
        <v>v</v>
      </c>
      <c r="C74" s="227"/>
      <c r="D74" s="228"/>
      <c r="E74" s="254"/>
      <c r="F74" s="230"/>
      <c r="G74" s="231"/>
      <c r="H74" s="232">
        <f>SUM(M74+Q74+U74+Y74+AC74+AG74+AK74+AO74+AS74+AW74+BA74)</f>
        <v>0</v>
      </c>
      <c r="I74" s="233"/>
      <c r="J74" s="153">
        <v>2021</v>
      </c>
      <c r="K74" s="453">
        <f>J74-I74</f>
        <v>2021</v>
      </c>
      <c r="L74" s="234">
        <f>H74-M74</f>
        <v>0</v>
      </c>
      <c r="M74" s="235">
        <v>0</v>
      </c>
      <c r="N74" s="236">
        <v>1</v>
      </c>
      <c r="O74" s="236"/>
      <c r="P74" s="236"/>
      <c r="Q74" s="237">
        <f>SUM(O74*10+P74)/N74*10</f>
        <v>0</v>
      </c>
      <c r="R74" s="236">
        <v>1</v>
      </c>
      <c r="S74" s="236"/>
      <c r="T74" s="236"/>
      <c r="U74" s="237">
        <f>SUM(S74*10+T74)/R74*10</f>
        <v>0</v>
      </c>
      <c r="V74" s="236">
        <v>1</v>
      </c>
      <c r="W74" s="236"/>
      <c r="X74" s="236"/>
      <c r="Y74" s="237">
        <f>SUM(W74*10+X74)/V74*10</f>
        <v>0</v>
      </c>
      <c r="Z74" s="236">
        <v>1</v>
      </c>
      <c r="AA74" s="236"/>
      <c r="AB74" s="236"/>
      <c r="AC74" s="237">
        <f>SUM(AA74*10+AB74/2)/Z74*10</f>
        <v>0</v>
      </c>
      <c r="AD74" s="236">
        <v>1</v>
      </c>
      <c r="AE74" s="236"/>
      <c r="AF74" s="236"/>
      <c r="AG74" s="238">
        <f>SUM(AE74*10+AF74)/AD74*10</f>
        <v>0</v>
      </c>
      <c r="AH74" s="236">
        <v>1</v>
      </c>
      <c r="AI74" s="236"/>
      <c r="AJ74" s="236"/>
      <c r="AK74" s="238">
        <f>SUM(AI74*10+AJ74)/AH74*10</f>
        <v>0</v>
      </c>
      <c r="AL74" s="236">
        <v>1</v>
      </c>
      <c r="AM74" s="236"/>
      <c r="AN74" s="236"/>
      <c r="AO74" s="239">
        <f>SUM(AM74*10+AN74)/AL74*10</f>
        <v>0</v>
      </c>
      <c r="AP74" s="236">
        <v>1</v>
      </c>
      <c r="AQ74" s="236"/>
      <c r="AR74" s="236"/>
      <c r="AS74" s="240">
        <f>SUM(AQ74*10+AR74)/AP74*10</f>
        <v>0</v>
      </c>
      <c r="AT74" s="236">
        <v>1</v>
      </c>
      <c r="AU74" s="236"/>
      <c r="AV74" s="236"/>
      <c r="AW74" s="237">
        <f>SUM(AU74*10+AV74)/AT74*10</f>
        <v>0</v>
      </c>
      <c r="AX74" s="236">
        <v>1</v>
      </c>
      <c r="AY74" s="236"/>
      <c r="AZ74" s="236"/>
      <c r="BA74" s="237">
        <f>SUM(AY74*10+AZ74)/AX74*10</f>
        <v>0</v>
      </c>
      <c r="BB74" s="234">
        <f>IF(H74&lt;250,0,IF(H74&lt;500,250,IF(H74&lt;750,"500",IF(H74&lt;1000,750,IF(H74&lt;1500,1000,IF(H74&lt;2000,1500,IF(H74&lt;2500,2000,IF(H74&lt;3000,2500,3000))))))))</f>
        <v>0</v>
      </c>
      <c r="BC74" s="241">
        <v>0</v>
      </c>
      <c r="BD74" s="234">
        <f>BB74-BC74</f>
        <v>0</v>
      </c>
      <c r="BE74" s="234" t="str">
        <f>IF(BD74=0,"geen actie",CONCATENATE("diploma uitschrijven: ",BB74," punten"))</f>
        <v>geen actie</v>
      </c>
      <c r="BF74" s="242">
        <v>73</v>
      </c>
    </row>
    <row r="75" spans="1:58" ht="17.25" customHeight="1" x14ac:dyDescent="0.3">
      <c r="A75" s="227">
        <v>74</v>
      </c>
      <c r="B75" s="227" t="str">
        <f>IF(A75=BF75,"v","x")</f>
        <v>v</v>
      </c>
      <c r="C75" s="227"/>
      <c r="D75" s="228"/>
      <c r="E75" s="254"/>
      <c r="F75" s="230"/>
      <c r="G75" s="231"/>
      <c r="H75" s="232">
        <f>SUM(M75+Q75+U75+Y75+AC75+AG75+AK75+AO75+AS75+AW75+BA75)</f>
        <v>0</v>
      </c>
      <c r="I75" s="233"/>
      <c r="J75" s="153">
        <v>2021</v>
      </c>
      <c r="K75" s="453">
        <f>J75-I75</f>
        <v>2021</v>
      </c>
      <c r="L75" s="234">
        <f>H75-M75</f>
        <v>0</v>
      </c>
      <c r="M75" s="235">
        <v>0</v>
      </c>
      <c r="N75" s="236">
        <v>1</v>
      </c>
      <c r="O75" s="236"/>
      <c r="P75" s="236"/>
      <c r="Q75" s="237">
        <f>SUM(O75*10+P75)/N75*10</f>
        <v>0</v>
      </c>
      <c r="R75" s="236">
        <v>1</v>
      </c>
      <c r="S75" s="236"/>
      <c r="T75" s="236"/>
      <c r="U75" s="237">
        <f>SUM(S75*10+T75)/R75*10</f>
        <v>0</v>
      </c>
      <c r="V75" s="236">
        <v>1</v>
      </c>
      <c r="W75" s="236"/>
      <c r="X75" s="236"/>
      <c r="Y75" s="237">
        <f>SUM(W75*10+X75)/V75*10</f>
        <v>0</v>
      </c>
      <c r="Z75" s="236">
        <v>1</v>
      </c>
      <c r="AA75" s="236"/>
      <c r="AB75" s="236"/>
      <c r="AC75" s="237">
        <f>SUM(AA75*10+AB75/2)/Z75*10</f>
        <v>0</v>
      </c>
      <c r="AD75" s="236">
        <v>1</v>
      </c>
      <c r="AE75" s="236"/>
      <c r="AF75" s="236"/>
      <c r="AG75" s="238">
        <f>SUM(AE75*10+AF75)/AD75*10</f>
        <v>0</v>
      </c>
      <c r="AH75" s="236">
        <v>1</v>
      </c>
      <c r="AI75" s="236"/>
      <c r="AJ75" s="236"/>
      <c r="AK75" s="238">
        <f>SUM(AI75*10+AJ75)/AH75*10</f>
        <v>0</v>
      </c>
      <c r="AL75" s="236">
        <v>1</v>
      </c>
      <c r="AM75" s="236"/>
      <c r="AN75" s="236"/>
      <c r="AO75" s="239">
        <f>SUM(AM75*10+AN75)/AL75*10</f>
        <v>0</v>
      </c>
      <c r="AP75" s="236">
        <v>1</v>
      </c>
      <c r="AQ75" s="236"/>
      <c r="AR75" s="236"/>
      <c r="AS75" s="240">
        <f>SUM(AQ75*10+AR75)/AP75*10</f>
        <v>0</v>
      </c>
      <c r="AT75" s="236">
        <v>1</v>
      </c>
      <c r="AU75" s="236"/>
      <c r="AV75" s="236"/>
      <c r="AW75" s="237">
        <f>SUM(AU75*10+AV75)/AT75*10</f>
        <v>0</v>
      </c>
      <c r="AX75" s="236">
        <v>1</v>
      </c>
      <c r="AY75" s="236"/>
      <c r="AZ75" s="236"/>
      <c r="BA75" s="237">
        <f>SUM(AY75*10+AZ75)/AX75*10</f>
        <v>0</v>
      </c>
      <c r="BB75" s="234">
        <f>IF(H75&lt;250,0,IF(H75&lt;500,250,IF(H75&lt;750,"500",IF(H75&lt;1000,750,IF(H75&lt;1500,1000,IF(H75&lt;2000,1500,IF(H75&lt;2500,2000,IF(H75&lt;3000,2500,3000))))))))</f>
        <v>0</v>
      </c>
      <c r="BC75" s="241">
        <v>0</v>
      </c>
      <c r="BD75" s="234">
        <f>BB75-BC75</f>
        <v>0</v>
      </c>
      <c r="BE75" s="234" t="str">
        <f>IF(BD75=0,"geen actie",CONCATENATE("diploma uitschrijven: ",BB75," punten"))</f>
        <v>geen actie</v>
      </c>
      <c r="BF75" s="242">
        <v>74</v>
      </c>
    </row>
    <row r="76" spans="1:58" ht="17.25" customHeight="1" x14ac:dyDescent="0.3">
      <c r="A76" s="227">
        <v>75</v>
      </c>
      <c r="B76" s="227" t="str">
        <f>IF(A76=BF76,"v","x")</f>
        <v>v</v>
      </c>
      <c r="C76" s="227"/>
      <c r="D76" s="228"/>
      <c r="E76" s="254"/>
      <c r="F76" s="230"/>
      <c r="G76" s="231"/>
      <c r="H76" s="232">
        <f>SUM(M76+Q76+U76+Y76+AC76+AG76+AK76+AO76+AS76+AW76+BA76)</f>
        <v>0</v>
      </c>
      <c r="I76" s="233"/>
      <c r="J76" s="153">
        <v>2021</v>
      </c>
      <c r="K76" s="453">
        <f>J76-I76</f>
        <v>2021</v>
      </c>
      <c r="L76" s="234">
        <f>H76-M76</f>
        <v>0</v>
      </c>
      <c r="M76" s="235">
        <v>0</v>
      </c>
      <c r="N76" s="236">
        <v>1</v>
      </c>
      <c r="O76" s="236"/>
      <c r="P76" s="236"/>
      <c r="Q76" s="237">
        <f>SUM(O76*10+P76)/N76*10</f>
        <v>0</v>
      </c>
      <c r="R76" s="236">
        <v>1</v>
      </c>
      <c r="S76" s="236"/>
      <c r="T76" s="236"/>
      <c r="U76" s="237">
        <f>SUM(S76*10+T76)/R76*10</f>
        <v>0</v>
      </c>
      <c r="V76" s="236">
        <v>1</v>
      </c>
      <c r="W76" s="236"/>
      <c r="X76" s="236"/>
      <c r="Y76" s="237">
        <f>SUM(W76*10+X76)/V76*10</f>
        <v>0</v>
      </c>
      <c r="Z76" s="236">
        <v>1</v>
      </c>
      <c r="AA76" s="236"/>
      <c r="AB76" s="236"/>
      <c r="AC76" s="237">
        <f>SUM(AA76*10+AB76/2)/Z76*10</f>
        <v>0</v>
      </c>
      <c r="AD76" s="236">
        <v>1</v>
      </c>
      <c r="AE76" s="236"/>
      <c r="AF76" s="236"/>
      <c r="AG76" s="238">
        <f>SUM(AE76*10+AF76)/AD76*10</f>
        <v>0</v>
      </c>
      <c r="AH76" s="236">
        <v>1</v>
      </c>
      <c r="AI76" s="236"/>
      <c r="AJ76" s="236"/>
      <c r="AK76" s="238">
        <f>SUM(AI76*10+AJ76)/AH76*10</f>
        <v>0</v>
      </c>
      <c r="AL76" s="236">
        <v>1</v>
      </c>
      <c r="AM76" s="236"/>
      <c r="AN76" s="236"/>
      <c r="AO76" s="239">
        <f>SUM(AM76*10+AN76)/AL76*10</f>
        <v>0</v>
      </c>
      <c r="AP76" s="236">
        <v>1</v>
      </c>
      <c r="AQ76" s="236"/>
      <c r="AR76" s="236"/>
      <c r="AS76" s="240">
        <f>SUM(AQ76*10+AR76)/AP76*10</f>
        <v>0</v>
      </c>
      <c r="AT76" s="236">
        <v>1</v>
      </c>
      <c r="AU76" s="236"/>
      <c r="AV76" s="236"/>
      <c r="AW76" s="237">
        <f>SUM(AU76*10+AV76)/AT76*10</f>
        <v>0</v>
      </c>
      <c r="AX76" s="236">
        <v>1</v>
      </c>
      <c r="AY76" s="236"/>
      <c r="AZ76" s="236"/>
      <c r="BA76" s="237">
        <f>SUM(AY76*10+AZ76)/AX76*10</f>
        <v>0</v>
      </c>
      <c r="BB76" s="234">
        <f>IF(H76&lt;250,0,IF(H76&lt;500,250,IF(H76&lt;750,"500",IF(H76&lt;1000,750,IF(H76&lt;1500,1000,IF(H76&lt;2000,1500,IF(H76&lt;2500,2000,IF(H76&lt;3000,2500,3000))))))))</f>
        <v>0</v>
      </c>
      <c r="BC76" s="241">
        <v>0</v>
      </c>
      <c r="BD76" s="234">
        <f>BB76-BC76</f>
        <v>0</v>
      </c>
      <c r="BE76" s="234" t="str">
        <f>IF(BD76=0,"geen actie",CONCATENATE("diploma uitschrijven: ",BB76," punten"))</f>
        <v>geen actie</v>
      </c>
      <c r="BF76" s="242">
        <v>75</v>
      </c>
    </row>
    <row r="77" spans="1:58" ht="17.25" customHeight="1" x14ac:dyDescent="0.3">
      <c r="A77" s="227">
        <v>76</v>
      </c>
      <c r="B77" s="227" t="str">
        <f>IF(A77=BF77,"v","x")</f>
        <v>v</v>
      </c>
      <c r="C77" s="227"/>
      <c r="D77" s="228"/>
      <c r="E77" s="254"/>
      <c r="F77" s="230"/>
      <c r="G77" s="231"/>
      <c r="H77" s="232">
        <f>SUM(M77+Q77+U77+Y77+AC77+AG77+AK77+AO77+AS77+AW77+BA77)</f>
        <v>0</v>
      </c>
      <c r="I77" s="233"/>
      <c r="J77" s="153">
        <v>2021</v>
      </c>
      <c r="K77" s="453">
        <f>J77-I77</f>
        <v>2021</v>
      </c>
      <c r="L77" s="234">
        <f>H77-M77</f>
        <v>0</v>
      </c>
      <c r="M77" s="235">
        <v>0</v>
      </c>
      <c r="N77" s="236">
        <v>1</v>
      </c>
      <c r="O77" s="236"/>
      <c r="P77" s="236"/>
      <c r="Q77" s="237">
        <f>SUM(O77*10+P77)/N77*10</f>
        <v>0</v>
      </c>
      <c r="R77" s="236">
        <v>1</v>
      </c>
      <c r="S77" s="236"/>
      <c r="T77" s="236"/>
      <c r="U77" s="237">
        <f>SUM(S77*10+T77)/R77*10</f>
        <v>0</v>
      </c>
      <c r="V77" s="236">
        <v>1</v>
      </c>
      <c r="W77" s="236"/>
      <c r="X77" s="236"/>
      <c r="Y77" s="237">
        <f>SUM(W77*10+X77)/V77*10</f>
        <v>0</v>
      </c>
      <c r="Z77" s="236">
        <v>1</v>
      </c>
      <c r="AA77" s="236"/>
      <c r="AB77" s="236"/>
      <c r="AC77" s="237">
        <f>SUM(AA77*10+AB77/2)/Z77*10</f>
        <v>0</v>
      </c>
      <c r="AD77" s="236">
        <v>1</v>
      </c>
      <c r="AE77" s="236"/>
      <c r="AF77" s="236"/>
      <c r="AG77" s="238">
        <f>SUM(AE77*10+AF77)/AD77*10</f>
        <v>0</v>
      </c>
      <c r="AH77" s="236">
        <v>1</v>
      </c>
      <c r="AI77" s="236"/>
      <c r="AJ77" s="236"/>
      <c r="AK77" s="238">
        <f>SUM(AI77*10+AJ77)/AH77*10</f>
        <v>0</v>
      </c>
      <c r="AL77" s="236">
        <v>1</v>
      </c>
      <c r="AM77" s="236"/>
      <c r="AN77" s="236"/>
      <c r="AO77" s="239">
        <f>SUM(AM77*10+AN77)/AL77*10</f>
        <v>0</v>
      </c>
      <c r="AP77" s="236">
        <v>1</v>
      </c>
      <c r="AQ77" s="236"/>
      <c r="AR77" s="236"/>
      <c r="AS77" s="240">
        <f>SUM(AQ77*10+AR77)/AP77*10</f>
        <v>0</v>
      </c>
      <c r="AT77" s="236">
        <v>1</v>
      </c>
      <c r="AU77" s="236"/>
      <c r="AV77" s="236"/>
      <c r="AW77" s="237">
        <f>SUM(AU77*10+AV77)/AT77*10</f>
        <v>0</v>
      </c>
      <c r="AX77" s="236">
        <v>1</v>
      </c>
      <c r="AY77" s="236"/>
      <c r="AZ77" s="236"/>
      <c r="BA77" s="237">
        <f>SUM(AY77*10+AZ77)/AX77*10</f>
        <v>0</v>
      </c>
      <c r="BB77" s="234">
        <f>IF(H77&lt;250,0,IF(H77&lt;500,250,IF(H77&lt;750,"500",IF(H77&lt;1000,750,IF(H77&lt;1500,1000,IF(H77&lt;2000,1500,IF(H77&lt;2500,2000,IF(H77&lt;3000,2500,3000))))))))</f>
        <v>0</v>
      </c>
      <c r="BC77" s="241">
        <v>0</v>
      </c>
      <c r="BD77" s="234">
        <f>BB77-BC77</f>
        <v>0</v>
      </c>
      <c r="BE77" s="234" t="str">
        <f>IF(BD77=0,"geen actie",CONCATENATE("diploma uitschrijven: ",BB77," punten"))</f>
        <v>geen actie</v>
      </c>
      <c r="BF77" s="242">
        <v>76</v>
      </c>
    </row>
    <row r="78" spans="1:58" ht="17.25" customHeight="1" x14ac:dyDescent="0.3">
      <c r="A78" s="227">
        <v>77</v>
      </c>
      <c r="B78" s="227" t="str">
        <f>IF(A78=BF78,"v","x")</f>
        <v>v</v>
      </c>
      <c r="C78" s="227"/>
      <c r="D78" s="228"/>
      <c r="E78" s="254"/>
      <c r="F78" s="249"/>
      <c r="G78" s="177"/>
      <c r="H78" s="232">
        <f>SUM(M78+Q78+U78+Y78+AC78+AG78+AK78+AO78+AS78+AW78+BA78)</f>
        <v>0</v>
      </c>
      <c r="I78" s="227"/>
      <c r="J78" s="153">
        <v>2021</v>
      </c>
      <c r="K78" s="453">
        <f>J78-I78</f>
        <v>2021</v>
      </c>
      <c r="L78" s="234">
        <f>H78-M78</f>
        <v>0</v>
      </c>
      <c r="M78" s="235">
        <v>0</v>
      </c>
      <c r="N78" s="236">
        <v>1</v>
      </c>
      <c r="O78" s="236"/>
      <c r="P78" s="236"/>
      <c r="Q78" s="237">
        <f>SUM(O78*10+P78)/N78*10</f>
        <v>0</v>
      </c>
      <c r="R78" s="236">
        <v>1</v>
      </c>
      <c r="S78" s="236"/>
      <c r="T78" s="236"/>
      <c r="U78" s="237">
        <f>SUM(S78*10+T78)/R78*10</f>
        <v>0</v>
      </c>
      <c r="V78" s="236">
        <v>1</v>
      </c>
      <c r="W78" s="236"/>
      <c r="X78" s="236"/>
      <c r="Y78" s="237">
        <f>SUM(W78*10+X78)/V78*10</f>
        <v>0</v>
      </c>
      <c r="Z78" s="236">
        <v>1</v>
      </c>
      <c r="AA78" s="236"/>
      <c r="AB78" s="236"/>
      <c r="AC78" s="237">
        <f>SUM(AA78*10+AB78/2)/Z78*10</f>
        <v>0</v>
      </c>
      <c r="AD78" s="236">
        <v>1</v>
      </c>
      <c r="AE78" s="236"/>
      <c r="AF78" s="236"/>
      <c r="AG78" s="238">
        <f>SUM(AE78*10+AF78)/AD78*10</f>
        <v>0</v>
      </c>
      <c r="AH78" s="236">
        <v>1</v>
      </c>
      <c r="AI78" s="236"/>
      <c r="AJ78" s="236"/>
      <c r="AK78" s="238">
        <f>SUM(AI78*10+AJ78)/AH78*10</f>
        <v>0</v>
      </c>
      <c r="AL78" s="236">
        <v>1</v>
      </c>
      <c r="AM78" s="236"/>
      <c r="AN78" s="236"/>
      <c r="AO78" s="239">
        <f>SUM(AM78*10+AN78)/AL78*10</f>
        <v>0</v>
      </c>
      <c r="AP78" s="236">
        <v>1</v>
      </c>
      <c r="AQ78" s="236"/>
      <c r="AR78" s="236"/>
      <c r="AS78" s="240">
        <f>SUM(AQ78*10+AR78)/AP78*10</f>
        <v>0</v>
      </c>
      <c r="AT78" s="236">
        <v>1</v>
      </c>
      <c r="AU78" s="236"/>
      <c r="AV78" s="236"/>
      <c r="AW78" s="237">
        <f>SUM(AU78*10+AV78)/AT78*10</f>
        <v>0</v>
      </c>
      <c r="AX78" s="236">
        <v>1</v>
      </c>
      <c r="AY78" s="236"/>
      <c r="AZ78" s="236"/>
      <c r="BA78" s="237">
        <f>SUM(AY78*10+AZ78)/AX78*10</f>
        <v>0</v>
      </c>
      <c r="BB78" s="234">
        <f>IF(H78&lt;250,0,IF(H78&lt;500,250,IF(H78&lt;750,"500",IF(H78&lt;1000,750,IF(H78&lt;1500,1000,IF(H78&lt;2000,1500,IF(H78&lt;2500,2000,IF(H78&lt;3000,2500,3000))))))))</f>
        <v>0</v>
      </c>
      <c r="BC78" s="241">
        <v>0</v>
      </c>
      <c r="BD78" s="234">
        <f>BB78-BC78</f>
        <v>0</v>
      </c>
      <c r="BE78" s="234" t="str">
        <f>IF(BD78=0,"geen actie",CONCATENATE("diploma uitschrijven: ",BB78," punten"))</f>
        <v>geen actie</v>
      </c>
      <c r="BF78" s="242">
        <v>77</v>
      </c>
    </row>
    <row r="79" spans="1:58" ht="17.25" customHeight="1" x14ac:dyDescent="0.3">
      <c r="A79" s="227">
        <v>78</v>
      </c>
      <c r="B79" s="227" t="str">
        <f>IF(A79=BF79,"v","x")</f>
        <v>v</v>
      </c>
      <c r="C79" s="227"/>
      <c r="D79" s="228"/>
      <c r="E79" s="254"/>
      <c r="F79" s="249"/>
      <c r="G79" s="177"/>
      <c r="H79" s="232">
        <f>SUM(M79+Q79+U79+Y79+AC79+AG79+AK79+AO79+AS79+AW79+BA79)</f>
        <v>0</v>
      </c>
      <c r="I79" s="227"/>
      <c r="J79" s="153">
        <v>2021</v>
      </c>
      <c r="K79" s="453">
        <f>J79-I79</f>
        <v>2021</v>
      </c>
      <c r="L79" s="234">
        <f>H79-M79</f>
        <v>0</v>
      </c>
      <c r="M79" s="235">
        <v>0</v>
      </c>
      <c r="N79" s="236">
        <v>1</v>
      </c>
      <c r="O79" s="236"/>
      <c r="P79" s="236"/>
      <c r="Q79" s="237">
        <f>SUM(O79*10+P79)/N79*10</f>
        <v>0</v>
      </c>
      <c r="R79" s="236">
        <v>1</v>
      </c>
      <c r="S79" s="236"/>
      <c r="T79" s="236"/>
      <c r="U79" s="237">
        <f>SUM(S79*10+T79)/R79*10</f>
        <v>0</v>
      </c>
      <c r="V79" s="236">
        <v>1</v>
      </c>
      <c r="W79" s="236"/>
      <c r="X79" s="236"/>
      <c r="Y79" s="237">
        <f>SUM(W79*10+X79)/V79*10</f>
        <v>0</v>
      </c>
      <c r="Z79" s="236">
        <v>1</v>
      </c>
      <c r="AA79" s="236"/>
      <c r="AB79" s="236"/>
      <c r="AC79" s="237">
        <f>SUM(AA79*10+AB79/2)/Z79*10</f>
        <v>0</v>
      </c>
      <c r="AD79" s="236">
        <v>1</v>
      </c>
      <c r="AE79" s="236"/>
      <c r="AF79" s="236"/>
      <c r="AG79" s="238">
        <f>SUM(AE79*10+AF79)/AD79*10</f>
        <v>0</v>
      </c>
      <c r="AH79" s="236">
        <v>1</v>
      </c>
      <c r="AI79" s="236"/>
      <c r="AJ79" s="236"/>
      <c r="AK79" s="238">
        <f>SUM(AI79*10+AJ79)/AH79*10</f>
        <v>0</v>
      </c>
      <c r="AL79" s="236">
        <v>1</v>
      </c>
      <c r="AM79" s="236"/>
      <c r="AN79" s="236"/>
      <c r="AO79" s="239">
        <f>SUM(AM79*10+AN79)/AL79*10</f>
        <v>0</v>
      </c>
      <c r="AP79" s="236">
        <v>1</v>
      </c>
      <c r="AQ79" s="236"/>
      <c r="AR79" s="236"/>
      <c r="AS79" s="240">
        <f>SUM(AQ79*10+AR79)/AP79*10</f>
        <v>0</v>
      </c>
      <c r="AT79" s="236">
        <v>1</v>
      </c>
      <c r="AU79" s="236"/>
      <c r="AV79" s="236"/>
      <c r="AW79" s="237">
        <f>SUM(AU79*10+AV79)/AT79*10</f>
        <v>0</v>
      </c>
      <c r="AX79" s="236">
        <v>1</v>
      </c>
      <c r="AY79" s="236"/>
      <c r="AZ79" s="236"/>
      <c r="BA79" s="237">
        <f>SUM(AY79*10+AZ79)/AX79*10</f>
        <v>0</v>
      </c>
      <c r="BB79" s="234">
        <f>IF(H79&lt;250,0,IF(H79&lt;500,250,IF(H79&lt;750,"500",IF(H79&lt;1000,750,IF(H79&lt;1500,1000,IF(H79&lt;2000,1500,IF(H79&lt;2500,2000,IF(H79&lt;3000,2500,3000))))))))</f>
        <v>0</v>
      </c>
      <c r="BC79" s="241">
        <v>0</v>
      </c>
      <c r="BD79" s="234">
        <f>BB79-BC79</f>
        <v>0</v>
      </c>
      <c r="BE79" s="234" t="str">
        <f>IF(BD79=0,"geen actie",CONCATENATE("diploma uitschrijven: ",BB79," punten"))</f>
        <v>geen actie</v>
      </c>
      <c r="BF79" s="242">
        <v>78</v>
      </c>
    </row>
    <row r="80" spans="1:58" ht="17.25" customHeight="1" x14ac:dyDescent="0.3">
      <c r="A80" s="227">
        <v>79</v>
      </c>
      <c r="B80" s="227" t="str">
        <f>IF(A80=BF80,"v","x")</f>
        <v>v</v>
      </c>
      <c r="C80" s="227"/>
      <c r="D80" s="228"/>
      <c r="E80" s="254"/>
      <c r="F80" s="249"/>
      <c r="G80" s="177"/>
      <c r="H80" s="232">
        <f>SUM(M80+Q80+U80+Y80+AC80+AG80+AK80+AO80+AS80+AW80+BA80)</f>
        <v>0</v>
      </c>
      <c r="I80" s="227"/>
      <c r="J80" s="153">
        <v>2021</v>
      </c>
      <c r="K80" s="453">
        <f>J80-I80</f>
        <v>2021</v>
      </c>
      <c r="L80" s="234">
        <f>H80-M80</f>
        <v>0</v>
      </c>
      <c r="M80" s="235">
        <v>0</v>
      </c>
      <c r="N80" s="236">
        <v>1</v>
      </c>
      <c r="O80" s="236"/>
      <c r="P80" s="236"/>
      <c r="Q80" s="237">
        <f>SUM(O80*10+P80)/N80*10</f>
        <v>0</v>
      </c>
      <c r="R80" s="236">
        <v>1</v>
      </c>
      <c r="S80" s="236"/>
      <c r="T80" s="236"/>
      <c r="U80" s="237">
        <f>SUM(S80*10+T80)/R80*10</f>
        <v>0</v>
      </c>
      <c r="V80" s="236">
        <v>1</v>
      </c>
      <c r="W80" s="236"/>
      <c r="X80" s="236"/>
      <c r="Y80" s="237">
        <f>SUM(W80*10+X80)/V80*10</f>
        <v>0</v>
      </c>
      <c r="Z80" s="236">
        <v>1</v>
      </c>
      <c r="AA80" s="236"/>
      <c r="AB80" s="236"/>
      <c r="AC80" s="237">
        <f>SUM(AA80*10+AB80/2)/Z80*10</f>
        <v>0</v>
      </c>
      <c r="AD80" s="236">
        <v>1</v>
      </c>
      <c r="AE80" s="236"/>
      <c r="AF80" s="236"/>
      <c r="AG80" s="238">
        <f>SUM(AE80*10+AF80)/AD80*10</f>
        <v>0</v>
      </c>
      <c r="AH80" s="236">
        <v>1</v>
      </c>
      <c r="AI80" s="236"/>
      <c r="AJ80" s="236"/>
      <c r="AK80" s="238">
        <f>SUM(AI80*10+AJ80)/AH80*10</f>
        <v>0</v>
      </c>
      <c r="AL80" s="236">
        <v>1</v>
      </c>
      <c r="AM80" s="236"/>
      <c r="AN80" s="236"/>
      <c r="AO80" s="239">
        <f>SUM(AM80*10+AN80)/AL80*10</f>
        <v>0</v>
      </c>
      <c r="AP80" s="236">
        <v>1</v>
      </c>
      <c r="AQ80" s="236"/>
      <c r="AR80" s="236"/>
      <c r="AS80" s="240">
        <f>SUM(AQ80*10+AR80)/AP80*10</f>
        <v>0</v>
      </c>
      <c r="AT80" s="236">
        <v>1</v>
      </c>
      <c r="AU80" s="236"/>
      <c r="AV80" s="236"/>
      <c r="AW80" s="237">
        <f>SUM(AU80*10+AV80)/AT80*10</f>
        <v>0</v>
      </c>
      <c r="AX80" s="236">
        <v>1</v>
      </c>
      <c r="AY80" s="236"/>
      <c r="AZ80" s="236"/>
      <c r="BA80" s="237">
        <f>SUM(AY80*10+AZ80)/AX80*10</f>
        <v>0</v>
      </c>
      <c r="BB80" s="234">
        <f>IF(H80&lt;250,0,IF(H80&lt;500,250,IF(H80&lt;750,"500",IF(H80&lt;1000,750,IF(H80&lt;1500,1000,IF(H80&lt;2000,1500,IF(H80&lt;2500,2000,IF(H80&lt;3000,2500,3000))))))))</f>
        <v>0</v>
      </c>
      <c r="BC80" s="241">
        <v>0</v>
      </c>
      <c r="BD80" s="234">
        <f>BB80-BC80</f>
        <v>0</v>
      </c>
      <c r="BE80" s="234" t="str">
        <f>IF(BD80=0,"geen actie",CONCATENATE("diploma uitschrijven: ",BB80," punten"))</f>
        <v>geen actie</v>
      </c>
      <c r="BF80" s="242">
        <v>79</v>
      </c>
    </row>
    <row r="81" spans="1:58" ht="17.25" customHeight="1" x14ac:dyDescent="0.3">
      <c r="A81" s="227">
        <v>80</v>
      </c>
      <c r="B81" s="227" t="str">
        <f>IF(A81=BF81,"v","x")</f>
        <v>v</v>
      </c>
      <c r="C81" s="227"/>
      <c r="D81" s="228"/>
      <c r="E81" s="254"/>
      <c r="F81" s="249"/>
      <c r="G81" s="177"/>
      <c r="H81" s="232">
        <f>SUM(M81+Q81+U81+Y81+AC81+AG81+AK81+AO81+AS81+AW81+BA81)</f>
        <v>0</v>
      </c>
      <c r="I81" s="227"/>
      <c r="J81" s="153">
        <v>2021</v>
      </c>
      <c r="K81" s="453">
        <f>J81-I81</f>
        <v>2021</v>
      </c>
      <c r="L81" s="234">
        <f>H81-M81</f>
        <v>0</v>
      </c>
      <c r="M81" s="235">
        <v>0</v>
      </c>
      <c r="N81" s="236">
        <v>1</v>
      </c>
      <c r="O81" s="236"/>
      <c r="P81" s="236"/>
      <c r="Q81" s="237">
        <f>SUM(O81*10+P81)/N81*10</f>
        <v>0</v>
      </c>
      <c r="R81" s="236">
        <v>1</v>
      </c>
      <c r="S81" s="236"/>
      <c r="T81" s="236"/>
      <c r="U81" s="237">
        <f>SUM(S81*10+T81)/R81*10</f>
        <v>0</v>
      </c>
      <c r="V81" s="236">
        <v>1</v>
      </c>
      <c r="W81" s="236"/>
      <c r="X81" s="236"/>
      <c r="Y81" s="237">
        <f>SUM(W81*10+X81)/V81*10</f>
        <v>0</v>
      </c>
      <c r="Z81" s="236">
        <v>1</v>
      </c>
      <c r="AA81" s="236"/>
      <c r="AB81" s="236"/>
      <c r="AC81" s="237">
        <f>SUM(AA81*10+AB81/2)/Z81*10</f>
        <v>0</v>
      </c>
      <c r="AD81" s="236">
        <v>1</v>
      </c>
      <c r="AE81" s="236"/>
      <c r="AF81" s="236"/>
      <c r="AG81" s="238">
        <f>SUM(AE81*10+AF81)/AD81*10</f>
        <v>0</v>
      </c>
      <c r="AH81" s="236">
        <v>1</v>
      </c>
      <c r="AI81" s="236"/>
      <c r="AJ81" s="236"/>
      <c r="AK81" s="238">
        <f>SUM(AI81*10+AJ81)/AH81*10</f>
        <v>0</v>
      </c>
      <c r="AL81" s="236">
        <v>1</v>
      </c>
      <c r="AM81" s="236"/>
      <c r="AN81" s="236"/>
      <c r="AO81" s="239">
        <f>SUM(AM81*10+AN81)/AL81*10</f>
        <v>0</v>
      </c>
      <c r="AP81" s="236">
        <v>1</v>
      </c>
      <c r="AQ81" s="236"/>
      <c r="AR81" s="236"/>
      <c r="AS81" s="240">
        <f>SUM(AQ81*10+AR81)/AP81*10</f>
        <v>0</v>
      </c>
      <c r="AT81" s="236">
        <v>1</v>
      </c>
      <c r="AU81" s="236"/>
      <c r="AV81" s="236"/>
      <c r="AW81" s="237">
        <f>SUM(AU81*10+AV81)/AT81*10</f>
        <v>0</v>
      </c>
      <c r="AX81" s="236">
        <v>1</v>
      </c>
      <c r="AY81" s="236"/>
      <c r="AZ81" s="236"/>
      <c r="BA81" s="237">
        <f>SUM(AY81*10+AZ81)/AX81*10</f>
        <v>0</v>
      </c>
      <c r="BB81" s="234">
        <f>IF(H81&lt;250,0,IF(H81&lt;500,250,IF(H81&lt;750,"500",IF(H81&lt;1000,750,IF(H81&lt;1500,1000,IF(H81&lt;2000,1500,IF(H81&lt;2500,2000,IF(H81&lt;3000,2500,3000))))))))</f>
        <v>0</v>
      </c>
      <c r="BC81" s="241">
        <v>0</v>
      </c>
      <c r="BD81" s="234">
        <f>BB81-BC81</f>
        <v>0</v>
      </c>
      <c r="BE81" s="234" t="str">
        <f>IF(BD81=0,"geen actie",CONCATENATE("diploma uitschrijven: ",BB81," punten"))</f>
        <v>geen actie</v>
      </c>
      <c r="BF81" s="242">
        <v>80</v>
      </c>
    </row>
    <row r="82" spans="1:58" ht="17.25" customHeight="1" x14ac:dyDescent="0.3">
      <c r="A82" s="227">
        <v>81</v>
      </c>
      <c r="B82" s="227" t="str">
        <f>IF(A82=BF82,"v","x")</f>
        <v>v</v>
      </c>
      <c r="C82" s="227"/>
      <c r="D82" s="228"/>
      <c r="E82" s="254"/>
      <c r="F82" s="230"/>
      <c r="G82" s="177"/>
      <c r="H82" s="232">
        <f>SUM(M82+Q82+U82+Y82+AC82+AG82+AK82+AO82+AS82+AW82+BA82)</f>
        <v>0</v>
      </c>
      <c r="I82" s="233"/>
      <c r="J82" s="153">
        <v>2021</v>
      </c>
      <c r="K82" s="453">
        <f>J82-I82</f>
        <v>2021</v>
      </c>
      <c r="L82" s="234">
        <f>H82-M82</f>
        <v>0</v>
      </c>
      <c r="M82" s="235">
        <v>0</v>
      </c>
      <c r="N82" s="236">
        <v>1</v>
      </c>
      <c r="O82" s="236"/>
      <c r="P82" s="236"/>
      <c r="Q82" s="237">
        <f>SUM(O82*10+P82)/N82*10</f>
        <v>0</v>
      </c>
      <c r="R82" s="236">
        <v>1</v>
      </c>
      <c r="S82" s="236"/>
      <c r="T82" s="236"/>
      <c r="U82" s="237">
        <f>SUM(S82*10+T82)/R82*10</f>
        <v>0</v>
      </c>
      <c r="V82" s="236">
        <v>1</v>
      </c>
      <c r="W82" s="236"/>
      <c r="X82" s="236"/>
      <c r="Y82" s="237">
        <f>SUM(W82*10+X82)/V82*10</f>
        <v>0</v>
      </c>
      <c r="Z82" s="236">
        <v>1</v>
      </c>
      <c r="AA82" s="236"/>
      <c r="AB82" s="236"/>
      <c r="AC82" s="237">
        <f>SUM(AA82*10+AB82/2)/Z82*10</f>
        <v>0</v>
      </c>
      <c r="AD82" s="236">
        <v>1</v>
      </c>
      <c r="AE82" s="236"/>
      <c r="AF82" s="236"/>
      <c r="AG82" s="238">
        <f>SUM(AE82*10+AF82)/AD82*10</f>
        <v>0</v>
      </c>
      <c r="AH82" s="236">
        <v>1</v>
      </c>
      <c r="AI82" s="236"/>
      <c r="AJ82" s="236"/>
      <c r="AK82" s="238">
        <f>SUM(AI82*10+AJ82)/AH82*10</f>
        <v>0</v>
      </c>
      <c r="AL82" s="236">
        <v>1</v>
      </c>
      <c r="AM82" s="236"/>
      <c r="AN82" s="236"/>
      <c r="AO82" s="239">
        <f>SUM(AM82*10+AN82)/AL82*10</f>
        <v>0</v>
      </c>
      <c r="AP82" s="236">
        <v>1</v>
      </c>
      <c r="AQ82" s="236"/>
      <c r="AR82" s="236"/>
      <c r="AS82" s="240">
        <f>SUM(AQ82*10+AR82)/AP82*10</f>
        <v>0</v>
      </c>
      <c r="AT82" s="236">
        <v>1</v>
      </c>
      <c r="AU82" s="236"/>
      <c r="AV82" s="236"/>
      <c r="AW82" s="237">
        <f>SUM(AU82*10+AV82)/AT82*10</f>
        <v>0</v>
      </c>
      <c r="AX82" s="236">
        <v>1</v>
      </c>
      <c r="AY82" s="236"/>
      <c r="AZ82" s="236"/>
      <c r="BA82" s="237">
        <f>SUM(AY82*10+AZ82)/AX82*10</f>
        <v>0</v>
      </c>
      <c r="BB82" s="234">
        <f>IF(H82&lt;250,0,IF(H82&lt;500,250,IF(H82&lt;750,"500",IF(H82&lt;1000,750,IF(H82&lt;1500,1000,IF(H82&lt;2000,1500,IF(H82&lt;2500,2000,IF(H82&lt;3000,2500,3000))))))))</f>
        <v>0</v>
      </c>
      <c r="BC82" s="241">
        <v>0</v>
      </c>
      <c r="BD82" s="234">
        <f>BB82-BC82</f>
        <v>0</v>
      </c>
      <c r="BE82" s="234" t="str">
        <f>IF(BD82=0,"geen actie",CONCATENATE("diploma uitschrijven: ",BB82," punten"))</f>
        <v>geen actie</v>
      </c>
      <c r="BF82" s="242">
        <v>81</v>
      </c>
    </row>
    <row r="83" spans="1:58" ht="17.25" customHeight="1" x14ac:dyDescent="0.3">
      <c r="A83" s="227">
        <v>82</v>
      </c>
      <c r="B83" s="227" t="str">
        <f>IF(A83=BF83,"v","x")</f>
        <v>v</v>
      </c>
      <c r="C83" s="227"/>
      <c r="D83" s="228"/>
      <c r="E83" s="254"/>
      <c r="F83" s="230"/>
      <c r="G83" s="177"/>
      <c r="H83" s="232">
        <f>SUM(M83+Q83+U83+Y83+AC83+AG83+AK83+AO83+AS83+AW83+BA83)</f>
        <v>0</v>
      </c>
      <c r="I83" s="233"/>
      <c r="J83" s="153">
        <v>2021</v>
      </c>
      <c r="K83" s="453">
        <f>J83-I83</f>
        <v>2021</v>
      </c>
      <c r="L83" s="234">
        <f>H83-M83</f>
        <v>0</v>
      </c>
      <c r="M83" s="235">
        <v>0</v>
      </c>
      <c r="N83" s="236">
        <v>1</v>
      </c>
      <c r="O83" s="236"/>
      <c r="P83" s="236"/>
      <c r="Q83" s="237">
        <f>SUM(O83*10+P83)/N83*10</f>
        <v>0</v>
      </c>
      <c r="R83" s="236">
        <v>1</v>
      </c>
      <c r="S83" s="236"/>
      <c r="T83" s="236"/>
      <c r="U83" s="237">
        <f>SUM(S83*10+T83)/R83*10</f>
        <v>0</v>
      </c>
      <c r="V83" s="236">
        <v>1</v>
      </c>
      <c r="W83" s="236"/>
      <c r="X83" s="236"/>
      <c r="Y83" s="237">
        <f>SUM(W83*10+X83)/V83*10</f>
        <v>0</v>
      </c>
      <c r="Z83" s="236">
        <v>1</v>
      </c>
      <c r="AA83" s="236"/>
      <c r="AB83" s="236"/>
      <c r="AC83" s="237">
        <f>SUM(AA83*10+AB83/2)/Z83*10</f>
        <v>0</v>
      </c>
      <c r="AD83" s="236">
        <v>1</v>
      </c>
      <c r="AE83" s="236"/>
      <c r="AF83" s="236"/>
      <c r="AG83" s="238">
        <f>SUM(AE83*10+AF83)/AD83*10</f>
        <v>0</v>
      </c>
      <c r="AH83" s="236">
        <v>1</v>
      </c>
      <c r="AI83" s="236"/>
      <c r="AJ83" s="236"/>
      <c r="AK83" s="238">
        <f>SUM(AI83*10+AJ83)/AH83*10</f>
        <v>0</v>
      </c>
      <c r="AL83" s="236">
        <v>1</v>
      </c>
      <c r="AM83" s="236"/>
      <c r="AN83" s="236"/>
      <c r="AO83" s="239">
        <f>SUM(AM83*10+AN83)/AL83*10</f>
        <v>0</v>
      </c>
      <c r="AP83" s="236">
        <v>1</v>
      </c>
      <c r="AQ83" s="236"/>
      <c r="AR83" s="236"/>
      <c r="AS83" s="240">
        <f>SUM(AQ83*10+AR83)/AP83*10</f>
        <v>0</v>
      </c>
      <c r="AT83" s="236">
        <v>1</v>
      </c>
      <c r="AU83" s="236"/>
      <c r="AV83" s="236"/>
      <c r="AW83" s="237">
        <f>SUM(AU83*10+AV83)/AT83*10</f>
        <v>0</v>
      </c>
      <c r="AX83" s="236">
        <v>1</v>
      </c>
      <c r="AY83" s="236"/>
      <c r="AZ83" s="236"/>
      <c r="BA83" s="237">
        <f>SUM(AY83*10+AZ83)/AX83*10</f>
        <v>0</v>
      </c>
      <c r="BB83" s="234">
        <f>IF(H83&lt;250,0,IF(H83&lt;500,250,IF(H83&lt;750,"500",IF(H83&lt;1000,750,IF(H83&lt;1500,1000,IF(H83&lt;2000,1500,IF(H83&lt;2500,2000,IF(H83&lt;3000,2500,3000))))))))</f>
        <v>0</v>
      </c>
      <c r="BC83" s="241">
        <v>0</v>
      </c>
      <c r="BD83" s="234">
        <f>BB83-BC83</f>
        <v>0</v>
      </c>
      <c r="BE83" s="234" t="str">
        <f>IF(BD83=0,"geen actie",CONCATENATE("diploma uitschrijven: ",BB83," punten"))</f>
        <v>geen actie</v>
      </c>
      <c r="BF83" s="242">
        <v>82</v>
      </c>
    </row>
    <row r="84" spans="1:58" ht="17.25" customHeight="1" x14ac:dyDescent="0.3">
      <c r="A84" s="227">
        <v>83</v>
      </c>
      <c r="B84" s="227" t="str">
        <f>IF(A84=BF84,"v","x")</f>
        <v>v</v>
      </c>
      <c r="C84" s="227"/>
      <c r="D84" s="228"/>
      <c r="E84" s="254"/>
      <c r="F84" s="249"/>
      <c r="G84" s="177"/>
      <c r="H84" s="232">
        <f>SUM(M84+Q84+U84+Y84+AC84+AG84+AK84+AO84+AS84+AW84+BA84)</f>
        <v>0</v>
      </c>
      <c r="I84" s="227"/>
      <c r="J84" s="153">
        <v>2021</v>
      </c>
      <c r="K84" s="453">
        <f>J84-I84</f>
        <v>2021</v>
      </c>
      <c r="L84" s="234">
        <f>H84-M84</f>
        <v>0</v>
      </c>
      <c r="M84" s="235">
        <v>0</v>
      </c>
      <c r="N84" s="236">
        <v>1</v>
      </c>
      <c r="O84" s="236"/>
      <c r="P84" s="236"/>
      <c r="Q84" s="237">
        <f>SUM(O84*10+P84)/N84*10</f>
        <v>0</v>
      </c>
      <c r="R84" s="236">
        <v>1</v>
      </c>
      <c r="S84" s="236"/>
      <c r="T84" s="236"/>
      <c r="U84" s="237">
        <f>SUM(S84*10+T84)/R84*10</f>
        <v>0</v>
      </c>
      <c r="V84" s="236">
        <v>1</v>
      </c>
      <c r="W84" s="236"/>
      <c r="X84" s="236"/>
      <c r="Y84" s="237">
        <f>SUM(W84*10+X84)/V84*10</f>
        <v>0</v>
      </c>
      <c r="Z84" s="236">
        <v>1</v>
      </c>
      <c r="AA84" s="236"/>
      <c r="AB84" s="236"/>
      <c r="AC84" s="237">
        <f>SUM(AA84*10+AB84/2)/Z84*10</f>
        <v>0</v>
      </c>
      <c r="AD84" s="236">
        <v>1</v>
      </c>
      <c r="AE84" s="236"/>
      <c r="AF84" s="236"/>
      <c r="AG84" s="238">
        <f>SUM(AE84*10+AF84)/AD84*10</f>
        <v>0</v>
      </c>
      <c r="AH84" s="236">
        <v>1</v>
      </c>
      <c r="AI84" s="236"/>
      <c r="AJ84" s="236"/>
      <c r="AK84" s="238">
        <f>SUM(AI84*10+AJ84)/AH84*10</f>
        <v>0</v>
      </c>
      <c r="AL84" s="236">
        <v>1</v>
      </c>
      <c r="AM84" s="236"/>
      <c r="AN84" s="236"/>
      <c r="AO84" s="239">
        <f>SUM(AM84*10+AN84)/AL84*10</f>
        <v>0</v>
      </c>
      <c r="AP84" s="236">
        <v>1</v>
      </c>
      <c r="AQ84" s="236"/>
      <c r="AR84" s="236"/>
      <c r="AS84" s="240">
        <f>SUM(AQ84*10+AR84)/AP84*10</f>
        <v>0</v>
      </c>
      <c r="AT84" s="236">
        <v>1</v>
      </c>
      <c r="AU84" s="236"/>
      <c r="AV84" s="236"/>
      <c r="AW84" s="237">
        <f>SUM(AU84*10+AV84)/AT84*10</f>
        <v>0</v>
      </c>
      <c r="AX84" s="236">
        <v>1</v>
      </c>
      <c r="AY84" s="236"/>
      <c r="AZ84" s="236"/>
      <c r="BA84" s="237">
        <f>SUM(AY84*10+AZ84)/AX84*10</f>
        <v>0</v>
      </c>
      <c r="BB84" s="234">
        <f>IF(H84&lt;250,0,IF(H84&lt;500,250,IF(H84&lt;750,"500",IF(H84&lt;1000,750,IF(H84&lt;1500,1000,IF(H84&lt;2000,1500,IF(H84&lt;2500,2000,IF(H84&lt;3000,2500,3000))))))))</f>
        <v>0</v>
      </c>
      <c r="BC84" s="241">
        <v>0</v>
      </c>
      <c r="BD84" s="234">
        <f>BB84-BC84</f>
        <v>0</v>
      </c>
      <c r="BE84" s="234" t="str">
        <f>IF(BD84=0,"geen actie",CONCATENATE("diploma uitschrijven: ",BB84," punten"))</f>
        <v>geen actie</v>
      </c>
      <c r="BF84" s="242">
        <v>83</v>
      </c>
    </row>
    <row r="85" spans="1:58" ht="17.25" customHeight="1" x14ac:dyDescent="0.3">
      <c r="A85" s="227">
        <v>84</v>
      </c>
      <c r="B85" s="227" t="str">
        <f>IF(A85=BF85,"v","x")</f>
        <v>v</v>
      </c>
      <c r="C85" s="227"/>
      <c r="D85" s="228"/>
      <c r="E85" s="254"/>
      <c r="F85" s="249"/>
      <c r="G85" s="177"/>
      <c r="H85" s="232">
        <f>SUM(M85+Q85+U85+Y85+AC85+AG85+AK85+AO85+AS85+AW85+BA85)</f>
        <v>0</v>
      </c>
      <c r="I85" s="227"/>
      <c r="J85" s="153">
        <v>2021</v>
      </c>
      <c r="K85" s="453">
        <f>J85-I85</f>
        <v>2021</v>
      </c>
      <c r="L85" s="234">
        <f>H85-M85</f>
        <v>0</v>
      </c>
      <c r="M85" s="235">
        <v>0</v>
      </c>
      <c r="N85" s="236">
        <v>1</v>
      </c>
      <c r="O85" s="236"/>
      <c r="P85" s="236"/>
      <c r="Q85" s="237">
        <f>SUM(O85*10+P85)/N85*10</f>
        <v>0</v>
      </c>
      <c r="R85" s="236">
        <v>1</v>
      </c>
      <c r="S85" s="236"/>
      <c r="T85" s="236"/>
      <c r="U85" s="237">
        <f>SUM(S85*10+T85)/R85*10</f>
        <v>0</v>
      </c>
      <c r="V85" s="236">
        <v>1</v>
      </c>
      <c r="W85" s="236"/>
      <c r="X85" s="236"/>
      <c r="Y85" s="237">
        <f>SUM(W85*10+X85)/V85*10</f>
        <v>0</v>
      </c>
      <c r="Z85" s="236">
        <v>1</v>
      </c>
      <c r="AA85" s="236"/>
      <c r="AB85" s="236"/>
      <c r="AC85" s="237">
        <f>SUM(AA85*10+AB85/2)/Z85*10</f>
        <v>0</v>
      </c>
      <c r="AD85" s="236">
        <v>1</v>
      </c>
      <c r="AE85" s="236"/>
      <c r="AF85" s="236"/>
      <c r="AG85" s="238">
        <f>SUM(AE85*10+AF85)/AD85*10</f>
        <v>0</v>
      </c>
      <c r="AH85" s="236">
        <v>1</v>
      </c>
      <c r="AI85" s="236"/>
      <c r="AJ85" s="236"/>
      <c r="AK85" s="238">
        <f>SUM(AI85*10+AJ85)/AH85*10</f>
        <v>0</v>
      </c>
      <c r="AL85" s="236">
        <v>1</v>
      </c>
      <c r="AM85" s="236"/>
      <c r="AN85" s="236"/>
      <c r="AO85" s="239">
        <f>SUM(AM85*10+AN85)/AL85*10</f>
        <v>0</v>
      </c>
      <c r="AP85" s="236">
        <v>1</v>
      </c>
      <c r="AQ85" s="236"/>
      <c r="AR85" s="236"/>
      <c r="AS85" s="240">
        <f>SUM(AQ85*10+AR85)/AP85*10</f>
        <v>0</v>
      </c>
      <c r="AT85" s="236">
        <v>1</v>
      </c>
      <c r="AU85" s="236"/>
      <c r="AV85" s="236"/>
      <c r="AW85" s="237">
        <f>SUM(AU85*10+AV85)/AT85*10</f>
        <v>0</v>
      </c>
      <c r="AX85" s="236">
        <v>1</v>
      </c>
      <c r="AY85" s="236"/>
      <c r="AZ85" s="236"/>
      <c r="BA85" s="237">
        <f>SUM(AY85*10+AZ85)/AX85*10</f>
        <v>0</v>
      </c>
      <c r="BB85" s="234">
        <f>IF(H85&lt;250,0,IF(H85&lt;500,250,IF(H85&lt;750,"500",IF(H85&lt;1000,750,IF(H85&lt;1500,1000,IF(H85&lt;2000,1500,IF(H85&lt;2500,2000,IF(H85&lt;3000,2500,3000))))))))</f>
        <v>0</v>
      </c>
      <c r="BC85" s="241">
        <v>0</v>
      </c>
      <c r="BD85" s="234">
        <f>BB85-BC85</f>
        <v>0</v>
      </c>
      <c r="BE85" s="234" t="str">
        <f>IF(BD85=0,"geen actie",CONCATENATE("diploma uitschrijven: ",BB85," punten"))</f>
        <v>geen actie</v>
      </c>
      <c r="BF85" s="242">
        <v>84</v>
      </c>
    </row>
    <row r="86" spans="1:58" ht="17.25" customHeight="1" x14ac:dyDescent="0.3">
      <c r="A86" s="227">
        <v>85</v>
      </c>
      <c r="B86" s="227" t="str">
        <f>IF(A86=BF86,"v","x")</f>
        <v>v</v>
      </c>
      <c r="C86" s="227"/>
      <c r="D86" s="228"/>
      <c r="E86" s="488"/>
      <c r="F86" s="249"/>
      <c r="G86" s="177"/>
      <c r="H86" s="232">
        <f>SUM(M86+Q86+U86+Y86+AC86+AG86+AK86+AO86+AS86+AW86+BA86)</f>
        <v>0</v>
      </c>
      <c r="I86" s="227"/>
      <c r="J86" s="153">
        <v>2021</v>
      </c>
      <c r="K86" s="453">
        <f>J86-I86</f>
        <v>2021</v>
      </c>
      <c r="L86" s="234">
        <f>H86-M86</f>
        <v>0</v>
      </c>
      <c r="M86" s="235">
        <v>0</v>
      </c>
      <c r="N86" s="236">
        <v>1</v>
      </c>
      <c r="O86" s="236"/>
      <c r="P86" s="236"/>
      <c r="Q86" s="237">
        <f>SUM(O86*10+P86)/N86*10</f>
        <v>0</v>
      </c>
      <c r="R86" s="236">
        <v>1</v>
      </c>
      <c r="S86" s="236"/>
      <c r="T86" s="236"/>
      <c r="U86" s="237">
        <f>SUM(S86*10+T86)/R86*10</f>
        <v>0</v>
      </c>
      <c r="V86" s="236">
        <v>1</v>
      </c>
      <c r="W86" s="236"/>
      <c r="X86" s="236"/>
      <c r="Y86" s="237">
        <f>SUM(W86*10+X86)/V86*10</f>
        <v>0</v>
      </c>
      <c r="Z86" s="236">
        <v>1</v>
      </c>
      <c r="AA86" s="236"/>
      <c r="AB86" s="236"/>
      <c r="AC86" s="237">
        <f>SUM(AA86*10+AB86/2)/Z86*10</f>
        <v>0</v>
      </c>
      <c r="AD86" s="236">
        <v>1</v>
      </c>
      <c r="AE86" s="236"/>
      <c r="AF86" s="236"/>
      <c r="AG86" s="238">
        <f>SUM(AE86*10+AF86)/AD86*10</f>
        <v>0</v>
      </c>
      <c r="AH86" s="236">
        <v>1</v>
      </c>
      <c r="AI86" s="236"/>
      <c r="AJ86" s="236"/>
      <c r="AK86" s="238">
        <f>SUM(AI86*10+AJ86)/AH86*10</f>
        <v>0</v>
      </c>
      <c r="AL86" s="236">
        <v>1</v>
      </c>
      <c r="AM86" s="236"/>
      <c r="AN86" s="236"/>
      <c r="AO86" s="239">
        <f>SUM(AM86*10+AN86)/AL86*10</f>
        <v>0</v>
      </c>
      <c r="AP86" s="236">
        <v>1</v>
      </c>
      <c r="AQ86" s="236"/>
      <c r="AR86" s="236"/>
      <c r="AS86" s="240">
        <f>SUM(AQ86*10+AR86)/AP86*10</f>
        <v>0</v>
      </c>
      <c r="AT86" s="236">
        <v>1</v>
      </c>
      <c r="AU86" s="236"/>
      <c r="AV86" s="236"/>
      <c r="AW86" s="237">
        <f>SUM(AU86*10+AV86)/AT86*10</f>
        <v>0</v>
      </c>
      <c r="AX86" s="236">
        <v>1</v>
      </c>
      <c r="AY86" s="236"/>
      <c r="AZ86" s="236"/>
      <c r="BA86" s="237">
        <f>SUM(AY86*10+AZ86)/AX86*10</f>
        <v>0</v>
      </c>
      <c r="BB86" s="234">
        <f>IF(H86&lt;250,0,IF(H86&lt;500,250,IF(H86&lt;750,"500",IF(H86&lt;1000,750,IF(H86&lt;1500,1000,IF(H86&lt;2000,1500,IF(H86&lt;2500,2000,IF(H86&lt;3000,2500,3000))))))))</f>
        <v>0</v>
      </c>
      <c r="BC86" s="241">
        <v>0</v>
      </c>
      <c r="BD86" s="234">
        <f>BB86-BC86</f>
        <v>0</v>
      </c>
      <c r="BE86" s="234" t="str">
        <f>IF(BD86=0,"geen actie",CONCATENATE("diploma uitschrijven: ",BB86," punten"))</f>
        <v>geen actie</v>
      </c>
      <c r="BF86" s="242">
        <v>85</v>
      </c>
    </row>
    <row r="87" spans="1:58" ht="17.25" customHeight="1" x14ac:dyDescent="0.3">
      <c r="A87" s="227">
        <v>116</v>
      </c>
      <c r="B87" s="227" t="str">
        <f>IF(A87=BF87,"v","x")</f>
        <v>v</v>
      </c>
      <c r="C87" s="149"/>
      <c r="D87" s="189"/>
      <c r="E87" s="174"/>
      <c r="F87" s="149"/>
      <c r="G87" s="177"/>
      <c r="H87" s="232">
        <f>SUM(M87+Q87+U87+Y87+AC87+AG87+AK87+AO87+AS87+AW87+BA87)</f>
        <v>0</v>
      </c>
      <c r="I87" s="234"/>
      <c r="J87" s="153">
        <v>2021</v>
      </c>
      <c r="K87" s="453">
        <f>J87-I87</f>
        <v>2021</v>
      </c>
      <c r="L87" s="234">
        <f>H87-M87</f>
        <v>0</v>
      </c>
      <c r="M87" s="235">
        <v>0</v>
      </c>
      <c r="N87" s="236">
        <v>1</v>
      </c>
      <c r="O87" s="236"/>
      <c r="P87" s="236"/>
      <c r="Q87" s="237">
        <f>SUM(O87*10+P87)/N87*10</f>
        <v>0</v>
      </c>
      <c r="R87" s="236">
        <v>1</v>
      </c>
      <c r="S87" s="236"/>
      <c r="T87" s="236"/>
      <c r="U87" s="237">
        <f>SUM(S87*10+T87)/R87*10</f>
        <v>0</v>
      </c>
      <c r="V87" s="236">
        <v>1</v>
      </c>
      <c r="W87" s="236"/>
      <c r="X87" s="236"/>
      <c r="Y87" s="237">
        <f>SUM(W87*10+X87)/V87*10</f>
        <v>0</v>
      </c>
      <c r="Z87" s="236">
        <v>1</v>
      </c>
      <c r="AA87" s="236"/>
      <c r="AB87" s="236"/>
      <c r="AC87" s="237">
        <f>SUM(AA87*10+AB87/2)/Z87*10</f>
        <v>0</v>
      </c>
      <c r="AD87" s="236">
        <v>1</v>
      </c>
      <c r="AE87" s="236"/>
      <c r="AF87" s="236"/>
      <c r="AG87" s="238">
        <f>SUM(AE87*10+AF87)/AD87*10</f>
        <v>0</v>
      </c>
      <c r="AH87" s="236">
        <v>1</v>
      </c>
      <c r="AI87" s="236"/>
      <c r="AJ87" s="236"/>
      <c r="AK87" s="238">
        <f>SUM(AI87*10+AJ87)/AH87*10</f>
        <v>0</v>
      </c>
      <c r="AL87" s="236">
        <v>1</v>
      </c>
      <c r="AM87" s="236"/>
      <c r="AN87" s="236"/>
      <c r="AO87" s="239">
        <f>SUM(AM87*10+AN87)/AL87*10</f>
        <v>0</v>
      </c>
      <c r="AP87" s="236">
        <v>1</v>
      </c>
      <c r="AQ87" s="236"/>
      <c r="AR87" s="236"/>
      <c r="AS87" s="240">
        <f>SUM(AQ87*10+AR87)/AP87*10</f>
        <v>0</v>
      </c>
      <c r="AT87" s="236">
        <v>1</v>
      </c>
      <c r="AU87" s="236"/>
      <c r="AV87" s="236"/>
      <c r="AW87" s="237">
        <f>SUM(AU87*10+AV87)/AT87*10</f>
        <v>0</v>
      </c>
      <c r="AX87" s="236">
        <v>1</v>
      </c>
      <c r="AY87" s="236"/>
      <c r="AZ87" s="236"/>
      <c r="BA87" s="237">
        <f>SUM(AY87*10+AZ87)/AX87*10</f>
        <v>0</v>
      </c>
      <c r="BB87" s="234">
        <f>IF(H87&lt;250,0,IF(H87&lt;500,250,IF(H87&lt;750,"500",IF(H87&lt;1000,750,IF(H87&lt;1500,1000,IF(H87&lt;2000,1500,IF(H87&lt;2500,2000,IF(H87&lt;3000,2500,3000))))))))</f>
        <v>0</v>
      </c>
      <c r="BC87" s="241">
        <v>0</v>
      </c>
      <c r="BD87" s="234">
        <f>BB87-BC87</f>
        <v>0</v>
      </c>
      <c r="BE87" s="234" t="str">
        <f>IF(BD87=0,"geen actie",CONCATENATE("diploma uitschrijven: ",BB87," punten"))</f>
        <v>geen actie</v>
      </c>
      <c r="BF87" s="242">
        <v>116</v>
      </c>
    </row>
    <row r="88" spans="1:58" ht="17.25" customHeight="1" x14ac:dyDescent="0.3">
      <c r="A88" s="227">
        <v>117</v>
      </c>
      <c r="B88" s="227" t="str">
        <f>IF(A88=BF88,"v","x")</f>
        <v>v</v>
      </c>
      <c r="C88" s="149"/>
      <c r="D88" s="228"/>
      <c r="E88" s="245"/>
      <c r="F88" s="233"/>
      <c r="G88" s="244"/>
      <c r="H88" s="232">
        <f>SUM(M88+Q88+U88+Y88+AC88+AG88+AK88+AO88+AS88+AW88+BA88)</f>
        <v>0</v>
      </c>
      <c r="I88" s="246"/>
      <c r="J88" s="153">
        <v>2021</v>
      </c>
      <c r="K88" s="453">
        <f>J88-I88</f>
        <v>2021</v>
      </c>
      <c r="L88" s="234">
        <f>H88-M88</f>
        <v>0</v>
      </c>
      <c r="M88" s="235">
        <v>0</v>
      </c>
      <c r="N88" s="236">
        <v>1</v>
      </c>
      <c r="O88" s="236"/>
      <c r="P88" s="236"/>
      <c r="Q88" s="237">
        <f>SUM(O88*10+P88)/N88*10</f>
        <v>0</v>
      </c>
      <c r="R88" s="236">
        <v>1</v>
      </c>
      <c r="S88" s="236"/>
      <c r="T88" s="236"/>
      <c r="U88" s="237">
        <f>SUM(S88*10+T88)/R88*10</f>
        <v>0</v>
      </c>
      <c r="V88" s="236">
        <v>1</v>
      </c>
      <c r="W88" s="236"/>
      <c r="X88" s="236"/>
      <c r="Y88" s="237">
        <f>SUM(W88*10+X88)/V88*10</f>
        <v>0</v>
      </c>
      <c r="Z88" s="236">
        <v>1</v>
      </c>
      <c r="AA88" s="236"/>
      <c r="AB88" s="236"/>
      <c r="AC88" s="237">
        <f>SUM(AA88*10+AB88/2)/Z88*10</f>
        <v>0</v>
      </c>
      <c r="AD88" s="236">
        <v>1</v>
      </c>
      <c r="AE88" s="236"/>
      <c r="AF88" s="236"/>
      <c r="AG88" s="238">
        <f>SUM(AE88*10+AF88)/AD88*10</f>
        <v>0</v>
      </c>
      <c r="AH88" s="236">
        <v>1</v>
      </c>
      <c r="AI88" s="236"/>
      <c r="AJ88" s="236"/>
      <c r="AK88" s="238">
        <f>SUM(AI88*10+AJ88)/AH88*10</f>
        <v>0</v>
      </c>
      <c r="AL88" s="236">
        <v>1</v>
      </c>
      <c r="AM88" s="236"/>
      <c r="AN88" s="236"/>
      <c r="AO88" s="239">
        <f>SUM(AM88*10+AN88)/AL88*10</f>
        <v>0</v>
      </c>
      <c r="AP88" s="236">
        <v>1</v>
      </c>
      <c r="AQ88" s="236"/>
      <c r="AR88" s="236"/>
      <c r="AS88" s="240">
        <f>SUM(AQ88*10+AR88)/AP88*10</f>
        <v>0</v>
      </c>
      <c r="AT88" s="236">
        <v>1</v>
      </c>
      <c r="AU88" s="236"/>
      <c r="AV88" s="236"/>
      <c r="AW88" s="237">
        <f>SUM(AU88*10+AV88)/AT88*10</f>
        <v>0</v>
      </c>
      <c r="AX88" s="236">
        <v>1</v>
      </c>
      <c r="AY88" s="236"/>
      <c r="AZ88" s="236"/>
      <c r="BA88" s="237">
        <f>SUM(AY88*10+AZ88)/AX88*10</f>
        <v>0</v>
      </c>
      <c r="BB88" s="234">
        <f>IF(H88&lt;250,0,IF(H88&lt;500,250,IF(H88&lt;750,"500",IF(H88&lt;1000,750,IF(H88&lt;1500,1000,IF(H88&lt;2000,1500,IF(H88&lt;2500,2000,IF(H88&lt;3000,2500,3000))))))))</f>
        <v>0</v>
      </c>
      <c r="BC88" s="241">
        <v>0</v>
      </c>
      <c r="BD88" s="234">
        <f>BB88-BC88</f>
        <v>0</v>
      </c>
      <c r="BE88" s="234" t="str">
        <f>IF(BD88=0,"geen actie",CONCATENATE("diploma uitschrijven: ",BB88," punten"))</f>
        <v>geen actie</v>
      </c>
      <c r="BF88" s="242">
        <v>117</v>
      </c>
    </row>
    <row r="89" spans="1:58" ht="17.25" customHeight="1" x14ac:dyDescent="0.3">
      <c r="A89" s="227">
        <v>118</v>
      </c>
      <c r="B89" s="227" t="str">
        <f>IF(A89=BF89,"v","x")</f>
        <v>v</v>
      </c>
      <c r="C89" s="149"/>
      <c r="D89" s="189"/>
      <c r="E89" s="245"/>
      <c r="F89" s="266"/>
      <c r="G89" s="231"/>
      <c r="H89" s="232">
        <f>SUM(M89+Q89+U89+Y89+AC89+AG89+AK89+AO89+AS89+AW89+BA89)</f>
        <v>0</v>
      </c>
      <c r="I89" s="246"/>
      <c r="J89" s="153">
        <v>2021</v>
      </c>
      <c r="K89" s="453">
        <f>J89-I89</f>
        <v>2021</v>
      </c>
      <c r="L89" s="234">
        <f>H89-M89</f>
        <v>0</v>
      </c>
      <c r="M89" s="235">
        <v>0</v>
      </c>
      <c r="N89" s="236">
        <v>1</v>
      </c>
      <c r="O89" s="236"/>
      <c r="P89" s="236"/>
      <c r="Q89" s="237">
        <f>SUM(O89*10+P89)/N89*10</f>
        <v>0</v>
      </c>
      <c r="R89" s="236">
        <v>1</v>
      </c>
      <c r="S89" s="236"/>
      <c r="T89" s="236"/>
      <c r="U89" s="237">
        <f>SUM(S89*10+T89)/R89*10</f>
        <v>0</v>
      </c>
      <c r="V89" s="236">
        <v>1</v>
      </c>
      <c r="W89" s="236"/>
      <c r="X89" s="236"/>
      <c r="Y89" s="237">
        <f>SUM(W89*10+X89)/V89*10</f>
        <v>0</v>
      </c>
      <c r="Z89" s="236">
        <v>1</v>
      </c>
      <c r="AA89" s="236"/>
      <c r="AB89" s="236"/>
      <c r="AC89" s="237">
        <f>SUM(AA89*10+AB89/2)/Z89*10</f>
        <v>0</v>
      </c>
      <c r="AD89" s="236">
        <v>1</v>
      </c>
      <c r="AE89" s="236"/>
      <c r="AF89" s="236"/>
      <c r="AG89" s="238">
        <f>SUM(AE89*10+AF89)/AD89*10</f>
        <v>0</v>
      </c>
      <c r="AH89" s="236">
        <v>1</v>
      </c>
      <c r="AI89" s="236"/>
      <c r="AJ89" s="236"/>
      <c r="AK89" s="238">
        <f>SUM(AI89*10+AJ89)/AH89*10</f>
        <v>0</v>
      </c>
      <c r="AL89" s="236">
        <v>1</v>
      </c>
      <c r="AM89" s="236"/>
      <c r="AN89" s="236"/>
      <c r="AO89" s="239">
        <f>SUM(AM89*10+AN89)/AL89*10</f>
        <v>0</v>
      </c>
      <c r="AP89" s="236">
        <v>1</v>
      </c>
      <c r="AQ89" s="236"/>
      <c r="AR89" s="236"/>
      <c r="AS89" s="240">
        <f>SUM(AQ89*10+AR89)/AP89*10</f>
        <v>0</v>
      </c>
      <c r="AT89" s="236">
        <v>1</v>
      </c>
      <c r="AU89" s="236"/>
      <c r="AV89" s="236"/>
      <c r="AW89" s="237">
        <f>SUM(AU89*10+AV89)/AT89*10</f>
        <v>0</v>
      </c>
      <c r="AX89" s="236">
        <v>1</v>
      </c>
      <c r="AY89" s="236"/>
      <c r="AZ89" s="236"/>
      <c r="BA89" s="237">
        <f>SUM(AY89*10+AZ89)/AX89*10</f>
        <v>0</v>
      </c>
      <c r="BB89" s="234">
        <f>IF(H89&lt;250,0,IF(H89&lt;500,250,IF(H89&lt;750,"500",IF(H89&lt;1000,750,IF(H89&lt;1500,1000,IF(H89&lt;2000,1500,IF(H89&lt;2500,2000,IF(H89&lt;3000,2500,3000))))))))</f>
        <v>0</v>
      </c>
      <c r="BC89" s="241">
        <v>0</v>
      </c>
      <c r="BD89" s="234">
        <f>BB89-BC89</f>
        <v>0</v>
      </c>
      <c r="BE89" s="234" t="str">
        <f>IF(BD89=0,"geen actie",CONCATENATE("diploma uitschrijven: ",BB89," punten"))</f>
        <v>geen actie</v>
      </c>
      <c r="BF89" s="242">
        <v>118</v>
      </c>
    </row>
    <row r="90" spans="1:58" ht="17.25" customHeight="1" x14ac:dyDescent="0.3">
      <c r="A90" s="227">
        <v>119</v>
      </c>
      <c r="B90" s="227" t="str">
        <f>IF(A90=BF90,"v","x")</f>
        <v>v</v>
      </c>
      <c r="C90" s="149"/>
      <c r="D90" s="189"/>
      <c r="E90" s="245"/>
      <c r="F90" s="267"/>
      <c r="G90" s="231"/>
      <c r="H90" s="232">
        <f>SUM(M90+Q90+U90+Y90+AC90+AG90+AK90+AO90+AS90+AW90+BA90)</f>
        <v>0</v>
      </c>
      <c r="I90" s="246"/>
      <c r="J90" s="153">
        <v>2021</v>
      </c>
      <c r="K90" s="453">
        <f>J90-I90</f>
        <v>2021</v>
      </c>
      <c r="L90" s="234">
        <f>H90-M90</f>
        <v>0</v>
      </c>
      <c r="M90" s="235">
        <v>0</v>
      </c>
      <c r="N90" s="236">
        <v>1</v>
      </c>
      <c r="O90" s="236"/>
      <c r="P90" s="236"/>
      <c r="Q90" s="237">
        <f>SUM(O90*10+P90)/N90*10</f>
        <v>0</v>
      </c>
      <c r="R90" s="236">
        <v>1</v>
      </c>
      <c r="S90" s="236"/>
      <c r="T90" s="236"/>
      <c r="U90" s="237">
        <f>SUM(S90*10+T90)/R90*10</f>
        <v>0</v>
      </c>
      <c r="V90" s="236">
        <v>1</v>
      </c>
      <c r="W90" s="236"/>
      <c r="X90" s="236"/>
      <c r="Y90" s="237">
        <f>SUM(W90*10+X90)/V90*10</f>
        <v>0</v>
      </c>
      <c r="Z90" s="236">
        <v>1</v>
      </c>
      <c r="AA90" s="236"/>
      <c r="AB90" s="236"/>
      <c r="AC90" s="237">
        <f>SUM(AA90*10+AB90/2)/Z90*10</f>
        <v>0</v>
      </c>
      <c r="AD90" s="236">
        <v>1</v>
      </c>
      <c r="AE90" s="236"/>
      <c r="AF90" s="236"/>
      <c r="AG90" s="238">
        <f>SUM(AE90*10+AF90)/AD90*10</f>
        <v>0</v>
      </c>
      <c r="AH90" s="236">
        <v>1</v>
      </c>
      <c r="AI90" s="236"/>
      <c r="AJ90" s="236"/>
      <c r="AK90" s="238">
        <f>SUM(AI90*10+AJ90)/AH90*10</f>
        <v>0</v>
      </c>
      <c r="AL90" s="236">
        <v>1</v>
      </c>
      <c r="AM90" s="236"/>
      <c r="AN90" s="236"/>
      <c r="AO90" s="239">
        <f>SUM(AM90*10+AN90)/AL90*10</f>
        <v>0</v>
      </c>
      <c r="AP90" s="236">
        <v>1</v>
      </c>
      <c r="AQ90" s="236"/>
      <c r="AR90" s="236"/>
      <c r="AS90" s="240">
        <f>SUM(AQ90*10+AR90)/AP90*10</f>
        <v>0</v>
      </c>
      <c r="AT90" s="236">
        <v>1</v>
      </c>
      <c r="AU90" s="236"/>
      <c r="AV90" s="236"/>
      <c r="AW90" s="237">
        <f>SUM(AU90*10+AV90)/AT90*10</f>
        <v>0</v>
      </c>
      <c r="AX90" s="236">
        <v>1</v>
      </c>
      <c r="AY90" s="236"/>
      <c r="AZ90" s="236"/>
      <c r="BA90" s="237">
        <f>SUM(AY90*10+AZ90)/AX90*10</f>
        <v>0</v>
      </c>
      <c r="BB90" s="234">
        <f>IF(H90&lt;250,0,IF(H90&lt;500,250,IF(H90&lt;750,"500",IF(H90&lt;1000,750,IF(H90&lt;1500,1000,IF(H90&lt;2000,1500,IF(H90&lt;2500,2000,IF(H90&lt;3000,2500,3000))))))))</f>
        <v>0</v>
      </c>
      <c r="BC90" s="241">
        <v>0</v>
      </c>
      <c r="BD90" s="234">
        <f>BB90-BC90</f>
        <v>0</v>
      </c>
      <c r="BE90" s="234" t="str">
        <f>IF(BD90=0,"geen actie",CONCATENATE("diploma uitschrijven: ",BB90," punten"))</f>
        <v>geen actie</v>
      </c>
      <c r="BF90" s="242">
        <v>119</v>
      </c>
    </row>
    <row r="91" spans="1:58" ht="17.25" customHeight="1" x14ac:dyDescent="0.3">
      <c r="A91" s="227">
        <v>120</v>
      </c>
      <c r="B91" s="227" t="str">
        <f>IF(A91=BF91,"v","x")</f>
        <v>v</v>
      </c>
      <c r="C91" s="227"/>
      <c r="D91" s="228"/>
      <c r="E91" s="229"/>
      <c r="F91" s="230"/>
      <c r="G91" s="244"/>
      <c r="H91" s="232">
        <f>SUM(M91+Q91+U91+Y91+AC91+AG91+AK91+AO91+AS91+AW91+BA91)</f>
        <v>0</v>
      </c>
      <c r="I91" s="246"/>
      <c r="J91" s="153">
        <v>2021</v>
      </c>
      <c r="K91" s="453">
        <f>J91-I91</f>
        <v>2021</v>
      </c>
      <c r="L91" s="234">
        <f>H91-M91</f>
        <v>0</v>
      </c>
      <c r="M91" s="235">
        <v>0</v>
      </c>
      <c r="N91" s="236">
        <v>1</v>
      </c>
      <c r="O91" s="236"/>
      <c r="P91" s="236"/>
      <c r="Q91" s="237">
        <f>SUM(O91*10+P91)/N91*10</f>
        <v>0</v>
      </c>
      <c r="R91" s="236">
        <v>1</v>
      </c>
      <c r="S91" s="236"/>
      <c r="T91" s="236"/>
      <c r="U91" s="237">
        <f>SUM(S91*10+T91)/R91*10</f>
        <v>0</v>
      </c>
      <c r="V91" s="236">
        <v>1</v>
      </c>
      <c r="W91" s="236"/>
      <c r="X91" s="236"/>
      <c r="Y91" s="237">
        <f>SUM(W91*10+X91)/V91*10</f>
        <v>0</v>
      </c>
      <c r="Z91" s="236">
        <v>1</v>
      </c>
      <c r="AA91" s="236"/>
      <c r="AB91" s="236"/>
      <c r="AC91" s="237">
        <f>SUM(AA91*10+AB91/2)/Z91*10</f>
        <v>0</v>
      </c>
      <c r="AD91" s="236">
        <v>1</v>
      </c>
      <c r="AE91" s="236"/>
      <c r="AF91" s="236"/>
      <c r="AG91" s="238">
        <f>SUM(AE91*10+AF91)/AD91*10</f>
        <v>0</v>
      </c>
      <c r="AH91" s="236">
        <v>1</v>
      </c>
      <c r="AI91" s="236"/>
      <c r="AJ91" s="236"/>
      <c r="AK91" s="238">
        <f>SUM(AI91*10+AJ91)/AH91*10</f>
        <v>0</v>
      </c>
      <c r="AL91" s="236">
        <v>1</v>
      </c>
      <c r="AM91" s="236"/>
      <c r="AN91" s="236"/>
      <c r="AO91" s="239">
        <f>SUM(AM91*10+AN91)/AL91*10</f>
        <v>0</v>
      </c>
      <c r="AP91" s="236">
        <v>1</v>
      </c>
      <c r="AQ91" s="236"/>
      <c r="AR91" s="236"/>
      <c r="AS91" s="240">
        <f>SUM(AQ91*10+AR91)/AP91*10</f>
        <v>0</v>
      </c>
      <c r="AT91" s="236">
        <v>1</v>
      </c>
      <c r="AU91" s="236"/>
      <c r="AV91" s="236"/>
      <c r="AW91" s="237">
        <f>SUM(AU91*10+AV91)/AT91*10</f>
        <v>0</v>
      </c>
      <c r="AX91" s="236">
        <v>1</v>
      </c>
      <c r="AY91" s="236"/>
      <c r="AZ91" s="236"/>
      <c r="BA91" s="237">
        <f>SUM(AY91*10+AZ91)/AX91*10</f>
        <v>0</v>
      </c>
      <c r="BB91" s="234">
        <f>IF(H91&lt;250,0,IF(H91&lt;500,250,IF(H91&lt;750,"500",IF(H91&lt;1000,750,IF(H91&lt;1500,1000,IF(H91&lt;2000,1500,IF(H91&lt;2500,2000,IF(H91&lt;3000,2500,3000))))))))</f>
        <v>0</v>
      </c>
      <c r="BC91" s="241">
        <v>0</v>
      </c>
      <c r="BD91" s="234">
        <f>BB91-BC91</f>
        <v>0</v>
      </c>
      <c r="BE91" s="234" t="str">
        <f>IF(BD91=0,"geen actie",CONCATENATE("diploma uitschrijven: ",BB91," punten"))</f>
        <v>geen actie</v>
      </c>
      <c r="BF91" s="242">
        <v>120</v>
      </c>
    </row>
    <row r="92" spans="1:58" ht="17.25" customHeight="1" x14ac:dyDescent="0.3">
      <c r="A92" s="227">
        <v>121</v>
      </c>
      <c r="B92" s="227" t="str">
        <f>IF(A92=BF92,"v","x")</f>
        <v>v</v>
      </c>
      <c r="C92" s="227"/>
      <c r="D92" s="228"/>
      <c r="E92" s="229"/>
      <c r="F92" s="233"/>
      <c r="G92" s="244"/>
      <c r="H92" s="232">
        <f>SUM(M92+Q92+U92+Y92+AC92+AG92+AK92+AO92+AS92+AW92+BA92)</f>
        <v>0</v>
      </c>
      <c r="I92" s="246"/>
      <c r="J92" s="153">
        <v>2021</v>
      </c>
      <c r="K92" s="453">
        <f>J92-I92</f>
        <v>2021</v>
      </c>
      <c r="L92" s="234">
        <f>H92-M92</f>
        <v>0</v>
      </c>
      <c r="M92" s="235">
        <v>0</v>
      </c>
      <c r="N92" s="236">
        <v>1</v>
      </c>
      <c r="O92" s="236"/>
      <c r="P92" s="236"/>
      <c r="Q92" s="237">
        <f>SUM(O92*10+P92)/N92*10</f>
        <v>0</v>
      </c>
      <c r="R92" s="236">
        <v>1</v>
      </c>
      <c r="S92" s="236"/>
      <c r="T92" s="236"/>
      <c r="U92" s="237">
        <f>SUM(S92*10+T92)/R92*10</f>
        <v>0</v>
      </c>
      <c r="V92" s="236">
        <v>1</v>
      </c>
      <c r="W92" s="236"/>
      <c r="X92" s="236"/>
      <c r="Y92" s="237">
        <f>SUM(W92*10+X92)/V92*10</f>
        <v>0</v>
      </c>
      <c r="Z92" s="236">
        <v>1</v>
      </c>
      <c r="AA92" s="236"/>
      <c r="AB92" s="236"/>
      <c r="AC92" s="237">
        <f>SUM(AA92*10+AB92/2)/Z92*10</f>
        <v>0</v>
      </c>
      <c r="AD92" s="236">
        <v>1</v>
      </c>
      <c r="AE92" s="236"/>
      <c r="AF92" s="236"/>
      <c r="AG92" s="238">
        <f>SUM(AE92*10+AF92)/AD92*10</f>
        <v>0</v>
      </c>
      <c r="AH92" s="236">
        <v>1</v>
      </c>
      <c r="AI92" s="236"/>
      <c r="AJ92" s="236"/>
      <c r="AK92" s="238">
        <f>SUM(AI92*10+AJ92)/AH92*10</f>
        <v>0</v>
      </c>
      <c r="AL92" s="236">
        <v>1</v>
      </c>
      <c r="AM92" s="236"/>
      <c r="AN92" s="236"/>
      <c r="AO92" s="239">
        <f>SUM(AM92*10+AN92)/AL92*10</f>
        <v>0</v>
      </c>
      <c r="AP92" s="236">
        <v>1</v>
      </c>
      <c r="AQ92" s="236"/>
      <c r="AR92" s="236"/>
      <c r="AS92" s="240">
        <f>SUM(AQ92*10+AR92)/AP92*10</f>
        <v>0</v>
      </c>
      <c r="AT92" s="236">
        <v>1</v>
      </c>
      <c r="AU92" s="236"/>
      <c r="AV92" s="236"/>
      <c r="AW92" s="237">
        <f>SUM(AU92*10+AV92)/AT92*10</f>
        <v>0</v>
      </c>
      <c r="AX92" s="236">
        <v>1</v>
      </c>
      <c r="AY92" s="236"/>
      <c r="AZ92" s="236"/>
      <c r="BA92" s="237">
        <f>SUM(AY92*10+AZ92)/AX92*10</f>
        <v>0</v>
      </c>
      <c r="BB92" s="234">
        <f>IF(H92&lt;250,0,IF(H92&lt;500,250,IF(H92&lt;750,"500",IF(H92&lt;1000,750,IF(H92&lt;1500,1000,IF(H92&lt;2000,1500,IF(H92&lt;2500,2000,IF(H92&lt;3000,2500,3000))))))))</f>
        <v>0</v>
      </c>
      <c r="BC92" s="241">
        <v>0</v>
      </c>
      <c r="BD92" s="234">
        <f>BB92-BC92</f>
        <v>0</v>
      </c>
      <c r="BE92" s="234" t="str">
        <f>IF(BD92=0,"geen actie",CONCATENATE("diploma uitschrijven: ",BB92," punten"))</f>
        <v>geen actie</v>
      </c>
      <c r="BF92" s="242">
        <v>121</v>
      </c>
    </row>
    <row r="93" spans="1:58" ht="17.25" customHeight="1" x14ac:dyDescent="0.3">
      <c r="A93" s="227">
        <v>122</v>
      </c>
      <c r="B93" s="227" t="str">
        <f>IF(A93=BF93,"v","x")</f>
        <v>v</v>
      </c>
      <c r="C93" s="149"/>
      <c r="D93" s="189"/>
      <c r="E93" s="245"/>
      <c r="F93" s="266"/>
      <c r="G93" s="231"/>
      <c r="H93" s="232">
        <f>SUM(M93+Q93+U93+Y93+AC93+AG93+AK93+AO93+AS93+AW93+BA93)</f>
        <v>0</v>
      </c>
      <c r="I93" s="246"/>
      <c r="J93" s="153">
        <v>2021</v>
      </c>
      <c r="K93" s="453">
        <f>J93-I93</f>
        <v>2021</v>
      </c>
      <c r="L93" s="234">
        <f>H93-M93</f>
        <v>0</v>
      </c>
      <c r="M93" s="235">
        <v>0</v>
      </c>
      <c r="N93" s="236">
        <v>1</v>
      </c>
      <c r="O93" s="236"/>
      <c r="P93" s="236"/>
      <c r="Q93" s="237">
        <f>SUM(O93*10+P93)/N93*10</f>
        <v>0</v>
      </c>
      <c r="R93" s="236">
        <v>1</v>
      </c>
      <c r="S93" s="236"/>
      <c r="T93" s="236"/>
      <c r="U93" s="237">
        <f>SUM(S93*10+T93)/R93*10</f>
        <v>0</v>
      </c>
      <c r="V93" s="236">
        <v>1</v>
      </c>
      <c r="W93" s="236"/>
      <c r="X93" s="236"/>
      <c r="Y93" s="237">
        <f>SUM(W93*10+X93)/V93*10</f>
        <v>0</v>
      </c>
      <c r="Z93" s="236">
        <v>1</v>
      </c>
      <c r="AA93" s="236"/>
      <c r="AB93" s="236"/>
      <c r="AC93" s="237">
        <f>SUM(AA93*10+AB93/2)/Z93*10</f>
        <v>0</v>
      </c>
      <c r="AD93" s="236">
        <v>1</v>
      </c>
      <c r="AE93" s="236"/>
      <c r="AF93" s="236"/>
      <c r="AG93" s="238">
        <f>SUM(AE93*10+AF93)/AD93*10</f>
        <v>0</v>
      </c>
      <c r="AH93" s="236">
        <v>1</v>
      </c>
      <c r="AI93" s="236"/>
      <c r="AJ93" s="236"/>
      <c r="AK93" s="238">
        <f>SUM(AI93*10+AJ93)/AH93*10</f>
        <v>0</v>
      </c>
      <c r="AL93" s="236">
        <v>1</v>
      </c>
      <c r="AM93" s="236"/>
      <c r="AN93" s="236"/>
      <c r="AO93" s="239">
        <f>SUM(AM93*10+AN93)/AL93*10</f>
        <v>0</v>
      </c>
      <c r="AP93" s="236">
        <v>1</v>
      </c>
      <c r="AQ93" s="236"/>
      <c r="AR93" s="236"/>
      <c r="AS93" s="240">
        <f>SUM(AQ93*10+AR93)/AP93*10</f>
        <v>0</v>
      </c>
      <c r="AT93" s="236">
        <v>1</v>
      </c>
      <c r="AU93" s="236"/>
      <c r="AV93" s="236"/>
      <c r="AW93" s="237">
        <f>SUM(AU93*10+AV93)/AT93*10</f>
        <v>0</v>
      </c>
      <c r="AX93" s="236">
        <v>1</v>
      </c>
      <c r="AY93" s="236"/>
      <c r="AZ93" s="236"/>
      <c r="BA93" s="237">
        <f>SUM(AY93*10+AZ93)/AX93*10</f>
        <v>0</v>
      </c>
      <c r="BB93" s="234">
        <f>IF(H93&lt;250,0,IF(H93&lt;500,250,IF(H93&lt;750,"500",IF(H93&lt;1000,750,IF(H93&lt;1500,1000,IF(H93&lt;2000,1500,IF(H93&lt;2500,2000,IF(H93&lt;3000,2500,3000))))))))</f>
        <v>0</v>
      </c>
      <c r="BC93" s="241">
        <v>0</v>
      </c>
      <c r="BD93" s="234">
        <f>BB93-BC93</f>
        <v>0</v>
      </c>
      <c r="BE93" s="234" t="str">
        <f>IF(BD93=0,"geen actie",CONCATENATE("diploma uitschrijven: ",BB93," punten"))</f>
        <v>geen actie</v>
      </c>
      <c r="BF93" s="242">
        <v>122</v>
      </c>
    </row>
    <row r="94" spans="1:58" ht="17.25" customHeight="1" x14ac:dyDescent="0.3">
      <c r="A94" s="227">
        <v>123</v>
      </c>
      <c r="B94" s="227" t="str">
        <f>IF(A94=BF94,"v","x")</f>
        <v>v</v>
      </c>
      <c r="C94" s="149"/>
      <c r="D94" s="228"/>
      <c r="E94" s="245"/>
      <c r="F94" s="233"/>
      <c r="G94" s="244"/>
      <c r="H94" s="232">
        <f>SUM(M94+Q94+U94+Y94+AC94+AG94+AK94+AO94+AS94+AW94+BA94)</f>
        <v>0</v>
      </c>
      <c r="I94" s="246"/>
      <c r="J94" s="153">
        <v>2021</v>
      </c>
      <c r="K94" s="453">
        <f>J94-I94</f>
        <v>2021</v>
      </c>
      <c r="L94" s="234">
        <f>H94-M94</f>
        <v>0</v>
      </c>
      <c r="M94" s="235">
        <v>0</v>
      </c>
      <c r="N94" s="236">
        <v>1</v>
      </c>
      <c r="O94" s="236"/>
      <c r="P94" s="236"/>
      <c r="Q94" s="237">
        <f>SUM(O94*10+P94)/N94*10</f>
        <v>0</v>
      </c>
      <c r="R94" s="236">
        <v>1</v>
      </c>
      <c r="S94" s="236"/>
      <c r="T94" s="236"/>
      <c r="U94" s="237">
        <f>SUM(S94*10+T94)/R94*10</f>
        <v>0</v>
      </c>
      <c r="V94" s="236">
        <v>1</v>
      </c>
      <c r="W94" s="236"/>
      <c r="X94" s="236"/>
      <c r="Y94" s="237">
        <f>SUM(W94*10+X94)/V94*10</f>
        <v>0</v>
      </c>
      <c r="Z94" s="236">
        <v>1</v>
      </c>
      <c r="AA94" s="236"/>
      <c r="AB94" s="236"/>
      <c r="AC94" s="237">
        <f>SUM(AA94*10+AB94/2)/Z94*10</f>
        <v>0</v>
      </c>
      <c r="AD94" s="236">
        <v>1</v>
      </c>
      <c r="AE94" s="236"/>
      <c r="AF94" s="236"/>
      <c r="AG94" s="238">
        <f>SUM(AE94*10+AF94)/AD94*10</f>
        <v>0</v>
      </c>
      <c r="AH94" s="236">
        <v>1</v>
      </c>
      <c r="AI94" s="236"/>
      <c r="AJ94" s="236"/>
      <c r="AK94" s="238">
        <f>SUM(AI94*10+AJ94)/AH94*10</f>
        <v>0</v>
      </c>
      <c r="AL94" s="236">
        <v>1</v>
      </c>
      <c r="AM94" s="236"/>
      <c r="AN94" s="236"/>
      <c r="AO94" s="239">
        <f>SUM(AM94*10+AN94)/AL94*10</f>
        <v>0</v>
      </c>
      <c r="AP94" s="236">
        <v>1</v>
      </c>
      <c r="AQ94" s="236"/>
      <c r="AR94" s="236"/>
      <c r="AS94" s="240">
        <f>SUM(AQ94*10+AR94)/AP94*10</f>
        <v>0</v>
      </c>
      <c r="AT94" s="236">
        <v>1</v>
      </c>
      <c r="AU94" s="236"/>
      <c r="AV94" s="236"/>
      <c r="AW94" s="237">
        <f>SUM(AU94*10+AV94)/AT94*10</f>
        <v>0</v>
      </c>
      <c r="AX94" s="236">
        <v>1</v>
      </c>
      <c r="AY94" s="236"/>
      <c r="AZ94" s="236"/>
      <c r="BA94" s="237">
        <f>SUM(AY94*10+AZ94)/AX94*10</f>
        <v>0</v>
      </c>
      <c r="BB94" s="234">
        <f>IF(H94&lt;250,0,IF(H94&lt;500,250,IF(H94&lt;750,"500",IF(H94&lt;1000,750,IF(H94&lt;1500,1000,IF(H94&lt;2000,1500,IF(H94&lt;2500,2000,IF(H94&lt;3000,2500,3000))))))))</f>
        <v>0</v>
      </c>
      <c r="BC94" s="241">
        <v>0</v>
      </c>
      <c r="BD94" s="234">
        <f>BB94-BC94</f>
        <v>0</v>
      </c>
      <c r="BE94" s="234" t="str">
        <f>IF(BD94=0,"geen actie",CONCATENATE("diploma uitschrijven: ",BB94," punten"))</f>
        <v>geen actie</v>
      </c>
      <c r="BF94" s="242">
        <v>123</v>
      </c>
    </row>
    <row r="95" spans="1:58" ht="17.25" customHeight="1" x14ac:dyDescent="0.3">
      <c r="A95" s="227">
        <v>124</v>
      </c>
      <c r="B95" s="227" t="str">
        <f>IF(A95=BF95,"v","x")</f>
        <v>v</v>
      </c>
      <c r="C95" s="149"/>
      <c r="D95" s="454"/>
      <c r="E95" s="229"/>
      <c r="F95" s="489"/>
      <c r="G95" s="244"/>
      <c r="H95" s="232">
        <f>SUM(M95+Q95+U95+Y95+AC95+AG95+AK95+AO95+AS95+AW95+BA95)</f>
        <v>0</v>
      </c>
      <c r="I95" s="246"/>
      <c r="J95" s="153">
        <v>2021</v>
      </c>
      <c r="K95" s="453">
        <f>J95-I95</f>
        <v>2021</v>
      </c>
      <c r="L95" s="234">
        <f>H95-M95</f>
        <v>0</v>
      </c>
      <c r="M95" s="235">
        <v>0</v>
      </c>
      <c r="N95" s="236">
        <v>1</v>
      </c>
      <c r="O95" s="236"/>
      <c r="P95" s="236"/>
      <c r="Q95" s="237">
        <f>SUM(O95*10+P95)/N95*10</f>
        <v>0</v>
      </c>
      <c r="R95" s="236">
        <v>1</v>
      </c>
      <c r="S95" s="236"/>
      <c r="T95" s="236"/>
      <c r="U95" s="237">
        <f>SUM(S95*10+T95)/R95*10</f>
        <v>0</v>
      </c>
      <c r="V95" s="236">
        <v>1</v>
      </c>
      <c r="W95" s="236"/>
      <c r="X95" s="236"/>
      <c r="Y95" s="237">
        <f>SUM(W95*10+X95)/V95*10</f>
        <v>0</v>
      </c>
      <c r="Z95" s="236">
        <v>1</v>
      </c>
      <c r="AA95" s="236"/>
      <c r="AB95" s="236"/>
      <c r="AC95" s="237">
        <f>SUM(AA95*10+AB95/2)/Z95*10</f>
        <v>0</v>
      </c>
      <c r="AD95" s="236">
        <v>1</v>
      </c>
      <c r="AE95" s="236"/>
      <c r="AF95" s="236"/>
      <c r="AG95" s="238">
        <f>SUM(AE95*10+AF95)/AD95*10</f>
        <v>0</v>
      </c>
      <c r="AH95" s="236">
        <v>1</v>
      </c>
      <c r="AI95" s="236"/>
      <c r="AJ95" s="236"/>
      <c r="AK95" s="238">
        <f>SUM(AI95*10+AJ95)/AH95*10</f>
        <v>0</v>
      </c>
      <c r="AL95" s="236">
        <v>1</v>
      </c>
      <c r="AM95" s="236"/>
      <c r="AN95" s="236"/>
      <c r="AO95" s="239">
        <f>SUM(AM95*10+AN95)/AL95*10</f>
        <v>0</v>
      </c>
      <c r="AP95" s="236">
        <v>1</v>
      </c>
      <c r="AQ95" s="236"/>
      <c r="AR95" s="236"/>
      <c r="AS95" s="240">
        <f>SUM(AQ95*10+AR95)/AP95*10</f>
        <v>0</v>
      </c>
      <c r="AT95" s="236">
        <v>1</v>
      </c>
      <c r="AU95" s="236"/>
      <c r="AV95" s="236"/>
      <c r="AW95" s="237">
        <f>SUM(AU95*10+AV95)/AT95*10</f>
        <v>0</v>
      </c>
      <c r="AX95" s="236">
        <v>1</v>
      </c>
      <c r="AY95" s="236"/>
      <c r="AZ95" s="236"/>
      <c r="BA95" s="237">
        <f>SUM(AY95*10+AZ95)/AX95*10</f>
        <v>0</v>
      </c>
      <c r="BB95" s="234">
        <f>IF(H95&lt;250,0,IF(H95&lt;500,250,IF(H95&lt;750,"500",IF(H95&lt;1000,750,IF(H95&lt;1500,1000,IF(H95&lt;2000,1500,IF(H95&lt;2500,2000,IF(H95&lt;3000,2500,3000))))))))</f>
        <v>0</v>
      </c>
      <c r="BC95" s="241">
        <v>0</v>
      </c>
      <c r="BD95" s="234">
        <f>BB95-BC95</f>
        <v>0</v>
      </c>
      <c r="BE95" s="234" t="str">
        <f>IF(BD95=0,"geen actie",CONCATENATE("diploma uitschrijven: ",BB95," punten"))</f>
        <v>geen actie</v>
      </c>
      <c r="BF95" s="242">
        <v>124</v>
      </c>
    </row>
    <row r="96" spans="1:58" ht="17.25" customHeight="1" x14ac:dyDescent="0.3">
      <c r="A96" s="227">
        <v>125</v>
      </c>
      <c r="B96" s="227" t="str">
        <f>IF(A96=BF96,"v","x")</f>
        <v>v</v>
      </c>
      <c r="C96" s="149"/>
      <c r="D96" s="189"/>
      <c r="E96" s="245"/>
      <c r="F96" s="267"/>
      <c r="G96" s="231"/>
      <c r="H96" s="232">
        <f>SUM(M96+Q96+U96+Y96+AC96+AG96+AK96+AO96+AS96+AW96+BA96)</f>
        <v>0</v>
      </c>
      <c r="I96" s="246"/>
      <c r="J96" s="153">
        <v>2021</v>
      </c>
      <c r="K96" s="453">
        <f>J96-I96</f>
        <v>2021</v>
      </c>
      <c r="L96" s="234">
        <f>H96-M96</f>
        <v>0</v>
      </c>
      <c r="M96" s="235">
        <v>0</v>
      </c>
      <c r="N96" s="236">
        <v>1</v>
      </c>
      <c r="O96" s="236"/>
      <c r="P96" s="236"/>
      <c r="Q96" s="237">
        <f>SUM(O96*10+P96)/N96*10</f>
        <v>0</v>
      </c>
      <c r="R96" s="236">
        <v>1</v>
      </c>
      <c r="S96" s="236"/>
      <c r="T96" s="236"/>
      <c r="U96" s="237">
        <f>SUM(S96*10+T96)/R96*10</f>
        <v>0</v>
      </c>
      <c r="V96" s="236">
        <v>1</v>
      </c>
      <c r="W96" s="236"/>
      <c r="X96" s="236"/>
      <c r="Y96" s="237">
        <f>SUM(W96*10+X96)/V96*10</f>
        <v>0</v>
      </c>
      <c r="Z96" s="236">
        <v>1</v>
      </c>
      <c r="AA96" s="236"/>
      <c r="AB96" s="236"/>
      <c r="AC96" s="237">
        <f>SUM(AA96*10+AB96/2)/Z96*10</f>
        <v>0</v>
      </c>
      <c r="AD96" s="236">
        <v>1</v>
      </c>
      <c r="AE96" s="236"/>
      <c r="AF96" s="236"/>
      <c r="AG96" s="238">
        <f>SUM(AE96*10+AF96)/AD96*10</f>
        <v>0</v>
      </c>
      <c r="AH96" s="236">
        <v>1</v>
      </c>
      <c r="AI96" s="236"/>
      <c r="AJ96" s="236"/>
      <c r="AK96" s="238">
        <f>SUM(AI96*10+AJ96)/AH96*10</f>
        <v>0</v>
      </c>
      <c r="AL96" s="236">
        <v>1</v>
      </c>
      <c r="AM96" s="236"/>
      <c r="AN96" s="236"/>
      <c r="AO96" s="239">
        <f>SUM(AM96*10+AN96)/AL96*10</f>
        <v>0</v>
      </c>
      <c r="AP96" s="236">
        <v>1</v>
      </c>
      <c r="AQ96" s="236"/>
      <c r="AR96" s="236"/>
      <c r="AS96" s="240">
        <f>SUM(AQ96*10+AR96)/AP96*10</f>
        <v>0</v>
      </c>
      <c r="AT96" s="236">
        <v>1</v>
      </c>
      <c r="AU96" s="236"/>
      <c r="AV96" s="236"/>
      <c r="AW96" s="237">
        <f>SUM(AU96*10+AV96)/AT96*10</f>
        <v>0</v>
      </c>
      <c r="AX96" s="236">
        <v>1</v>
      </c>
      <c r="AY96" s="236"/>
      <c r="AZ96" s="236"/>
      <c r="BA96" s="237">
        <f>SUM(AY96*10+AZ96)/AX96*10</f>
        <v>0</v>
      </c>
      <c r="BB96" s="234">
        <f>IF(H96&lt;250,0,IF(H96&lt;500,250,IF(H96&lt;750,"500",IF(H96&lt;1000,750,IF(H96&lt;1500,1000,IF(H96&lt;2000,1500,IF(H96&lt;2500,2000,IF(H96&lt;3000,2500,3000))))))))</f>
        <v>0</v>
      </c>
      <c r="BC96" s="241">
        <v>0</v>
      </c>
      <c r="BD96" s="234">
        <f>BB96-BC96</f>
        <v>0</v>
      </c>
      <c r="BE96" s="234" t="str">
        <f>IF(BD96=0,"geen actie",CONCATENATE("diploma uitschrijven: ",BB96," punten"))</f>
        <v>geen actie</v>
      </c>
      <c r="BF96" s="242">
        <v>125</v>
      </c>
    </row>
    <row r="97" spans="1:59" ht="17.25" customHeight="1" x14ac:dyDescent="0.3">
      <c r="A97" s="227">
        <v>126</v>
      </c>
      <c r="B97" s="227" t="str">
        <f>IF(A97=BF97,"v","x")</f>
        <v>v</v>
      </c>
      <c r="C97" s="149"/>
      <c r="D97" s="228"/>
      <c r="E97" s="229"/>
      <c r="F97" s="230"/>
      <c r="G97" s="231"/>
      <c r="H97" s="232">
        <f>SUM(M97+Q97+U97+Y97+AC97+AG97+AK97+AO97+AS97+AW97+BA97)</f>
        <v>0</v>
      </c>
      <c r="I97" s="246"/>
      <c r="J97" s="153">
        <v>2021</v>
      </c>
      <c r="K97" s="453">
        <f>J97-I97</f>
        <v>2021</v>
      </c>
      <c r="L97" s="234">
        <f>H97-M97</f>
        <v>0</v>
      </c>
      <c r="M97" s="235">
        <v>0</v>
      </c>
      <c r="N97" s="236">
        <v>1</v>
      </c>
      <c r="O97" s="236"/>
      <c r="P97" s="236"/>
      <c r="Q97" s="237">
        <f>SUM(O97*10+P97)/N97*10</f>
        <v>0</v>
      </c>
      <c r="R97" s="236">
        <v>1</v>
      </c>
      <c r="S97" s="236"/>
      <c r="T97" s="236"/>
      <c r="U97" s="237">
        <f>SUM(S97*10+T97)/R97*10</f>
        <v>0</v>
      </c>
      <c r="V97" s="236">
        <v>1</v>
      </c>
      <c r="W97" s="236"/>
      <c r="X97" s="236"/>
      <c r="Y97" s="237">
        <f>SUM(W97*10+X97)/V97*10</f>
        <v>0</v>
      </c>
      <c r="Z97" s="236">
        <v>1</v>
      </c>
      <c r="AA97" s="236"/>
      <c r="AB97" s="236"/>
      <c r="AC97" s="237">
        <f>SUM(AA97*10+AB97/2)/Z97*10</f>
        <v>0</v>
      </c>
      <c r="AD97" s="236">
        <v>1</v>
      </c>
      <c r="AE97" s="236"/>
      <c r="AF97" s="236"/>
      <c r="AG97" s="238">
        <f>SUM(AE97*10+AF97)/AD97*10</f>
        <v>0</v>
      </c>
      <c r="AH97" s="236">
        <v>1</v>
      </c>
      <c r="AI97" s="236"/>
      <c r="AJ97" s="236"/>
      <c r="AK97" s="238">
        <f>SUM(AI97*10+AJ97)/AH97*10</f>
        <v>0</v>
      </c>
      <c r="AL97" s="236">
        <v>1</v>
      </c>
      <c r="AM97" s="236"/>
      <c r="AN97" s="236"/>
      <c r="AO97" s="239">
        <f>SUM(AM97*10+AN97)/AL97*10</f>
        <v>0</v>
      </c>
      <c r="AP97" s="236">
        <v>1</v>
      </c>
      <c r="AQ97" s="236"/>
      <c r="AR97" s="236"/>
      <c r="AS97" s="240">
        <f>SUM(AQ97*10+AR97)/AP97*10</f>
        <v>0</v>
      </c>
      <c r="AT97" s="236">
        <v>1</v>
      </c>
      <c r="AU97" s="236"/>
      <c r="AV97" s="236"/>
      <c r="AW97" s="237">
        <f>SUM(AU97*10+AV97)/AT97*10</f>
        <v>0</v>
      </c>
      <c r="AX97" s="236">
        <v>1</v>
      </c>
      <c r="AY97" s="236"/>
      <c r="AZ97" s="236"/>
      <c r="BA97" s="237">
        <f>SUM(AY97*10+AZ97)/AX97*10</f>
        <v>0</v>
      </c>
      <c r="BB97" s="234">
        <f>IF(H97&lt;250,0,IF(H97&lt;500,250,IF(H97&lt;750,"500",IF(H97&lt;1000,750,IF(H97&lt;1500,1000,IF(H97&lt;2000,1500,IF(H97&lt;2500,2000,IF(H97&lt;3000,2500,3000))))))))</f>
        <v>0</v>
      </c>
      <c r="BC97" s="241">
        <v>0</v>
      </c>
      <c r="BD97" s="234">
        <f>BB97-BC97</f>
        <v>0</v>
      </c>
      <c r="BE97" s="234" t="str">
        <f>IF(BD97=0,"geen actie",CONCATENATE("diploma uitschrijven: ",BB97," punten"))</f>
        <v>geen actie</v>
      </c>
      <c r="BF97" s="242">
        <v>126</v>
      </c>
    </row>
    <row r="98" spans="1:59" ht="17.25" customHeight="1" x14ac:dyDescent="0.3">
      <c r="A98" s="227">
        <v>127</v>
      </c>
      <c r="B98" s="227" t="str">
        <f>IF(A98=BF98,"v","x")</f>
        <v>v</v>
      </c>
      <c r="C98" s="149"/>
      <c r="D98" s="228"/>
      <c r="E98" s="247"/>
      <c r="F98" s="227"/>
      <c r="G98" s="251"/>
      <c r="H98" s="232">
        <f>SUM(M98+Q98+U98+Y98+AC98+AG98+AK98+AO98+AS98+AW98+BA98)</f>
        <v>0</v>
      </c>
      <c r="I98" s="234"/>
      <c r="J98" s="153">
        <v>2021</v>
      </c>
      <c r="K98" s="453">
        <f>J98-I98</f>
        <v>2021</v>
      </c>
      <c r="L98" s="234">
        <f>H98-M98</f>
        <v>0</v>
      </c>
      <c r="M98" s="235">
        <v>0</v>
      </c>
      <c r="N98" s="236">
        <v>1</v>
      </c>
      <c r="O98" s="236"/>
      <c r="P98" s="236"/>
      <c r="Q98" s="237">
        <f>SUM(O98*10+P98)/N98*10</f>
        <v>0</v>
      </c>
      <c r="R98" s="236">
        <v>1</v>
      </c>
      <c r="S98" s="236"/>
      <c r="T98" s="236"/>
      <c r="U98" s="237">
        <f>SUM(S98*10+T98)/R98*10</f>
        <v>0</v>
      </c>
      <c r="V98" s="236">
        <v>1</v>
      </c>
      <c r="W98" s="236"/>
      <c r="X98" s="236"/>
      <c r="Y98" s="237">
        <f>SUM(W98*10+X98)/V98*10</f>
        <v>0</v>
      </c>
      <c r="Z98" s="236">
        <v>1</v>
      </c>
      <c r="AA98" s="236"/>
      <c r="AB98" s="236"/>
      <c r="AC98" s="237">
        <f>SUM(AA98*10+AB98/2)/Z98*10</f>
        <v>0</v>
      </c>
      <c r="AD98" s="236">
        <v>1</v>
      </c>
      <c r="AE98" s="236"/>
      <c r="AF98" s="236"/>
      <c r="AG98" s="238">
        <f>SUM(AE98*10+AF98)/AD98*10</f>
        <v>0</v>
      </c>
      <c r="AH98" s="236">
        <v>1</v>
      </c>
      <c r="AI98" s="236"/>
      <c r="AJ98" s="236"/>
      <c r="AK98" s="238">
        <f>SUM(AI98*10+AJ98)/AH98*10</f>
        <v>0</v>
      </c>
      <c r="AL98" s="236">
        <v>1</v>
      </c>
      <c r="AM98" s="236"/>
      <c r="AN98" s="236"/>
      <c r="AO98" s="239">
        <f>SUM(AM98*10+AN98)/AL98*10</f>
        <v>0</v>
      </c>
      <c r="AP98" s="236">
        <v>1</v>
      </c>
      <c r="AQ98" s="236"/>
      <c r="AR98" s="236"/>
      <c r="AS98" s="240">
        <f>SUM(AQ98*10+AR98)/AP98*10</f>
        <v>0</v>
      </c>
      <c r="AT98" s="236">
        <v>1</v>
      </c>
      <c r="AU98" s="236"/>
      <c r="AV98" s="236"/>
      <c r="AW98" s="237">
        <f>SUM(AU98*10+AV98)/AT98*10</f>
        <v>0</v>
      </c>
      <c r="AX98" s="236">
        <v>1</v>
      </c>
      <c r="AY98" s="236"/>
      <c r="AZ98" s="236"/>
      <c r="BA98" s="237">
        <f>SUM(AY98*10+AZ98)/AX98*10</f>
        <v>0</v>
      </c>
      <c r="BB98" s="234">
        <f>IF(H98&lt;250,0,IF(H98&lt;500,250,IF(H98&lt;750,"500",IF(H98&lt;1000,750,IF(H98&lt;1500,1000,IF(H98&lt;2000,1500,IF(H98&lt;2500,2000,IF(H98&lt;3000,2500,3000))))))))</f>
        <v>0</v>
      </c>
      <c r="BC98" s="241">
        <v>0</v>
      </c>
      <c r="BD98" s="234">
        <f>BB98-BC98</f>
        <v>0</v>
      </c>
      <c r="BE98" s="234" t="str">
        <f>IF(BD98=0,"geen actie",CONCATENATE("diploma uitschrijven: ",BB98," punten"))</f>
        <v>geen actie</v>
      </c>
      <c r="BF98" s="242">
        <v>127</v>
      </c>
    </row>
    <row r="99" spans="1:59" ht="17.25" customHeight="1" x14ac:dyDescent="0.35">
      <c r="A99" s="227">
        <v>86</v>
      </c>
      <c r="B99" s="227" t="str">
        <f>IF(A99=BF99,"v","x")</f>
        <v>v</v>
      </c>
      <c r="C99" s="248"/>
      <c r="D99" s="228"/>
      <c r="E99" s="247"/>
      <c r="F99" s="227"/>
      <c r="G99" s="251"/>
      <c r="H99" s="232"/>
      <c r="I99" s="234"/>
      <c r="J99" s="153">
        <v>2021</v>
      </c>
      <c r="K99" s="453">
        <f>J99-I99</f>
        <v>2021</v>
      </c>
      <c r="L99" s="234">
        <f>H99-M99</f>
        <v>0</v>
      </c>
      <c r="M99" s="235">
        <v>0</v>
      </c>
      <c r="N99" s="236">
        <v>1</v>
      </c>
      <c r="O99" s="236"/>
      <c r="P99" s="236"/>
      <c r="Q99" s="237">
        <f>SUM(O99*10+P99)/N99*10</f>
        <v>0</v>
      </c>
      <c r="R99" s="236">
        <v>1</v>
      </c>
      <c r="S99" s="236"/>
      <c r="T99" s="236"/>
      <c r="U99" s="237">
        <f>SUM(S99*10+T99)/R99*10</f>
        <v>0</v>
      </c>
      <c r="V99" s="236">
        <v>1</v>
      </c>
      <c r="W99" s="236"/>
      <c r="X99" s="236"/>
      <c r="Y99" s="237">
        <f>SUM(W99*10+X99)/V99*10</f>
        <v>0</v>
      </c>
      <c r="Z99" s="236">
        <v>1</v>
      </c>
      <c r="AA99" s="236"/>
      <c r="AB99" s="236"/>
      <c r="AC99" s="237">
        <f>SUM(AA99*10+AB99/2)/Z99*10</f>
        <v>0</v>
      </c>
      <c r="AD99" s="236">
        <v>1</v>
      </c>
      <c r="AE99" s="236"/>
      <c r="AF99" s="236"/>
      <c r="AG99" s="238">
        <f>SUM(AE99*10+AF99)/AD99*10</f>
        <v>0</v>
      </c>
      <c r="AH99" s="236">
        <v>1</v>
      </c>
      <c r="AI99" s="236"/>
      <c r="AJ99" s="236"/>
      <c r="AK99" s="238">
        <f>SUM(AI99*10+AJ99)/AH99*10</f>
        <v>0</v>
      </c>
      <c r="AL99" s="236">
        <v>1</v>
      </c>
      <c r="AM99" s="236"/>
      <c r="AN99" s="236"/>
      <c r="AO99" s="239">
        <f>SUM(AM99*10+AN99)/AL99*10</f>
        <v>0</v>
      </c>
      <c r="AP99" s="236">
        <v>1</v>
      </c>
      <c r="AQ99" s="236"/>
      <c r="AR99" s="236"/>
      <c r="AS99" s="240">
        <f>SUM(AQ99*10+AR99)/AP99*10</f>
        <v>0</v>
      </c>
      <c r="AT99" s="236">
        <v>1</v>
      </c>
      <c r="AU99" s="236"/>
      <c r="AV99" s="236"/>
      <c r="AW99" s="237">
        <f>SUM(AU99*10+AV99)/AT99*10</f>
        <v>0</v>
      </c>
      <c r="AX99" s="236">
        <v>1</v>
      </c>
      <c r="AY99" s="236"/>
      <c r="AZ99" s="236"/>
      <c r="BA99" s="237">
        <f>SUM(AY99*10+AZ99)/AX99*10</f>
        <v>0</v>
      </c>
      <c r="BB99" s="234">
        <f>IF(H99&lt;250,0,IF(H99&lt;500,250,IF(H99&lt;750,"500",IF(H99&lt;1000,750,IF(H99&lt;1500,1000,IF(H99&lt;2000,1500,IF(H99&lt;2500,2000,IF(H99&lt;3000,2500,3000))))))))</f>
        <v>0</v>
      </c>
      <c r="BC99" s="241">
        <v>0</v>
      </c>
      <c r="BD99" s="234">
        <f>BB99-BC99</f>
        <v>0</v>
      </c>
      <c r="BE99" s="234" t="str">
        <f>IF(BD99=0,"geen actie",CONCATENATE("diploma uitschrijven: ",BB99," punten"))</f>
        <v>geen actie</v>
      </c>
      <c r="BF99" s="242">
        <v>86</v>
      </c>
      <c r="BG99" s="242"/>
    </row>
    <row r="100" spans="1:59" ht="17.25" customHeight="1" x14ac:dyDescent="0.3">
      <c r="A100" s="227">
        <v>87</v>
      </c>
      <c r="B100" s="227" t="str">
        <f>IF(A100=BF100,"v","x")</f>
        <v>v</v>
      </c>
      <c r="C100" s="227"/>
      <c r="D100" s="228"/>
      <c r="E100" s="174"/>
      <c r="F100" s="249"/>
      <c r="G100" s="251"/>
      <c r="H100" s="232"/>
      <c r="I100" s="227"/>
      <c r="J100" s="153">
        <v>2021</v>
      </c>
      <c r="K100" s="453">
        <f>J100-I100</f>
        <v>2021</v>
      </c>
      <c r="L100" s="234">
        <f>H100-M100</f>
        <v>0</v>
      </c>
      <c r="M100" s="235">
        <v>0</v>
      </c>
      <c r="N100" s="236">
        <v>1</v>
      </c>
      <c r="O100" s="236"/>
      <c r="P100" s="236"/>
      <c r="Q100" s="237">
        <f>SUM(O100*10+P100)/N100*10</f>
        <v>0</v>
      </c>
      <c r="R100" s="236">
        <v>1</v>
      </c>
      <c r="S100" s="236"/>
      <c r="T100" s="236"/>
      <c r="U100" s="237">
        <f>SUM(S100*10+T100)/R100*10</f>
        <v>0</v>
      </c>
      <c r="V100" s="236">
        <v>1</v>
      </c>
      <c r="W100" s="236"/>
      <c r="X100" s="236"/>
      <c r="Y100" s="237">
        <f>SUM(W100*10+X100)/V100*10</f>
        <v>0</v>
      </c>
      <c r="Z100" s="236">
        <v>1</v>
      </c>
      <c r="AA100" s="236"/>
      <c r="AB100" s="236"/>
      <c r="AC100" s="237">
        <f>SUM(AA100*10+AB100/2)/Z100*10</f>
        <v>0</v>
      </c>
      <c r="AD100" s="236">
        <v>1</v>
      </c>
      <c r="AE100" s="236"/>
      <c r="AF100" s="236"/>
      <c r="AG100" s="238">
        <f>SUM(AE100*10+AF100)/AD100*10</f>
        <v>0</v>
      </c>
      <c r="AH100" s="236">
        <v>1</v>
      </c>
      <c r="AI100" s="236"/>
      <c r="AJ100" s="236"/>
      <c r="AK100" s="238">
        <f>SUM(AI100*10+AJ100)/AH100*10</f>
        <v>0</v>
      </c>
      <c r="AL100" s="236">
        <v>1</v>
      </c>
      <c r="AM100" s="236"/>
      <c r="AN100" s="236"/>
      <c r="AO100" s="239">
        <f>SUM(AM100*10+AN100)/AL100*10</f>
        <v>0</v>
      </c>
      <c r="AP100" s="236">
        <v>1</v>
      </c>
      <c r="AQ100" s="236"/>
      <c r="AR100" s="236"/>
      <c r="AS100" s="240">
        <f>SUM(AQ100*10+AR100)/AP100*10</f>
        <v>0</v>
      </c>
      <c r="AT100" s="236">
        <v>1</v>
      </c>
      <c r="AU100" s="236"/>
      <c r="AV100" s="236"/>
      <c r="AW100" s="237">
        <f>SUM(AU100*10+AV100)/AT100*10</f>
        <v>0</v>
      </c>
      <c r="AX100" s="236">
        <v>1</v>
      </c>
      <c r="AY100" s="236"/>
      <c r="AZ100" s="236"/>
      <c r="BA100" s="237">
        <f>SUM(AY100*10+AZ100)/AX100*10</f>
        <v>0</v>
      </c>
      <c r="BB100" s="234">
        <f>IF(H100&lt;250,0,IF(H100&lt;500,250,IF(H100&lt;750,"500",IF(H100&lt;1000,750,IF(H100&lt;1500,1000,IF(H100&lt;2000,1500,IF(H100&lt;2500,2000,IF(H100&lt;3000,2500,3000))))))))</f>
        <v>0</v>
      </c>
      <c r="BC100" s="241">
        <v>0</v>
      </c>
      <c r="BD100" s="234">
        <f>BB100-BC100</f>
        <v>0</v>
      </c>
      <c r="BE100" s="234" t="str">
        <f>IF(BD100=0,"geen actie",CONCATENATE("diploma uitschrijven: ",BB100," punten"))</f>
        <v>geen actie</v>
      </c>
      <c r="BF100" s="242">
        <v>87</v>
      </c>
    </row>
    <row r="101" spans="1:59" ht="17.25" customHeight="1" x14ac:dyDescent="0.35">
      <c r="A101" s="227">
        <v>88</v>
      </c>
      <c r="B101" s="227" t="str">
        <f>IF(A101=BF101,"v","x")</f>
        <v>v</v>
      </c>
      <c r="C101" s="248"/>
      <c r="D101" s="228"/>
      <c r="E101" s="247"/>
      <c r="F101" s="249"/>
      <c r="G101" s="251"/>
      <c r="H101" s="232"/>
      <c r="I101" s="227"/>
      <c r="J101" s="153">
        <v>2021</v>
      </c>
      <c r="K101" s="453">
        <f>J101-I101</f>
        <v>2021</v>
      </c>
      <c r="L101" s="234">
        <f>H101-M101</f>
        <v>0</v>
      </c>
      <c r="M101" s="235">
        <v>0</v>
      </c>
      <c r="N101" s="236">
        <v>1</v>
      </c>
      <c r="O101" s="236"/>
      <c r="P101" s="236"/>
      <c r="Q101" s="237">
        <f>SUM(O101*10+P101)/N101*10</f>
        <v>0</v>
      </c>
      <c r="R101" s="236">
        <v>1</v>
      </c>
      <c r="S101" s="236"/>
      <c r="T101" s="236"/>
      <c r="U101" s="237">
        <f>SUM(S101*10+T101)/R101*10</f>
        <v>0</v>
      </c>
      <c r="V101" s="236">
        <v>1</v>
      </c>
      <c r="W101" s="236"/>
      <c r="X101" s="236"/>
      <c r="Y101" s="237">
        <f>SUM(W101*10+X101)/V101*10</f>
        <v>0</v>
      </c>
      <c r="Z101" s="236">
        <v>1</v>
      </c>
      <c r="AA101" s="236"/>
      <c r="AB101" s="236"/>
      <c r="AC101" s="237">
        <f>SUM(AA101*10+AB101/2)/Z101*10</f>
        <v>0</v>
      </c>
      <c r="AD101" s="236">
        <v>1</v>
      </c>
      <c r="AE101" s="236"/>
      <c r="AF101" s="236"/>
      <c r="AG101" s="238">
        <f>SUM(AE101*10+AF101)/AD101*10</f>
        <v>0</v>
      </c>
      <c r="AH101" s="236">
        <v>1</v>
      </c>
      <c r="AI101" s="236"/>
      <c r="AJ101" s="236"/>
      <c r="AK101" s="238">
        <f>SUM(AI101*10+AJ101)/AH101*10</f>
        <v>0</v>
      </c>
      <c r="AL101" s="236">
        <v>1</v>
      </c>
      <c r="AM101" s="236"/>
      <c r="AN101" s="236"/>
      <c r="AO101" s="239">
        <f>SUM(AM101*10+AN101)/AL101*10</f>
        <v>0</v>
      </c>
      <c r="AP101" s="236">
        <v>1</v>
      </c>
      <c r="AQ101" s="236"/>
      <c r="AR101" s="236"/>
      <c r="AS101" s="240">
        <f>SUM(AQ101*10+AR101)/AP101*10</f>
        <v>0</v>
      </c>
      <c r="AT101" s="236">
        <v>1</v>
      </c>
      <c r="AU101" s="236"/>
      <c r="AV101" s="236"/>
      <c r="AW101" s="237">
        <f>SUM(AU101*10+AV101)/AT101*10</f>
        <v>0</v>
      </c>
      <c r="AX101" s="236">
        <v>1</v>
      </c>
      <c r="AY101" s="236"/>
      <c r="AZ101" s="236"/>
      <c r="BA101" s="237">
        <f>SUM(AY101*10+AZ101)/AX101*10</f>
        <v>0</v>
      </c>
      <c r="BB101" s="234">
        <f>IF(H101&lt;250,0,IF(H101&lt;500,250,IF(H101&lt;750,"500",IF(H101&lt;1000,750,IF(H101&lt;1500,1000,IF(H101&lt;2000,1500,IF(H101&lt;2500,2000,IF(H101&lt;3000,2500,3000))))))))</f>
        <v>0</v>
      </c>
      <c r="BC101" s="241">
        <v>0</v>
      </c>
      <c r="BD101" s="234">
        <f>BB101-BC101</f>
        <v>0</v>
      </c>
      <c r="BE101" s="234" t="str">
        <f>IF(BD101=0,"geen actie",CONCATENATE("diploma uitschrijven: ",BB101," punten"))</f>
        <v>geen actie</v>
      </c>
      <c r="BF101" s="242">
        <v>88</v>
      </c>
      <c r="BG101" s="242"/>
    </row>
    <row r="102" spans="1:59" ht="17.25" customHeight="1" x14ac:dyDescent="0.3">
      <c r="A102" s="227">
        <v>89</v>
      </c>
      <c r="B102" s="227" t="str">
        <f>IF(A102=BF102,"v","x")</f>
        <v>v</v>
      </c>
      <c r="C102" s="227"/>
      <c r="D102" s="228"/>
      <c r="E102" s="174"/>
      <c r="F102" s="249"/>
      <c r="G102" s="251"/>
      <c r="H102" s="232"/>
      <c r="I102" s="227"/>
      <c r="J102" s="153">
        <v>2021</v>
      </c>
      <c r="K102" s="453">
        <f>J102-I102</f>
        <v>2021</v>
      </c>
      <c r="L102" s="234">
        <f>H102-M102</f>
        <v>0</v>
      </c>
      <c r="M102" s="235">
        <v>0</v>
      </c>
      <c r="N102" s="236">
        <v>1</v>
      </c>
      <c r="O102" s="236"/>
      <c r="P102" s="236"/>
      <c r="Q102" s="237">
        <f>SUM(O102*10+P102)/N102*10</f>
        <v>0</v>
      </c>
      <c r="R102" s="236">
        <v>1</v>
      </c>
      <c r="S102" s="236"/>
      <c r="T102" s="236"/>
      <c r="U102" s="237">
        <f>SUM(S102*10+T102)/R102*10</f>
        <v>0</v>
      </c>
      <c r="V102" s="236">
        <v>1</v>
      </c>
      <c r="W102" s="236"/>
      <c r="X102" s="236"/>
      <c r="Y102" s="237">
        <f>SUM(W102*10+X102)/V102*10</f>
        <v>0</v>
      </c>
      <c r="Z102" s="236">
        <v>1</v>
      </c>
      <c r="AA102" s="236"/>
      <c r="AB102" s="236"/>
      <c r="AC102" s="237">
        <f>SUM(AA102*10+AB102/2)/Z102*10</f>
        <v>0</v>
      </c>
      <c r="AD102" s="236">
        <v>1</v>
      </c>
      <c r="AE102" s="236"/>
      <c r="AF102" s="236"/>
      <c r="AG102" s="238">
        <f>SUM(AE102*10+AF102)/AD102*10</f>
        <v>0</v>
      </c>
      <c r="AH102" s="236">
        <v>1</v>
      </c>
      <c r="AI102" s="236"/>
      <c r="AJ102" s="236"/>
      <c r="AK102" s="238">
        <f>SUM(AI102*10+AJ102)/AH102*10</f>
        <v>0</v>
      </c>
      <c r="AL102" s="236">
        <v>1</v>
      </c>
      <c r="AM102" s="236"/>
      <c r="AN102" s="236"/>
      <c r="AO102" s="239">
        <f>SUM(AM102*10+AN102)/AL102*10</f>
        <v>0</v>
      </c>
      <c r="AP102" s="236">
        <v>1</v>
      </c>
      <c r="AQ102" s="236"/>
      <c r="AR102" s="236"/>
      <c r="AS102" s="240">
        <f>SUM(AQ102*10+AR102)/AP102*10</f>
        <v>0</v>
      </c>
      <c r="AT102" s="236">
        <v>1</v>
      </c>
      <c r="AU102" s="236"/>
      <c r="AV102" s="236"/>
      <c r="AW102" s="237">
        <f>SUM(AU102*10+AV102)/AT102*10</f>
        <v>0</v>
      </c>
      <c r="AX102" s="236">
        <v>1</v>
      </c>
      <c r="AY102" s="236"/>
      <c r="AZ102" s="236"/>
      <c r="BA102" s="237">
        <f>SUM(AY102*10+AZ102)/AX102*10</f>
        <v>0</v>
      </c>
      <c r="BB102" s="234">
        <f>IF(H102&lt;250,0,IF(H102&lt;500,250,IF(H102&lt;750,"500",IF(H102&lt;1000,750,IF(H102&lt;1500,1000,IF(H102&lt;2000,1500,IF(H102&lt;2500,2000,IF(H102&lt;3000,2500,3000))))))))</f>
        <v>0</v>
      </c>
      <c r="BC102" s="241">
        <v>0</v>
      </c>
      <c r="BD102" s="234">
        <f>BB102-BC102</f>
        <v>0</v>
      </c>
      <c r="BE102" s="234" t="str">
        <f>IF(BD102=0,"geen actie",CONCATENATE("diploma uitschrijven: ",BB102," punten"))</f>
        <v>geen actie</v>
      </c>
      <c r="BF102" s="242">
        <v>89</v>
      </c>
      <c r="BG102" s="242"/>
    </row>
    <row r="103" spans="1:59" ht="17.25" customHeight="1" x14ac:dyDescent="0.3">
      <c r="A103" s="227">
        <v>90</v>
      </c>
      <c r="B103" s="227" t="str">
        <f>IF(A103=BF103,"v","x")</f>
        <v>v</v>
      </c>
      <c r="C103" s="227"/>
      <c r="D103" s="228"/>
      <c r="E103" s="174"/>
      <c r="F103" s="249"/>
      <c r="G103" s="251"/>
      <c r="H103" s="232"/>
      <c r="I103" s="227"/>
      <c r="J103" s="153">
        <v>2021</v>
      </c>
      <c r="K103" s="453">
        <f>J103-I103</f>
        <v>2021</v>
      </c>
      <c r="L103" s="234">
        <f>H103-M103</f>
        <v>0</v>
      </c>
      <c r="M103" s="235">
        <v>0</v>
      </c>
      <c r="N103" s="236">
        <v>1</v>
      </c>
      <c r="O103" s="236"/>
      <c r="P103" s="236"/>
      <c r="Q103" s="237">
        <f>SUM(O103*10+P103)/N103*10</f>
        <v>0</v>
      </c>
      <c r="R103" s="236">
        <v>1</v>
      </c>
      <c r="S103" s="236"/>
      <c r="T103" s="236"/>
      <c r="U103" s="237">
        <f>SUM(S103*10+T103)/R103*10</f>
        <v>0</v>
      </c>
      <c r="V103" s="236">
        <v>1</v>
      </c>
      <c r="W103" s="236"/>
      <c r="X103" s="236"/>
      <c r="Y103" s="237">
        <f>SUM(W103*10+X103)/V103*10</f>
        <v>0</v>
      </c>
      <c r="Z103" s="236">
        <v>1</v>
      </c>
      <c r="AA103" s="236"/>
      <c r="AB103" s="236"/>
      <c r="AC103" s="237">
        <f>SUM(AA103*10+AB103/2)/Z103*10</f>
        <v>0</v>
      </c>
      <c r="AD103" s="236">
        <v>1</v>
      </c>
      <c r="AE103" s="236"/>
      <c r="AF103" s="236"/>
      <c r="AG103" s="238">
        <f>SUM(AE103*10+AF103)/AD103*10</f>
        <v>0</v>
      </c>
      <c r="AH103" s="236">
        <v>1</v>
      </c>
      <c r="AI103" s="236"/>
      <c r="AJ103" s="236"/>
      <c r="AK103" s="238">
        <f>SUM(AI103*10+AJ103)/AH103*10</f>
        <v>0</v>
      </c>
      <c r="AL103" s="236">
        <v>1</v>
      </c>
      <c r="AM103" s="236"/>
      <c r="AN103" s="236"/>
      <c r="AO103" s="239">
        <f>SUM(AM103*10+AN103)/AL103*10</f>
        <v>0</v>
      </c>
      <c r="AP103" s="236">
        <v>1</v>
      </c>
      <c r="AQ103" s="236"/>
      <c r="AR103" s="236"/>
      <c r="AS103" s="240">
        <f>SUM(AQ103*10+AR103)/AP103*10</f>
        <v>0</v>
      </c>
      <c r="AT103" s="236">
        <v>1</v>
      </c>
      <c r="AU103" s="236"/>
      <c r="AV103" s="236"/>
      <c r="AW103" s="237">
        <f>SUM(AU103*10+AV103)/AT103*10</f>
        <v>0</v>
      </c>
      <c r="AX103" s="236">
        <v>1</v>
      </c>
      <c r="AY103" s="236"/>
      <c r="AZ103" s="236"/>
      <c r="BA103" s="237">
        <f>SUM(AY103*10+AZ103)/AX103*10</f>
        <v>0</v>
      </c>
      <c r="BB103" s="234">
        <f>IF(H103&lt;250,0,IF(H103&lt;500,250,IF(H103&lt;750,"500",IF(H103&lt;1000,750,IF(H103&lt;1500,1000,IF(H103&lt;2000,1500,IF(H103&lt;2500,2000,IF(H103&lt;3000,2500,3000))))))))</f>
        <v>0</v>
      </c>
      <c r="BC103" s="241">
        <v>0</v>
      </c>
      <c r="BD103" s="234">
        <f>BB103-BC103</f>
        <v>0</v>
      </c>
      <c r="BE103" s="234" t="str">
        <f>IF(BD103=0,"geen actie",CONCATENATE("diploma uitschrijven: ",BB103," punten"))</f>
        <v>geen actie</v>
      </c>
      <c r="BF103" s="242">
        <v>90</v>
      </c>
    </row>
    <row r="104" spans="1:59" ht="17.25" customHeight="1" x14ac:dyDescent="0.3">
      <c r="A104" s="227">
        <v>91</v>
      </c>
      <c r="B104" s="227" t="str">
        <f>IF(A104=BF104,"v","x")</f>
        <v>v</v>
      </c>
      <c r="C104" s="227"/>
      <c r="D104" s="228"/>
      <c r="E104" s="247"/>
      <c r="F104" s="249"/>
      <c r="G104" s="177"/>
      <c r="H104" s="232"/>
      <c r="I104" s="227"/>
      <c r="J104" s="153">
        <v>2021</v>
      </c>
      <c r="K104" s="453">
        <f>J104-I104</f>
        <v>2021</v>
      </c>
      <c r="L104" s="234">
        <f>H104-M104</f>
        <v>0</v>
      </c>
      <c r="M104" s="235">
        <v>0</v>
      </c>
      <c r="N104" s="236">
        <v>1</v>
      </c>
      <c r="O104" s="236"/>
      <c r="P104" s="236"/>
      <c r="Q104" s="237">
        <f>SUM(O104*10+P104)/N104*10</f>
        <v>0</v>
      </c>
      <c r="R104" s="236">
        <v>1</v>
      </c>
      <c r="S104" s="236"/>
      <c r="T104" s="236"/>
      <c r="U104" s="237">
        <f>SUM(S104*10+T104)/R104*10</f>
        <v>0</v>
      </c>
      <c r="V104" s="236">
        <v>1</v>
      </c>
      <c r="W104" s="236"/>
      <c r="X104" s="236"/>
      <c r="Y104" s="237">
        <f>SUM(W104*10+X104)/V104*10</f>
        <v>0</v>
      </c>
      <c r="Z104" s="236">
        <v>1</v>
      </c>
      <c r="AA104" s="236"/>
      <c r="AB104" s="236"/>
      <c r="AC104" s="237">
        <f>SUM(AA104*10+AB104/2)/Z104*10</f>
        <v>0</v>
      </c>
      <c r="AD104" s="236">
        <v>1</v>
      </c>
      <c r="AE104" s="236"/>
      <c r="AF104" s="236"/>
      <c r="AG104" s="238">
        <f>SUM(AE104*10+AF104)/AD104*10</f>
        <v>0</v>
      </c>
      <c r="AH104" s="236">
        <v>1</v>
      </c>
      <c r="AI104" s="236"/>
      <c r="AJ104" s="236"/>
      <c r="AK104" s="238">
        <f>SUM(AI104*10+AJ104)/AH104*10</f>
        <v>0</v>
      </c>
      <c r="AL104" s="236">
        <v>1</v>
      </c>
      <c r="AM104" s="236"/>
      <c r="AN104" s="236"/>
      <c r="AO104" s="239">
        <f>SUM(AM104*10+AN104)/AL104*10</f>
        <v>0</v>
      </c>
      <c r="AP104" s="236">
        <v>1</v>
      </c>
      <c r="AQ104" s="236"/>
      <c r="AR104" s="236"/>
      <c r="AS104" s="240">
        <f>SUM(AQ104*10+AR104)/AP104*10</f>
        <v>0</v>
      </c>
      <c r="AT104" s="236">
        <v>1</v>
      </c>
      <c r="AU104" s="236"/>
      <c r="AV104" s="236"/>
      <c r="AW104" s="237">
        <f>SUM(AU104*10+AV104)/AT104*10</f>
        <v>0</v>
      </c>
      <c r="AX104" s="236">
        <v>1</v>
      </c>
      <c r="AY104" s="236"/>
      <c r="AZ104" s="236"/>
      <c r="BA104" s="237">
        <f>SUM(AY104*10+AZ104)/AX104*10</f>
        <v>0</v>
      </c>
      <c r="BB104" s="234">
        <f>IF(H104&lt;250,0,IF(H104&lt;500,250,IF(H104&lt;750,"500",IF(H104&lt;1000,750,IF(H104&lt;1500,1000,IF(H104&lt;2000,1500,IF(H104&lt;2500,2000,IF(H104&lt;3000,2500,3000))))))))</f>
        <v>0</v>
      </c>
      <c r="BC104" s="241">
        <v>0</v>
      </c>
      <c r="BD104" s="234">
        <f>BB104-BC104</f>
        <v>0</v>
      </c>
      <c r="BE104" s="234" t="str">
        <f>IF(BD104=0,"geen actie",CONCATENATE("diploma uitschrijven: ",BB104," punten"))</f>
        <v>geen actie</v>
      </c>
      <c r="BF104" s="242">
        <v>91</v>
      </c>
      <c r="BG104" s="242"/>
    </row>
    <row r="105" spans="1:59" ht="17.25" customHeight="1" x14ac:dyDescent="0.3">
      <c r="A105" s="227">
        <v>92</v>
      </c>
      <c r="B105" s="227" t="str">
        <f>IF(A105=BF105,"v","x")</f>
        <v>v</v>
      </c>
      <c r="C105" s="149"/>
      <c r="D105" s="228"/>
      <c r="E105" s="247"/>
      <c r="F105" s="249"/>
      <c r="G105" s="251"/>
      <c r="H105" s="232"/>
      <c r="I105" s="227"/>
      <c r="J105" s="153">
        <v>2021</v>
      </c>
      <c r="K105" s="453">
        <f>J105-I105</f>
        <v>2021</v>
      </c>
      <c r="L105" s="234">
        <f>H105-M105</f>
        <v>0</v>
      </c>
      <c r="M105" s="235">
        <v>0</v>
      </c>
      <c r="N105" s="236">
        <v>1</v>
      </c>
      <c r="O105" s="236"/>
      <c r="P105" s="236"/>
      <c r="Q105" s="237">
        <f>SUM(O105*10+P105)/N105*10</f>
        <v>0</v>
      </c>
      <c r="R105" s="236">
        <v>1</v>
      </c>
      <c r="S105" s="236"/>
      <c r="T105" s="236"/>
      <c r="U105" s="237">
        <f>SUM(S105*10+T105)/R105*10</f>
        <v>0</v>
      </c>
      <c r="V105" s="236">
        <v>1</v>
      </c>
      <c r="W105" s="236"/>
      <c r="X105" s="236"/>
      <c r="Y105" s="237">
        <f>SUM(W105*10+X105)/V105*10</f>
        <v>0</v>
      </c>
      <c r="Z105" s="236">
        <v>1</v>
      </c>
      <c r="AA105" s="236"/>
      <c r="AB105" s="236"/>
      <c r="AC105" s="237">
        <f>SUM(AA105*10+AB105/2)/Z105*10</f>
        <v>0</v>
      </c>
      <c r="AD105" s="236">
        <v>1</v>
      </c>
      <c r="AE105" s="236"/>
      <c r="AF105" s="236"/>
      <c r="AG105" s="238">
        <f>SUM(AE105*10+AF105)/AD105*10</f>
        <v>0</v>
      </c>
      <c r="AH105" s="236">
        <v>1</v>
      </c>
      <c r="AI105" s="236"/>
      <c r="AJ105" s="236"/>
      <c r="AK105" s="238">
        <f>SUM(AI105*10+AJ105)/AH105*10</f>
        <v>0</v>
      </c>
      <c r="AL105" s="236">
        <v>1</v>
      </c>
      <c r="AM105" s="236"/>
      <c r="AN105" s="236"/>
      <c r="AO105" s="239">
        <f>SUM(AM105*10+AN105)/AL105*10</f>
        <v>0</v>
      </c>
      <c r="AP105" s="236">
        <v>1</v>
      </c>
      <c r="AQ105" s="236"/>
      <c r="AR105" s="236"/>
      <c r="AS105" s="240">
        <f>SUM(AQ105*10+AR105)/AP105*10</f>
        <v>0</v>
      </c>
      <c r="AT105" s="236">
        <v>1</v>
      </c>
      <c r="AU105" s="236"/>
      <c r="AV105" s="236"/>
      <c r="AW105" s="237">
        <f>SUM(AU105*10+AV105)/AT105*10</f>
        <v>0</v>
      </c>
      <c r="AX105" s="236">
        <v>1</v>
      </c>
      <c r="AY105" s="236"/>
      <c r="AZ105" s="236"/>
      <c r="BA105" s="237">
        <f>SUM(AY105*10+AZ105)/AX105*10</f>
        <v>0</v>
      </c>
      <c r="BB105" s="234">
        <f>IF(H105&lt;250,0,IF(H105&lt;500,250,IF(H105&lt;750,"500",IF(H105&lt;1000,750,IF(H105&lt;1500,1000,IF(H105&lt;2000,1500,IF(H105&lt;2500,2000,IF(H105&lt;3000,2500,3000))))))))</f>
        <v>0</v>
      </c>
      <c r="BC105" s="241">
        <v>0</v>
      </c>
      <c r="BD105" s="234">
        <f>BB105-BC105</f>
        <v>0</v>
      </c>
      <c r="BE105" s="234" t="str">
        <f>IF(BD105=0,"geen actie",CONCATENATE("diploma uitschrijven: ",BB105," punten"))</f>
        <v>geen actie</v>
      </c>
      <c r="BF105" s="242">
        <v>92</v>
      </c>
      <c r="BG105" s="242"/>
    </row>
    <row r="106" spans="1:59" ht="17.25" customHeight="1" x14ac:dyDescent="0.3">
      <c r="A106" s="227">
        <v>93</v>
      </c>
      <c r="B106" s="227" t="str">
        <f>IF(A106=BF106,"v","x")</f>
        <v>v</v>
      </c>
      <c r="C106" s="149"/>
      <c r="D106" s="228"/>
      <c r="E106" s="247"/>
      <c r="F106" s="227"/>
      <c r="G106" s="251"/>
      <c r="H106" s="232"/>
      <c r="I106" s="234"/>
      <c r="J106" s="153">
        <v>2021</v>
      </c>
      <c r="K106" s="453">
        <f>J106-I106</f>
        <v>2021</v>
      </c>
      <c r="L106" s="234">
        <f>H106-M106</f>
        <v>0</v>
      </c>
      <c r="M106" s="235">
        <v>0</v>
      </c>
      <c r="N106" s="236">
        <v>1</v>
      </c>
      <c r="O106" s="236"/>
      <c r="P106" s="236"/>
      <c r="Q106" s="237">
        <f>SUM(O106*10+P106)/N106*10</f>
        <v>0</v>
      </c>
      <c r="R106" s="236">
        <v>1</v>
      </c>
      <c r="S106" s="236"/>
      <c r="T106" s="236"/>
      <c r="U106" s="237">
        <f>SUM(S106*10+T106)/R106*10</f>
        <v>0</v>
      </c>
      <c r="V106" s="236">
        <v>1</v>
      </c>
      <c r="W106" s="236"/>
      <c r="X106" s="236"/>
      <c r="Y106" s="237">
        <f>SUM(W106*10+X106)/V106*10</f>
        <v>0</v>
      </c>
      <c r="Z106" s="236">
        <v>1</v>
      </c>
      <c r="AA106" s="236"/>
      <c r="AB106" s="236"/>
      <c r="AC106" s="237">
        <f>SUM(AA106*10+AB106/2)/Z106*10</f>
        <v>0</v>
      </c>
      <c r="AD106" s="236">
        <v>1</v>
      </c>
      <c r="AE106" s="236"/>
      <c r="AF106" s="236"/>
      <c r="AG106" s="238">
        <f>SUM(AE106*10+AF106)/AD106*10</f>
        <v>0</v>
      </c>
      <c r="AH106" s="236">
        <v>1</v>
      </c>
      <c r="AI106" s="236"/>
      <c r="AJ106" s="236"/>
      <c r="AK106" s="238">
        <f>SUM(AI106*10+AJ106)/AH106*10</f>
        <v>0</v>
      </c>
      <c r="AL106" s="236">
        <v>1</v>
      </c>
      <c r="AM106" s="236"/>
      <c r="AN106" s="236"/>
      <c r="AO106" s="239">
        <f>SUM(AM106*10+AN106)/AL106*10</f>
        <v>0</v>
      </c>
      <c r="AP106" s="236">
        <v>1</v>
      </c>
      <c r="AQ106" s="236"/>
      <c r="AR106" s="236"/>
      <c r="AS106" s="240">
        <f>SUM(AQ106*10+AR106)/AP106*10</f>
        <v>0</v>
      </c>
      <c r="AT106" s="236">
        <v>1</v>
      </c>
      <c r="AU106" s="236"/>
      <c r="AV106" s="236"/>
      <c r="AW106" s="237">
        <f>SUM(AU106*10+AV106)/AT106*10</f>
        <v>0</v>
      </c>
      <c r="AX106" s="236">
        <v>1</v>
      </c>
      <c r="AY106" s="236"/>
      <c r="AZ106" s="236"/>
      <c r="BA106" s="237">
        <f>SUM(AY106*10+AZ106)/AX106*10</f>
        <v>0</v>
      </c>
      <c r="BB106" s="234">
        <f>IF(H106&lt;250,0,IF(H106&lt;500,250,IF(H106&lt;750,"500",IF(H106&lt;1000,750,IF(H106&lt;1500,1000,IF(H106&lt;2000,1500,IF(H106&lt;2500,2000,IF(H106&lt;3000,2500,3000))))))))</f>
        <v>0</v>
      </c>
      <c r="BC106" s="241">
        <v>0</v>
      </c>
      <c r="BD106" s="234">
        <f>BB106-BC106</f>
        <v>0</v>
      </c>
      <c r="BE106" s="234" t="str">
        <f>IF(BD106=0,"geen actie",CONCATENATE("diploma uitschrijven: ",BB106," punten"))</f>
        <v>geen actie</v>
      </c>
      <c r="BF106" s="242">
        <v>93</v>
      </c>
    </row>
    <row r="107" spans="1:59" ht="17.25" customHeight="1" x14ac:dyDescent="0.3">
      <c r="A107" s="227">
        <v>94</v>
      </c>
      <c r="B107" s="227" t="str">
        <f>IF(A107=BF107,"v","x")</f>
        <v>v</v>
      </c>
      <c r="C107" s="149"/>
      <c r="D107" s="228"/>
      <c r="E107" s="255"/>
      <c r="F107" s="227"/>
      <c r="G107" s="251"/>
      <c r="H107" s="232"/>
      <c r="I107" s="227"/>
      <c r="J107" s="153">
        <v>2021</v>
      </c>
      <c r="K107" s="453">
        <f>J107-I107</f>
        <v>2021</v>
      </c>
      <c r="L107" s="234">
        <f>H107-M107</f>
        <v>0</v>
      </c>
      <c r="M107" s="235">
        <v>0</v>
      </c>
      <c r="N107" s="236">
        <v>1</v>
      </c>
      <c r="O107" s="236"/>
      <c r="P107" s="236"/>
      <c r="Q107" s="237">
        <f>SUM(O107*10+P107)/N107*10</f>
        <v>0</v>
      </c>
      <c r="R107" s="236">
        <v>1</v>
      </c>
      <c r="S107" s="236"/>
      <c r="T107" s="236"/>
      <c r="U107" s="237">
        <f>SUM(S107*10+T107)/R107*10</f>
        <v>0</v>
      </c>
      <c r="V107" s="236">
        <v>1</v>
      </c>
      <c r="W107" s="236"/>
      <c r="X107" s="236"/>
      <c r="Y107" s="237">
        <f>SUM(W107*10+X107)/V107*10</f>
        <v>0</v>
      </c>
      <c r="Z107" s="236">
        <v>1</v>
      </c>
      <c r="AA107" s="236"/>
      <c r="AB107" s="236"/>
      <c r="AC107" s="237">
        <f>SUM(AA107*10+AB107/2)/Z107*10</f>
        <v>0</v>
      </c>
      <c r="AD107" s="236">
        <v>1</v>
      </c>
      <c r="AE107" s="236"/>
      <c r="AF107" s="236"/>
      <c r="AG107" s="238">
        <f>SUM(AE107*10+AF107)/AD107*10</f>
        <v>0</v>
      </c>
      <c r="AH107" s="236">
        <v>1</v>
      </c>
      <c r="AI107" s="236"/>
      <c r="AJ107" s="236"/>
      <c r="AK107" s="238">
        <f>SUM(AI107*10+AJ107)/AH107*10</f>
        <v>0</v>
      </c>
      <c r="AL107" s="236">
        <v>1</v>
      </c>
      <c r="AM107" s="236"/>
      <c r="AN107" s="236"/>
      <c r="AO107" s="239">
        <f>SUM(AM107*10+AN107)/AL107*10</f>
        <v>0</v>
      </c>
      <c r="AP107" s="236">
        <v>1</v>
      </c>
      <c r="AQ107" s="236"/>
      <c r="AR107" s="236"/>
      <c r="AS107" s="240">
        <f>SUM(AQ107*10+AR107)/AP107*10</f>
        <v>0</v>
      </c>
      <c r="AT107" s="236">
        <v>1</v>
      </c>
      <c r="AU107" s="236"/>
      <c r="AV107" s="236"/>
      <c r="AW107" s="237">
        <f>SUM(AU107*10+AV107)/AT107*10</f>
        <v>0</v>
      </c>
      <c r="AX107" s="236">
        <v>1</v>
      </c>
      <c r="AY107" s="236"/>
      <c r="AZ107" s="236"/>
      <c r="BA107" s="237">
        <f>SUM(AY107*10+AZ107)/AX107*10</f>
        <v>0</v>
      </c>
      <c r="BB107" s="234">
        <f>IF(H107&lt;250,0,IF(H107&lt;500,250,IF(H107&lt;750,"500",IF(H107&lt;1000,750,IF(H107&lt;1500,1000,IF(H107&lt;2000,1500,IF(H107&lt;2500,2000,IF(H107&lt;3000,2500,3000))))))))</f>
        <v>0</v>
      </c>
      <c r="BC107" s="241">
        <v>0</v>
      </c>
      <c r="BD107" s="234">
        <f>BB107-BC107</f>
        <v>0</v>
      </c>
      <c r="BE107" s="234" t="str">
        <f>IF(BD107=0,"geen actie",CONCATENATE("diploma uitschrijven: ",BB107," punten"))</f>
        <v>geen actie</v>
      </c>
      <c r="BF107" s="242">
        <v>94</v>
      </c>
    </row>
    <row r="108" spans="1:59" ht="17.25" customHeight="1" x14ac:dyDescent="0.3">
      <c r="A108" s="227">
        <v>95</v>
      </c>
      <c r="B108" s="227" t="str">
        <f>IF(A108=BF108,"v","x")</f>
        <v>v</v>
      </c>
      <c r="C108" s="149"/>
      <c r="D108" s="228"/>
      <c r="E108" s="255"/>
      <c r="F108" s="249"/>
      <c r="G108" s="177"/>
      <c r="H108" s="232"/>
      <c r="I108" s="227"/>
      <c r="J108" s="153">
        <v>2021</v>
      </c>
      <c r="K108" s="453">
        <f>J108-I108</f>
        <v>2021</v>
      </c>
      <c r="L108" s="234">
        <f>H108-M108</f>
        <v>0</v>
      </c>
      <c r="M108" s="235">
        <v>0</v>
      </c>
      <c r="N108" s="236">
        <v>1</v>
      </c>
      <c r="O108" s="236"/>
      <c r="P108" s="236"/>
      <c r="Q108" s="237">
        <f>SUM(O108*10+P108)/N108*10</f>
        <v>0</v>
      </c>
      <c r="R108" s="236">
        <v>1</v>
      </c>
      <c r="S108" s="236"/>
      <c r="T108" s="236"/>
      <c r="U108" s="237">
        <f>SUM(S108*10+T108)/R108*10</f>
        <v>0</v>
      </c>
      <c r="V108" s="236">
        <v>1</v>
      </c>
      <c r="W108" s="236"/>
      <c r="X108" s="236"/>
      <c r="Y108" s="237">
        <f>SUM(W108*10+X108)/V108*10</f>
        <v>0</v>
      </c>
      <c r="Z108" s="236">
        <v>1</v>
      </c>
      <c r="AA108" s="236"/>
      <c r="AB108" s="236"/>
      <c r="AC108" s="237">
        <f>SUM(AA108*10+AB108/2)/Z108*10</f>
        <v>0</v>
      </c>
      <c r="AD108" s="236">
        <v>1</v>
      </c>
      <c r="AE108" s="236"/>
      <c r="AF108" s="236"/>
      <c r="AG108" s="238">
        <f>SUM(AE108*10+AF108)/AD108*10</f>
        <v>0</v>
      </c>
      <c r="AH108" s="236">
        <v>1</v>
      </c>
      <c r="AI108" s="236"/>
      <c r="AJ108" s="236"/>
      <c r="AK108" s="238">
        <f>SUM(AI108*10+AJ108)/AH108*10</f>
        <v>0</v>
      </c>
      <c r="AL108" s="236">
        <v>1</v>
      </c>
      <c r="AM108" s="236"/>
      <c r="AN108" s="236"/>
      <c r="AO108" s="239">
        <f>SUM(AM108*10+AN108)/AL108*10</f>
        <v>0</v>
      </c>
      <c r="AP108" s="236">
        <v>1</v>
      </c>
      <c r="AQ108" s="236"/>
      <c r="AR108" s="236"/>
      <c r="AS108" s="240">
        <f>SUM(AQ108*10+AR108)/AP108*10</f>
        <v>0</v>
      </c>
      <c r="AT108" s="236">
        <v>1</v>
      </c>
      <c r="AU108" s="236"/>
      <c r="AV108" s="236"/>
      <c r="AW108" s="237">
        <f>SUM(AU108*10+AV108)/AT108*10</f>
        <v>0</v>
      </c>
      <c r="AX108" s="236">
        <v>1</v>
      </c>
      <c r="AY108" s="236"/>
      <c r="AZ108" s="236"/>
      <c r="BA108" s="237">
        <f>SUM(AY108*10+AZ108)/AX108*10</f>
        <v>0</v>
      </c>
      <c r="BB108" s="234">
        <f>IF(H108&lt;250,0,IF(H108&lt;500,250,IF(H108&lt;750,"500",IF(H108&lt;1000,750,IF(H108&lt;1500,1000,IF(H108&lt;2000,1500,IF(H108&lt;2500,2000,IF(H108&lt;3000,2500,3000))))))))</f>
        <v>0</v>
      </c>
      <c r="BC108" s="241">
        <v>0</v>
      </c>
      <c r="BD108" s="234">
        <f>BB108-BC108</f>
        <v>0</v>
      </c>
      <c r="BE108" s="234" t="str">
        <f>IF(BD108=0,"geen actie",CONCATENATE("diploma uitschrijven: ",BB108," punten"))</f>
        <v>geen actie</v>
      </c>
      <c r="BF108" s="242">
        <v>95</v>
      </c>
      <c r="BG108" s="242"/>
    </row>
    <row r="109" spans="1:59" ht="17.25" customHeight="1" x14ac:dyDescent="0.3">
      <c r="A109" s="227">
        <v>96</v>
      </c>
      <c r="B109" s="227" t="str">
        <f>IF(A109=BF109,"v","x")</f>
        <v>v</v>
      </c>
      <c r="C109" s="149"/>
      <c r="D109" s="228"/>
      <c r="E109" s="247"/>
      <c r="F109" s="227"/>
      <c r="G109" s="251"/>
      <c r="H109" s="232"/>
      <c r="I109" s="234"/>
      <c r="J109" s="153">
        <v>2021</v>
      </c>
      <c r="K109" s="453">
        <f>J109-I109</f>
        <v>2021</v>
      </c>
      <c r="L109" s="234">
        <f>H109-M109</f>
        <v>0</v>
      </c>
      <c r="M109" s="235">
        <v>0</v>
      </c>
      <c r="N109" s="236">
        <v>1</v>
      </c>
      <c r="O109" s="236"/>
      <c r="P109" s="236"/>
      <c r="Q109" s="237">
        <f>SUM(O109*10+P109)/N109*10</f>
        <v>0</v>
      </c>
      <c r="R109" s="236">
        <v>1</v>
      </c>
      <c r="S109" s="236"/>
      <c r="T109" s="236"/>
      <c r="U109" s="237">
        <f>SUM(S109*10+T109)/R109*10</f>
        <v>0</v>
      </c>
      <c r="V109" s="236">
        <v>1</v>
      </c>
      <c r="W109" s="236"/>
      <c r="X109" s="236"/>
      <c r="Y109" s="237">
        <f>SUM(W109*10+X109)/V109*10</f>
        <v>0</v>
      </c>
      <c r="Z109" s="236">
        <v>1</v>
      </c>
      <c r="AA109" s="236"/>
      <c r="AB109" s="236"/>
      <c r="AC109" s="237">
        <f>SUM(AA109*10+AB109/2)/Z109*10</f>
        <v>0</v>
      </c>
      <c r="AD109" s="236">
        <v>1</v>
      </c>
      <c r="AE109" s="236"/>
      <c r="AF109" s="236"/>
      <c r="AG109" s="238">
        <f>SUM(AE109*10+AF109)/AD109*10</f>
        <v>0</v>
      </c>
      <c r="AH109" s="236">
        <v>1</v>
      </c>
      <c r="AI109" s="236"/>
      <c r="AJ109" s="236"/>
      <c r="AK109" s="238">
        <f>SUM(AI109*10+AJ109)/AH109*10</f>
        <v>0</v>
      </c>
      <c r="AL109" s="236">
        <v>1</v>
      </c>
      <c r="AM109" s="236"/>
      <c r="AN109" s="236"/>
      <c r="AO109" s="239">
        <f>SUM(AM109*10+AN109)/AL109*10</f>
        <v>0</v>
      </c>
      <c r="AP109" s="236">
        <v>1</v>
      </c>
      <c r="AQ109" s="236"/>
      <c r="AR109" s="236"/>
      <c r="AS109" s="240">
        <f>SUM(AQ109*10+AR109)/AP109*10</f>
        <v>0</v>
      </c>
      <c r="AT109" s="236">
        <v>1</v>
      </c>
      <c r="AU109" s="236"/>
      <c r="AV109" s="236"/>
      <c r="AW109" s="237">
        <f>SUM(AU109*10+AV109)/AT109*10</f>
        <v>0</v>
      </c>
      <c r="AX109" s="236">
        <v>1</v>
      </c>
      <c r="AY109" s="236"/>
      <c r="AZ109" s="236"/>
      <c r="BA109" s="237">
        <f>SUM(AY109*10+AZ109)/AX109*10</f>
        <v>0</v>
      </c>
      <c r="BB109" s="234">
        <f>IF(H109&lt;250,0,IF(H109&lt;500,250,IF(H109&lt;750,"500",IF(H109&lt;1000,750,IF(H109&lt;1500,1000,IF(H109&lt;2000,1500,IF(H109&lt;2500,2000,IF(H109&lt;3000,2500,3000))))))))</f>
        <v>0</v>
      </c>
      <c r="BC109" s="241">
        <v>0</v>
      </c>
      <c r="BD109" s="234">
        <f>BB109-BC109</f>
        <v>0</v>
      </c>
      <c r="BE109" s="234" t="str">
        <f>IF(BD109=0,"geen actie",CONCATENATE("diploma uitschrijven: ",BB109," punten"))</f>
        <v>geen actie</v>
      </c>
      <c r="BF109" s="242">
        <v>96</v>
      </c>
      <c r="BG109" s="242"/>
    </row>
    <row r="110" spans="1:59" ht="17.25" customHeight="1" x14ac:dyDescent="0.3">
      <c r="A110" s="227">
        <v>97</v>
      </c>
      <c r="B110" s="227" t="str">
        <f>IF(A110=BF110,"v","x")</f>
        <v>v</v>
      </c>
      <c r="C110" s="149"/>
      <c r="D110" s="228"/>
      <c r="E110" s="247"/>
      <c r="F110" s="249"/>
      <c r="G110" s="177"/>
      <c r="H110" s="232"/>
      <c r="I110" s="227"/>
      <c r="J110" s="153">
        <v>2021</v>
      </c>
      <c r="K110" s="453">
        <f>J110-I110</f>
        <v>2021</v>
      </c>
      <c r="L110" s="234">
        <f>H110-M110</f>
        <v>0</v>
      </c>
      <c r="M110" s="235">
        <v>0</v>
      </c>
      <c r="N110" s="236">
        <v>1</v>
      </c>
      <c r="O110" s="236"/>
      <c r="P110" s="236"/>
      <c r="Q110" s="237">
        <f>SUM(O110*10+P110)/N110*10</f>
        <v>0</v>
      </c>
      <c r="R110" s="236">
        <v>1</v>
      </c>
      <c r="S110" s="236"/>
      <c r="T110" s="236"/>
      <c r="U110" s="237">
        <f>SUM(S110*10+T110)/R110*10</f>
        <v>0</v>
      </c>
      <c r="V110" s="236">
        <v>1</v>
      </c>
      <c r="W110" s="236"/>
      <c r="X110" s="236"/>
      <c r="Y110" s="237">
        <f>SUM(W110*10+X110)/V110*10</f>
        <v>0</v>
      </c>
      <c r="Z110" s="236">
        <v>1</v>
      </c>
      <c r="AA110" s="236"/>
      <c r="AB110" s="236"/>
      <c r="AC110" s="237">
        <f>SUM(AA110*10+AB110/2)/Z110*10</f>
        <v>0</v>
      </c>
      <c r="AD110" s="236">
        <v>1</v>
      </c>
      <c r="AE110" s="236"/>
      <c r="AF110" s="236"/>
      <c r="AG110" s="238">
        <f>SUM(AE110*10+AF110)/AD110*10</f>
        <v>0</v>
      </c>
      <c r="AH110" s="236">
        <v>1</v>
      </c>
      <c r="AI110" s="236"/>
      <c r="AJ110" s="236"/>
      <c r="AK110" s="238">
        <f>SUM(AI110*10+AJ110)/AH110*10</f>
        <v>0</v>
      </c>
      <c r="AL110" s="236">
        <v>1</v>
      </c>
      <c r="AM110" s="236"/>
      <c r="AN110" s="236"/>
      <c r="AO110" s="239">
        <f>SUM(AM110*10+AN110)/AL110*10</f>
        <v>0</v>
      </c>
      <c r="AP110" s="236">
        <v>1</v>
      </c>
      <c r="AQ110" s="236"/>
      <c r="AR110" s="236"/>
      <c r="AS110" s="240">
        <f>SUM(AQ110*10+AR110)/AP110*10</f>
        <v>0</v>
      </c>
      <c r="AT110" s="236">
        <v>1</v>
      </c>
      <c r="AU110" s="236"/>
      <c r="AV110" s="236"/>
      <c r="AW110" s="237">
        <f>SUM(AU110*10+AV110)/AT110*10</f>
        <v>0</v>
      </c>
      <c r="AX110" s="236">
        <v>1</v>
      </c>
      <c r="AY110" s="236"/>
      <c r="AZ110" s="236"/>
      <c r="BA110" s="237">
        <f>SUM(AY110*10+AZ110)/AX110*10</f>
        <v>0</v>
      </c>
      <c r="BB110" s="234">
        <f>IF(H110&lt;250,0,IF(H110&lt;500,250,IF(H110&lt;750,"500",IF(H110&lt;1000,750,IF(H110&lt;1500,1000,IF(H110&lt;2000,1500,IF(H110&lt;2500,2000,IF(H110&lt;3000,2500,3000))))))))</f>
        <v>0</v>
      </c>
      <c r="BC110" s="241">
        <v>0</v>
      </c>
      <c r="BD110" s="234">
        <f>BB110-BC110</f>
        <v>0</v>
      </c>
      <c r="BE110" s="234" t="str">
        <f>IF(BD110=0,"geen actie",CONCATENATE("diploma uitschrijven: ",BB110," punten"))</f>
        <v>geen actie</v>
      </c>
      <c r="BF110" s="242">
        <v>97</v>
      </c>
    </row>
    <row r="111" spans="1:59" ht="17.25" customHeight="1" x14ac:dyDescent="0.3">
      <c r="A111" s="227">
        <v>98</v>
      </c>
      <c r="B111" s="227" t="str">
        <f>IF(A111=BF111,"v","x")</f>
        <v>v</v>
      </c>
      <c r="C111" s="149"/>
      <c r="D111" s="228"/>
      <c r="E111" s="247"/>
      <c r="F111" s="227"/>
      <c r="G111" s="251"/>
      <c r="H111" s="232"/>
      <c r="I111" s="234"/>
      <c r="J111" s="153">
        <v>2021</v>
      </c>
      <c r="K111" s="453">
        <f>J111-I111</f>
        <v>2021</v>
      </c>
      <c r="L111" s="234">
        <f>H111-M111</f>
        <v>0</v>
      </c>
      <c r="M111" s="235">
        <v>0</v>
      </c>
      <c r="N111" s="236">
        <v>1</v>
      </c>
      <c r="O111" s="236"/>
      <c r="P111" s="236"/>
      <c r="Q111" s="237">
        <f>SUM(O111*10+P111)/N111*10</f>
        <v>0</v>
      </c>
      <c r="R111" s="236">
        <v>1</v>
      </c>
      <c r="S111" s="236"/>
      <c r="T111" s="236"/>
      <c r="U111" s="237">
        <f>SUM(S111*10+T111)/R111*10</f>
        <v>0</v>
      </c>
      <c r="V111" s="236">
        <v>1</v>
      </c>
      <c r="W111" s="236"/>
      <c r="X111" s="236"/>
      <c r="Y111" s="237">
        <f>SUM(W111*10+X111)/V111*10</f>
        <v>0</v>
      </c>
      <c r="Z111" s="236">
        <v>1</v>
      </c>
      <c r="AA111" s="236"/>
      <c r="AB111" s="236"/>
      <c r="AC111" s="237">
        <f>SUM(AA111*10+AB111/2)/Z111*10</f>
        <v>0</v>
      </c>
      <c r="AD111" s="236">
        <v>1</v>
      </c>
      <c r="AE111" s="236"/>
      <c r="AF111" s="236"/>
      <c r="AG111" s="238">
        <f>SUM(AE111*10+AF111)/AD111*10</f>
        <v>0</v>
      </c>
      <c r="AH111" s="236">
        <v>1</v>
      </c>
      <c r="AI111" s="236"/>
      <c r="AJ111" s="236"/>
      <c r="AK111" s="238">
        <f>SUM(AI111*10+AJ111)/AH111*10</f>
        <v>0</v>
      </c>
      <c r="AL111" s="236">
        <v>1</v>
      </c>
      <c r="AM111" s="236"/>
      <c r="AN111" s="236"/>
      <c r="AO111" s="239">
        <f>SUM(AM111*10+AN111)/AL111*10</f>
        <v>0</v>
      </c>
      <c r="AP111" s="236">
        <v>1</v>
      </c>
      <c r="AQ111" s="236"/>
      <c r="AR111" s="236"/>
      <c r="AS111" s="240">
        <f>SUM(AQ111*10+AR111)/AP111*10</f>
        <v>0</v>
      </c>
      <c r="AT111" s="236">
        <v>1</v>
      </c>
      <c r="AU111" s="236"/>
      <c r="AV111" s="236"/>
      <c r="AW111" s="237">
        <f>SUM(AU111*10+AV111)/AT111*10</f>
        <v>0</v>
      </c>
      <c r="AX111" s="236">
        <v>1</v>
      </c>
      <c r="AY111" s="236"/>
      <c r="AZ111" s="236"/>
      <c r="BA111" s="237">
        <f>SUM(AY111*10+AZ111)/AX111*10</f>
        <v>0</v>
      </c>
      <c r="BB111" s="234">
        <f>IF(H111&lt;250,0,IF(H111&lt;500,250,IF(H111&lt;750,"500",IF(H111&lt;1000,750,IF(H111&lt;1500,1000,IF(H111&lt;2000,1500,IF(H111&lt;2500,2000,IF(H111&lt;3000,2500,3000))))))))</f>
        <v>0</v>
      </c>
      <c r="BC111" s="241">
        <v>0</v>
      </c>
      <c r="BD111" s="234">
        <f>BB111-BC111</f>
        <v>0</v>
      </c>
      <c r="BE111" s="234" t="str">
        <f>IF(BD111=0,"geen actie",CONCATENATE("diploma uitschrijven: ",BB111," punten"))</f>
        <v>geen actie</v>
      </c>
      <c r="BF111" s="242">
        <v>98</v>
      </c>
    </row>
    <row r="112" spans="1:59" ht="17.25" customHeight="1" x14ac:dyDescent="0.3">
      <c r="A112" s="227">
        <v>99</v>
      </c>
      <c r="B112" s="227" t="str">
        <f>IF(A112=BF112,"v","x")</f>
        <v>v</v>
      </c>
      <c r="C112" s="149"/>
      <c r="D112" s="228"/>
      <c r="E112" s="247"/>
      <c r="F112" s="227"/>
      <c r="G112" s="251"/>
      <c r="H112" s="232"/>
      <c r="I112" s="234"/>
      <c r="J112" s="153">
        <v>2021</v>
      </c>
      <c r="K112" s="453">
        <f>J112-I112</f>
        <v>2021</v>
      </c>
      <c r="L112" s="234">
        <f>H112-M112</f>
        <v>0</v>
      </c>
      <c r="M112" s="235">
        <v>0</v>
      </c>
      <c r="N112" s="236">
        <v>1</v>
      </c>
      <c r="O112" s="236"/>
      <c r="P112" s="236"/>
      <c r="Q112" s="237">
        <f>SUM(O112*10+P112)/N112*10</f>
        <v>0</v>
      </c>
      <c r="R112" s="236">
        <v>1</v>
      </c>
      <c r="S112" s="236"/>
      <c r="T112" s="236"/>
      <c r="U112" s="237">
        <f>SUM(S112*10+T112)/R112*10</f>
        <v>0</v>
      </c>
      <c r="V112" s="236">
        <v>1</v>
      </c>
      <c r="W112" s="236"/>
      <c r="X112" s="236"/>
      <c r="Y112" s="237">
        <f>SUM(W112*10+X112)/V112*10</f>
        <v>0</v>
      </c>
      <c r="Z112" s="236">
        <v>1</v>
      </c>
      <c r="AA112" s="236"/>
      <c r="AB112" s="236"/>
      <c r="AC112" s="237">
        <f>SUM(AA112*10+AB112/2)/Z112*10</f>
        <v>0</v>
      </c>
      <c r="AD112" s="236">
        <v>1</v>
      </c>
      <c r="AE112" s="236"/>
      <c r="AF112" s="236"/>
      <c r="AG112" s="238">
        <f>SUM(AE112*10+AF112)/AD112*10</f>
        <v>0</v>
      </c>
      <c r="AH112" s="236">
        <v>1</v>
      </c>
      <c r="AI112" s="236"/>
      <c r="AJ112" s="236"/>
      <c r="AK112" s="238">
        <f>SUM(AI112*10+AJ112)/AH112*10</f>
        <v>0</v>
      </c>
      <c r="AL112" s="236">
        <v>1</v>
      </c>
      <c r="AM112" s="236"/>
      <c r="AN112" s="236"/>
      <c r="AO112" s="239">
        <f>SUM(AM112*10+AN112)/AL112*10</f>
        <v>0</v>
      </c>
      <c r="AP112" s="236">
        <v>1</v>
      </c>
      <c r="AQ112" s="236"/>
      <c r="AR112" s="236"/>
      <c r="AS112" s="240">
        <f>SUM(AQ112*10+AR112)/AP112*10</f>
        <v>0</v>
      </c>
      <c r="AT112" s="236">
        <v>1</v>
      </c>
      <c r="AU112" s="236"/>
      <c r="AV112" s="236"/>
      <c r="AW112" s="237">
        <f>SUM(AU112*10+AV112)/AT112*10</f>
        <v>0</v>
      </c>
      <c r="AX112" s="236">
        <v>1</v>
      </c>
      <c r="AY112" s="236"/>
      <c r="AZ112" s="236"/>
      <c r="BA112" s="237">
        <f>SUM(AY112*10+AZ112)/AX112*10</f>
        <v>0</v>
      </c>
      <c r="BB112" s="234">
        <f>IF(H112&lt;250,0,IF(H112&lt;500,250,IF(H112&lt;750,"500",IF(H112&lt;1000,750,IF(H112&lt;1500,1000,IF(H112&lt;2000,1500,IF(H112&lt;2500,2000,IF(H112&lt;3000,2500,3000))))))))</f>
        <v>0</v>
      </c>
      <c r="BC112" s="241">
        <v>0</v>
      </c>
      <c r="BD112" s="234">
        <f>BB112-BC112</f>
        <v>0</v>
      </c>
      <c r="BE112" s="234" t="str">
        <f>IF(BD112=0,"geen actie",CONCATENATE("diploma uitschrijven: ",BB112," punten"))</f>
        <v>geen actie</v>
      </c>
      <c r="BF112" s="242">
        <v>99</v>
      </c>
    </row>
    <row r="113" spans="1:59" ht="17.25" customHeight="1" x14ac:dyDescent="0.3">
      <c r="A113" s="227">
        <v>100</v>
      </c>
      <c r="B113" s="227" t="str">
        <f>IF(A113=BF113,"v","x")</f>
        <v>v</v>
      </c>
      <c r="C113" s="149"/>
      <c r="D113" s="228"/>
      <c r="E113" s="247"/>
      <c r="F113" s="249"/>
      <c r="G113" s="251"/>
      <c r="H113" s="232"/>
      <c r="I113" s="227"/>
      <c r="J113" s="153">
        <v>2021</v>
      </c>
      <c r="K113" s="453">
        <f>J113-I113</f>
        <v>2021</v>
      </c>
      <c r="L113" s="234">
        <f>H113-M113</f>
        <v>0</v>
      </c>
      <c r="M113" s="235">
        <v>0</v>
      </c>
      <c r="N113" s="236">
        <v>1</v>
      </c>
      <c r="O113" s="236"/>
      <c r="P113" s="236"/>
      <c r="Q113" s="237">
        <f>SUM(O113*10+P113)/N113*10</f>
        <v>0</v>
      </c>
      <c r="R113" s="236">
        <v>1</v>
      </c>
      <c r="S113" s="236"/>
      <c r="T113" s="236"/>
      <c r="U113" s="237">
        <f>SUM(S113*10+T113)/R113*10</f>
        <v>0</v>
      </c>
      <c r="V113" s="236">
        <v>1</v>
      </c>
      <c r="W113" s="236"/>
      <c r="X113" s="236"/>
      <c r="Y113" s="237">
        <f>SUM(W113*10+X113)/V113*10</f>
        <v>0</v>
      </c>
      <c r="Z113" s="236">
        <v>1</v>
      </c>
      <c r="AA113" s="236"/>
      <c r="AB113" s="236"/>
      <c r="AC113" s="237">
        <f>SUM(AA113*10+AB113/2)/Z113*10</f>
        <v>0</v>
      </c>
      <c r="AD113" s="236">
        <v>1</v>
      </c>
      <c r="AE113" s="236"/>
      <c r="AF113" s="236"/>
      <c r="AG113" s="238">
        <f>SUM(AE113*10+AF113)/AD113*10</f>
        <v>0</v>
      </c>
      <c r="AH113" s="236">
        <v>1</v>
      </c>
      <c r="AI113" s="236"/>
      <c r="AJ113" s="236"/>
      <c r="AK113" s="238">
        <f>SUM(AI113*10+AJ113)/AH113*10</f>
        <v>0</v>
      </c>
      <c r="AL113" s="236">
        <v>1</v>
      </c>
      <c r="AM113" s="236"/>
      <c r="AN113" s="236"/>
      <c r="AO113" s="239">
        <f>SUM(AM113*10+AN113)/AL113*10</f>
        <v>0</v>
      </c>
      <c r="AP113" s="236">
        <v>1</v>
      </c>
      <c r="AQ113" s="236"/>
      <c r="AR113" s="236"/>
      <c r="AS113" s="240">
        <f>SUM(AQ113*10+AR113)/AP113*10</f>
        <v>0</v>
      </c>
      <c r="AT113" s="236">
        <v>1</v>
      </c>
      <c r="AU113" s="236"/>
      <c r="AV113" s="236"/>
      <c r="AW113" s="237">
        <f>SUM(AU113*10+AV113)/AT113*10</f>
        <v>0</v>
      </c>
      <c r="AX113" s="236">
        <v>1</v>
      </c>
      <c r="AY113" s="236"/>
      <c r="AZ113" s="236"/>
      <c r="BA113" s="237">
        <f>SUM(AY113*10+AZ113)/AX113*10</f>
        <v>0</v>
      </c>
      <c r="BB113" s="234">
        <f>IF(H113&lt;250,0,IF(H113&lt;500,250,IF(H113&lt;750,"500",IF(H113&lt;1000,750,IF(H113&lt;1500,1000,IF(H113&lt;2000,1500,IF(H113&lt;2500,2000,IF(H113&lt;3000,2500,3000))))))))</f>
        <v>0</v>
      </c>
      <c r="BC113" s="241">
        <v>0</v>
      </c>
      <c r="BD113" s="234">
        <f>BB113-BC113</f>
        <v>0</v>
      </c>
      <c r="BE113" s="234" t="str">
        <f>IF(BD113=0,"geen actie",CONCATENATE("diploma uitschrijven: ",BB113," punten"))</f>
        <v>geen actie</v>
      </c>
      <c r="BF113" s="242">
        <v>100</v>
      </c>
      <c r="BG113" s="242"/>
    </row>
    <row r="114" spans="1:59" ht="17.25" customHeight="1" x14ac:dyDescent="0.3">
      <c r="A114" s="227">
        <v>101</v>
      </c>
      <c r="B114" s="227" t="str">
        <f>IF(A114=BF114,"v","x")</f>
        <v>v</v>
      </c>
      <c r="C114" s="149"/>
      <c r="D114" s="228"/>
      <c r="E114" s="247"/>
      <c r="F114" s="227"/>
      <c r="G114" s="251"/>
      <c r="H114" s="232"/>
      <c r="I114" s="234"/>
      <c r="J114" s="153">
        <v>2021</v>
      </c>
      <c r="K114" s="453">
        <f>J114-I114</f>
        <v>2021</v>
      </c>
      <c r="L114" s="234">
        <f>H114-M114</f>
        <v>0</v>
      </c>
      <c r="M114" s="235">
        <v>0</v>
      </c>
      <c r="N114" s="236">
        <v>1</v>
      </c>
      <c r="O114" s="236"/>
      <c r="P114" s="236"/>
      <c r="Q114" s="237">
        <f>SUM(O114*10+P114)/N114*10</f>
        <v>0</v>
      </c>
      <c r="R114" s="236">
        <v>1</v>
      </c>
      <c r="S114" s="236"/>
      <c r="T114" s="236"/>
      <c r="U114" s="237">
        <f>SUM(S114*10+T114)/R114*10</f>
        <v>0</v>
      </c>
      <c r="V114" s="236">
        <v>1</v>
      </c>
      <c r="W114" s="236"/>
      <c r="X114" s="236"/>
      <c r="Y114" s="237">
        <f>SUM(W114*10+X114)/V114*10</f>
        <v>0</v>
      </c>
      <c r="Z114" s="236">
        <v>1</v>
      </c>
      <c r="AA114" s="236"/>
      <c r="AB114" s="236"/>
      <c r="AC114" s="237">
        <f>SUM(AA114*10+AB114/2)/Z114*10</f>
        <v>0</v>
      </c>
      <c r="AD114" s="236">
        <v>1</v>
      </c>
      <c r="AE114" s="236"/>
      <c r="AF114" s="236"/>
      <c r="AG114" s="238">
        <f>SUM(AE114*10+AF114)/AD114*10</f>
        <v>0</v>
      </c>
      <c r="AH114" s="236">
        <v>1</v>
      </c>
      <c r="AI114" s="236"/>
      <c r="AJ114" s="236"/>
      <c r="AK114" s="238">
        <f>SUM(AI114*10+AJ114)/AH114*10</f>
        <v>0</v>
      </c>
      <c r="AL114" s="236">
        <v>1</v>
      </c>
      <c r="AM114" s="236"/>
      <c r="AN114" s="236"/>
      <c r="AO114" s="239">
        <f>SUM(AM114*10+AN114)/AL114*10</f>
        <v>0</v>
      </c>
      <c r="AP114" s="236">
        <v>1</v>
      </c>
      <c r="AQ114" s="236"/>
      <c r="AR114" s="236"/>
      <c r="AS114" s="240">
        <f>SUM(AQ114*10+AR114)/AP114*10</f>
        <v>0</v>
      </c>
      <c r="AT114" s="236">
        <v>1</v>
      </c>
      <c r="AU114" s="236"/>
      <c r="AV114" s="236"/>
      <c r="AW114" s="237">
        <f>SUM(AU114*10+AV114)/AT114*10</f>
        <v>0</v>
      </c>
      <c r="AX114" s="236">
        <v>1</v>
      </c>
      <c r="AY114" s="236"/>
      <c r="AZ114" s="236"/>
      <c r="BA114" s="237">
        <f>SUM(AY114*10+AZ114)/AX114*10</f>
        <v>0</v>
      </c>
      <c r="BB114" s="234">
        <f>IF(H114&lt;250,0,IF(H114&lt;500,250,IF(H114&lt;750,"500",IF(H114&lt;1000,750,IF(H114&lt;1500,1000,IF(H114&lt;2000,1500,IF(H114&lt;2500,2000,IF(H114&lt;3000,2500,3000))))))))</f>
        <v>0</v>
      </c>
      <c r="BC114" s="241">
        <v>0</v>
      </c>
      <c r="BD114" s="234">
        <f>BB114-BC114</f>
        <v>0</v>
      </c>
      <c r="BE114" s="234" t="str">
        <f>IF(BD114=0,"geen actie",CONCATENATE("diploma uitschrijven: ",BB114," punten"))</f>
        <v>geen actie</v>
      </c>
      <c r="BF114" s="242">
        <v>101</v>
      </c>
    </row>
    <row r="115" spans="1:59" ht="17.25" customHeight="1" x14ac:dyDescent="0.3">
      <c r="A115" s="227">
        <v>102</v>
      </c>
      <c r="B115" s="227" t="str">
        <f>IF(A115=BF115,"v","x")</f>
        <v>v</v>
      </c>
      <c r="C115" s="149"/>
      <c r="D115" s="228"/>
      <c r="E115" s="247"/>
      <c r="F115" s="227"/>
      <c r="G115" s="251"/>
      <c r="H115" s="232"/>
      <c r="I115" s="234"/>
      <c r="J115" s="153">
        <v>2021</v>
      </c>
      <c r="K115" s="453">
        <f>J115-I115</f>
        <v>2021</v>
      </c>
      <c r="L115" s="234">
        <f>H115-M115</f>
        <v>0</v>
      </c>
      <c r="M115" s="235">
        <v>0</v>
      </c>
      <c r="N115" s="236">
        <v>1</v>
      </c>
      <c r="O115" s="236"/>
      <c r="P115" s="236"/>
      <c r="Q115" s="237">
        <f>SUM(O115*10+P115)/N115*10</f>
        <v>0</v>
      </c>
      <c r="R115" s="236">
        <v>1</v>
      </c>
      <c r="S115" s="236"/>
      <c r="T115" s="236"/>
      <c r="U115" s="237">
        <f>SUM(S115*10+T115)/R115*10</f>
        <v>0</v>
      </c>
      <c r="V115" s="236">
        <v>1</v>
      </c>
      <c r="W115" s="236"/>
      <c r="X115" s="236"/>
      <c r="Y115" s="237">
        <f>SUM(W115*10+X115)/V115*10</f>
        <v>0</v>
      </c>
      <c r="Z115" s="236">
        <v>1</v>
      </c>
      <c r="AA115" s="236"/>
      <c r="AB115" s="236"/>
      <c r="AC115" s="237">
        <f>SUM(AA115*10+AB115/2)/Z115*10</f>
        <v>0</v>
      </c>
      <c r="AD115" s="236">
        <v>1</v>
      </c>
      <c r="AE115" s="236"/>
      <c r="AF115" s="236"/>
      <c r="AG115" s="238">
        <f>SUM(AE115*10+AF115)/AD115*10</f>
        <v>0</v>
      </c>
      <c r="AH115" s="236">
        <v>1</v>
      </c>
      <c r="AI115" s="236"/>
      <c r="AJ115" s="236"/>
      <c r="AK115" s="238">
        <f>SUM(AI115*10+AJ115)/AH115*10</f>
        <v>0</v>
      </c>
      <c r="AL115" s="236">
        <v>1</v>
      </c>
      <c r="AM115" s="236"/>
      <c r="AN115" s="236"/>
      <c r="AO115" s="239">
        <f>SUM(AM115*10+AN115)/AL115*10</f>
        <v>0</v>
      </c>
      <c r="AP115" s="236">
        <v>1</v>
      </c>
      <c r="AQ115" s="236"/>
      <c r="AR115" s="236"/>
      <c r="AS115" s="240">
        <f>SUM(AQ115*10+AR115)/AP115*10</f>
        <v>0</v>
      </c>
      <c r="AT115" s="236">
        <v>1</v>
      </c>
      <c r="AU115" s="236"/>
      <c r="AV115" s="236"/>
      <c r="AW115" s="237">
        <f>SUM(AU115*10+AV115)/AT115*10</f>
        <v>0</v>
      </c>
      <c r="AX115" s="236">
        <v>1</v>
      </c>
      <c r="AY115" s="236"/>
      <c r="AZ115" s="236"/>
      <c r="BA115" s="237">
        <f>SUM(AY115*10+AZ115)/AX115*10</f>
        <v>0</v>
      </c>
      <c r="BB115" s="234">
        <f>IF(H115&lt;250,0,IF(H115&lt;500,250,IF(H115&lt;750,"500",IF(H115&lt;1000,750,IF(H115&lt;1500,1000,IF(H115&lt;2000,1500,IF(H115&lt;2500,2000,IF(H115&lt;3000,2500,3000))))))))</f>
        <v>0</v>
      </c>
      <c r="BC115" s="241">
        <v>0</v>
      </c>
      <c r="BD115" s="234">
        <f>BB115-BC115</f>
        <v>0</v>
      </c>
      <c r="BE115" s="234" t="str">
        <f>IF(BD115=0,"geen actie",CONCATENATE("diploma uitschrijven: ",BB115," punten"))</f>
        <v>geen actie</v>
      </c>
      <c r="BF115" s="242">
        <v>102</v>
      </c>
    </row>
    <row r="116" spans="1:59" ht="17.25" customHeight="1" x14ac:dyDescent="0.3">
      <c r="A116" s="227">
        <v>103</v>
      </c>
      <c r="B116" s="227" t="str">
        <f>IF(A116=BF116,"v","x")</f>
        <v>v</v>
      </c>
      <c r="C116" s="149"/>
      <c r="D116" s="228"/>
      <c r="E116" s="247"/>
      <c r="F116" s="227"/>
      <c r="G116" s="251"/>
      <c r="H116" s="232"/>
      <c r="I116" s="234"/>
      <c r="J116" s="153">
        <v>2021</v>
      </c>
      <c r="K116" s="453">
        <f>J116-I116</f>
        <v>2021</v>
      </c>
      <c r="L116" s="234">
        <f>H116-M116</f>
        <v>0</v>
      </c>
      <c r="M116" s="235">
        <v>0</v>
      </c>
      <c r="N116" s="236">
        <v>1</v>
      </c>
      <c r="O116" s="236"/>
      <c r="P116" s="236"/>
      <c r="Q116" s="237">
        <f>SUM(O116*10+P116)/N116*10</f>
        <v>0</v>
      </c>
      <c r="R116" s="236">
        <v>1</v>
      </c>
      <c r="S116" s="236"/>
      <c r="T116" s="236"/>
      <c r="U116" s="237">
        <f>SUM(S116*10+T116)/R116*10</f>
        <v>0</v>
      </c>
      <c r="V116" s="236">
        <v>1</v>
      </c>
      <c r="W116" s="236"/>
      <c r="X116" s="236"/>
      <c r="Y116" s="237">
        <f>SUM(W116*10+X116)/V116*10</f>
        <v>0</v>
      </c>
      <c r="Z116" s="236">
        <v>1</v>
      </c>
      <c r="AA116" s="236"/>
      <c r="AB116" s="236"/>
      <c r="AC116" s="237">
        <f>SUM(AA116*10+AB116/2)/Z116*10</f>
        <v>0</v>
      </c>
      <c r="AD116" s="236">
        <v>1</v>
      </c>
      <c r="AE116" s="236"/>
      <c r="AF116" s="236"/>
      <c r="AG116" s="238">
        <f>SUM(AE116*10+AF116)/AD116*10</f>
        <v>0</v>
      </c>
      <c r="AH116" s="236">
        <v>1</v>
      </c>
      <c r="AI116" s="236"/>
      <c r="AJ116" s="236"/>
      <c r="AK116" s="238">
        <f>SUM(AI116*10+AJ116)/AH116*10</f>
        <v>0</v>
      </c>
      <c r="AL116" s="236">
        <v>1</v>
      </c>
      <c r="AM116" s="236"/>
      <c r="AN116" s="236"/>
      <c r="AO116" s="239">
        <f>SUM(AM116*10+AN116)/AL116*10</f>
        <v>0</v>
      </c>
      <c r="AP116" s="236">
        <v>1</v>
      </c>
      <c r="AQ116" s="236"/>
      <c r="AR116" s="236"/>
      <c r="AS116" s="240">
        <f>SUM(AQ116*10+AR116)/AP116*10</f>
        <v>0</v>
      </c>
      <c r="AT116" s="236">
        <v>1</v>
      </c>
      <c r="AU116" s="236"/>
      <c r="AV116" s="236"/>
      <c r="AW116" s="237">
        <f>SUM(AU116*10+AV116)/AT116*10</f>
        <v>0</v>
      </c>
      <c r="AX116" s="236">
        <v>1</v>
      </c>
      <c r="AY116" s="236"/>
      <c r="AZ116" s="236"/>
      <c r="BA116" s="237">
        <f>SUM(AY116*10+AZ116)/AX116*10</f>
        <v>0</v>
      </c>
      <c r="BB116" s="234">
        <v>0</v>
      </c>
      <c r="BC116" s="241">
        <v>0</v>
      </c>
      <c r="BD116" s="234">
        <f>BB116-BC116</f>
        <v>0</v>
      </c>
      <c r="BE116" s="234" t="str">
        <f>IF(BD116=0,"geen actie",CONCATENATE("diploma uitschrijven: ",BB116," punten"))</f>
        <v>geen actie</v>
      </c>
      <c r="BF116" s="242">
        <v>103</v>
      </c>
      <c r="BG116" s="242"/>
    </row>
    <row r="117" spans="1:59" ht="17.25" customHeight="1" x14ac:dyDescent="0.3">
      <c r="A117" s="227">
        <v>104</v>
      </c>
      <c r="B117" s="227" t="str">
        <f>IF(A117=BF117,"v","x")</f>
        <v>v</v>
      </c>
      <c r="C117" s="149"/>
      <c r="D117" s="228"/>
      <c r="E117" s="247"/>
      <c r="F117" s="227"/>
      <c r="G117" s="251"/>
      <c r="H117" s="232"/>
      <c r="I117" s="234"/>
      <c r="J117" s="153">
        <v>2021</v>
      </c>
      <c r="K117" s="453">
        <f>J117-I117</f>
        <v>2021</v>
      </c>
      <c r="L117" s="234">
        <f>H117-M117</f>
        <v>0</v>
      </c>
      <c r="M117" s="235">
        <v>0</v>
      </c>
      <c r="N117" s="236">
        <v>1</v>
      </c>
      <c r="O117" s="236"/>
      <c r="P117" s="236"/>
      <c r="Q117" s="237">
        <f>SUM(O117*10+P117)/N117*10</f>
        <v>0</v>
      </c>
      <c r="R117" s="236">
        <v>1</v>
      </c>
      <c r="S117" s="236"/>
      <c r="T117" s="236"/>
      <c r="U117" s="237">
        <f>SUM(S117*10+T117)/R117*10</f>
        <v>0</v>
      </c>
      <c r="V117" s="236">
        <v>1</v>
      </c>
      <c r="W117" s="236"/>
      <c r="X117" s="236"/>
      <c r="Y117" s="237">
        <f>SUM(W117*10+X117)/V117*10</f>
        <v>0</v>
      </c>
      <c r="Z117" s="236">
        <v>1</v>
      </c>
      <c r="AA117" s="236"/>
      <c r="AB117" s="236"/>
      <c r="AC117" s="237">
        <f>SUM(AA117*10+AB117/2)/Z117*10</f>
        <v>0</v>
      </c>
      <c r="AD117" s="236">
        <v>1</v>
      </c>
      <c r="AE117" s="236"/>
      <c r="AF117" s="236"/>
      <c r="AG117" s="238">
        <f>SUM(AE117*10+AF117)/AD117*10</f>
        <v>0</v>
      </c>
      <c r="AH117" s="236">
        <v>1</v>
      </c>
      <c r="AI117" s="236"/>
      <c r="AJ117" s="236"/>
      <c r="AK117" s="238">
        <f>SUM(AI117*10+AJ117)/AH117*10</f>
        <v>0</v>
      </c>
      <c r="AL117" s="236">
        <v>1</v>
      </c>
      <c r="AM117" s="236"/>
      <c r="AN117" s="236"/>
      <c r="AO117" s="239">
        <f>SUM(AM117*10+AN117)/AL117*10</f>
        <v>0</v>
      </c>
      <c r="AP117" s="236">
        <v>1</v>
      </c>
      <c r="AQ117" s="236"/>
      <c r="AR117" s="236"/>
      <c r="AS117" s="240">
        <f>SUM(AQ117*10+AR117)/AP117*10</f>
        <v>0</v>
      </c>
      <c r="AT117" s="236">
        <v>1</v>
      </c>
      <c r="AU117" s="236"/>
      <c r="AV117" s="236"/>
      <c r="AW117" s="237">
        <f>SUM(AU117*10+AV117)/AT117*10</f>
        <v>0</v>
      </c>
      <c r="AX117" s="236">
        <v>1</v>
      </c>
      <c r="AY117" s="236"/>
      <c r="AZ117" s="236"/>
      <c r="BA117" s="237">
        <f>SUM(AY117*10+AZ117)/AX117*10</f>
        <v>0</v>
      </c>
      <c r="BB117" s="234">
        <f>IF(H117&lt;250,0,IF(H117&lt;500,250,IF(H117&lt;750,"500",IF(H117&lt;1000,750,IF(H117&lt;1500,1000,IF(H117&lt;2000,1500,IF(H117&lt;2500,2000,IF(H117&lt;3000,2500,3000))))))))</f>
        <v>0</v>
      </c>
      <c r="BC117" s="241">
        <v>0</v>
      </c>
      <c r="BD117" s="234">
        <f>BB117-BC117</f>
        <v>0</v>
      </c>
      <c r="BE117" s="234" t="str">
        <f>IF(BD117=0,"geen actie",CONCATENATE("diploma uitschrijven: ",BB117," punten"))</f>
        <v>geen actie</v>
      </c>
      <c r="BF117" s="242">
        <v>104</v>
      </c>
    </row>
    <row r="118" spans="1:59" ht="17.25" customHeight="1" x14ac:dyDescent="0.3">
      <c r="A118" s="227">
        <v>105</v>
      </c>
      <c r="B118" s="227" t="str">
        <f>IF(A118=BF118,"v","x")</f>
        <v>v</v>
      </c>
      <c r="C118" s="149"/>
      <c r="D118" s="228"/>
      <c r="E118" s="174"/>
      <c r="F118" s="249"/>
      <c r="G118" s="251"/>
      <c r="H118" s="232"/>
      <c r="I118" s="227"/>
      <c r="J118" s="153">
        <v>2021</v>
      </c>
      <c r="K118" s="453">
        <f>J118-I118</f>
        <v>2021</v>
      </c>
      <c r="L118" s="234">
        <f>H118-M118</f>
        <v>0</v>
      </c>
      <c r="M118" s="235">
        <v>0</v>
      </c>
      <c r="N118" s="236">
        <v>1</v>
      </c>
      <c r="O118" s="236"/>
      <c r="P118" s="236"/>
      <c r="Q118" s="237">
        <f>SUM(O118*10+P118)/N118*10</f>
        <v>0</v>
      </c>
      <c r="R118" s="236">
        <v>1</v>
      </c>
      <c r="S118" s="236"/>
      <c r="T118" s="236"/>
      <c r="U118" s="237">
        <f>SUM(S118*10+T118)/R118*10</f>
        <v>0</v>
      </c>
      <c r="V118" s="236">
        <v>1</v>
      </c>
      <c r="W118" s="236"/>
      <c r="X118" s="236"/>
      <c r="Y118" s="237">
        <f>SUM(W118*10+X118)/V118*10</f>
        <v>0</v>
      </c>
      <c r="Z118" s="236">
        <v>1</v>
      </c>
      <c r="AA118" s="236"/>
      <c r="AB118" s="236"/>
      <c r="AC118" s="237">
        <f>SUM(AA118*10+AB118/2)/Z118*10</f>
        <v>0</v>
      </c>
      <c r="AD118" s="236">
        <v>1</v>
      </c>
      <c r="AE118" s="236"/>
      <c r="AF118" s="236"/>
      <c r="AG118" s="238">
        <f>SUM(AE118*10+AF118)/AD118*10</f>
        <v>0</v>
      </c>
      <c r="AH118" s="236">
        <v>1</v>
      </c>
      <c r="AI118" s="236"/>
      <c r="AJ118" s="236"/>
      <c r="AK118" s="238">
        <f>SUM(AI118*10+AJ118)/AH118*10</f>
        <v>0</v>
      </c>
      <c r="AL118" s="236">
        <v>1</v>
      </c>
      <c r="AM118" s="236"/>
      <c r="AN118" s="236"/>
      <c r="AO118" s="239">
        <f>SUM(AM118*10+AN118)/AL118*10</f>
        <v>0</v>
      </c>
      <c r="AP118" s="236">
        <v>1</v>
      </c>
      <c r="AQ118" s="236"/>
      <c r="AR118" s="236"/>
      <c r="AS118" s="240">
        <f>SUM(AQ118*10+AR118)/AP118*10</f>
        <v>0</v>
      </c>
      <c r="AT118" s="236">
        <v>1</v>
      </c>
      <c r="AU118" s="236"/>
      <c r="AV118" s="236"/>
      <c r="AW118" s="237">
        <f>SUM(AU118*10+AV118)/AT118*10</f>
        <v>0</v>
      </c>
      <c r="AX118" s="236">
        <v>1</v>
      </c>
      <c r="AY118" s="236"/>
      <c r="AZ118" s="236"/>
      <c r="BA118" s="237">
        <f>SUM(AY118*10+AZ118)/AX118*10</f>
        <v>0</v>
      </c>
      <c r="BB118" s="234">
        <f>IF(H118&lt;250,0,IF(H118&lt;500,250,IF(H118&lt;750,"500",IF(H118&lt;1000,750,IF(H118&lt;1500,1000,IF(H118&lt;2000,1500,IF(H118&lt;2500,2000,IF(H118&lt;3000,2500,3000))))))))</f>
        <v>0</v>
      </c>
      <c r="BC118" s="241">
        <v>0</v>
      </c>
      <c r="BD118" s="234">
        <f>BB118-BC118</f>
        <v>0</v>
      </c>
      <c r="BE118" s="234" t="str">
        <f>IF(BD118=0,"geen actie",CONCATENATE("diploma uitschrijven: ",BB118," punten"))</f>
        <v>geen actie</v>
      </c>
      <c r="BF118" s="242">
        <v>105</v>
      </c>
      <c r="BG118" s="242"/>
    </row>
    <row r="119" spans="1:59" ht="17.25" customHeight="1" x14ac:dyDescent="0.3">
      <c r="A119" s="227">
        <v>106</v>
      </c>
      <c r="B119" s="227" t="str">
        <f>IF(A119=BF119,"v","x")</f>
        <v>v</v>
      </c>
      <c r="C119" s="149"/>
      <c r="D119" s="228"/>
      <c r="E119" s="174"/>
      <c r="F119" s="249"/>
      <c r="G119" s="251"/>
      <c r="H119" s="232"/>
      <c r="I119" s="227"/>
      <c r="J119" s="153">
        <v>2021</v>
      </c>
      <c r="K119" s="453">
        <f>J119-I119</f>
        <v>2021</v>
      </c>
      <c r="L119" s="234">
        <f>H119-M119</f>
        <v>0</v>
      </c>
      <c r="M119" s="235">
        <v>0</v>
      </c>
      <c r="N119" s="236">
        <v>1</v>
      </c>
      <c r="O119" s="236"/>
      <c r="P119" s="236"/>
      <c r="Q119" s="237">
        <f>SUM(O119*10+P119)/N119*10</f>
        <v>0</v>
      </c>
      <c r="R119" s="236">
        <v>1</v>
      </c>
      <c r="S119" s="236"/>
      <c r="T119" s="236"/>
      <c r="U119" s="237">
        <f>SUM(S119*10+T119)/R119*10</f>
        <v>0</v>
      </c>
      <c r="V119" s="236">
        <v>1</v>
      </c>
      <c r="W119" s="236"/>
      <c r="X119" s="236"/>
      <c r="Y119" s="237">
        <f>SUM(W119*10+X119)/V119*10</f>
        <v>0</v>
      </c>
      <c r="Z119" s="236">
        <v>1</v>
      </c>
      <c r="AA119" s="236"/>
      <c r="AB119" s="236"/>
      <c r="AC119" s="237">
        <f>SUM(AA119*10+AB119/2)/Z119*10</f>
        <v>0</v>
      </c>
      <c r="AD119" s="236">
        <v>1</v>
      </c>
      <c r="AE119" s="236"/>
      <c r="AF119" s="236"/>
      <c r="AG119" s="238">
        <f>SUM(AE119*10+AF119)/AD119*10</f>
        <v>0</v>
      </c>
      <c r="AH119" s="236">
        <v>1</v>
      </c>
      <c r="AI119" s="236"/>
      <c r="AJ119" s="236"/>
      <c r="AK119" s="238">
        <f>SUM(AI119*10+AJ119)/AH119*10</f>
        <v>0</v>
      </c>
      <c r="AL119" s="236">
        <v>1</v>
      </c>
      <c r="AM119" s="236"/>
      <c r="AN119" s="236"/>
      <c r="AO119" s="239">
        <f>SUM(AM119*10+AN119)/AL119*10</f>
        <v>0</v>
      </c>
      <c r="AP119" s="236">
        <v>1</v>
      </c>
      <c r="AQ119" s="236"/>
      <c r="AR119" s="236"/>
      <c r="AS119" s="240">
        <f>SUM(AQ119*10+AR119)/AP119*10</f>
        <v>0</v>
      </c>
      <c r="AT119" s="236">
        <v>1</v>
      </c>
      <c r="AU119" s="236"/>
      <c r="AV119" s="236"/>
      <c r="AW119" s="237">
        <f>SUM(AU119*10+AV119)/AT119*10</f>
        <v>0</v>
      </c>
      <c r="AX119" s="236">
        <v>1</v>
      </c>
      <c r="AY119" s="236"/>
      <c r="AZ119" s="236"/>
      <c r="BA119" s="237">
        <f>SUM(AY119*10+AZ119)/AX119*10</f>
        <v>0</v>
      </c>
      <c r="BB119" s="234">
        <f>IF(H119&lt;250,0,IF(H119&lt;500,250,IF(H119&lt;750,"500",IF(H119&lt;1000,750,IF(H119&lt;1500,1000,IF(H119&lt;2000,1500,IF(H119&lt;2500,2000,IF(H119&lt;3000,2500,3000))))))))</f>
        <v>0</v>
      </c>
      <c r="BC119" s="241">
        <v>0</v>
      </c>
      <c r="BD119" s="234">
        <f>BB119-BC119</f>
        <v>0</v>
      </c>
      <c r="BE119" s="234" t="str">
        <f>IF(BD119=0,"geen actie",CONCATENATE("diploma uitschrijven: ",BB119," punten"))</f>
        <v>geen actie</v>
      </c>
      <c r="BF119" s="242">
        <v>106</v>
      </c>
      <c r="BG119" s="242"/>
    </row>
    <row r="120" spans="1:59" ht="17.25" customHeight="1" x14ac:dyDescent="0.3">
      <c r="A120" s="227">
        <v>107</v>
      </c>
      <c r="B120" s="227" t="str">
        <f>IF(A120=BF120,"v","x")</f>
        <v>v</v>
      </c>
      <c r="C120" s="149"/>
      <c r="D120" s="228"/>
      <c r="E120" s="247"/>
      <c r="F120" s="256"/>
      <c r="G120" s="257"/>
      <c r="H120" s="232"/>
      <c r="I120" s="227"/>
      <c r="J120" s="153">
        <v>2021</v>
      </c>
      <c r="K120" s="453">
        <f>J120-I120</f>
        <v>2021</v>
      </c>
      <c r="L120" s="234">
        <f>H120-M120</f>
        <v>0</v>
      </c>
      <c r="M120" s="235">
        <v>0</v>
      </c>
      <c r="N120" s="236">
        <v>1</v>
      </c>
      <c r="O120" s="236"/>
      <c r="P120" s="236"/>
      <c r="Q120" s="237">
        <f>SUM(O120*10+P120)/N120*10</f>
        <v>0</v>
      </c>
      <c r="R120" s="236">
        <v>1</v>
      </c>
      <c r="S120" s="236"/>
      <c r="T120" s="236"/>
      <c r="U120" s="237">
        <f>SUM(S120*10+T120)/R120*10</f>
        <v>0</v>
      </c>
      <c r="V120" s="236">
        <v>1</v>
      </c>
      <c r="W120" s="236"/>
      <c r="X120" s="236"/>
      <c r="Y120" s="237">
        <f>SUM(W120*10+X120)/V120*10</f>
        <v>0</v>
      </c>
      <c r="Z120" s="236">
        <v>1</v>
      </c>
      <c r="AA120" s="236"/>
      <c r="AB120" s="236"/>
      <c r="AC120" s="237">
        <f>SUM(AA120*10+AB120/2)/Z120*10</f>
        <v>0</v>
      </c>
      <c r="AD120" s="236">
        <v>1</v>
      </c>
      <c r="AE120" s="236"/>
      <c r="AF120" s="236"/>
      <c r="AG120" s="238">
        <f>SUM(AE120*10+AF120)/AD120*10</f>
        <v>0</v>
      </c>
      <c r="AH120" s="236">
        <v>1</v>
      </c>
      <c r="AI120" s="236"/>
      <c r="AJ120" s="236"/>
      <c r="AK120" s="238">
        <f>SUM(AI120*10+AJ120)/AH120*10</f>
        <v>0</v>
      </c>
      <c r="AL120" s="236">
        <v>1</v>
      </c>
      <c r="AM120" s="236"/>
      <c r="AN120" s="236"/>
      <c r="AO120" s="239">
        <f>SUM(AM120*10+AN120)/AL120*10</f>
        <v>0</v>
      </c>
      <c r="AP120" s="236">
        <v>1</v>
      </c>
      <c r="AQ120" s="236"/>
      <c r="AR120" s="236"/>
      <c r="AS120" s="240">
        <f>SUM(AQ120*10+AR120)/AP120*10</f>
        <v>0</v>
      </c>
      <c r="AT120" s="236">
        <v>1</v>
      </c>
      <c r="AU120" s="236"/>
      <c r="AV120" s="236"/>
      <c r="AW120" s="237">
        <f>SUM(AU120*10+AV120)/AT120*10</f>
        <v>0</v>
      </c>
      <c r="AX120" s="236">
        <v>1</v>
      </c>
      <c r="AY120" s="236"/>
      <c r="AZ120" s="236"/>
      <c r="BA120" s="237">
        <f>SUM(AY120*10+AZ120)/AX120*10</f>
        <v>0</v>
      </c>
      <c r="BB120" s="234">
        <f>IF(H120&lt;250,0,IF(H120&lt;500,250,IF(H120&lt;750,"500",IF(H120&lt;1000,750,IF(H120&lt;1500,1000,IF(H120&lt;2000,1500,IF(H120&lt;2500,2000,IF(H120&lt;3000,2500,3000))))))))</f>
        <v>0</v>
      </c>
      <c r="BC120" s="241">
        <v>0</v>
      </c>
      <c r="BD120" s="234">
        <f>BB120-BC120</f>
        <v>0</v>
      </c>
      <c r="BE120" s="234" t="str">
        <f>IF(BD120=0,"geen actie",CONCATENATE("diploma uitschrijven: ",BB120," punten"))</f>
        <v>geen actie</v>
      </c>
      <c r="BF120" s="242">
        <v>107</v>
      </c>
      <c r="BG120" s="242"/>
    </row>
    <row r="121" spans="1:59" ht="17.25" customHeight="1" x14ac:dyDescent="0.3">
      <c r="A121" s="227">
        <v>108</v>
      </c>
      <c r="B121" s="227" t="str">
        <f>IF(A121=BF121,"v","x")</f>
        <v>v</v>
      </c>
      <c r="C121" s="149"/>
      <c r="D121" s="228"/>
      <c r="E121" s="247"/>
      <c r="F121" s="249"/>
      <c r="G121" s="177"/>
      <c r="H121" s="232"/>
      <c r="I121" s="227"/>
      <c r="J121" s="153">
        <v>2021</v>
      </c>
      <c r="K121" s="453">
        <f>J121-I121</f>
        <v>2021</v>
      </c>
      <c r="L121" s="234">
        <f>H121-M121</f>
        <v>0</v>
      </c>
      <c r="M121" s="235">
        <v>0</v>
      </c>
      <c r="N121" s="236">
        <v>1</v>
      </c>
      <c r="O121" s="236"/>
      <c r="P121" s="236"/>
      <c r="Q121" s="237">
        <f>SUM(O121*10+P121)/N121*10</f>
        <v>0</v>
      </c>
      <c r="R121" s="236">
        <v>1</v>
      </c>
      <c r="S121" s="236"/>
      <c r="T121" s="236"/>
      <c r="U121" s="237">
        <f>SUM(S121*10+T121)/R121*10</f>
        <v>0</v>
      </c>
      <c r="V121" s="236">
        <v>1</v>
      </c>
      <c r="W121" s="236"/>
      <c r="X121" s="236"/>
      <c r="Y121" s="237">
        <f>SUM(W121*10+X121)/V121*10</f>
        <v>0</v>
      </c>
      <c r="Z121" s="236">
        <v>1</v>
      </c>
      <c r="AA121" s="236"/>
      <c r="AB121" s="236"/>
      <c r="AC121" s="237">
        <f>SUM(AA121*10+AB121/2)/Z121*10</f>
        <v>0</v>
      </c>
      <c r="AD121" s="236">
        <v>1</v>
      </c>
      <c r="AE121" s="236"/>
      <c r="AF121" s="236"/>
      <c r="AG121" s="238">
        <f>SUM(AE121*10+AF121)/AD121*10</f>
        <v>0</v>
      </c>
      <c r="AH121" s="236">
        <v>1</v>
      </c>
      <c r="AI121" s="236"/>
      <c r="AJ121" s="236"/>
      <c r="AK121" s="238">
        <f>SUM(AI121*10+AJ121)/AH121*10</f>
        <v>0</v>
      </c>
      <c r="AL121" s="236">
        <v>1</v>
      </c>
      <c r="AM121" s="236"/>
      <c r="AN121" s="236"/>
      <c r="AO121" s="239">
        <f>SUM(AM121*10+AN121)/AL121*10</f>
        <v>0</v>
      </c>
      <c r="AP121" s="236">
        <v>1</v>
      </c>
      <c r="AQ121" s="236"/>
      <c r="AR121" s="236"/>
      <c r="AS121" s="240">
        <f>SUM(AQ121*10+AR121)/AP121*10</f>
        <v>0</v>
      </c>
      <c r="AT121" s="236">
        <v>1</v>
      </c>
      <c r="AU121" s="236"/>
      <c r="AV121" s="236"/>
      <c r="AW121" s="237">
        <f>SUM(AU121*10+AV121)/AT121*10</f>
        <v>0</v>
      </c>
      <c r="AX121" s="236">
        <v>1</v>
      </c>
      <c r="AY121" s="236"/>
      <c r="AZ121" s="236"/>
      <c r="BA121" s="237">
        <f>SUM(AY121*10+AZ121)/AX121*10</f>
        <v>0</v>
      </c>
      <c r="BB121" s="234">
        <f>IF(H121&lt;250,0,IF(H121&lt;500,250,IF(H121&lt;750,"500",IF(H121&lt;1000,750,IF(H121&lt;1500,1000,IF(H121&lt;2000,1500,IF(H121&lt;2500,2000,IF(H121&lt;3000,2500,3000))))))))</f>
        <v>0</v>
      </c>
      <c r="BC121" s="241">
        <v>0</v>
      </c>
      <c r="BD121" s="234">
        <f>BB121-BC121</f>
        <v>0</v>
      </c>
      <c r="BE121" s="234" t="str">
        <f>IF(BD121=0,"geen actie",CONCATENATE("diploma uitschrijven: ",BB121," punten"))</f>
        <v>geen actie</v>
      </c>
      <c r="BF121" s="242">
        <v>108</v>
      </c>
    </row>
    <row r="122" spans="1:59" ht="17.25" customHeight="1" x14ac:dyDescent="0.3">
      <c r="A122" s="227">
        <v>109</v>
      </c>
      <c r="B122" s="227" t="str">
        <f>IF(A122=BF122,"v","x")</f>
        <v>v</v>
      </c>
      <c r="C122" s="149"/>
      <c r="D122" s="228"/>
      <c r="E122" s="247"/>
      <c r="F122" s="249"/>
      <c r="G122" s="177"/>
      <c r="H122" s="232"/>
      <c r="I122" s="227"/>
      <c r="J122" s="153">
        <v>2021</v>
      </c>
      <c r="K122" s="453">
        <f>J122-I122</f>
        <v>2021</v>
      </c>
      <c r="L122" s="234">
        <f>H122-M122</f>
        <v>0</v>
      </c>
      <c r="M122" s="235">
        <v>0</v>
      </c>
      <c r="N122" s="236">
        <v>1</v>
      </c>
      <c r="O122" s="236"/>
      <c r="P122" s="236"/>
      <c r="Q122" s="237">
        <f>SUM(O122*10+P122)/N122*10</f>
        <v>0</v>
      </c>
      <c r="R122" s="236">
        <v>1</v>
      </c>
      <c r="S122" s="236"/>
      <c r="T122" s="236"/>
      <c r="U122" s="237">
        <f>SUM(S122*10+T122)/R122*10</f>
        <v>0</v>
      </c>
      <c r="V122" s="236">
        <v>1</v>
      </c>
      <c r="W122" s="236"/>
      <c r="X122" s="236"/>
      <c r="Y122" s="237">
        <f>SUM(W122*10+X122)/V122*10</f>
        <v>0</v>
      </c>
      <c r="Z122" s="236">
        <v>1</v>
      </c>
      <c r="AA122" s="236"/>
      <c r="AB122" s="236"/>
      <c r="AC122" s="237">
        <f>SUM(AA122*10+AB122/2)/Z122*10</f>
        <v>0</v>
      </c>
      <c r="AD122" s="236">
        <v>1</v>
      </c>
      <c r="AE122" s="236"/>
      <c r="AF122" s="236"/>
      <c r="AG122" s="238">
        <f>SUM(AE122*10+AF122)/AD122*10</f>
        <v>0</v>
      </c>
      <c r="AH122" s="236">
        <v>1</v>
      </c>
      <c r="AI122" s="236"/>
      <c r="AJ122" s="236"/>
      <c r="AK122" s="238">
        <f>SUM(AI122*10+AJ122)/AH122*10</f>
        <v>0</v>
      </c>
      <c r="AL122" s="236">
        <v>1</v>
      </c>
      <c r="AM122" s="236"/>
      <c r="AN122" s="236"/>
      <c r="AO122" s="239">
        <f>SUM(AM122*10+AN122)/AL122*10</f>
        <v>0</v>
      </c>
      <c r="AP122" s="236">
        <v>1</v>
      </c>
      <c r="AQ122" s="236"/>
      <c r="AR122" s="236"/>
      <c r="AS122" s="240">
        <f>SUM(AQ122*10+AR122)/AP122*10</f>
        <v>0</v>
      </c>
      <c r="AT122" s="236">
        <v>1</v>
      </c>
      <c r="AU122" s="236"/>
      <c r="AV122" s="236"/>
      <c r="AW122" s="237">
        <f>SUM(AU122*10+AV122)/AT122*10</f>
        <v>0</v>
      </c>
      <c r="AX122" s="236">
        <v>1</v>
      </c>
      <c r="AY122" s="236"/>
      <c r="AZ122" s="236"/>
      <c r="BA122" s="237">
        <f>SUM(AY122*10+AZ122)/AX122*10</f>
        <v>0</v>
      </c>
      <c r="BB122" s="234">
        <f>IF(H122&lt;250,0,IF(H122&lt;500,250,IF(H122&lt;750,"500",IF(H122&lt;1000,750,IF(H122&lt;1500,1000,IF(H122&lt;2000,1500,IF(H122&lt;2500,2000,IF(H122&lt;3000,2500,3000))))))))</f>
        <v>0</v>
      </c>
      <c r="BC122" s="241">
        <v>0</v>
      </c>
      <c r="BD122" s="234">
        <f>BB122-BC122</f>
        <v>0</v>
      </c>
      <c r="BE122" s="234" t="str">
        <f>IF(BD122=0,"geen actie",CONCATENATE("diploma uitschrijven: ",BB122," punten"))</f>
        <v>geen actie</v>
      </c>
      <c r="BF122" s="242">
        <v>109</v>
      </c>
      <c r="BG122" s="242"/>
    </row>
    <row r="123" spans="1:59" ht="17.25" customHeight="1" x14ac:dyDescent="0.3">
      <c r="A123" s="227">
        <v>110</v>
      </c>
      <c r="B123" s="227" t="str">
        <f>IF(A123=BF123,"v","x")</f>
        <v>v</v>
      </c>
      <c r="C123" s="149"/>
      <c r="D123" s="228"/>
      <c r="E123" s="247"/>
      <c r="F123" s="227"/>
      <c r="G123" s="251"/>
      <c r="H123" s="232"/>
      <c r="I123" s="234"/>
      <c r="J123" s="153">
        <v>2021</v>
      </c>
      <c r="K123" s="453">
        <f>J123-I123</f>
        <v>2021</v>
      </c>
      <c r="L123" s="234">
        <f>H123-M123</f>
        <v>0</v>
      </c>
      <c r="M123" s="235">
        <v>0</v>
      </c>
      <c r="N123" s="236">
        <v>1</v>
      </c>
      <c r="O123" s="236"/>
      <c r="P123" s="236"/>
      <c r="Q123" s="237">
        <f>SUM(O123*10+P123)/N123*10</f>
        <v>0</v>
      </c>
      <c r="R123" s="236">
        <v>1</v>
      </c>
      <c r="S123" s="236"/>
      <c r="T123" s="236"/>
      <c r="U123" s="237">
        <f>SUM(S123*10+T123)/R123*10</f>
        <v>0</v>
      </c>
      <c r="V123" s="236">
        <v>1</v>
      </c>
      <c r="W123" s="236"/>
      <c r="X123" s="236"/>
      <c r="Y123" s="237">
        <f>SUM(W123*10+X123)/V123*10</f>
        <v>0</v>
      </c>
      <c r="Z123" s="236">
        <v>1</v>
      </c>
      <c r="AA123" s="236"/>
      <c r="AB123" s="236"/>
      <c r="AC123" s="237">
        <f>SUM(AA123*10+AB123/2)/Z123*10</f>
        <v>0</v>
      </c>
      <c r="AD123" s="236">
        <v>1</v>
      </c>
      <c r="AE123" s="236"/>
      <c r="AF123" s="236"/>
      <c r="AG123" s="238">
        <f>SUM(AE123*10+AF123)/AD123*10</f>
        <v>0</v>
      </c>
      <c r="AH123" s="236">
        <v>1</v>
      </c>
      <c r="AI123" s="236"/>
      <c r="AJ123" s="236"/>
      <c r="AK123" s="238">
        <f>SUM(AI123*10+AJ123)/AH123*10</f>
        <v>0</v>
      </c>
      <c r="AL123" s="236">
        <v>1</v>
      </c>
      <c r="AM123" s="236"/>
      <c r="AN123" s="236"/>
      <c r="AO123" s="239">
        <f>SUM(AM123*10+AN123)/AL123*10</f>
        <v>0</v>
      </c>
      <c r="AP123" s="236">
        <v>1</v>
      </c>
      <c r="AQ123" s="236"/>
      <c r="AR123" s="236"/>
      <c r="AS123" s="240">
        <f>SUM(AQ123*10+AR123)/AP123*10</f>
        <v>0</v>
      </c>
      <c r="AT123" s="236">
        <v>1</v>
      </c>
      <c r="AU123" s="236"/>
      <c r="AV123" s="236"/>
      <c r="AW123" s="237">
        <f>SUM(AU123*10+AV123)/AT123*10</f>
        <v>0</v>
      </c>
      <c r="AX123" s="236">
        <v>1</v>
      </c>
      <c r="AY123" s="236"/>
      <c r="AZ123" s="236"/>
      <c r="BA123" s="237">
        <f>SUM(AY123*10+AZ123)/AX123*10</f>
        <v>0</v>
      </c>
      <c r="BB123" s="234">
        <f>IF(H123&lt;250,0,IF(H123&lt;500,250,IF(H123&lt;750,"500",IF(H123&lt;1000,750,IF(H123&lt;1500,1000,IF(H123&lt;2000,1500,IF(H123&lt;2500,2000,IF(H123&lt;3000,2500,3000))))))))</f>
        <v>0</v>
      </c>
      <c r="BC123" s="241">
        <v>0</v>
      </c>
      <c r="BD123" s="234">
        <f>BB123-BC123</f>
        <v>0</v>
      </c>
      <c r="BE123" s="234" t="str">
        <f>IF(BD123=0,"geen actie",CONCATENATE("diploma uitschrijven: ",BB123," punten"))</f>
        <v>geen actie</v>
      </c>
      <c r="BF123" s="242">
        <v>110</v>
      </c>
    </row>
    <row r="124" spans="1:59" ht="17.25" customHeight="1" x14ac:dyDescent="0.3">
      <c r="A124" s="227">
        <v>111</v>
      </c>
      <c r="B124" s="227" t="str">
        <f>IF(A124=BF124,"v","x")</f>
        <v>v</v>
      </c>
      <c r="C124" s="149"/>
      <c r="D124" s="228"/>
      <c r="E124" s="247"/>
      <c r="F124" s="227"/>
      <c r="G124" s="251"/>
      <c r="H124" s="232"/>
      <c r="I124" s="234"/>
      <c r="J124" s="153">
        <v>2021</v>
      </c>
      <c r="K124" s="453">
        <f>J124-I124</f>
        <v>2021</v>
      </c>
      <c r="L124" s="234">
        <f>H124-M124</f>
        <v>0</v>
      </c>
      <c r="M124" s="235">
        <v>0</v>
      </c>
      <c r="N124" s="236">
        <v>1</v>
      </c>
      <c r="O124" s="236"/>
      <c r="P124" s="236"/>
      <c r="Q124" s="237">
        <f>SUM(O124*10+P124)/N124*10</f>
        <v>0</v>
      </c>
      <c r="R124" s="236">
        <v>1</v>
      </c>
      <c r="S124" s="236"/>
      <c r="T124" s="236"/>
      <c r="U124" s="237">
        <f>SUM(S124*10+T124)/R124*10</f>
        <v>0</v>
      </c>
      <c r="V124" s="236">
        <v>1</v>
      </c>
      <c r="W124" s="236"/>
      <c r="X124" s="236"/>
      <c r="Y124" s="237">
        <f>SUM(W124*10+X124)/V124*10</f>
        <v>0</v>
      </c>
      <c r="Z124" s="236">
        <v>1</v>
      </c>
      <c r="AA124" s="236"/>
      <c r="AB124" s="236"/>
      <c r="AC124" s="237">
        <f>SUM(AA124*10+AB124/2)/Z124*10</f>
        <v>0</v>
      </c>
      <c r="AD124" s="236">
        <v>1</v>
      </c>
      <c r="AE124" s="236"/>
      <c r="AF124" s="236"/>
      <c r="AG124" s="238">
        <f>SUM(AE124*10+AF124)/AD124*10</f>
        <v>0</v>
      </c>
      <c r="AH124" s="236">
        <v>1</v>
      </c>
      <c r="AI124" s="236"/>
      <c r="AJ124" s="236"/>
      <c r="AK124" s="238">
        <f>SUM(AI124*10+AJ124)/AH124*10</f>
        <v>0</v>
      </c>
      <c r="AL124" s="236">
        <v>1</v>
      </c>
      <c r="AM124" s="236"/>
      <c r="AN124" s="236"/>
      <c r="AO124" s="239">
        <f>SUM(AM124*10+AN124)/AL124*10</f>
        <v>0</v>
      </c>
      <c r="AP124" s="236">
        <v>1</v>
      </c>
      <c r="AQ124" s="236"/>
      <c r="AR124" s="236"/>
      <c r="AS124" s="240">
        <f>SUM(AQ124*10+AR124)/AP124*10</f>
        <v>0</v>
      </c>
      <c r="AT124" s="236">
        <v>1</v>
      </c>
      <c r="AU124" s="236"/>
      <c r="AV124" s="236"/>
      <c r="AW124" s="237">
        <f>SUM(AU124*10+AV124)/AT124*10</f>
        <v>0</v>
      </c>
      <c r="AX124" s="236">
        <v>1</v>
      </c>
      <c r="AY124" s="236"/>
      <c r="AZ124" s="236"/>
      <c r="BA124" s="237">
        <f>SUM(AY124*10+AZ124)/AX124*10</f>
        <v>0</v>
      </c>
      <c r="BB124" s="234">
        <f>IF(H124&lt;250,0,IF(H124&lt;500,250,IF(H124&lt;750,"500",IF(H124&lt;1000,750,IF(H124&lt;1500,1000,IF(H124&lt;2000,1500,IF(H124&lt;2500,2000,IF(H124&lt;3000,2500,3000))))))))</f>
        <v>0</v>
      </c>
      <c r="BC124" s="241">
        <v>0</v>
      </c>
      <c r="BD124" s="234">
        <f>BB124-BC124</f>
        <v>0</v>
      </c>
      <c r="BE124" s="234" t="str">
        <f>IF(BD124=0,"geen actie",CONCATENATE("diploma uitschrijven: ",BB124," punten"))</f>
        <v>geen actie</v>
      </c>
      <c r="BF124" s="242">
        <v>111</v>
      </c>
      <c r="BG124" s="242"/>
    </row>
    <row r="125" spans="1:59" ht="17.25" customHeight="1" x14ac:dyDescent="0.3">
      <c r="A125" s="227">
        <v>112</v>
      </c>
      <c r="B125" s="227" t="str">
        <f>IF(A125=BF125,"v","x")</f>
        <v>v</v>
      </c>
      <c r="C125" s="149"/>
      <c r="D125" s="228"/>
      <c r="E125" s="247"/>
      <c r="F125" s="249"/>
      <c r="G125" s="251"/>
      <c r="H125" s="232"/>
      <c r="I125" s="227"/>
      <c r="J125" s="153">
        <v>2021</v>
      </c>
      <c r="K125" s="453">
        <f>J125-I125</f>
        <v>2021</v>
      </c>
      <c r="L125" s="234">
        <f>H125-M125</f>
        <v>0</v>
      </c>
      <c r="M125" s="235">
        <v>0</v>
      </c>
      <c r="N125" s="236">
        <v>1</v>
      </c>
      <c r="O125" s="236"/>
      <c r="P125" s="236"/>
      <c r="Q125" s="237">
        <f>SUM(O125*10+P125)/N125*10</f>
        <v>0</v>
      </c>
      <c r="R125" s="236">
        <v>1</v>
      </c>
      <c r="S125" s="236"/>
      <c r="T125" s="236"/>
      <c r="U125" s="237">
        <f>SUM(S125*10+T125)/R125*10</f>
        <v>0</v>
      </c>
      <c r="V125" s="236">
        <v>1</v>
      </c>
      <c r="W125" s="236"/>
      <c r="X125" s="236"/>
      <c r="Y125" s="237">
        <f>SUM(W125*10+X125)/V125*10</f>
        <v>0</v>
      </c>
      <c r="Z125" s="236">
        <v>1</v>
      </c>
      <c r="AA125" s="236"/>
      <c r="AB125" s="236"/>
      <c r="AC125" s="237">
        <f>SUM(AA125*10+AB125/2)/Z125*10</f>
        <v>0</v>
      </c>
      <c r="AD125" s="236">
        <v>1</v>
      </c>
      <c r="AE125" s="236"/>
      <c r="AF125" s="236"/>
      <c r="AG125" s="238">
        <f>SUM(AE125*10+AF125)/AD125*10</f>
        <v>0</v>
      </c>
      <c r="AH125" s="236">
        <v>1</v>
      </c>
      <c r="AI125" s="236"/>
      <c r="AJ125" s="236"/>
      <c r="AK125" s="238">
        <f>SUM(AI125*10+AJ125)/AH125*10</f>
        <v>0</v>
      </c>
      <c r="AL125" s="236">
        <v>1</v>
      </c>
      <c r="AM125" s="236"/>
      <c r="AN125" s="236"/>
      <c r="AO125" s="239">
        <f>SUM(AM125*10+AN125)/AL125*10</f>
        <v>0</v>
      </c>
      <c r="AP125" s="236">
        <v>1</v>
      </c>
      <c r="AQ125" s="236"/>
      <c r="AR125" s="236"/>
      <c r="AS125" s="240">
        <f>SUM(AQ125*10+AR125)/AP125*10</f>
        <v>0</v>
      </c>
      <c r="AT125" s="236">
        <v>1</v>
      </c>
      <c r="AU125" s="236"/>
      <c r="AV125" s="236"/>
      <c r="AW125" s="237">
        <f>SUM(AU125*10+AV125)/AT125*10</f>
        <v>0</v>
      </c>
      <c r="AX125" s="236">
        <v>1</v>
      </c>
      <c r="AY125" s="236"/>
      <c r="AZ125" s="236"/>
      <c r="BA125" s="237">
        <f>SUM(AY125*10+AZ125)/AX125*10</f>
        <v>0</v>
      </c>
      <c r="BB125" s="234">
        <f>IF(H125&lt;250,0,IF(H125&lt;500,250,IF(H125&lt;750,"500",IF(H125&lt;1000,750,IF(H125&lt;1500,1000,IF(H125&lt;2000,1500,IF(H125&lt;2500,2000,IF(H125&lt;3000,2500,3000))))))))</f>
        <v>0</v>
      </c>
      <c r="BC125" s="241">
        <v>0</v>
      </c>
      <c r="BD125" s="234">
        <f>BB125-BC125</f>
        <v>0</v>
      </c>
      <c r="BE125" s="234" t="str">
        <f>IF(BD125=0,"geen actie",CONCATENATE("diploma uitschrijven: ",BB125," punten"))</f>
        <v>geen actie</v>
      </c>
      <c r="BF125" s="242">
        <v>112</v>
      </c>
    </row>
    <row r="126" spans="1:59" ht="17.25" customHeight="1" x14ac:dyDescent="0.3">
      <c r="A126" s="227">
        <v>113</v>
      </c>
      <c r="B126" s="227" t="str">
        <f>IF(A126=BF126,"v","x")</f>
        <v>v</v>
      </c>
      <c r="C126" s="149"/>
      <c r="D126" s="228"/>
      <c r="E126" s="174"/>
      <c r="F126" s="249"/>
      <c r="G126" s="251"/>
      <c r="H126" s="232"/>
      <c r="I126" s="227"/>
      <c r="J126" s="153">
        <v>2021</v>
      </c>
      <c r="K126" s="453">
        <f>J126-I126</f>
        <v>2021</v>
      </c>
      <c r="L126" s="234">
        <f>H126-M126</f>
        <v>0</v>
      </c>
      <c r="M126" s="235">
        <v>0</v>
      </c>
      <c r="N126" s="236">
        <v>1</v>
      </c>
      <c r="O126" s="236"/>
      <c r="P126" s="236"/>
      <c r="Q126" s="237">
        <f>SUM(O126*10+P126)/N126*10</f>
        <v>0</v>
      </c>
      <c r="R126" s="236">
        <v>1</v>
      </c>
      <c r="S126" s="236"/>
      <c r="T126" s="236"/>
      <c r="U126" s="237">
        <f>SUM(S126*10+T126)/R126*10</f>
        <v>0</v>
      </c>
      <c r="V126" s="236">
        <v>1</v>
      </c>
      <c r="W126" s="236"/>
      <c r="X126" s="236"/>
      <c r="Y126" s="237">
        <f>SUM(W126*10+X126)/V126*10</f>
        <v>0</v>
      </c>
      <c r="Z126" s="236">
        <v>1</v>
      </c>
      <c r="AA126" s="236"/>
      <c r="AB126" s="236"/>
      <c r="AC126" s="237">
        <f>SUM(AA126*10+AB126/2)/Z126*10</f>
        <v>0</v>
      </c>
      <c r="AD126" s="236">
        <v>1</v>
      </c>
      <c r="AE126" s="236"/>
      <c r="AF126" s="236"/>
      <c r="AG126" s="238">
        <f>SUM(AE126*10+AF126)/AD126*10</f>
        <v>0</v>
      </c>
      <c r="AH126" s="236">
        <v>1</v>
      </c>
      <c r="AI126" s="236"/>
      <c r="AJ126" s="236"/>
      <c r="AK126" s="238">
        <f>SUM(AI126*10+AJ126)/AH126*10</f>
        <v>0</v>
      </c>
      <c r="AL126" s="236">
        <v>1</v>
      </c>
      <c r="AM126" s="236"/>
      <c r="AN126" s="236"/>
      <c r="AO126" s="239">
        <f>SUM(AM126*10+AN126)/AL126*10</f>
        <v>0</v>
      </c>
      <c r="AP126" s="236">
        <v>1</v>
      </c>
      <c r="AQ126" s="236"/>
      <c r="AR126" s="236"/>
      <c r="AS126" s="240">
        <f>SUM(AQ126*10+AR126)/AP126*10</f>
        <v>0</v>
      </c>
      <c r="AT126" s="236">
        <v>1</v>
      </c>
      <c r="AU126" s="236"/>
      <c r="AV126" s="236"/>
      <c r="AW126" s="237">
        <f>SUM(AU126*10+AV126)/AT126*10</f>
        <v>0</v>
      </c>
      <c r="AX126" s="236">
        <v>1</v>
      </c>
      <c r="AY126" s="236"/>
      <c r="AZ126" s="236"/>
      <c r="BA126" s="237">
        <f>SUM(AY126*10+AZ126)/AX126*10</f>
        <v>0</v>
      </c>
      <c r="BB126" s="234">
        <f>IF(H126&lt;250,0,IF(H126&lt;500,250,IF(H126&lt;750,"500",IF(H126&lt;1000,750,IF(H126&lt;1500,1000,IF(H126&lt;2000,1500,IF(H126&lt;2500,2000,IF(H126&lt;3000,2500,3000))))))))</f>
        <v>0</v>
      </c>
      <c r="BC126" s="241">
        <v>0</v>
      </c>
      <c r="BD126" s="234">
        <f>BB126-BC126</f>
        <v>0</v>
      </c>
      <c r="BE126" s="234" t="str">
        <f>IF(BD126=0,"geen actie",CONCATENATE("diploma uitschrijven: ",BB126," punten"))</f>
        <v>geen actie</v>
      </c>
      <c r="BF126" s="242">
        <v>113</v>
      </c>
    </row>
    <row r="127" spans="1:59" ht="17.25" customHeight="1" x14ac:dyDescent="0.3">
      <c r="A127" s="227">
        <v>114</v>
      </c>
      <c r="B127" s="227" t="str">
        <f>IF(A127=BF127,"v","x")</f>
        <v>v</v>
      </c>
      <c r="C127" s="149"/>
      <c r="D127" s="228"/>
      <c r="E127" s="247"/>
      <c r="F127" s="227"/>
      <c r="G127" s="251"/>
      <c r="H127" s="232"/>
      <c r="I127" s="234"/>
      <c r="J127" s="153">
        <v>2021</v>
      </c>
      <c r="K127" s="453">
        <f>J127-I127</f>
        <v>2021</v>
      </c>
      <c r="L127" s="234">
        <f>H127-M127</f>
        <v>0</v>
      </c>
      <c r="M127" s="235">
        <v>0</v>
      </c>
      <c r="N127" s="236">
        <v>1</v>
      </c>
      <c r="O127" s="236"/>
      <c r="P127" s="236"/>
      <c r="Q127" s="237">
        <f>SUM(O127*10+P127)/N127*10</f>
        <v>0</v>
      </c>
      <c r="R127" s="236">
        <v>1</v>
      </c>
      <c r="S127" s="236"/>
      <c r="T127" s="236"/>
      <c r="U127" s="237">
        <f>SUM(S127*10+T127)/R127*10</f>
        <v>0</v>
      </c>
      <c r="V127" s="236">
        <v>1</v>
      </c>
      <c r="W127" s="236"/>
      <c r="X127" s="236"/>
      <c r="Y127" s="237">
        <f>SUM(W127*10+X127)/V127*10</f>
        <v>0</v>
      </c>
      <c r="Z127" s="236">
        <v>1</v>
      </c>
      <c r="AA127" s="236"/>
      <c r="AB127" s="236"/>
      <c r="AC127" s="237">
        <f>SUM(AA127*10+AB127/2)/Z127*10</f>
        <v>0</v>
      </c>
      <c r="AD127" s="236">
        <v>1</v>
      </c>
      <c r="AE127" s="236"/>
      <c r="AF127" s="236"/>
      <c r="AG127" s="238">
        <f>SUM(AE127*10+AF127)/AD127*10</f>
        <v>0</v>
      </c>
      <c r="AH127" s="236">
        <v>1</v>
      </c>
      <c r="AI127" s="236"/>
      <c r="AJ127" s="236"/>
      <c r="AK127" s="238">
        <f>SUM(AI127*10+AJ127)/AH127*10</f>
        <v>0</v>
      </c>
      <c r="AL127" s="236">
        <v>1</v>
      </c>
      <c r="AM127" s="236"/>
      <c r="AN127" s="236"/>
      <c r="AO127" s="239">
        <f>SUM(AM127*10+AN127)/AL127*10</f>
        <v>0</v>
      </c>
      <c r="AP127" s="236">
        <v>1</v>
      </c>
      <c r="AQ127" s="236"/>
      <c r="AR127" s="236"/>
      <c r="AS127" s="240">
        <f>SUM(AQ127*10+AR127)/AP127*10</f>
        <v>0</v>
      </c>
      <c r="AT127" s="236">
        <v>1</v>
      </c>
      <c r="AU127" s="236"/>
      <c r="AV127" s="236"/>
      <c r="AW127" s="237">
        <f>SUM(AU127*10+AV127)/AT127*10</f>
        <v>0</v>
      </c>
      <c r="AX127" s="236">
        <v>1</v>
      </c>
      <c r="AY127" s="236"/>
      <c r="AZ127" s="236"/>
      <c r="BA127" s="237">
        <f>SUM(AY127*10+AZ127)/AX127*10</f>
        <v>0</v>
      </c>
      <c r="BB127" s="234">
        <f>IF(H127&lt;250,0,IF(H127&lt;500,250,IF(H127&lt;750,"500",IF(H127&lt;1000,750,IF(H127&lt;1500,1000,IF(H127&lt;2000,1500,IF(H127&lt;2500,2000,IF(H127&lt;3000,2500,3000))))))))</f>
        <v>0</v>
      </c>
      <c r="BC127" s="241">
        <v>0</v>
      </c>
      <c r="BD127" s="234">
        <f>BB127-BC127</f>
        <v>0</v>
      </c>
      <c r="BE127" s="234" t="str">
        <f>IF(BD127=0,"geen actie",CONCATENATE("diploma uitschrijven: ",BB127," punten"))</f>
        <v>geen actie</v>
      </c>
      <c r="BF127" s="242">
        <v>114</v>
      </c>
      <c r="BG127" s="242" t="s">
        <v>339</v>
      </c>
    </row>
    <row r="128" spans="1:59" ht="17.25" customHeight="1" x14ac:dyDescent="0.3">
      <c r="A128" s="227">
        <v>115</v>
      </c>
      <c r="B128" s="227" t="str">
        <f>IF(A128=BF128,"v","x")</f>
        <v>v</v>
      </c>
      <c r="C128" s="149"/>
      <c r="D128" s="228"/>
      <c r="E128" s="247"/>
      <c r="F128" s="227"/>
      <c r="G128" s="251"/>
      <c r="H128" s="232"/>
      <c r="I128" s="234"/>
      <c r="J128" s="153">
        <v>2021</v>
      </c>
      <c r="K128" s="453">
        <f>J128-I128</f>
        <v>2021</v>
      </c>
      <c r="L128" s="234">
        <f>H128-M128</f>
        <v>0</v>
      </c>
      <c r="M128" s="235">
        <v>0</v>
      </c>
      <c r="N128" s="236">
        <v>1</v>
      </c>
      <c r="O128" s="236"/>
      <c r="P128" s="236"/>
      <c r="Q128" s="237">
        <f>SUM(O128*10+P128)/N128*10</f>
        <v>0</v>
      </c>
      <c r="R128" s="236">
        <v>1</v>
      </c>
      <c r="S128" s="236"/>
      <c r="T128" s="236"/>
      <c r="U128" s="237">
        <f>SUM(S128*10+T128)/R128*10</f>
        <v>0</v>
      </c>
      <c r="V128" s="236">
        <v>1</v>
      </c>
      <c r="W128" s="236"/>
      <c r="X128" s="236"/>
      <c r="Y128" s="237">
        <f>SUM(W128*10+X128)/V128*10</f>
        <v>0</v>
      </c>
      <c r="Z128" s="236">
        <v>1</v>
      </c>
      <c r="AA128" s="236"/>
      <c r="AB128" s="236"/>
      <c r="AC128" s="237">
        <f>SUM(AA128*10+AB128/2)/Z128*10</f>
        <v>0</v>
      </c>
      <c r="AD128" s="236">
        <v>1</v>
      </c>
      <c r="AE128" s="236"/>
      <c r="AF128" s="236"/>
      <c r="AG128" s="238">
        <f>SUM(AE128*10+AF128)/AD128*10</f>
        <v>0</v>
      </c>
      <c r="AH128" s="236">
        <v>1</v>
      </c>
      <c r="AI128" s="236"/>
      <c r="AJ128" s="236"/>
      <c r="AK128" s="238">
        <f>SUM(AI128*10+AJ128)/AH128*10</f>
        <v>0</v>
      </c>
      <c r="AL128" s="236">
        <v>1</v>
      </c>
      <c r="AM128" s="236"/>
      <c r="AN128" s="236"/>
      <c r="AO128" s="239">
        <f>SUM(AM128*10+AN128)/AL128*10</f>
        <v>0</v>
      </c>
      <c r="AP128" s="236">
        <v>1</v>
      </c>
      <c r="AQ128" s="236"/>
      <c r="AR128" s="236"/>
      <c r="AS128" s="240">
        <f>SUM(AQ128*10+AR128)/AP128*10</f>
        <v>0</v>
      </c>
      <c r="AT128" s="236">
        <v>1</v>
      </c>
      <c r="AU128" s="236"/>
      <c r="AV128" s="236"/>
      <c r="AW128" s="237">
        <f>SUM(AU128*10+AV128)/AT128*10</f>
        <v>0</v>
      </c>
      <c r="AX128" s="236">
        <v>1</v>
      </c>
      <c r="AY128" s="236"/>
      <c r="AZ128" s="236"/>
      <c r="BA128" s="237">
        <f>SUM(AY128*10+AZ128)/AX128*10</f>
        <v>0</v>
      </c>
      <c r="BB128" s="234">
        <f>IF(H128&lt;250,0,IF(H128&lt;500,250,IF(H128&lt;750,"500",IF(H128&lt;1000,750,IF(H128&lt;1500,1000,IF(H128&lt;2000,1500,IF(H128&lt;2500,2000,IF(H128&lt;3000,2500,3000))))))))</f>
        <v>0</v>
      </c>
      <c r="BC128" s="241">
        <v>0</v>
      </c>
      <c r="BD128" s="234">
        <f>BB128-BC128</f>
        <v>0</v>
      </c>
      <c r="BE128" s="234" t="str">
        <f>IF(BD128=0,"geen actie",CONCATENATE("diploma uitschrijven: ",BB128," punten"))</f>
        <v>geen actie</v>
      </c>
      <c r="BF128" s="242">
        <v>115</v>
      </c>
    </row>
    <row r="129" ht="17.25" customHeight="1" x14ac:dyDescent="0.3"/>
    <row r="130" ht="17.25" customHeight="1" x14ac:dyDescent="0.3"/>
    <row r="131" ht="17.25" customHeight="1" x14ac:dyDescent="0.3"/>
    <row r="132" ht="17.25" customHeight="1" x14ac:dyDescent="0.3"/>
    <row r="133" ht="17.25" customHeight="1" x14ac:dyDescent="0.3"/>
    <row r="134" ht="17.25" customHeight="1" x14ac:dyDescent="0.3"/>
    <row r="135" ht="17.25" customHeight="1" x14ac:dyDescent="0.3"/>
    <row r="136" ht="17.25" customHeight="1" x14ac:dyDescent="0.3"/>
    <row r="137" ht="17.25" customHeight="1" x14ac:dyDescent="0.3"/>
    <row r="138" ht="17.25" customHeight="1" x14ac:dyDescent="0.3"/>
    <row r="139" ht="17.25" customHeight="1" x14ac:dyDescent="0.3"/>
    <row r="140" ht="17.25" customHeight="1" x14ac:dyDescent="0.3"/>
    <row r="141" ht="17.25" customHeight="1" x14ac:dyDescent="0.3"/>
    <row r="142" ht="17.25" customHeight="1" x14ac:dyDescent="0.3"/>
    <row r="143" ht="17.25" customHeight="1" x14ac:dyDescent="0.3"/>
    <row r="144" ht="17.25" customHeight="1" x14ac:dyDescent="0.3"/>
    <row r="145" ht="17.25" customHeight="1" x14ac:dyDescent="0.3"/>
    <row r="146" ht="17.25" customHeight="1" x14ac:dyDescent="0.3"/>
    <row r="147" ht="17.25" customHeight="1" x14ac:dyDescent="0.3"/>
  </sheetData>
  <autoFilter ref="A1:BF128" xr:uid="{00000000-0009-0000-0000-000004000000}">
    <sortState xmlns:xlrd2="http://schemas.microsoft.com/office/spreadsheetml/2017/richdata2" ref="A2:BF128">
      <sortCondition ref="E2:E124"/>
    </sortState>
  </autoFilter>
  <conditionalFormatting sqref="BB2:BD128">
    <cfRule type="expression" dxfId="129" priority="15">
      <formula>NOT(ISERROR(SEARCH("diploma",BB2)))</formula>
    </cfRule>
    <cfRule type="expression" dxfId="128" priority="16">
      <formula>NOT(ISERROR(SEARCH("diploma",BB2)))</formula>
    </cfRule>
  </conditionalFormatting>
  <conditionalFormatting sqref="I8 I15 I35 I78:I81 I84:I87 I98:I128 I41 I47:I48 I45 I28 I23 I21 I17:I18">
    <cfRule type="cellIs" dxfId="127" priority="17" operator="greaterThan">
      <formula>1900</formula>
    </cfRule>
  </conditionalFormatting>
  <conditionalFormatting sqref="B2:B128">
    <cfRule type="cellIs" dxfId="126" priority="18" operator="equal">
      <formula>"v"</formula>
    </cfRule>
    <cfRule type="cellIs" dxfId="125" priority="19" operator="equal">
      <formula>"x"</formula>
    </cfRule>
  </conditionalFormatting>
  <conditionalFormatting sqref="R1">
    <cfRule type="cellIs" dxfId="124" priority="20" operator="between">
      <formula>0</formula>
      <formula>200</formula>
    </cfRule>
  </conditionalFormatting>
  <conditionalFormatting sqref="X1">
    <cfRule type="cellIs" dxfId="123" priority="21" operator="between">
      <formula>1</formula>
      <formula>200</formula>
    </cfRule>
  </conditionalFormatting>
  <conditionalFormatting sqref="V1">
    <cfRule type="cellIs" dxfId="122" priority="22" operator="between">
      <formula>0</formula>
      <formula>200</formula>
    </cfRule>
  </conditionalFormatting>
  <conditionalFormatting sqref="Z1">
    <cfRule type="cellIs" dxfId="121" priority="23" operator="between">
      <formula>0</formula>
      <formula>200</formula>
    </cfRule>
  </conditionalFormatting>
  <conditionalFormatting sqref="AD1">
    <cfRule type="cellIs" dxfId="120" priority="24" operator="between">
      <formula>0</formula>
      <formula>200</formula>
    </cfRule>
  </conditionalFormatting>
  <conditionalFormatting sqref="AH1">
    <cfRule type="cellIs" dxfId="119" priority="25" operator="between">
      <formula>0</formula>
      <formula>200</formula>
    </cfRule>
  </conditionalFormatting>
  <conditionalFormatting sqref="AL1">
    <cfRule type="cellIs" dxfId="118" priority="26" operator="between">
      <formula>0</formula>
      <formula>200</formula>
    </cfRule>
  </conditionalFormatting>
  <conditionalFormatting sqref="AP1">
    <cfRule type="cellIs" dxfId="117" priority="27" operator="between">
      <formula>0</formula>
      <formula>200</formula>
    </cfRule>
  </conditionalFormatting>
  <conditionalFormatting sqref="AT1">
    <cfRule type="cellIs" dxfId="116" priority="28" operator="between">
      <formula>0</formula>
      <formula>200</formula>
    </cfRule>
  </conditionalFormatting>
  <conditionalFormatting sqref="AX1">
    <cfRule type="cellIs" dxfId="115" priority="29" operator="between">
      <formula>0</formula>
      <formula>200</formula>
    </cfRule>
  </conditionalFormatting>
  <conditionalFormatting sqref="N1:BA1 N129:BA1048576 N2:AG128 AK2:BA128">
    <cfRule type="cellIs" dxfId="114" priority="30" operator="greaterThan">
      <formula>150</formula>
    </cfRule>
  </conditionalFormatting>
  <conditionalFormatting sqref="BE2:BE128">
    <cfRule type="containsText" dxfId="113" priority="13" operator="containsText" text="geen actie">
      <formula>NOT(ISERROR(SEARCH("geen actie",BE2)))</formula>
    </cfRule>
    <cfRule type="cellIs" dxfId="112" priority="14" operator="greaterThan">
      <formula>"diploma"</formula>
    </cfRule>
  </conditionalFormatting>
  <conditionalFormatting sqref="F2:F8 F54:F128 F23:F38 F11:F21">
    <cfRule type="cellIs" dxfId="111" priority="12" operator="lessThan">
      <formula>1000</formula>
    </cfRule>
  </conditionalFormatting>
  <conditionalFormatting sqref="AH2:AJ128">
    <cfRule type="cellIs" dxfId="110" priority="11" operator="greaterThan">
      <formula>150</formula>
    </cfRule>
  </conditionalFormatting>
  <conditionalFormatting sqref="F39">
    <cfRule type="cellIs" dxfId="109" priority="10" operator="lessThan">
      <formula>1000</formula>
    </cfRule>
  </conditionalFormatting>
  <conditionalFormatting sqref="K2:K128">
    <cfRule type="cellIs" dxfId="108" priority="7" operator="equal">
      <formula>12</formula>
    </cfRule>
    <cfRule type="cellIs" dxfId="107" priority="8" operator="lessThan">
      <formula>19</formula>
    </cfRule>
    <cfRule type="cellIs" dxfId="106" priority="9" operator="greaterThan">
      <formula>19</formula>
    </cfRule>
  </conditionalFormatting>
  <conditionalFormatting sqref="F40:F49">
    <cfRule type="cellIs" dxfId="105" priority="6" operator="lessThan">
      <formula>1000</formula>
    </cfRule>
  </conditionalFormatting>
  <conditionalFormatting sqref="F50:F53">
    <cfRule type="cellIs" dxfId="104" priority="5" operator="lessThan">
      <formula>1000</formula>
    </cfRule>
  </conditionalFormatting>
  <conditionalFormatting sqref="F22">
    <cfRule type="cellIs" dxfId="103" priority="4" operator="lessThan">
      <formula>1000</formula>
    </cfRule>
  </conditionalFormatting>
  <conditionalFormatting sqref="J2:J128">
    <cfRule type="cellIs" dxfId="102" priority="3" operator="greaterThan">
      <formula>1900</formula>
    </cfRule>
  </conditionalFormatting>
  <conditionalFormatting sqref="F9">
    <cfRule type="cellIs" dxfId="101" priority="2" operator="lessThan">
      <formula>1000</formula>
    </cfRule>
  </conditionalFormatting>
  <conditionalFormatting sqref="F10">
    <cfRule type="cellIs" dxfId="100" priority="1" operator="lessThan">
      <formula>1000</formula>
    </cfRule>
  </conditionalFormatting>
  <pageMargins left="0.75" right="0.75" top="1" bottom="1" header="0.51180555555555496" footer="0.51180555555555496"/>
  <pageSetup paperSize="9" firstPageNumber="0" orientation="landscape" horizontalDpi="300" verticalDpi="300"/>
  <rowBreaks count="1" manualBreakCount="1">
    <brk id="36" max="16383" man="1"/>
  </rowBreaks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6FA4-C5E7-4450-AA72-3A7B883F0F02}">
  <sheetPr codeName="Blad8"/>
  <dimension ref="A1:AMW187"/>
  <sheetViews>
    <sheetView zoomScale="115" zoomScaleNormal="115" workbookViewId="0">
      <pane xSplit="11" ySplit="1" topLeftCell="BI2" activePane="bottomRight" state="frozen"/>
      <selection activeCell="BE3" sqref="BE3"/>
      <selection pane="topRight" activeCell="BE3" sqref="BE3"/>
      <selection pane="bottomLeft" activeCell="BE3" sqref="BE3"/>
      <selection pane="bottomRight" activeCell="BO19" sqref="BO19"/>
    </sheetView>
  </sheetViews>
  <sheetFormatPr defaultColWidth="8.88671875" defaultRowHeight="14.4" x14ac:dyDescent="0.3"/>
  <cols>
    <col min="1" max="1" width="6" style="148" customWidth="1"/>
    <col min="2" max="2" width="6.44140625" style="148" customWidth="1"/>
    <col min="3" max="3" width="5.6640625" style="148" customWidth="1"/>
    <col min="4" max="4" width="10.44140625" style="200" customWidth="1"/>
    <col min="5" max="5" width="28.44140625" style="206" customWidth="1"/>
    <col min="6" max="6" width="8.33203125" style="222" customWidth="1"/>
    <col min="7" max="7" width="11.6640625" style="208" customWidth="1"/>
    <col min="8" max="8" width="9.44140625" style="182" customWidth="1"/>
    <col min="9" max="9" width="10.109375" style="148" customWidth="1"/>
    <col min="10" max="10" width="10.109375" style="148" hidden="1" customWidth="1"/>
    <col min="11" max="12" width="10" style="148" customWidth="1"/>
    <col min="13" max="13" width="9" style="182" customWidth="1"/>
    <col min="14" max="14" width="6.44140625" style="182" customWidth="1"/>
    <col min="15" max="15" width="5.6640625" style="182" customWidth="1"/>
    <col min="16" max="17" width="6.33203125" style="182" customWidth="1"/>
    <col min="18" max="18" width="8.33203125" style="150" customWidth="1"/>
    <col min="19" max="27" width="6.6640625" style="150" customWidth="1"/>
    <col min="28" max="28" width="6.6640625" style="148" customWidth="1"/>
    <col min="29" max="32" width="6.6640625" style="150" customWidth="1"/>
    <col min="33" max="33" width="6.6640625" style="182" customWidth="1"/>
    <col min="34" max="37" width="6.6640625" style="150" customWidth="1"/>
    <col min="38" max="43" width="6.6640625" style="182" customWidth="1"/>
    <col min="44" max="44" width="9.109375" style="182" customWidth="1"/>
    <col min="45" max="45" width="4.109375" style="182" customWidth="1"/>
    <col min="46" max="47" width="5.44140625" style="182" customWidth="1"/>
    <col min="48" max="48" width="5.33203125" style="182" customWidth="1"/>
    <col min="49" max="49" width="6.44140625" style="182" customWidth="1"/>
    <col min="50" max="53" width="5.44140625" style="182" customWidth="1"/>
    <col min="54" max="54" width="8.6640625" style="182" customWidth="1"/>
    <col min="55" max="58" width="5.44140625" style="182" customWidth="1"/>
    <col min="59" max="59" width="8.6640625" style="182" customWidth="1"/>
    <col min="60" max="60" width="5.44140625" style="182" customWidth="1"/>
    <col min="61" max="62" width="5.109375" style="182" customWidth="1"/>
    <col min="63" max="64" width="6.33203125" style="182" customWidth="1"/>
    <col min="65" max="65" width="6.33203125" style="210" customWidth="1"/>
    <col min="66" max="66" width="6.33203125" style="182" customWidth="1"/>
    <col min="67" max="67" width="19.109375" style="182" customWidth="1"/>
    <col min="68" max="68" width="4.44140625" style="209" customWidth="1"/>
    <col min="69" max="69" width="12" style="150" customWidth="1"/>
    <col min="70" max="72" width="11.44140625" style="150" customWidth="1"/>
    <col min="73" max="73" width="10.109375" style="150" customWidth="1"/>
    <col min="74" max="268" width="11.44140625" style="150" customWidth="1"/>
    <col min="269" max="269" width="4.33203125" style="150" customWidth="1"/>
    <col min="270" max="270" width="6.44140625" style="150" customWidth="1"/>
    <col min="271" max="271" width="5.6640625" style="150" customWidth="1"/>
    <col min="272" max="272" width="7.33203125" style="150" customWidth="1"/>
    <col min="273" max="273" width="28.44140625" style="150" customWidth="1"/>
    <col min="274" max="274" width="7.44140625" style="150" customWidth="1"/>
    <col min="275" max="275" width="11.6640625" style="150" customWidth="1"/>
    <col min="276" max="276" width="9.44140625" style="150" customWidth="1"/>
    <col min="277" max="277" width="10.109375" style="150" customWidth="1"/>
    <col min="278" max="315" width="11.44140625" style="150" customWidth="1"/>
    <col min="316" max="316" width="8.6640625" style="150" customWidth="1"/>
    <col min="317" max="317" width="5.44140625" style="150" customWidth="1"/>
    <col min="318" max="318" width="5.109375" style="150" customWidth="1"/>
    <col min="319" max="322" width="6.33203125" style="150" customWidth="1"/>
    <col min="323" max="323" width="19" style="150" customWidth="1"/>
    <col min="324" max="324" width="4.44140625" style="150" customWidth="1"/>
    <col min="325" max="325" width="12" style="150" customWidth="1"/>
    <col min="326" max="328" width="11.44140625" style="150" customWidth="1"/>
    <col min="329" max="329" width="10.109375" style="150" customWidth="1"/>
    <col min="330" max="524" width="11.44140625" style="150" customWidth="1"/>
    <col min="525" max="525" width="4.33203125" style="150" customWidth="1"/>
    <col min="526" max="526" width="6.44140625" style="150" customWidth="1"/>
    <col min="527" max="527" width="5.6640625" style="150" customWidth="1"/>
    <col min="528" max="528" width="7.33203125" style="150" customWidth="1"/>
    <col min="529" max="529" width="28.44140625" style="150" customWidth="1"/>
    <col min="530" max="530" width="7.44140625" style="150" customWidth="1"/>
    <col min="531" max="531" width="11.6640625" style="150" customWidth="1"/>
    <col min="532" max="532" width="9.44140625" style="150" customWidth="1"/>
    <col min="533" max="533" width="10.109375" style="150" customWidth="1"/>
    <col min="534" max="571" width="11.44140625" style="150" customWidth="1"/>
    <col min="572" max="572" width="8.6640625" style="150" customWidth="1"/>
    <col min="573" max="573" width="5.44140625" style="150" customWidth="1"/>
    <col min="574" max="574" width="5.109375" style="150" customWidth="1"/>
    <col min="575" max="578" width="6.33203125" style="150" customWidth="1"/>
    <col min="579" max="579" width="19" style="150" customWidth="1"/>
    <col min="580" max="580" width="4.44140625" style="150" customWidth="1"/>
    <col min="581" max="581" width="12" style="150" customWidth="1"/>
    <col min="582" max="584" width="11.44140625" style="150" customWidth="1"/>
    <col min="585" max="585" width="10.109375" style="150" customWidth="1"/>
    <col min="586" max="780" width="11.44140625" style="150" customWidth="1"/>
    <col min="781" max="781" width="4.33203125" style="150" customWidth="1"/>
    <col min="782" max="782" width="6.44140625" style="150" customWidth="1"/>
    <col min="783" max="783" width="5.6640625" style="150" customWidth="1"/>
    <col min="784" max="784" width="7.33203125" style="150" customWidth="1"/>
    <col min="785" max="785" width="28.44140625" style="150" customWidth="1"/>
    <col min="786" max="786" width="7.44140625" style="150" customWidth="1"/>
    <col min="787" max="787" width="11.6640625" style="150" customWidth="1"/>
    <col min="788" max="788" width="9.44140625" style="150" customWidth="1"/>
    <col min="789" max="789" width="10.109375" style="150" customWidth="1"/>
    <col min="790" max="827" width="11.44140625" style="150" customWidth="1"/>
    <col min="828" max="828" width="8.6640625" style="150" customWidth="1"/>
    <col min="829" max="829" width="5.44140625" style="150" customWidth="1"/>
    <col min="830" max="830" width="5.109375" style="150" customWidth="1"/>
    <col min="831" max="834" width="6.33203125" style="150" customWidth="1"/>
    <col min="835" max="835" width="19" style="150" customWidth="1"/>
    <col min="836" max="836" width="4.44140625" style="150" customWidth="1"/>
    <col min="837" max="837" width="12" style="150" customWidth="1"/>
    <col min="838" max="840" width="11.44140625" style="150" customWidth="1"/>
    <col min="841" max="841" width="10.109375" style="150" customWidth="1"/>
    <col min="842" max="1037" width="11.44140625" style="150" customWidth="1"/>
    <col min="1038" max="16384" width="8.88671875" style="156"/>
  </cols>
  <sheetData>
    <row r="1" spans="1:87" s="150" customFormat="1" ht="55.95" customHeight="1" x14ac:dyDescent="0.6">
      <c r="A1" s="149" t="s">
        <v>207</v>
      </c>
      <c r="B1" s="157" t="s">
        <v>208</v>
      </c>
      <c r="C1" s="223" t="s">
        <v>209</v>
      </c>
      <c r="D1" s="261">
        <f>COUNTIF(D2:D99,"1")</f>
        <v>0</v>
      </c>
      <c r="E1" s="262" t="s">
        <v>210</v>
      </c>
      <c r="F1" s="263" t="s">
        <v>211</v>
      </c>
      <c r="G1" s="264" t="s">
        <v>212</v>
      </c>
      <c r="H1" s="163" t="s">
        <v>274</v>
      </c>
      <c r="I1" s="265" t="s">
        <v>214</v>
      </c>
      <c r="J1" s="265" t="s">
        <v>686</v>
      </c>
      <c r="K1" s="160" t="s">
        <v>215</v>
      </c>
      <c r="L1" s="456" t="s">
        <v>569</v>
      </c>
      <c r="M1" s="225" t="s">
        <v>568</v>
      </c>
      <c r="N1" s="165" t="s">
        <v>216</v>
      </c>
      <c r="O1" s="165" t="s">
        <v>340</v>
      </c>
      <c r="P1" s="165" t="s">
        <v>217</v>
      </c>
      <c r="Q1" s="165" t="s">
        <v>341</v>
      </c>
      <c r="R1" s="166" t="s">
        <v>218</v>
      </c>
      <c r="S1" s="165" t="s">
        <v>219</v>
      </c>
      <c r="T1" s="165" t="s">
        <v>99</v>
      </c>
      <c r="U1" s="167" t="s">
        <v>220</v>
      </c>
      <c r="V1" s="167" t="s">
        <v>341</v>
      </c>
      <c r="W1" s="166" t="s">
        <v>221</v>
      </c>
      <c r="X1" s="165" t="s">
        <v>219</v>
      </c>
      <c r="Y1" s="165" t="s">
        <v>99</v>
      </c>
      <c r="Z1" s="167" t="s">
        <v>220</v>
      </c>
      <c r="AA1" s="167" t="s">
        <v>341</v>
      </c>
      <c r="AB1" s="168" t="s">
        <v>222</v>
      </c>
      <c r="AC1" s="165" t="s">
        <v>219</v>
      </c>
      <c r="AD1" s="165" t="s">
        <v>99</v>
      </c>
      <c r="AE1" s="167" t="s">
        <v>220</v>
      </c>
      <c r="AF1" s="167" t="s">
        <v>341</v>
      </c>
      <c r="AG1" s="166" t="s">
        <v>223</v>
      </c>
      <c r="AH1" s="165" t="s">
        <v>219</v>
      </c>
      <c r="AI1" s="165" t="s">
        <v>99</v>
      </c>
      <c r="AJ1" s="169" t="s">
        <v>224</v>
      </c>
      <c r="AK1" s="169" t="s">
        <v>341</v>
      </c>
      <c r="AL1" s="168" t="s">
        <v>225</v>
      </c>
      <c r="AM1" s="165" t="s">
        <v>219</v>
      </c>
      <c r="AN1" s="165" t="s">
        <v>99</v>
      </c>
      <c r="AO1" s="169" t="s">
        <v>224</v>
      </c>
      <c r="AP1" s="169" t="s">
        <v>342</v>
      </c>
      <c r="AQ1" s="168" t="s">
        <v>226</v>
      </c>
      <c r="AR1" s="165" t="s">
        <v>219</v>
      </c>
      <c r="AS1" s="165" t="s">
        <v>99</v>
      </c>
      <c r="AT1" s="169" t="s">
        <v>224</v>
      </c>
      <c r="AU1" s="169" t="s">
        <v>341</v>
      </c>
      <c r="AV1" s="168" t="s">
        <v>228</v>
      </c>
      <c r="AW1" s="165" t="s">
        <v>219</v>
      </c>
      <c r="AX1" s="165" t="s">
        <v>99</v>
      </c>
      <c r="AY1" s="169" t="s">
        <v>224</v>
      </c>
      <c r="AZ1" s="169" t="s">
        <v>343</v>
      </c>
      <c r="BA1" s="168" t="s">
        <v>229</v>
      </c>
      <c r="BB1" s="165" t="s">
        <v>219</v>
      </c>
      <c r="BC1" s="165" t="s">
        <v>99</v>
      </c>
      <c r="BD1" s="169" t="s">
        <v>224</v>
      </c>
      <c r="BE1" s="169" t="s">
        <v>341</v>
      </c>
      <c r="BF1" s="168" t="s">
        <v>230</v>
      </c>
      <c r="BG1" s="165">
        <v>0</v>
      </c>
      <c r="BH1" s="165" t="s">
        <v>99</v>
      </c>
      <c r="BI1" s="169" t="s">
        <v>224</v>
      </c>
      <c r="BJ1" s="169" t="s">
        <v>341</v>
      </c>
      <c r="BK1" s="168" t="s">
        <v>231</v>
      </c>
      <c r="BL1" s="170" t="s">
        <v>232</v>
      </c>
      <c r="BM1" s="171" t="s">
        <v>233</v>
      </c>
      <c r="BN1" s="170" t="s">
        <v>234</v>
      </c>
      <c r="BO1" s="172" t="s">
        <v>235</v>
      </c>
      <c r="BP1" s="172" t="s">
        <v>275</v>
      </c>
      <c r="BU1" s="226"/>
      <c r="CI1" s="226"/>
    </row>
    <row r="2" spans="1:87" ht="15.75" customHeight="1" x14ac:dyDescent="0.3">
      <c r="A2" s="149">
        <v>1</v>
      </c>
      <c r="B2" s="149" t="str">
        <f>IF(A2=BP2,"v","x")</f>
        <v>v</v>
      </c>
      <c r="C2" s="149"/>
      <c r="D2" s="483"/>
      <c r="E2" s="245" t="s">
        <v>714</v>
      </c>
      <c r="F2" s="267">
        <v>118935</v>
      </c>
      <c r="G2" s="177" t="s">
        <v>241</v>
      </c>
      <c r="H2" s="176">
        <f>SUM(M2+R2+W2+AB2+AG2+AL2+AQ2+AV2+BA2+BF2+BK2)</f>
        <v>216.66666666666666</v>
      </c>
      <c r="I2" s="149">
        <v>2012</v>
      </c>
      <c r="J2" s="153">
        <v>2021</v>
      </c>
      <c r="K2" s="453">
        <f>J2-I2</f>
        <v>9</v>
      </c>
      <c r="L2" s="153">
        <f>H2-M2</f>
        <v>216.66666666666666</v>
      </c>
      <c r="M2" s="164">
        <v>0</v>
      </c>
      <c r="N2" s="179">
        <v>1</v>
      </c>
      <c r="O2" s="179"/>
      <c r="P2" s="179"/>
      <c r="Q2" s="268"/>
      <c r="R2" s="269">
        <f>(SUM(O2*10+P2)/N2*10)+Q2</f>
        <v>0</v>
      </c>
      <c r="S2" s="179">
        <v>1</v>
      </c>
      <c r="T2" s="179"/>
      <c r="U2" s="179"/>
      <c r="V2" s="179"/>
      <c r="W2" s="269">
        <f>(SUM(T2*10+U2)/S2*10)+V2</f>
        <v>0</v>
      </c>
      <c r="X2" s="179">
        <v>1</v>
      </c>
      <c r="Y2" s="179"/>
      <c r="Z2" s="179"/>
      <c r="AA2" s="179"/>
      <c r="AB2" s="269">
        <f>(SUM(Y2*10+Z2)/X2*10)+AA2</f>
        <v>0</v>
      </c>
      <c r="AC2" s="179">
        <v>1</v>
      </c>
      <c r="AD2" s="179"/>
      <c r="AE2" s="179"/>
      <c r="AF2" s="179"/>
      <c r="AG2" s="269">
        <f>(SUM(AD2*10+AE2)/AC2*10)+AF2</f>
        <v>0</v>
      </c>
      <c r="AH2" s="179">
        <v>1</v>
      </c>
      <c r="AI2" s="179"/>
      <c r="AJ2" s="179"/>
      <c r="AK2" s="270"/>
      <c r="AL2" s="269">
        <f>(SUM(AI2*10+AJ2)/AH2*10)+AK2</f>
        <v>0</v>
      </c>
      <c r="AM2" s="179">
        <v>1</v>
      </c>
      <c r="AN2" s="179"/>
      <c r="AO2" s="179"/>
      <c r="AP2" s="270"/>
      <c r="AQ2" s="269">
        <f>(SUM(AN2*10+AO2)/AM2*10)+AP2</f>
        <v>0</v>
      </c>
      <c r="AR2" s="179">
        <v>12</v>
      </c>
      <c r="AS2" s="179">
        <v>5</v>
      </c>
      <c r="AT2" s="179">
        <v>43</v>
      </c>
      <c r="AU2" s="270"/>
      <c r="AV2" s="271">
        <f>SUM(AS2*10+AT2)/AR2*10</f>
        <v>77.5</v>
      </c>
      <c r="AW2" s="179">
        <v>12</v>
      </c>
      <c r="AX2" s="179">
        <v>1</v>
      </c>
      <c r="AY2" s="179">
        <v>37</v>
      </c>
      <c r="AZ2" s="268">
        <v>100</v>
      </c>
      <c r="BA2" s="269">
        <f>(SUM(AX2*10+AY2)/AW2*10)+AZ2</f>
        <v>139.16666666666666</v>
      </c>
      <c r="BB2" s="179">
        <v>1</v>
      </c>
      <c r="BC2" s="179"/>
      <c r="BD2" s="179"/>
      <c r="BE2" s="179"/>
      <c r="BF2" s="269">
        <f>(SUM(BC2*10+BD2)/BB2*10)+BE2</f>
        <v>0</v>
      </c>
      <c r="BG2" s="179">
        <v>1</v>
      </c>
      <c r="BH2" s="179"/>
      <c r="BI2" s="179"/>
      <c r="BJ2" s="179"/>
      <c r="BK2" s="269">
        <f>(SUM(BH2*10+BI2)/BG2*10)+BJ2</f>
        <v>0</v>
      </c>
      <c r="BL2" s="153">
        <f>IF(H2&lt;250,0,IF(H2&lt;500,250,IF(H2&lt;750,"500",IF(H2&lt;1000,750,IF(H2&lt;1500,1000,IF(H2&lt;2000,1500,IF(H2&lt;2500,2000,IF(H2&lt;3000,2500,3000))))))))</f>
        <v>0</v>
      </c>
      <c r="BM2" s="181">
        <v>0</v>
      </c>
      <c r="BN2" s="153">
        <f>BL2-BM2</f>
        <v>0</v>
      </c>
      <c r="BO2" s="213" t="str">
        <f>IF(BN2=0,"geen actie",CONCATENATE("diploma uitschrijven: ",BL2," punten"))</f>
        <v>geen actie</v>
      </c>
      <c r="BP2" s="149">
        <v>1</v>
      </c>
    </row>
    <row r="3" spans="1:87" ht="17.25" customHeight="1" x14ac:dyDescent="0.3">
      <c r="A3" s="149">
        <v>2</v>
      </c>
      <c r="B3" s="149" t="str">
        <f>IF(A3=BP3,"v","x")</f>
        <v>v</v>
      </c>
      <c r="C3" s="149"/>
      <c r="D3" s="189"/>
      <c r="E3" s="245" t="s">
        <v>345</v>
      </c>
      <c r="F3" s="266">
        <v>116493</v>
      </c>
      <c r="G3" s="177" t="s">
        <v>322</v>
      </c>
      <c r="H3" s="176">
        <f>SUM(M3+R3+W3+AB3+AG3+AL3+AQ3+AV3+BA3+BF3+BK3)</f>
        <v>192.08333333333334</v>
      </c>
      <c r="I3" s="149">
        <v>2009</v>
      </c>
      <c r="J3" s="153">
        <v>2021</v>
      </c>
      <c r="K3" s="453">
        <f>J3-I3</f>
        <v>12</v>
      </c>
      <c r="L3" s="153">
        <f>H3-M3</f>
        <v>0</v>
      </c>
      <c r="M3" s="164">
        <v>192.08333333333334</v>
      </c>
      <c r="N3" s="179">
        <v>1</v>
      </c>
      <c r="O3" s="179"/>
      <c r="P3" s="179"/>
      <c r="Q3" s="268"/>
      <c r="R3" s="269">
        <f>(SUM(O3*10+P3)/N3*10)+Q3</f>
        <v>0</v>
      </c>
      <c r="S3" s="179">
        <v>1</v>
      </c>
      <c r="T3" s="179"/>
      <c r="U3" s="179"/>
      <c r="V3" s="179"/>
      <c r="W3" s="269">
        <f>(SUM(T3*10+U3)/S3*10)+V3</f>
        <v>0</v>
      </c>
      <c r="X3" s="179">
        <v>1</v>
      </c>
      <c r="Y3" s="179"/>
      <c r="Z3" s="179"/>
      <c r="AA3" s="179"/>
      <c r="AB3" s="269">
        <f>(SUM(Y3*10+Z3)/X3*10)+AA3</f>
        <v>0</v>
      </c>
      <c r="AC3" s="179">
        <v>1</v>
      </c>
      <c r="AD3" s="179"/>
      <c r="AE3" s="179"/>
      <c r="AF3" s="179"/>
      <c r="AG3" s="269">
        <f>(SUM(AD3*10+AE3)/AC3*10)+AF3</f>
        <v>0</v>
      </c>
      <c r="AH3" s="179">
        <v>1</v>
      </c>
      <c r="AI3" s="179"/>
      <c r="AJ3" s="179"/>
      <c r="AK3" s="270"/>
      <c r="AL3" s="269">
        <f>(SUM(AI3*10+AJ3)/AH3*10)+AK3</f>
        <v>0</v>
      </c>
      <c r="AM3" s="179">
        <v>1</v>
      </c>
      <c r="AN3" s="179"/>
      <c r="AO3" s="179"/>
      <c r="AP3" s="270"/>
      <c r="AQ3" s="269">
        <f>(SUM(AN3*10+AO3)/AM3*10)+AP3</f>
        <v>0</v>
      </c>
      <c r="AR3" s="179">
        <v>1</v>
      </c>
      <c r="AS3" s="179"/>
      <c r="AT3" s="179"/>
      <c r="AU3" s="270"/>
      <c r="AV3" s="271">
        <f>SUM(AS3*10+AT3)/AR3*10</f>
        <v>0</v>
      </c>
      <c r="AW3" s="179">
        <v>1</v>
      </c>
      <c r="AX3" s="179"/>
      <c r="AY3" s="179"/>
      <c r="AZ3" s="268"/>
      <c r="BA3" s="269">
        <f>(SUM(AX3*10+AY3)/AW3*10)+AZ3</f>
        <v>0</v>
      </c>
      <c r="BB3" s="179">
        <v>1</v>
      </c>
      <c r="BC3" s="179"/>
      <c r="BD3" s="179"/>
      <c r="BE3" s="179"/>
      <c r="BF3" s="269">
        <f>(SUM(BC3*10+BD3)/BB3*10)+BE3</f>
        <v>0</v>
      </c>
      <c r="BG3" s="179">
        <v>1</v>
      </c>
      <c r="BH3" s="179"/>
      <c r="BI3" s="179"/>
      <c r="BJ3" s="179"/>
      <c r="BK3" s="269">
        <f>(SUM(BH3*10+BI3)/BG3*10)+BJ3</f>
        <v>0</v>
      </c>
      <c r="BL3" s="153">
        <v>0</v>
      </c>
      <c r="BM3" s="181">
        <v>0</v>
      </c>
      <c r="BN3" s="153">
        <f>BL3-BM3</f>
        <v>0</v>
      </c>
      <c r="BO3" s="153" t="str">
        <f>IF(BN3=0,"geen actie",CONCATENATE("diploma uitschrijven: ",BL3," punten"))</f>
        <v>geen actie</v>
      </c>
      <c r="BP3" s="149">
        <v>2</v>
      </c>
    </row>
    <row r="4" spans="1:87" ht="18" customHeight="1" x14ac:dyDescent="0.3">
      <c r="A4" s="149">
        <v>3</v>
      </c>
      <c r="B4" s="149" t="str">
        <f>IF(A4=BP4,"v","x")</f>
        <v>v</v>
      </c>
      <c r="C4" s="149"/>
      <c r="D4" s="153"/>
      <c r="E4" s="245" t="s">
        <v>663</v>
      </c>
      <c r="F4" s="266" t="s">
        <v>565</v>
      </c>
      <c r="G4" s="177" t="s">
        <v>542</v>
      </c>
      <c r="H4" s="176">
        <f>SUM(M4+R4+W4+AB4+AG4+AL4+AQ4+AV4+BA4+BF4+BK4)</f>
        <v>247.91666666666669</v>
      </c>
      <c r="I4" s="149">
        <v>2010</v>
      </c>
      <c r="J4" s="153">
        <v>2021</v>
      </c>
      <c r="K4" s="453">
        <f>J4-I4</f>
        <v>11</v>
      </c>
      <c r="L4" s="153">
        <f>H4-M4</f>
        <v>176.66666666666669</v>
      </c>
      <c r="M4" s="164">
        <v>71.25</v>
      </c>
      <c r="N4" s="179">
        <v>1</v>
      </c>
      <c r="O4" s="179"/>
      <c r="P4" s="179"/>
      <c r="Q4" s="268"/>
      <c r="R4" s="269">
        <f>(SUM(O4*10+P4)/N4*10)+Q4</f>
        <v>0</v>
      </c>
      <c r="S4" s="179">
        <v>1</v>
      </c>
      <c r="T4" s="179"/>
      <c r="U4" s="179"/>
      <c r="V4" s="179"/>
      <c r="W4" s="269">
        <f>(SUM(T4*10+U4)/S4*10)+V4</f>
        <v>0</v>
      </c>
      <c r="X4" s="179">
        <v>18</v>
      </c>
      <c r="Y4" s="179">
        <v>8</v>
      </c>
      <c r="Z4" s="179">
        <v>58</v>
      </c>
      <c r="AA4" s="179">
        <v>100</v>
      </c>
      <c r="AB4" s="269">
        <f>(SUM(Y4*10+Z4)/X4*10)+AA4</f>
        <v>176.66666666666669</v>
      </c>
      <c r="AC4" s="179">
        <v>1</v>
      </c>
      <c r="AD4" s="179"/>
      <c r="AE4" s="179"/>
      <c r="AF4" s="179"/>
      <c r="AG4" s="269">
        <f>(SUM(AD4*10+AE4)/AC4*10)+AF4</f>
        <v>0</v>
      </c>
      <c r="AH4" s="179">
        <v>1</v>
      </c>
      <c r="AI4" s="179"/>
      <c r="AJ4" s="179"/>
      <c r="AK4" s="270"/>
      <c r="AL4" s="269">
        <f>(SUM(AI4*10+AJ4)/AH4*10)+AK4</f>
        <v>0</v>
      </c>
      <c r="AM4" s="179">
        <v>1</v>
      </c>
      <c r="AN4" s="179"/>
      <c r="AO4" s="179"/>
      <c r="AP4" s="270"/>
      <c r="AQ4" s="269">
        <f>(SUM(AN4*10+AO4)/AM4*10)+AP4</f>
        <v>0</v>
      </c>
      <c r="AR4" s="179">
        <v>1</v>
      </c>
      <c r="AS4" s="179"/>
      <c r="AT4" s="179"/>
      <c r="AU4" s="270"/>
      <c r="AV4" s="271">
        <f>SUM(AS4*10+AT4)/AR4*10</f>
        <v>0</v>
      </c>
      <c r="AW4" s="179">
        <v>1</v>
      </c>
      <c r="AX4" s="179"/>
      <c r="AY4" s="179"/>
      <c r="AZ4" s="268"/>
      <c r="BA4" s="269">
        <f>(SUM(AX4*10+AY4)/AW4*10)+AZ4</f>
        <v>0</v>
      </c>
      <c r="BB4" s="179">
        <v>1</v>
      </c>
      <c r="BC4" s="179"/>
      <c r="BD4" s="179"/>
      <c r="BE4" s="179"/>
      <c r="BF4" s="269">
        <f>(SUM(BC4*10+BD4)/BB4*10)+BE4</f>
        <v>0</v>
      </c>
      <c r="BG4" s="179">
        <v>1</v>
      </c>
      <c r="BH4" s="179"/>
      <c r="BI4" s="179"/>
      <c r="BJ4" s="179"/>
      <c r="BK4" s="269">
        <f>(SUM(BH4*10+BI4)/BG4*10)+BJ4</f>
        <v>0</v>
      </c>
      <c r="BL4" s="153">
        <f>IF(H4&lt;250,0,IF(H4&lt;500,250,IF(H4&lt;750,"500",IF(H4&lt;1000,750,IF(H4&lt;1500,1000,IF(H4&lt;2000,1500,IF(H4&lt;2500,2000,IF(H4&lt;3000,2500,3000))))))))</f>
        <v>0</v>
      </c>
      <c r="BM4" s="181">
        <v>0</v>
      </c>
      <c r="BN4" s="153">
        <f>BL4-BM4</f>
        <v>0</v>
      </c>
      <c r="BO4" s="153" t="str">
        <f>IF(BN4=0,"geen actie",CONCATENATE("diploma uitschrijven: ",BL4," punten"))</f>
        <v>geen actie</v>
      </c>
      <c r="BP4" s="149">
        <v>3</v>
      </c>
    </row>
    <row r="5" spans="1:87" ht="17.25" customHeight="1" x14ac:dyDescent="0.3">
      <c r="A5" s="149">
        <v>4</v>
      </c>
      <c r="B5" s="149" t="str">
        <f>IF(A5=BP5,"v","x")</f>
        <v>v</v>
      </c>
      <c r="C5" s="149" t="s">
        <v>237</v>
      </c>
      <c r="D5" s="183"/>
      <c r="E5" s="245" t="s">
        <v>671</v>
      </c>
      <c r="F5" s="267">
        <v>119173</v>
      </c>
      <c r="G5" s="177" t="s">
        <v>322</v>
      </c>
      <c r="H5" s="176">
        <f>SUM(M5+R5+W5+AB5+AG5+AL5+AQ5+AV5+BA5+BF5+BK5)</f>
        <v>86.666666666666657</v>
      </c>
      <c r="I5" s="149">
        <v>2011</v>
      </c>
      <c r="J5" s="153">
        <v>2021</v>
      </c>
      <c r="K5" s="453">
        <f>J5-I5</f>
        <v>10</v>
      </c>
      <c r="L5" s="153">
        <f>H5-M5</f>
        <v>86.666666666666657</v>
      </c>
      <c r="M5" s="164">
        <v>0</v>
      </c>
      <c r="N5" s="179">
        <v>1</v>
      </c>
      <c r="O5" s="179"/>
      <c r="P5" s="179"/>
      <c r="Q5" s="268"/>
      <c r="R5" s="269">
        <f>(SUM(O5*10+P5)/N5*10)+Q5</f>
        <v>0</v>
      </c>
      <c r="S5" s="179">
        <v>1</v>
      </c>
      <c r="T5" s="179"/>
      <c r="U5" s="179"/>
      <c r="V5" s="179"/>
      <c r="W5" s="269">
        <f>(SUM(T5*10+U5)/S5*10)+V5</f>
        <v>0</v>
      </c>
      <c r="X5" s="179">
        <v>1</v>
      </c>
      <c r="Y5" s="179"/>
      <c r="Z5" s="179"/>
      <c r="AA5" s="179"/>
      <c r="AB5" s="269">
        <f>(SUM(Y5*10+Z5)/X5*10)+AA5</f>
        <v>0</v>
      </c>
      <c r="AC5" s="179">
        <v>1</v>
      </c>
      <c r="AD5" s="179"/>
      <c r="AE5" s="179"/>
      <c r="AF5" s="179"/>
      <c r="AG5" s="269">
        <f>(SUM(AD5*10+AE5)/AC5*10)+AF5</f>
        <v>0</v>
      </c>
      <c r="AH5" s="179">
        <v>1</v>
      </c>
      <c r="AI5" s="179"/>
      <c r="AJ5" s="179"/>
      <c r="AK5" s="270"/>
      <c r="AL5" s="269">
        <f>(SUM(AI5*10+AJ5)/AH5*10)+AK5</f>
        <v>0</v>
      </c>
      <c r="AM5" s="179">
        <v>1</v>
      </c>
      <c r="AN5" s="179"/>
      <c r="AO5" s="179"/>
      <c r="AP5" s="270"/>
      <c r="AQ5" s="269">
        <f>(SUM(AN5*10+AO5)/AM5*10)+AP5</f>
        <v>0</v>
      </c>
      <c r="AR5" s="179">
        <v>1</v>
      </c>
      <c r="AS5" s="179"/>
      <c r="AT5" s="179"/>
      <c r="AU5" s="270"/>
      <c r="AV5" s="271">
        <f>SUM(AS5*10+AT5)/AR5*10</f>
        <v>0</v>
      </c>
      <c r="AW5" s="179">
        <v>1</v>
      </c>
      <c r="AX5" s="179"/>
      <c r="AY5" s="179"/>
      <c r="AZ5" s="268"/>
      <c r="BA5" s="269">
        <f>(SUM(AX5*10+AY5)/AW5*10)+AZ5</f>
        <v>0</v>
      </c>
      <c r="BB5" s="179">
        <v>9</v>
      </c>
      <c r="BC5" s="179">
        <v>5</v>
      </c>
      <c r="BD5" s="179">
        <v>28</v>
      </c>
      <c r="BE5" s="179"/>
      <c r="BF5" s="269">
        <f>(SUM(BC5*10+BD5)/BB5*10)+BE5</f>
        <v>86.666666666666657</v>
      </c>
      <c r="BG5" s="179">
        <v>1</v>
      </c>
      <c r="BH5" s="179"/>
      <c r="BI5" s="179"/>
      <c r="BJ5" s="179"/>
      <c r="BK5" s="269">
        <f>(SUM(BH5*10+BI5)/BG5*10)+BJ5</f>
        <v>0</v>
      </c>
      <c r="BL5" s="153">
        <f>IF(H5&lt;250,0,IF(H5&lt;500,250,IF(H5&lt;750,"500",IF(H5&lt;1000,750,IF(H5&lt;1500,1000,IF(H5&lt;2000,1500,IF(H5&lt;2500,2000,IF(H5&lt;3000,2500,3000))))))))</f>
        <v>0</v>
      </c>
      <c r="BM5" s="181">
        <v>0</v>
      </c>
      <c r="BN5" s="153">
        <f>BL5-BM5</f>
        <v>0</v>
      </c>
      <c r="BO5" s="153" t="str">
        <f>IF(BN5=0,"geen actie",CONCATENATE("diploma uitschrijven: ",BL5," punten"))</f>
        <v>geen actie</v>
      </c>
      <c r="BP5" s="149">
        <v>4</v>
      </c>
    </row>
    <row r="6" spans="1:87" ht="17.25" customHeight="1" x14ac:dyDescent="0.3">
      <c r="A6" s="149">
        <v>5</v>
      </c>
      <c r="B6" s="149" t="str">
        <f>IF(A6=BP6,"v","x")</f>
        <v>v</v>
      </c>
      <c r="C6" s="149" t="s">
        <v>237</v>
      </c>
      <c r="D6" s="153"/>
      <c r="E6" s="245" t="s">
        <v>672</v>
      </c>
      <c r="F6" s="267">
        <v>119672</v>
      </c>
      <c r="G6" s="177" t="s">
        <v>322</v>
      </c>
      <c r="H6" s="176">
        <f>SUM(M6+R6+W6+AB6+AG6+AL6+AQ6+AV6+BA6+BF6+BK6)</f>
        <v>24.545454545454547</v>
      </c>
      <c r="I6" s="267">
        <v>2011</v>
      </c>
      <c r="J6" s="153">
        <v>2021</v>
      </c>
      <c r="K6" s="453">
        <f>J6-I6</f>
        <v>10</v>
      </c>
      <c r="L6" s="153">
        <f>H6-M6</f>
        <v>24.545454545454547</v>
      </c>
      <c r="M6" s="164">
        <v>0</v>
      </c>
      <c r="N6" s="179">
        <v>1</v>
      </c>
      <c r="O6" s="179"/>
      <c r="P6" s="179"/>
      <c r="Q6" s="268"/>
      <c r="R6" s="269">
        <f>(SUM(O6*10+P6)/N6*10)+Q6</f>
        <v>0</v>
      </c>
      <c r="S6" s="179">
        <v>1</v>
      </c>
      <c r="T6" s="179"/>
      <c r="U6" s="179"/>
      <c r="V6" s="179"/>
      <c r="W6" s="269">
        <f>(SUM(T6*10+U6)/S6*10)+V6</f>
        <v>0</v>
      </c>
      <c r="X6" s="179">
        <v>1</v>
      </c>
      <c r="Y6" s="179"/>
      <c r="Z6" s="179"/>
      <c r="AA6" s="179"/>
      <c r="AB6" s="269">
        <f>(SUM(Y6*10+Z6)/X6*10)+AA6</f>
        <v>0</v>
      </c>
      <c r="AC6" s="179">
        <v>1</v>
      </c>
      <c r="AD6" s="179"/>
      <c r="AE6" s="179"/>
      <c r="AF6" s="179"/>
      <c r="AG6" s="269">
        <f>(SUM(AD6*10+AE6)/AC6*10)+AF6</f>
        <v>0</v>
      </c>
      <c r="AH6" s="179">
        <v>1</v>
      </c>
      <c r="AI6" s="179"/>
      <c r="AJ6" s="179"/>
      <c r="AK6" s="270"/>
      <c r="AL6" s="269">
        <f>(SUM(AI6*10+AJ6)/AH6*10)+AK6</f>
        <v>0</v>
      </c>
      <c r="AM6" s="179">
        <v>11</v>
      </c>
      <c r="AN6" s="179">
        <v>1</v>
      </c>
      <c r="AO6" s="179">
        <v>17</v>
      </c>
      <c r="AP6" s="270"/>
      <c r="AQ6" s="269">
        <f>(SUM(AN6*10+AO6)/AM6*10)+AP6</f>
        <v>24.545454545454547</v>
      </c>
      <c r="AR6" s="179">
        <v>1</v>
      </c>
      <c r="AS6" s="179"/>
      <c r="AT6" s="179"/>
      <c r="AU6" s="270"/>
      <c r="AV6" s="271">
        <f>SUM(AS6*10+AT6)/AR6*10</f>
        <v>0</v>
      </c>
      <c r="AW6" s="179">
        <v>1</v>
      </c>
      <c r="AX6" s="179"/>
      <c r="AY6" s="179"/>
      <c r="AZ6" s="268"/>
      <c r="BA6" s="269">
        <f>(SUM(AX6*10+AY6)/AW6*10)+AZ6</f>
        <v>0</v>
      </c>
      <c r="BB6" s="179">
        <v>1</v>
      </c>
      <c r="BC6" s="179"/>
      <c r="BD6" s="179"/>
      <c r="BE6" s="179"/>
      <c r="BF6" s="269">
        <f>(SUM(BC6*10+BD6)/BB6*10)+BE6</f>
        <v>0</v>
      </c>
      <c r="BG6" s="179">
        <v>1</v>
      </c>
      <c r="BH6" s="179"/>
      <c r="BI6" s="179"/>
      <c r="BJ6" s="179"/>
      <c r="BK6" s="269">
        <f>(SUM(BH6*10+BI6)/BG6*10)+BJ6</f>
        <v>0</v>
      </c>
      <c r="BL6" s="153">
        <f>IF(H6&lt;250,0,IF(H6&lt;500,250,IF(H6&lt;750,"500",IF(H6&lt;1000,750,IF(H6&lt;1500,1000,IF(H6&lt;2000,1500,IF(H6&lt;2500,2000,IF(H6&lt;3000,2500,3000))))))))</f>
        <v>0</v>
      </c>
      <c r="BM6" s="181">
        <v>0</v>
      </c>
      <c r="BN6" s="153">
        <f>BL6-BM6</f>
        <v>0</v>
      </c>
      <c r="BO6" s="153" t="str">
        <f>IF(BN6=0,"geen actie",CONCATENATE("diploma uitschrijven: ",BL6," punten"))</f>
        <v>geen actie</v>
      </c>
      <c r="BP6" s="149">
        <v>5</v>
      </c>
    </row>
    <row r="7" spans="1:87" ht="17.25" customHeight="1" x14ac:dyDescent="0.3">
      <c r="A7" s="149">
        <v>6</v>
      </c>
      <c r="B7" s="149" t="str">
        <f>IF(A7=BP7,"v","x")</f>
        <v>v</v>
      </c>
      <c r="C7" s="149"/>
      <c r="D7" s="153"/>
      <c r="E7" s="245" t="s">
        <v>700</v>
      </c>
      <c r="F7" s="267">
        <v>119423</v>
      </c>
      <c r="G7" s="177" t="s">
        <v>326</v>
      </c>
      <c r="H7" s="176">
        <f>SUM(M7+R7+W7+AB7+AG7+AL7+AQ7+AV7+BA7+BF7+BK7)</f>
        <v>90.833333333333343</v>
      </c>
      <c r="I7" s="149">
        <v>2011</v>
      </c>
      <c r="J7" s="153">
        <v>2021</v>
      </c>
      <c r="K7" s="453">
        <f>J7-I7</f>
        <v>10</v>
      </c>
      <c r="L7" s="153">
        <f>H7-M7</f>
        <v>90.833333333333343</v>
      </c>
      <c r="M7" s="164">
        <v>0</v>
      </c>
      <c r="N7" s="179">
        <v>1</v>
      </c>
      <c r="O7" s="179"/>
      <c r="P7" s="179"/>
      <c r="Q7" s="268"/>
      <c r="R7" s="269">
        <f>(SUM(O7*10+P7)/N7*10)+Q7</f>
        <v>0</v>
      </c>
      <c r="S7" s="179">
        <v>1</v>
      </c>
      <c r="T7" s="179"/>
      <c r="U7" s="179"/>
      <c r="V7" s="179"/>
      <c r="W7" s="269">
        <f>(SUM(T7*10+U7)/S7*10)+V7</f>
        <v>0</v>
      </c>
      <c r="X7" s="179">
        <v>1</v>
      </c>
      <c r="Y7" s="179"/>
      <c r="Z7" s="179"/>
      <c r="AA7" s="179"/>
      <c r="AB7" s="269">
        <f>(SUM(Y7*10+Z7)/X7*10)+AA7</f>
        <v>0</v>
      </c>
      <c r="AC7" s="179">
        <v>1</v>
      </c>
      <c r="AD7" s="179"/>
      <c r="AE7" s="179"/>
      <c r="AF7" s="179"/>
      <c r="AG7" s="269">
        <f>(SUM(AD7*10+AE7)/AC7*10)+AF7</f>
        <v>0</v>
      </c>
      <c r="AH7" s="179">
        <v>1</v>
      </c>
      <c r="AI7" s="179"/>
      <c r="AJ7" s="179"/>
      <c r="AK7" s="270"/>
      <c r="AL7" s="269">
        <f>(SUM(AI7*10+AJ7)/AH7*10)+AK7</f>
        <v>0</v>
      </c>
      <c r="AM7" s="179">
        <v>1</v>
      </c>
      <c r="AN7" s="179"/>
      <c r="AO7" s="179"/>
      <c r="AP7" s="270"/>
      <c r="AQ7" s="269">
        <f>(SUM(AN7*10+AO7)/AM7*10)+AP7</f>
        <v>0</v>
      </c>
      <c r="AR7" s="179">
        <v>12</v>
      </c>
      <c r="AS7" s="179">
        <v>6</v>
      </c>
      <c r="AT7" s="179">
        <v>49</v>
      </c>
      <c r="AU7" s="270"/>
      <c r="AV7" s="271">
        <f>SUM(AS7*10+AT7)/AR7*10</f>
        <v>90.833333333333343</v>
      </c>
      <c r="AW7" s="179">
        <v>1</v>
      </c>
      <c r="AX7" s="179"/>
      <c r="AY7" s="179"/>
      <c r="AZ7" s="268"/>
      <c r="BA7" s="269">
        <f>(SUM(AX7*10+AY7)/AW7*10)+AZ7</f>
        <v>0</v>
      </c>
      <c r="BB7" s="179">
        <v>1</v>
      </c>
      <c r="BC7" s="179"/>
      <c r="BD7" s="179"/>
      <c r="BE7" s="179"/>
      <c r="BF7" s="269">
        <f>(SUM(BC7*10+BD7)/BB7*10)+BE7</f>
        <v>0</v>
      </c>
      <c r="BG7" s="179">
        <v>1</v>
      </c>
      <c r="BH7" s="179"/>
      <c r="BI7" s="179"/>
      <c r="BJ7" s="179"/>
      <c r="BK7" s="269">
        <f>(SUM(BH7*10+BI7)/BG7*10)+BJ7</f>
        <v>0</v>
      </c>
      <c r="BL7" s="153">
        <f>IF(H7&lt;250,0,IF(H7&lt;500,250,IF(H7&lt;750,"500",IF(H7&lt;1000,750,IF(H7&lt;1500,1000,IF(H7&lt;2000,1500,IF(H7&lt;2500,2000,IF(H7&lt;3000,2500,3000))))))))</f>
        <v>0</v>
      </c>
      <c r="BM7" s="181">
        <v>0</v>
      </c>
      <c r="BN7" s="153">
        <f>BL7-BM7</f>
        <v>0</v>
      </c>
      <c r="BO7" s="153" t="str">
        <f>IF(BN7=0,"geen actie",CONCATENATE("diploma uitschrijven: ",BL7," punten"))</f>
        <v>geen actie</v>
      </c>
      <c r="BP7" s="149">
        <v>6</v>
      </c>
    </row>
    <row r="8" spans="1:87" ht="17.25" customHeight="1" x14ac:dyDescent="0.3">
      <c r="A8" s="149">
        <v>7</v>
      </c>
      <c r="B8" s="149" t="str">
        <f>IF(A8=BP8,"v","x")</f>
        <v>v</v>
      </c>
      <c r="C8" s="149" t="s">
        <v>237</v>
      </c>
      <c r="D8" s="483"/>
      <c r="E8" s="245" t="s">
        <v>670</v>
      </c>
      <c r="F8" s="267">
        <v>119670</v>
      </c>
      <c r="G8" s="231" t="s">
        <v>322</v>
      </c>
      <c r="H8" s="176">
        <f>SUM(M8+R8+W8+AB8+AG8+AL8+AQ8+AV8+BA8+BF8+BK8)</f>
        <v>126.36363636363637</v>
      </c>
      <c r="I8" s="149">
        <v>2010</v>
      </c>
      <c r="J8" s="153">
        <v>2021</v>
      </c>
      <c r="K8" s="453">
        <f>J8-I8</f>
        <v>11</v>
      </c>
      <c r="L8" s="153">
        <f>H8-M8</f>
        <v>126.36363636363637</v>
      </c>
      <c r="M8" s="164">
        <v>0</v>
      </c>
      <c r="N8" s="179">
        <v>1</v>
      </c>
      <c r="O8" s="179"/>
      <c r="P8" s="179"/>
      <c r="Q8" s="268"/>
      <c r="R8" s="269">
        <f>(SUM(O8*10+P8)/N8*10)+Q8</f>
        <v>0</v>
      </c>
      <c r="S8" s="179">
        <v>1</v>
      </c>
      <c r="T8" s="179"/>
      <c r="U8" s="179"/>
      <c r="V8" s="179"/>
      <c r="W8" s="269">
        <f>(SUM(T8*10+U8)/S8*10)+V8</f>
        <v>0</v>
      </c>
      <c r="X8" s="179">
        <v>1</v>
      </c>
      <c r="Y8" s="179"/>
      <c r="Z8" s="179"/>
      <c r="AA8" s="179"/>
      <c r="AB8" s="269">
        <f>(SUM(Y8*10+Z8)/X8*10)+AA8</f>
        <v>0</v>
      </c>
      <c r="AC8" s="179">
        <v>1</v>
      </c>
      <c r="AD8" s="179"/>
      <c r="AE8" s="179"/>
      <c r="AF8" s="179"/>
      <c r="AG8" s="269">
        <f>(SUM(AD8*10+AE8)/AC8*10)+AF8</f>
        <v>0</v>
      </c>
      <c r="AH8" s="179">
        <v>1</v>
      </c>
      <c r="AI8" s="179"/>
      <c r="AJ8" s="179"/>
      <c r="AK8" s="270"/>
      <c r="AL8" s="269">
        <f>(SUM(AI8*10+AJ8)/AH8*10)+AK8</f>
        <v>0</v>
      </c>
      <c r="AM8" s="179">
        <v>11</v>
      </c>
      <c r="AN8" s="179">
        <v>9</v>
      </c>
      <c r="AO8" s="179">
        <v>49</v>
      </c>
      <c r="AP8" s="270"/>
      <c r="AQ8" s="269">
        <f>(SUM(AN8*10+AO8)/AM8*10)+AP8</f>
        <v>126.36363636363637</v>
      </c>
      <c r="AR8" s="179">
        <v>1</v>
      </c>
      <c r="AS8" s="179"/>
      <c r="AT8" s="179"/>
      <c r="AU8" s="270"/>
      <c r="AV8" s="271">
        <f>SUM(AS8*10+AT8)/AR8*10</f>
        <v>0</v>
      </c>
      <c r="AW8" s="179">
        <v>1</v>
      </c>
      <c r="AX8" s="179"/>
      <c r="AY8" s="179"/>
      <c r="AZ8" s="268"/>
      <c r="BA8" s="269">
        <f>(SUM(AX8*10+AY8)/AW8*10)+AZ8</f>
        <v>0</v>
      </c>
      <c r="BB8" s="179">
        <v>1</v>
      </c>
      <c r="BC8" s="179"/>
      <c r="BD8" s="179"/>
      <c r="BE8" s="179"/>
      <c r="BF8" s="269">
        <f>(SUM(BC8*10+BD8)/BB8*10)+BE8</f>
        <v>0</v>
      </c>
      <c r="BG8" s="179">
        <v>1</v>
      </c>
      <c r="BH8" s="179"/>
      <c r="BI8" s="179"/>
      <c r="BJ8" s="179"/>
      <c r="BK8" s="269">
        <f>(SUM(BH8*10+BI8)/BG8*10)+BJ8</f>
        <v>0</v>
      </c>
      <c r="BL8" s="153">
        <f>IF(H8&lt;250,0,IF(H8&lt;500,250,IF(H8&lt;750,"500",IF(H8&lt;1000,750,IF(H8&lt;1500,1000,IF(H8&lt;2000,1500,IF(H8&lt;2500,2000,IF(H8&lt;3000,2500,3000))))))))</f>
        <v>0</v>
      </c>
      <c r="BM8" s="181">
        <v>0</v>
      </c>
      <c r="BN8" s="153">
        <f>BL8-BM8</f>
        <v>0</v>
      </c>
      <c r="BO8" s="153" t="str">
        <f>IF(BN8=0,"geen actie",CONCATENATE("diploma uitschrijven: ",BL8," punten"))</f>
        <v>geen actie</v>
      </c>
      <c r="BP8" s="149">
        <v>7</v>
      </c>
      <c r="BQ8" s="272"/>
    </row>
    <row r="9" spans="1:87" ht="17.25" customHeight="1" x14ac:dyDescent="0.3">
      <c r="A9" s="149">
        <v>8</v>
      </c>
      <c r="B9" s="149" t="str">
        <f>IF(A9=BP9,"v","x")</f>
        <v>v</v>
      </c>
      <c r="C9" s="149"/>
      <c r="D9" s="183"/>
      <c r="E9" s="245" t="s">
        <v>347</v>
      </c>
      <c r="F9" s="267">
        <v>117892</v>
      </c>
      <c r="G9" s="231" t="s">
        <v>322</v>
      </c>
      <c r="H9" s="176">
        <f>SUM(M9+R9+W9+AB9+AG9+AL9+AQ9+AV9+BA9+BF9+BK9)</f>
        <v>411.25</v>
      </c>
      <c r="I9" s="153">
        <v>2009</v>
      </c>
      <c r="J9" s="153">
        <v>2021</v>
      </c>
      <c r="K9" s="453">
        <f>J9-I9</f>
        <v>12</v>
      </c>
      <c r="L9" s="153">
        <f>H9-M9</f>
        <v>0</v>
      </c>
      <c r="M9" s="164">
        <v>411.25</v>
      </c>
      <c r="N9" s="179">
        <v>1</v>
      </c>
      <c r="O9" s="179"/>
      <c r="P9" s="179"/>
      <c r="Q9" s="268"/>
      <c r="R9" s="269">
        <f>(SUM(O9*10+P9)/N9*10)+Q9</f>
        <v>0</v>
      </c>
      <c r="S9" s="179">
        <v>1</v>
      </c>
      <c r="T9" s="179"/>
      <c r="U9" s="179"/>
      <c r="V9" s="179"/>
      <c r="W9" s="269">
        <f>(SUM(T9*10+U9)/S9*10)+V9</f>
        <v>0</v>
      </c>
      <c r="X9" s="179">
        <v>1</v>
      </c>
      <c r="Y9" s="179"/>
      <c r="Z9" s="179"/>
      <c r="AA9" s="179"/>
      <c r="AB9" s="269">
        <f>(SUM(Y9*10+Z9)/X9*10)+AA9</f>
        <v>0</v>
      </c>
      <c r="AC9" s="179">
        <v>1</v>
      </c>
      <c r="AD9" s="179"/>
      <c r="AE9" s="179"/>
      <c r="AF9" s="179"/>
      <c r="AG9" s="269">
        <f>(SUM(AD9*10+AE9)/AC9*10)+AF9</f>
        <v>0</v>
      </c>
      <c r="AH9" s="179">
        <v>1</v>
      </c>
      <c r="AI9" s="179"/>
      <c r="AJ9" s="179"/>
      <c r="AK9" s="270"/>
      <c r="AL9" s="269">
        <f>(SUM(AI9*10+AJ9)/AH9*10)+AK9</f>
        <v>0</v>
      </c>
      <c r="AM9" s="179">
        <v>1</v>
      </c>
      <c r="AN9" s="179"/>
      <c r="AO9" s="179"/>
      <c r="AP9" s="270"/>
      <c r="AQ9" s="269">
        <f>(SUM(AN9*10+AO9)/AM9*10)+AP9</f>
        <v>0</v>
      </c>
      <c r="AR9" s="179">
        <v>1</v>
      </c>
      <c r="AS9" s="179"/>
      <c r="AT9" s="179"/>
      <c r="AU9" s="270"/>
      <c r="AV9" s="271">
        <f>SUM(AS9*10+AT9)/AR9*10</f>
        <v>0</v>
      </c>
      <c r="AW9" s="179">
        <v>1</v>
      </c>
      <c r="AX9" s="179"/>
      <c r="AY9" s="179"/>
      <c r="AZ9" s="268"/>
      <c r="BA9" s="269">
        <f>(SUM(AX9*10+AY9)/AW9*10)+AZ9</f>
        <v>0</v>
      </c>
      <c r="BB9" s="179">
        <v>1</v>
      </c>
      <c r="BC9" s="179"/>
      <c r="BD9" s="179"/>
      <c r="BE9" s="179"/>
      <c r="BF9" s="269">
        <f>(SUM(BC9*10+BD9)/BB9*10)+BE9</f>
        <v>0</v>
      </c>
      <c r="BG9" s="179">
        <v>1</v>
      </c>
      <c r="BH9" s="179"/>
      <c r="BI9" s="179"/>
      <c r="BJ9" s="179"/>
      <c r="BK9" s="269">
        <f>(SUM(BH9*10+BI9)/BG9*10)+BJ9</f>
        <v>0</v>
      </c>
      <c r="BL9" s="153">
        <f>IF(H9&lt;250,0,IF(H9&lt;500,250,IF(H9&lt;750,"500",IF(H9&lt;1000,750,IF(H9&lt;1500,1000,IF(H9&lt;2000,1500,IF(H9&lt;2500,2000,IF(H9&lt;3000,2500,3000))))))))</f>
        <v>250</v>
      </c>
      <c r="BM9" s="181">
        <v>250</v>
      </c>
      <c r="BN9" s="153">
        <f>BL9-BM9</f>
        <v>0</v>
      </c>
      <c r="BO9" s="153" t="str">
        <f>IF(BN9=0,"geen actie",CONCATENATE("diploma uitschrijven: ",BL9," punten"))</f>
        <v>geen actie</v>
      </c>
      <c r="BP9" s="149">
        <v>8</v>
      </c>
    </row>
    <row r="10" spans="1:87" ht="17.25" customHeight="1" x14ac:dyDescent="0.3">
      <c r="A10" s="149">
        <v>9</v>
      </c>
      <c r="B10" s="149" t="str">
        <f>IF(A10=BP10,"v","x")</f>
        <v>v</v>
      </c>
      <c r="C10" s="149" t="s">
        <v>237</v>
      </c>
      <c r="D10" s="480"/>
      <c r="E10" s="245" t="s">
        <v>659</v>
      </c>
      <c r="F10" s="267">
        <v>119415</v>
      </c>
      <c r="G10" s="231" t="s">
        <v>322</v>
      </c>
      <c r="H10" s="176">
        <f>SUM(M10+R10+W10+AB10+AG10+AL10+AQ10+AV10+BA10+BF10+BK10)</f>
        <v>85.833333333333343</v>
      </c>
      <c r="I10" s="267">
        <v>2011</v>
      </c>
      <c r="J10" s="153">
        <v>2021</v>
      </c>
      <c r="K10" s="453">
        <f>J10-I10</f>
        <v>10</v>
      </c>
      <c r="L10" s="153">
        <f>H10-M10</f>
        <v>85.833333333333343</v>
      </c>
      <c r="M10" s="164">
        <v>0</v>
      </c>
      <c r="N10" s="179">
        <v>1</v>
      </c>
      <c r="O10" s="179"/>
      <c r="P10" s="179"/>
      <c r="Q10" s="268"/>
      <c r="R10" s="269">
        <f>(SUM(O10*10+P10)/N10*10)+Q10</f>
        <v>0</v>
      </c>
      <c r="S10" s="179">
        <v>1</v>
      </c>
      <c r="T10" s="179"/>
      <c r="U10" s="179"/>
      <c r="V10" s="179"/>
      <c r="W10" s="269">
        <f>(SUM(T10*10+U10)/S10*10)+V10</f>
        <v>0</v>
      </c>
      <c r="X10" s="179">
        <v>1</v>
      </c>
      <c r="Y10" s="179"/>
      <c r="Z10" s="179"/>
      <c r="AA10" s="179"/>
      <c r="AB10" s="269">
        <f>(SUM(Y10*10+Z10)/X10*10)+AA10</f>
        <v>0</v>
      </c>
      <c r="AC10" s="179">
        <v>12</v>
      </c>
      <c r="AD10" s="179">
        <v>6</v>
      </c>
      <c r="AE10" s="179">
        <v>43</v>
      </c>
      <c r="AF10" s="179"/>
      <c r="AG10" s="269">
        <f>(SUM(AD10*10+AE10)/AC10*10)+AF10</f>
        <v>85.833333333333343</v>
      </c>
      <c r="AH10" s="179">
        <v>1</v>
      </c>
      <c r="AI10" s="179"/>
      <c r="AJ10" s="179"/>
      <c r="AK10" s="270"/>
      <c r="AL10" s="269">
        <f>(SUM(AI10*10+AJ10)/AH10*10)+AK10</f>
        <v>0</v>
      </c>
      <c r="AM10" s="179">
        <v>1</v>
      </c>
      <c r="AN10" s="179"/>
      <c r="AO10" s="179"/>
      <c r="AP10" s="270"/>
      <c r="AQ10" s="269">
        <f>(SUM(AN10*10+AO10)/AM10*10)+AP10</f>
        <v>0</v>
      </c>
      <c r="AR10" s="179">
        <v>1</v>
      </c>
      <c r="AS10" s="179"/>
      <c r="AT10" s="179"/>
      <c r="AU10" s="270"/>
      <c r="AV10" s="271">
        <f>SUM(AS10*10+AT10)/AR10*10</f>
        <v>0</v>
      </c>
      <c r="AW10" s="179">
        <v>1</v>
      </c>
      <c r="AX10" s="179"/>
      <c r="AY10" s="179"/>
      <c r="AZ10" s="268"/>
      <c r="BA10" s="269">
        <f>(SUM(AX10*10+AY10)/AW10*10)+AZ10</f>
        <v>0</v>
      </c>
      <c r="BB10" s="179">
        <v>1</v>
      </c>
      <c r="BC10" s="179"/>
      <c r="BD10" s="179"/>
      <c r="BE10" s="179"/>
      <c r="BF10" s="269">
        <f>(SUM(BC10*10+BD10)/BB10*10)+BE10</f>
        <v>0</v>
      </c>
      <c r="BG10" s="179">
        <v>1</v>
      </c>
      <c r="BH10" s="179"/>
      <c r="BI10" s="179"/>
      <c r="BJ10" s="179"/>
      <c r="BK10" s="269">
        <f>(SUM(BH10*10+BI10)/BG10*10)+BJ10</f>
        <v>0</v>
      </c>
      <c r="BL10" s="153">
        <f>IF(H10&lt;250,0,IF(H10&lt;500,250,IF(H10&lt;750,"500",IF(H10&lt;1000,750,IF(H10&lt;1500,1000,IF(H10&lt;2000,1500,IF(H10&lt;2500,2000,IF(H10&lt;3000,2500,3000))))))))</f>
        <v>0</v>
      </c>
      <c r="BM10" s="181">
        <v>0</v>
      </c>
      <c r="BN10" s="153">
        <f>BL10-BM10</f>
        <v>0</v>
      </c>
      <c r="BO10" s="153" t="str">
        <f>IF(BN10=0,"geen actie",CONCATENATE("diploma uitschrijven: ",BL10," punten"))</f>
        <v>geen actie</v>
      </c>
      <c r="BP10" s="149">
        <v>9</v>
      </c>
    </row>
    <row r="11" spans="1:87" ht="17.25" customHeight="1" x14ac:dyDescent="0.3">
      <c r="A11" s="149">
        <v>10</v>
      </c>
      <c r="B11" s="149" t="str">
        <f>IF(A11=BP11,"v","x")</f>
        <v>v</v>
      </c>
      <c r="C11" s="149" t="s">
        <v>237</v>
      </c>
      <c r="D11" s="480"/>
      <c r="E11" s="245" t="s">
        <v>660</v>
      </c>
      <c r="F11" s="267"/>
      <c r="G11" s="231" t="s">
        <v>322</v>
      </c>
      <c r="H11" s="176">
        <f>SUM(M11+R11+W11+AB11+AG11+AL11+AQ11+AV11+BA11+BF11+BK11)</f>
        <v>162.12121212121212</v>
      </c>
      <c r="I11" s="149">
        <v>2011</v>
      </c>
      <c r="J11" s="153">
        <v>2021</v>
      </c>
      <c r="K11" s="453">
        <f>J11-I11</f>
        <v>10</v>
      </c>
      <c r="L11" s="153">
        <f>H11-M11</f>
        <v>162.12121212121212</v>
      </c>
      <c r="M11" s="164">
        <v>0</v>
      </c>
      <c r="N11" s="179">
        <v>1</v>
      </c>
      <c r="O11" s="179"/>
      <c r="P11" s="179"/>
      <c r="Q11" s="268"/>
      <c r="R11" s="269">
        <f>(SUM(O11*10+P11)/N11*10)+Q11</f>
        <v>0</v>
      </c>
      <c r="S11" s="179">
        <v>1</v>
      </c>
      <c r="T11" s="179"/>
      <c r="U11" s="179"/>
      <c r="V11" s="179"/>
      <c r="W11" s="269">
        <f>(SUM(T11*10+U11)/S11*10)+V11</f>
        <v>0</v>
      </c>
      <c r="X11" s="179">
        <v>1</v>
      </c>
      <c r="Y11" s="179"/>
      <c r="Z11" s="179"/>
      <c r="AA11" s="179"/>
      <c r="AB11" s="269">
        <f>(SUM(Y11*10+Z11)/X11*10)+AA11</f>
        <v>0</v>
      </c>
      <c r="AC11" s="179">
        <v>12</v>
      </c>
      <c r="AD11" s="179">
        <v>7</v>
      </c>
      <c r="AE11" s="179">
        <v>46</v>
      </c>
      <c r="AF11" s="179"/>
      <c r="AG11" s="269">
        <f>(SUM(AD11*10+AE11)/AC11*10)+AF11</f>
        <v>96.666666666666657</v>
      </c>
      <c r="AH11" s="179">
        <v>1</v>
      </c>
      <c r="AI11" s="179"/>
      <c r="AJ11" s="179"/>
      <c r="AK11" s="270"/>
      <c r="AL11" s="269">
        <f>(SUM(AI11*10+AJ11)/AH11*10)+AK11</f>
        <v>0</v>
      </c>
      <c r="AM11" s="179">
        <v>11</v>
      </c>
      <c r="AN11" s="179">
        <v>4</v>
      </c>
      <c r="AO11" s="179">
        <v>32</v>
      </c>
      <c r="AP11" s="270"/>
      <c r="AQ11" s="269">
        <f>(SUM(AN11*10+AO11)/AM11*10)+AP11</f>
        <v>65.454545454545453</v>
      </c>
      <c r="AR11" s="179">
        <v>1</v>
      </c>
      <c r="AS11" s="179"/>
      <c r="AT11" s="179"/>
      <c r="AU11" s="270"/>
      <c r="AV11" s="271">
        <f>SUM(AS11*10+AT11)/AR11*10</f>
        <v>0</v>
      </c>
      <c r="AW11" s="179">
        <v>1</v>
      </c>
      <c r="AX11" s="179"/>
      <c r="AY11" s="179"/>
      <c r="AZ11" s="268"/>
      <c r="BA11" s="269">
        <f>(SUM(AX11*10+AY11)/AW11*10)+AZ11</f>
        <v>0</v>
      </c>
      <c r="BB11" s="179">
        <v>1</v>
      </c>
      <c r="BC11" s="179"/>
      <c r="BD11" s="179"/>
      <c r="BE11" s="179"/>
      <c r="BF11" s="269">
        <f>(SUM(BC11*10+BD11)/BB11*10)+BE11</f>
        <v>0</v>
      </c>
      <c r="BG11" s="179">
        <v>1</v>
      </c>
      <c r="BH11" s="179"/>
      <c r="BI11" s="179"/>
      <c r="BJ11" s="179"/>
      <c r="BK11" s="269">
        <f>(SUM(BH11*10+BI11)/BG11*10)+BJ11</f>
        <v>0</v>
      </c>
      <c r="BL11" s="153">
        <f>IF(H11&lt;250,0,IF(H11&lt;500,250,IF(H11&lt;750,"500",IF(H11&lt;1000,750,IF(H11&lt;1500,1000,IF(H11&lt;2000,1500,IF(H11&lt;2500,2000,IF(H11&lt;3000,2500,3000))))))))</f>
        <v>0</v>
      </c>
      <c r="BM11" s="181">
        <v>0</v>
      </c>
      <c r="BN11" s="153">
        <f>BL11-BM11</f>
        <v>0</v>
      </c>
      <c r="BO11" s="153" t="str">
        <f>IF(BN11=0,"geen actie",CONCATENATE("diploma uitschrijven: ",BL11," punten"))</f>
        <v>geen actie</v>
      </c>
      <c r="BP11" s="149">
        <v>10</v>
      </c>
    </row>
    <row r="12" spans="1:87" ht="17.25" customHeight="1" x14ac:dyDescent="0.3">
      <c r="A12" s="149">
        <v>11</v>
      </c>
      <c r="B12" s="149" t="str">
        <f>IF(A12=BP12,"v","x")</f>
        <v>v</v>
      </c>
      <c r="C12" s="149" t="s">
        <v>237</v>
      </c>
      <c r="D12" s="483"/>
      <c r="E12" s="245" t="s">
        <v>669</v>
      </c>
      <c r="F12" s="267">
        <v>119174</v>
      </c>
      <c r="G12" s="231" t="s">
        <v>322</v>
      </c>
      <c r="H12" s="176">
        <f>SUM(M12+R12+W12+AB12+AG12+AL12+AQ12+AV12+BA12+BF12+BK12)</f>
        <v>183.33333333333334</v>
      </c>
      <c r="I12" s="149">
        <v>2011</v>
      </c>
      <c r="J12" s="153">
        <v>2021</v>
      </c>
      <c r="K12" s="453">
        <f>J12-I12</f>
        <v>10</v>
      </c>
      <c r="L12" s="153">
        <f>H12-M12</f>
        <v>183.33333333333334</v>
      </c>
      <c r="M12" s="164">
        <v>0</v>
      </c>
      <c r="N12" s="179">
        <v>1</v>
      </c>
      <c r="O12" s="179"/>
      <c r="P12" s="179"/>
      <c r="Q12" s="268"/>
      <c r="R12" s="269">
        <f>(SUM(O12*10+P12)/N12*10)+Q12</f>
        <v>0</v>
      </c>
      <c r="S12" s="179">
        <v>1</v>
      </c>
      <c r="T12" s="179"/>
      <c r="U12" s="179"/>
      <c r="V12" s="179"/>
      <c r="W12" s="269">
        <f>(SUM(T12*10+U12)/S12*10)+V12</f>
        <v>0</v>
      </c>
      <c r="X12" s="179">
        <v>1</v>
      </c>
      <c r="Y12" s="179"/>
      <c r="Z12" s="179"/>
      <c r="AA12" s="179"/>
      <c r="AB12" s="269">
        <f>(SUM(Y12*10+Z12)/X12*10)+AA12</f>
        <v>0</v>
      </c>
      <c r="AC12" s="179">
        <v>1</v>
      </c>
      <c r="AD12" s="179"/>
      <c r="AE12" s="179"/>
      <c r="AF12" s="179"/>
      <c r="AG12" s="269">
        <f>(SUM(AD12*10+AE12)/AC12*10)+AF12</f>
        <v>0</v>
      </c>
      <c r="AH12" s="179">
        <v>1</v>
      </c>
      <c r="AI12" s="179"/>
      <c r="AJ12" s="179"/>
      <c r="AK12" s="270"/>
      <c r="AL12" s="269">
        <f>(SUM(AI12*10+AJ12)/AH12*10)+AK12</f>
        <v>0</v>
      </c>
      <c r="AM12" s="179">
        <v>11</v>
      </c>
      <c r="AN12" s="179">
        <v>6</v>
      </c>
      <c r="AO12" s="179">
        <v>39</v>
      </c>
      <c r="AP12" s="270"/>
      <c r="AQ12" s="269">
        <f>(SUM(AN12*10+AO12)/AM12*10)+AP12</f>
        <v>90</v>
      </c>
      <c r="AR12" s="179">
        <v>1</v>
      </c>
      <c r="AS12" s="179"/>
      <c r="AT12" s="179"/>
      <c r="AU12" s="270"/>
      <c r="AV12" s="271">
        <f>SUM(AS12*10+AT12)/AR12*10</f>
        <v>0</v>
      </c>
      <c r="AW12" s="179">
        <v>1</v>
      </c>
      <c r="AX12" s="179"/>
      <c r="AY12" s="179"/>
      <c r="AZ12" s="268"/>
      <c r="BA12" s="269">
        <f>(SUM(AX12*10+AY12)/AW12*10)+AZ12</f>
        <v>0</v>
      </c>
      <c r="BB12" s="179">
        <v>9</v>
      </c>
      <c r="BC12" s="179">
        <v>6</v>
      </c>
      <c r="BD12" s="179">
        <v>24</v>
      </c>
      <c r="BE12" s="179"/>
      <c r="BF12" s="269">
        <f>(SUM(BC12*10+BD12)/BB12*10)+BE12</f>
        <v>93.333333333333343</v>
      </c>
      <c r="BG12" s="179">
        <v>1</v>
      </c>
      <c r="BH12" s="179"/>
      <c r="BI12" s="179"/>
      <c r="BJ12" s="179"/>
      <c r="BK12" s="269">
        <f>(SUM(BH12*10+BI12)/BG12*10)+BJ12</f>
        <v>0</v>
      </c>
      <c r="BL12" s="153">
        <f>IF(H12&lt;250,0,IF(H12&lt;500,250,IF(H12&lt;750,"500",IF(H12&lt;1000,750,IF(H12&lt;1500,1000,IF(H12&lt;2000,1500,IF(H12&lt;2500,2000,IF(H12&lt;3000,2500,3000))))))))</f>
        <v>0</v>
      </c>
      <c r="BM12" s="181">
        <v>0</v>
      </c>
      <c r="BN12" s="153">
        <f>BL12-BM12</f>
        <v>0</v>
      </c>
      <c r="BO12" s="153" t="str">
        <f>IF(BN12=0,"geen actie",CONCATENATE("diploma uitschrijven: ",BL12," punten"))</f>
        <v>geen actie</v>
      </c>
      <c r="BP12" s="149">
        <v>11</v>
      </c>
    </row>
    <row r="13" spans="1:87" ht="17.25" customHeight="1" x14ac:dyDescent="0.3">
      <c r="A13" s="149">
        <v>12</v>
      </c>
      <c r="B13" s="149" t="str">
        <f>IF(A13=BP13,"v","x")</f>
        <v>v</v>
      </c>
      <c r="C13" s="149" t="s">
        <v>237</v>
      </c>
      <c r="D13" s="153"/>
      <c r="E13" s="245" t="s">
        <v>629</v>
      </c>
      <c r="F13" s="266" t="s">
        <v>648</v>
      </c>
      <c r="G13" s="231" t="s">
        <v>542</v>
      </c>
      <c r="H13" s="176">
        <f>SUM(M13+R13+W13+AB13+AG13+AL13+AQ13+AV13+BA13+BF13+BK13)</f>
        <v>772.68686868686871</v>
      </c>
      <c r="I13" s="149">
        <v>2012</v>
      </c>
      <c r="J13" s="153">
        <v>2021</v>
      </c>
      <c r="K13" s="453">
        <f>J13-I13</f>
        <v>9</v>
      </c>
      <c r="L13" s="153">
        <f>H13-M13</f>
        <v>772.68686868686871</v>
      </c>
      <c r="M13" s="164">
        <v>0</v>
      </c>
      <c r="N13" s="179">
        <v>1</v>
      </c>
      <c r="O13" s="179"/>
      <c r="P13" s="179"/>
      <c r="Q13" s="268"/>
      <c r="R13" s="269">
        <f>(SUM(O13*10+P13)/N13*10)+Q13</f>
        <v>0</v>
      </c>
      <c r="S13" s="179">
        <v>15</v>
      </c>
      <c r="T13" s="179">
        <v>2</v>
      </c>
      <c r="U13" s="179">
        <v>36</v>
      </c>
      <c r="V13" s="179">
        <v>100</v>
      </c>
      <c r="W13" s="269">
        <f>(SUM(T13*10+U13)/S13*10)+V13</f>
        <v>137.33333333333334</v>
      </c>
      <c r="X13" s="179">
        <v>1</v>
      </c>
      <c r="Y13" s="179"/>
      <c r="Z13" s="179"/>
      <c r="AA13" s="179"/>
      <c r="AB13" s="269">
        <f>(SUM(Y13*10+Z13)/X13*10)+AA13</f>
        <v>0</v>
      </c>
      <c r="AC13" s="179">
        <v>12</v>
      </c>
      <c r="AD13" s="179">
        <v>9</v>
      </c>
      <c r="AE13" s="179">
        <v>53</v>
      </c>
      <c r="AF13" s="179"/>
      <c r="AG13" s="269">
        <f>(SUM(AD13*10+AE13)/AC13*10)+AF13</f>
        <v>119.16666666666666</v>
      </c>
      <c r="AH13" s="179">
        <v>1</v>
      </c>
      <c r="AI13" s="179"/>
      <c r="AJ13" s="179"/>
      <c r="AK13" s="270"/>
      <c r="AL13" s="269">
        <f>(SUM(AI13*10+AJ13)/AH13*10)+AK13</f>
        <v>0</v>
      </c>
      <c r="AM13" s="179">
        <v>11</v>
      </c>
      <c r="AN13" s="179">
        <v>6</v>
      </c>
      <c r="AO13" s="179">
        <v>40</v>
      </c>
      <c r="AP13" s="270"/>
      <c r="AQ13" s="269">
        <f>(SUM(AN13*10+AO13)/AM13*10)+AP13</f>
        <v>90.909090909090921</v>
      </c>
      <c r="AR13" s="179">
        <v>12</v>
      </c>
      <c r="AS13" s="179">
        <v>11</v>
      </c>
      <c r="AT13" s="179">
        <v>57</v>
      </c>
      <c r="AU13" s="270"/>
      <c r="AV13" s="271">
        <f>SUM(AS13*10+AT13)/AR13*10</f>
        <v>139.16666666666666</v>
      </c>
      <c r="AW13" s="179">
        <v>12</v>
      </c>
      <c r="AX13" s="179">
        <v>4</v>
      </c>
      <c r="AY13" s="179">
        <v>50</v>
      </c>
      <c r="AZ13" s="268">
        <v>100</v>
      </c>
      <c r="BA13" s="269">
        <f>(SUM(AX13*10+AY13)/AW13*10)+AZ13</f>
        <v>175</v>
      </c>
      <c r="BB13" s="179">
        <v>9</v>
      </c>
      <c r="BC13" s="179">
        <v>6</v>
      </c>
      <c r="BD13" s="179">
        <v>40</v>
      </c>
      <c r="BE13" s="179"/>
      <c r="BF13" s="269">
        <f>(SUM(BC13*10+BD13)/BB13*10)+BE13</f>
        <v>111.11111111111111</v>
      </c>
      <c r="BG13" s="179">
        <v>1</v>
      </c>
      <c r="BH13" s="179"/>
      <c r="BI13" s="179"/>
      <c r="BJ13" s="179"/>
      <c r="BK13" s="269">
        <f>(SUM(BH13*10+BI13)/BG13*10)+BJ13</f>
        <v>0</v>
      </c>
      <c r="BL13" s="153">
        <f>IF(H13&lt;250,0,IF(H13&lt;500,250,IF(H13&lt;750,"500",IF(H13&lt;1000,750,IF(H13&lt;1500,1000,IF(H13&lt;2000,1500,IF(H13&lt;2500,2000,IF(H13&lt;3000,2500,3000))))))))</f>
        <v>750</v>
      </c>
      <c r="BM13" s="181">
        <v>750</v>
      </c>
      <c r="BN13" s="153">
        <f>BL13-BM13</f>
        <v>0</v>
      </c>
      <c r="BO13" s="153" t="str">
        <f>IF(BN13=0,"geen actie",CONCATENATE("diploma uitschrijven: ",BL13," punten"))</f>
        <v>geen actie</v>
      </c>
      <c r="BP13" s="149">
        <v>12</v>
      </c>
    </row>
    <row r="14" spans="1:87" ht="17.25" customHeight="1" x14ac:dyDescent="0.3">
      <c r="A14" s="149">
        <v>13</v>
      </c>
      <c r="B14" s="149" t="str">
        <f>IF(A14=BP14,"v","x")</f>
        <v>v</v>
      </c>
      <c r="C14" s="149"/>
      <c r="D14" s="481"/>
      <c r="E14" s="245" t="s">
        <v>653</v>
      </c>
      <c r="F14" s="267"/>
      <c r="G14" s="231" t="s">
        <v>320</v>
      </c>
      <c r="H14" s="176">
        <f>SUM(M14+R14+W14+AB14+AG14+AL14+AQ14+AV14+BA14+BF14+BK14)</f>
        <v>153.56060606060606</v>
      </c>
      <c r="I14" s="267">
        <v>2010</v>
      </c>
      <c r="J14" s="153">
        <v>2021</v>
      </c>
      <c r="K14" s="453">
        <f>J14-I14</f>
        <v>11</v>
      </c>
      <c r="L14" s="153">
        <f>H14-M14</f>
        <v>153.56060606060606</v>
      </c>
      <c r="M14" s="164">
        <v>0</v>
      </c>
      <c r="N14" s="179">
        <v>1</v>
      </c>
      <c r="O14" s="179"/>
      <c r="P14" s="179"/>
      <c r="Q14" s="268"/>
      <c r="R14" s="269">
        <f>(SUM(O14*10+P14)/N14*10)+Q14</f>
        <v>0</v>
      </c>
      <c r="S14" s="179">
        <v>1</v>
      </c>
      <c r="T14" s="179"/>
      <c r="U14" s="179"/>
      <c r="V14" s="179"/>
      <c r="W14" s="269">
        <f>(SUM(T14*10+U14)/S14*10)+V14</f>
        <v>0</v>
      </c>
      <c r="X14" s="179">
        <v>1</v>
      </c>
      <c r="Y14" s="179"/>
      <c r="Z14" s="179"/>
      <c r="AA14" s="179"/>
      <c r="AB14" s="269">
        <f>(SUM(Y14*10+Z14)/X14*10)+AA14</f>
        <v>0</v>
      </c>
      <c r="AC14" s="179">
        <v>12</v>
      </c>
      <c r="AD14" s="179">
        <v>4</v>
      </c>
      <c r="AE14" s="179">
        <v>42</v>
      </c>
      <c r="AF14" s="179"/>
      <c r="AG14" s="269">
        <f>(SUM(AD14*10+AE14)/AC14*10)+AF14</f>
        <v>68.333333333333329</v>
      </c>
      <c r="AH14" s="179">
        <v>1</v>
      </c>
      <c r="AI14" s="179"/>
      <c r="AJ14" s="179"/>
      <c r="AK14" s="270"/>
      <c r="AL14" s="269">
        <f>(SUM(AI14*10+AJ14)/AH14*10)+AK14</f>
        <v>0</v>
      </c>
      <c r="AM14" s="179">
        <v>11</v>
      </c>
      <c r="AN14" s="179">
        <v>3</v>
      </c>
      <c r="AO14" s="179">
        <v>28</v>
      </c>
      <c r="AP14" s="270"/>
      <c r="AQ14" s="269">
        <f>(SUM(AN14*10+AO14)/AM14*10)+AP14</f>
        <v>52.727272727272727</v>
      </c>
      <c r="AR14" s="179">
        <v>12</v>
      </c>
      <c r="AS14" s="179">
        <v>1</v>
      </c>
      <c r="AT14" s="179">
        <v>29</v>
      </c>
      <c r="AU14" s="270"/>
      <c r="AV14" s="271">
        <f>SUM(AS14*10+AT14)/AR14*10</f>
        <v>32.5</v>
      </c>
      <c r="AW14" s="179">
        <v>1</v>
      </c>
      <c r="AX14" s="179"/>
      <c r="AY14" s="179"/>
      <c r="AZ14" s="268"/>
      <c r="BA14" s="269">
        <f>(SUM(AX14*10+AY14)/AW14*10)+AZ14</f>
        <v>0</v>
      </c>
      <c r="BB14" s="179">
        <v>1</v>
      </c>
      <c r="BC14" s="179"/>
      <c r="BD14" s="179"/>
      <c r="BE14" s="179"/>
      <c r="BF14" s="269">
        <f>(SUM(BC14*10+BD14)/BB14*10)+BE14</f>
        <v>0</v>
      </c>
      <c r="BG14" s="179">
        <v>1</v>
      </c>
      <c r="BH14" s="179"/>
      <c r="BI14" s="179"/>
      <c r="BJ14" s="179"/>
      <c r="BK14" s="269">
        <f>(SUM(BH14*10+BI14)/BG14*10)+BJ14</f>
        <v>0</v>
      </c>
      <c r="BL14" s="153">
        <f>IF(H14&lt;250,0,IF(H14&lt;500,250,IF(H14&lt;750,"500",IF(H14&lt;1000,750,IF(H14&lt;1500,1000,IF(H14&lt;2000,1500,IF(H14&lt;2500,2000,IF(H14&lt;3000,2500,3000))))))))</f>
        <v>0</v>
      </c>
      <c r="BM14" s="181">
        <v>0</v>
      </c>
      <c r="BN14" s="153">
        <f>BL14-BM14</f>
        <v>0</v>
      </c>
      <c r="BO14" s="153" t="str">
        <f>IF(BN14=0,"geen actie",CONCATENATE("diploma uitschrijven: ",BL14," punten"))</f>
        <v>geen actie</v>
      </c>
      <c r="BP14" s="149">
        <v>13</v>
      </c>
    </row>
    <row r="15" spans="1:87" ht="17.25" customHeight="1" x14ac:dyDescent="0.3">
      <c r="A15" s="149">
        <v>14</v>
      </c>
      <c r="B15" s="149" t="str">
        <f>IF(A15=BP15,"v","x")</f>
        <v>v</v>
      </c>
      <c r="C15" s="149" t="s">
        <v>237</v>
      </c>
      <c r="D15" s="483"/>
      <c r="E15" s="245" t="s">
        <v>733</v>
      </c>
      <c r="F15" s="266"/>
      <c r="G15" s="231" t="s">
        <v>326</v>
      </c>
      <c r="H15" s="176">
        <f>SUM(M15+R15+W15+AB15+AG15+AL15+AQ15+AV15+BA15+BF15+BK15)</f>
        <v>25.555555555555554</v>
      </c>
      <c r="I15" s="149">
        <v>2014</v>
      </c>
      <c r="J15" s="153">
        <v>2021</v>
      </c>
      <c r="K15" s="453">
        <f>J15-I15</f>
        <v>7</v>
      </c>
      <c r="L15" s="153">
        <f>H15-M15</f>
        <v>25.555555555555554</v>
      </c>
      <c r="M15" s="164">
        <v>0</v>
      </c>
      <c r="N15" s="179">
        <v>1</v>
      </c>
      <c r="O15" s="179"/>
      <c r="P15" s="179"/>
      <c r="Q15" s="268"/>
      <c r="R15" s="269">
        <f>(SUM(O15*10+P15)/N15*10)+Q15</f>
        <v>0</v>
      </c>
      <c r="S15" s="179">
        <v>1</v>
      </c>
      <c r="T15" s="179"/>
      <c r="U15" s="179"/>
      <c r="V15" s="179"/>
      <c r="W15" s="269">
        <f>(SUM(T15*10+U15)/S15*10)+V15</f>
        <v>0</v>
      </c>
      <c r="X15" s="179">
        <v>1</v>
      </c>
      <c r="Y15" s="179"/>
      <c r="Z15" s="179"/>
      <c r="AA15" s="179"/>
      <c r="AB15" s="269">
        <f>(SUM(Y15*10+Z15)/X15*10)+AA15</f>
        <v>0</v>
      </c>
      <c r="AC15" s="179">
        <v>1</v>
      </c>
      <c r="AD15" s="179"/>
      <c r="AE15" s="179"/>
      <c r="AF15" s="179"/>
      <c r="AG15" s="269">
        <f>(SUM(AD15*10+AE15)/AC15*10)+AF15</f>
        <v>0</v>
      </c>
      <c r="AH15" s="179">
        <v>1</v>
      </c>
      <c r="AI15" s="179"/>
      <c r="AJ15" s="179"/>
      <c r="AK15" s="270"/>
      <c r="AL15" s="269">
        <f>(SUM(AI15*10+AJ15)/AH15*10)+AK15</f>
        <v>0</v>
      </c>
      <c r="AM15" s="179">
        <v>1</v>
      </c>
      <c r="AN15" s="179"/>
      <c r="AO15" s="179"/>
      <c r="AP15" s="270"/>
      <c r="AQ15" s="269">
        <f>(SUM(AN15*10+AO15)/AM15*10)+AP15</f>
        <v>0</v>
      </c>
      <c r="AR15" s="179">
        <v>1</v>
      </c>
      <c r="AS15" s="179"/>
      <c r="AT15" s="179"/>
      <c r="AU15" s="270"/>
      <c r="AV15" s="271">
        <f>SUM(AS15*10+AT15)/AR15*10</f>
        <v>0</v>
      </c>
      <c r="AW15" s="179">
        <v>1</v>
      </c>
      <c r="AX15" s="179"/>
      <c r="AY15" s="179"/>
      <c r="AZ15" s="268"/>
      <c r="BA15" s="269">
        <f>(SUM(AX15*10+AY15)/AW15*10)+AZ15</f>
        <v>0</v>
      </c>
      <c r="BB15" s="179">
        <v>9</v>
      </c>
      <c r="BC15" s="179">
        <v>1</v>
      </c>
      <c r="BD15" s="179">
        <v>13</v>
      </c>
      <c r="BE15" s="179"/>
      <c r="BF15" s="269">
        <f>(SUM(BC15*10+BD15)/BB15*10)+BE15</f>
        <v>25.555555555555554</v>
      </c>
      <c r="BG15" s="179">
        <v>1</v>
      </c>
      <c r="BH15" s="179"/>
      <c r="BI15" s="179"/>
      <c r="BJ15" s="179"/>
      <c r="BK15" s="269">
        <f>(SUM(BH15*10+BI15)/BG15*10)+BJ15</f>
        <v>0</v>
      </c>
      <c r="BL15" s="153">
        <f>IF(H15&lt;250,0,IF(H15&lt;500,250,IF(H15&lt;750,"500",IF(H15&lt;1000,750,IF(H15&lt;1500,1000,IF(H15&lt;2000,1500,IF(H15&lt;2500,2000,IF(H15&lt;3000,2500,3000))))))))</f>
        <v>0</v>
      </c>
      <c r="BM15" s="181">
        <v>0</v>
      </c>
      <c r="BN15" s="153">
        <f>BL15-BM15</f>
        <v>0</v>
      </c>
      <c r="BO15" s="153" t="str">
        <f>IF(BN15=0,"geen actie",CONCATENATE("diploma uitschrijven: ",BL15," punten"))</f>
        <v>geen actie</v>
      </c>
      <c r="BP15" s="149">
        <v>14</v>
      </c>
    </row>
    <row r="16" spans="1:87" ht="17.25" customHeight="1" x14ac:dyDescent="0.3">
      <c r="A16" s="149">
        <v>15</v>
      </c>
      <c r="B16" s="149" t="str">
        <f>IF(A16=BP16,"v","x")</f>
        <v>v</v>
      </c>
      <c r="C16" s="149"/>
      <c r="D16" s="183"/>
      <c r="E16" s="245" t="s">
        <v>349</v>
      </c>
      <c r="F16" s="149">
        <v>117816</v>
      </c>
      <c r="G16" s="177" t="s">
        <v>238</v>
      </c>
      <c r="H16" s="176">
        <f>SUM(M16+R16+W16+AB16+AG16+AL16+AQ16+AV16+BA16+BF16+BK16)</f>
        <v>94.166666666666671</v>
      </c>
      <c r="I16" s="153">
        <v>2011</v>
      </c>
      <c r="J16" s="153">
        <v>2021</v>
      </c>
      <c r="K16" s="453">
        <f>J16-I16</f>
        <v>10</v>
      </c>
      <c r="L16" s="153">
        <f>H16-M16</f>
        <v>0</v>
      </c>
      <c r="M16" s="164">
        <v>94.166666666666671</v>
      </c>
      <c r="N16" s="179">
        <v>1</v>
      </c>
      <c r="O16" s="179"/>
      <c r="P16" s="179"/>
      <c r="Q16" s="268"/>
      <c r="R16" s="269">
        <f>(SUM(O16*10+P16)/N16*10)+Q16</f>
        <v>0</v>
      </c>
      <c r="S16" s="179">
        <v>1</v>
      </c>
      <c r="T16" s="179"/>
      <c r="U16" s="179"/>
      <c r="V16" s="179"/>
      <c r="W16" s="269">
        <f>(SUM(T16*10+U16)/S16*10)+V16</f>
        <v>0</v>
      </c>
      <c r="X16" s="179">
        <v>1</v>
      </c>
      <c r="Y16" s="179"/>
      <c r="Z16" s="179"/>
      <c r="AA16" s="179"/>
      <c r="AB16" s="269">
        <f>(SUM(Y16*10+Z16)/X16*10)+AA16</f>
        <v>0</v>
      </c>
      <c r="AC16" s="179">
        <v>1</v>
      </c>
      <c r="AD16" s="179"/>
      <c r="AE16" s="179"/>
      <c r="AF16" s="179"/>
      <c r="AG16" s="269">
        <f>(SUM(AD16*10+AE16)/AC16*10)+AF16</f>
        <v>0</v>
      </c>
      <c r="AH16" s="179">
        <v>1</v>
      </c>
      <c r="AI16" s="179"/>
      <c r="AJ16" s="179"/>
      <c r="AK16" s="270"/>
      <c r="AL16" s="269">
        <f>(SUM(AI16*10+AJ16)/AH16*10)+AK16</f>
        <v>0</v>
      </c>
      <c r="AM16" s="179">
        <v>1</v>
      </c>
      <c r="AN16" s="179"/>
      <c r="AO16" s="179"/>
      <c r="AP16" s="270"/>
      <c r="AQ16" s="269">
        <f>(SUM(AN16*10+AO16)/AM16*10)+AP16</f>
        <v>0</v>
      </c>
      <c r="AR16" s="179">
        <v>1</v>
      </c>
      <c r="AS16" s="179"/>
      <c r="AT16" s="179"/>
      <c r="AU16" s="270"/>
      <c r="AV16" s="271">
        <f>SUM(AS16*10+AT16)/AR16*10</f>
        <v>0</v>
      </c>
      <c r="AW16" s="179">
        <v>1</v>
      </c>
      <c r="AX16" s="179"/>
      <c r="AY16" s="179"/>
      <c r="AZ16" s="268"/>
      <c r="BA16" s="269">
        <f>(SUM(AX16*10+AY16)/AW16*10)+AZ16</f>
        <v>0</v>
      </c>
      <c r="BB16" s="179">
        <v>1</v>
      </c>
      <c r="BC16" s="179"/>
      <c r="BD16" s="179"/>
      <c r="BE16" s="179"/>
      <c r="BF16" s="269">
        <f>(SUM(BC16*10+BD16)/BB16*10)+BE16</f>
        <v>0</v>
      </c>
      <c r="BG16" s="179">
        <v>1</v>
      </c>
      <c r="BH16" s="179"/>
      <c r="BI16" s="179"/>
      <c r="BJ16" s="179"/>
      <c r="BK16" s="269">
        <f>(SUM(BH16*10+BI16)/BG16*10)+BJ16</f>
        <v>0</v>
      </c>
      <c r="BL16" s="153">
        <f>IF(H16&lt;250,0,IF(H16&lt;500,250,IF(H16&lt;750,"500",IF(H16&lt;1000,750,IF(H16&lt;1500,1000,IF(H16&lt;2000,1500,IF(H16&lt;2500,2000,IF(H16&lt;3000,2500,3000))))))))</f>
        <v>0</v>
      </c>
      <c r="BM16" s="181">
        <v>0</v>
      </c>
      <c r="BN16" s="153">
        <f>BL16-BM16</f>
        <v>0</v>
      </c>
      <c r="BO16" s="153" t="str">
        <f>IF(BN16=0,"geen actie",CONCATENATE("diploma uitschrijven: ",BL16," punten"))</f>
        <v>geen actie</v>
      </c>
      <c r="BP16" s="149">
        <v>15</v>
      </c>
    </row>
    <row r="17" spans="1:68" ht="17.25" customHeight="1" x14ac:dyDescent="0.3">
      <c r="A17" s="149">
        <v>16</v>
      </c>
      <c r="B17" s="149" t="str">
        <f>IF(A17=BP17,"v","x")</f>
        <v>v</v>
      </c>
      <c r="C17" s="149" t="s">
        <v>237</v>
      </c>
      <c r="D17" s="153"/>
      <c r="E17" s="245" t="s">
        <v>588</v>
      </c>
      <c r="F17" s="149">
        <v>118931</v>
      </c>
      <c r="G17" s="177" t="s">
        <v>542</v>
      </c>
      <c r="H17" s="176">
        <f>SUM(M17+R17+W17+AB17+AG17+AL17+AQ17+AV17+BA17+BF17+BK17)</f>
        <v>806.36435786435788</v>
      </c>
      <c r="I17" s="149">
        <v>2012</v>
      </c>
      <c r="J17" s="153">
        <v>2021</v>
      </c>
      <c r="K17" s="453">
        <f>J17-I17</f>
        <v>9</v>
      </c>
      <c r="L17" s="153">
        <f>H17-M17</f>
        <v>806.36435786435788</v>
      </c>
      <c r="M17" s="164">
        <v>0</v>
      </c>
      <c r="N17" s="179">
        <v>10</v>
      </c>
      <c r="O17" s="179">
        <v>3</v>
      </c>
      <c r="P17" s="179">
        <v>35</v>
      </c>
      <c r="Q17" s="268">
        <v>100</v>
      </c>
      <c r="R17" s="269">
        <f>(SUM(O17*10+P17)/N17*10)+Q17</f>
        <v>165</v>
      </c>
      <c r="S17" s="179">
        <v>15</v>
      </c>
      <c r="T17" s="179">
        <v>4</v>
      </c>
      <c r="U17" s="179">
        <v>44</v>
      </c>
      <c r="V17" s="179">
        <v>100</v>
      </c>
      <c r="W17" s="269">
        <f>(SUM(T17*10+U17)/S17*10)+V17</f>
        <v>156</v>
      </c>
      <c r="X17" s="179">
        <v>18</v>
      </c>
      <c r="Y17" s="179">
        <v>2</v>
      </c>
      <c r="Z17" s="179">
        <v>27</v>
      </c>
      <c r="AA17" s="179">
        <v>100</v>
      </c>
      <c r="AB17" s="269">
        <f>(SUM(Y17*10+Z17)/X17*10)+AA17</f>
        <v>126.11111111111111</v>
      </c>
      <c r="AC17" s="179">
        <v>12</v>
      </c>
      <c r="AD17" s="179">
        <v>4</v>
      </c>
      <c r="AE17" s="179">
        <v>32</v>
      </c>
      <c r="AF17" s="179"/>
      <c r="AG17" s="269">
        <f>(SUM(AD17*10+AE17)/AC17*10)+AF17</f>
        <v>60</v>
      </c>
      <c r="AH17" s="179">
        <v>1</v>
      </c>
      <c r="AI17" s="179"/>
      <c r="AJ17" s="179"/>
      <c r="AK17" s="270"/>
      <c r="AL17" s="269">
        <f>(SUM(AI17*10+AJ17)/AH17*10)+AK17</f>
        <v>0</v>
      </c>
      <c r="AM17" s="179">
        <v>11</v>
      </c>
      <c r="AN17" s="179">
        <v>5</v>
      </c>
      <c r="AO17" s="179">
        <v>36</v>
      </c>
      <c r="AP17" s="270"/>
      <c r="AQ17" s="269">
        <f>(SUM(AN17*10+AO17)/AM17*10)+AP17</f>
        <v>78.181818181818187</v>
      </c>
      <c r="AR17" s="179">
        <v>12</v>
      </c>
      <c r="AS17" s="179">
        <v>7</v>
      </c>
      <c r="AT17" s="179">
        <v>53</v>
      </c>
      <c r="AU17" s="270"/>
      <c r="AV17" s="271">
        <f>SUM(AS17*10+AT17)/AR17*10</f>
        <v>102.5</v>
      </c>
      <c r="AW17" s="179">
        <v>1</v>
      </c>
      <c r="AX17" s="179"/>
      <c r="AY17" s="179"/>
      <c r="AZ17" s="268"/>
      <c r="BA17" s="269">
        <f>(SUM(AX17*10+AY17)/AW17*10)+AZ17</f>
        <v>0</v>
      </c>
      <c r="BB17" s="179">
        <v>1</v>
      </c>
      <c r="BC17" s="179"/>
      <c r="BD17" s="179"/>
      <c r="BE17" s="179"/>
      <c r="BF17" s="269">
        <f>(SUM(BC17*10+BD17)/BB17*10)+BE17</f>
        <v>0</v>
      </c>
      <c r="BG17" s="179">
        <v>7</v>
      </c>
      <c r="BH17" s="179">
        <v>0</v>
      </c>
      <c r="BI17" s="179">
        <v>13</v>
      </c>
      <c r="BJ17" s="179">
        <v>100</v>
      </c>
      <c r="BK17" s="269">
        <f>(SUM(BH17*10+BI17)/BG17*10)+BJ17</f>
        <v>118.57142857142857</v>
      </c>
      <c r="BL17" s="153">
        <f>IF(H17&lt;250,0,IF(H17&lt;500,250,IF(H17&lt;750,"500",IF(H17&lt;1000,750,IF(H17&lt;1500,1000,IF(H17&lt;2000,1500,IF(H17&lt;2500,2000,IF(H17&lt;3000,2500,3000))))))))</f>
        <v>750</v>
      </c>
      <c r="BM17" s="181">
        <v>500</v>
      </c>
      <c r="BN17" s="153">
        <f>BL17-BM17</f>
        <v>250</v>
      </c>
      <c r="BO17" s="153" t="str">
        <f>IF(BN17=0,"geen actie",CONCATENATE("diploma uitschrijven: ",BL17," punten"))</f>
        <v>diploma uitschrijven: 750 punten</v>
      </c>
      <c r="BP17" s="149">
        <v>16</v>
      </c>
    </row>
    <row r="18" spans="1:68" ht="17.25" customHeight="1" x14ac:dyDescent="0.3">
      <c r="A18" s="149">
        <v>17</v>
      </c>
      <c r="B18" s="149" t="str">
        <f>IF(A18=BP18,"v","x")</f>
        <v>v</v>
      </c>
      <c r="C18" s="149"/>
      <c r="D18" s="189"/>
      <c r="E18" s="245" t="s">
        <v>548</v>
      </c>
      <c r="F18" s="193"/>
      <c r="G18" s="177" t="s">
        <v>542</v>
      </c>
      <c r="H18" s="176">
        <f>SUM(M18+R18+W18+AB18+AG18+AL18+AQ18+AV18+BA18+BF18+BK18)</f>
        <v>137.91666666666669</v>
      </c>
      <c r="I18" s="149">
        <v>2010</v>
      </c>
      <c r="J18" s="153">
        <v>2021</v>
      </c>
      <c r="K18" s="453">
        <f>J18-I18</f>
        <v>11</v>
      </c>
      <c r="L18" s="153">
        <f>H18-M18</f>
        <v>0</v>
      </c>
      <c r="M18" s="164">
        <v>137.91666666666669</v>
      </c>
      <c r="N18" s="179">
        <v>1</v>
      </c>
      <c r="O18" s="179"/>
      <c r="P18" s="179"/>
      <c r="Q18" s="268"/>
      <c r="R18" s="269">
        <f>(SUM(O18*10+P18)/N18*10)+Q18</f>
        <v>0</v>
      </c>
      <c r="S18" s="179">
        <v>1</v>
      </c>
      <c r="T18" s="179"/>
      <c r="U18" s="179"/>
      <c r="V18" s="179"/>
      <c r="W18" s="269">
        <f>(SUM(T18*10+U18)/S18*10)+V18</f>
        <v>0</v>
      </c>
      <c r="X18" s="179">
        <v>1</v>
      </c>
      <c r="Y18" s="179"/>
      <c r="Z18" s="179"/>
      <c r="AA18" s="179"/>
      <c r="AB18" s="269">
        <f>(SUM(Y18*10+Z18)/X18*10)+AA18</f>
        <v>0</v>
      </c>
      <c r="AC18" s="179">
        <v>1</v>
      </c>
      <c r="AD18" s="179"/>
      <c r="AE18" s="179"/>
      <c r="AF18" s="179"/>
      <c r="AG18" s="269">
        <f>(SUM(AD18*10+AE18)/AC18*10)+AF18</f>
        <v>0</v>
      </c>
      <c r="AH18" s="179">
        <v>1</v>
      </c>
      <c r="AI18" s="179"/>
      <c r="AJ18" s="179"/>
      <c r="AK18" s="270"/>
      <c r="AL18" s="269">
        <f>(SUM(AI18*10+AJ18)/AH18*10)+AK18</f>
        <v>0</v>
      </c>
      <c r="AM18" s="179">
        <v>1</v>
      </c>
      <c r="AN18" s="179"/>
      <c r="AO18" s="179"/>
      <c r="AP18" s="270"/>
      <c r="AQ18" s="269">
        <f>(SUM(AN18*10+AO18)/AM18*10)+AP18</f>
        <v>0</v>
      </c>
      <c r="AR18" s="179">
        <v>1</v>
      </c>
      <c r="AS18" s="179"/>
      <c r="AT18" s="179"/>
      <c r="AU18" s="270"/>
      <c r="AV18" s="271">
        <f>SUM(AS18*10+AT18)/AR18*10</f>
        <v>0</v>
      </c>
      <c r="AW18" s="179">
        <v>1</v>
      </c>
      <c r="AX18" s="179"/>
      <c r="AY18" s="179"/>
      <c r="AZ18" s="268"/>
      <c r="BA18" s="269">
        <f>(SUM(AX18*10+AY18)/AW18*10)+AZ18</f>
        <v>0</v>
      </c>
      <c r="BB18" s="179">
        <v>1</v>
      </c>
      <c r="BC18" s="179"/>
      <c r="BD18" s="179"/>
      <c r="BE18" s="179"/>
      <c r="BF18" s="269">
        <f>(SUM(BC18*10+BD18)/BB18*10)+BE18</f>
        <v>0</v>
      </c>
      <c r="BG18" s="179">
        <v>1</v>
      </c>
      <c r="BH18" s="179"/>
      <c r="BI18" s="179"/>
      <c r="BJ18" s="179"/>
      <c r="BK18" s="269">
        <f>(SUM(BH18*10+BI18)/BG18*10)+BJ18</f>
        <v>0</v>
      </c>
      <c r="BL18" s="153">
        <f>IF(H18&lt;250,0,IF(H18&lt;500,250,IF(H18&lt;750,"500",IF(H18&lt;1000,750,IF(H18&lt;1500,1000,IF(H18&lt;2000,1500,IF(H18&lt;2500,2000,IF(H18&lt;3000,2500,3000))))))))</f>
        <v>0</v>
      </c>
      <c r="BM18" s="181">
        <v>0</v>
      </c>
      <c r="BN18" s="153">
        <f>BL18-BM18</f>
        <v>0</v>
      </c>
      <c r="BO18" s="153" t="str">
        <f>IF(BN18=0,"geen actie",CONCATENATE("diploma uitschrijven: ",BL18," punten"))</f>
        <v>geen actie</v>
      </c>
      <c r="BP18" s="149">
        <v>17</v>
      </c>
    </row>
    <row r="19" spans="1:68" ht="17.25" customHeight="1" x14ac:dyDescent="0.3">
      <c r="A19" s="149">
        <v>18</v>
      </c>
      <c r="B19" s="149" t="str">
        <f>IF(A19=BP19,"v","x")</f>
        <v>v</v>
      </c>
      <c r="C19" s="149"/>
      <c r="D19" s="463"/>
      <c r="E19" s="245" t="s">
        <v>587</v>
      </c>
      <c r="F19" s="149">
        <v>119330</v>
      </c>
      <c r="G19" s="177" t="s">
        <v>542</v>
      </c>
      <c r="H19" s="176">
        <f>SUM(M19+R19+W19+AB19+AG19+AL19+AQ19+AV19+BA19+BF19+BK19)</f>
        <v>148</v>
      </c>
      <c r="I19" s="149">
        <v>2011</v>
      </c>
      <c r="J19" s="153">
        <v>2021</v>
      </c>
      <c r="K19" s="453">
        <f>J19-I19</f>
        <v>10</v>
      </c>
      <c r="L19" s="153">
        <f>H19-M19</f>
        <v>148</v>
      </c>
      <c r="M19" s="164">
        <v>0</v>
      </c>
      <c r="N19" s="179">
        <v>10</v>
      </c>
      <c r="O19" s="179">
        <v>3</v>
      </c>
      <c r="P19" s="179">
        <v>18</v>
      </c>
      <c r="Q19" s="268">
        <v>100</v>
      </c>
      <c r="R19" s="269">
        <f>(SUM(O19*10+P19)/N19*10)+Q19</f>
        <v>148</v>
      </c>
      <c r="S19" s="179">
        <v>1</v>
      </c>
      <c r="T19" s="179"/>
      <c r="U19" s="179"/>
      <c r="V19" s="179"/>
      <c r="W19" s="269">
        <f>(SUM(T19*10+U19)/S19*10)+V19</f>
        <v>0</v>
      </c>
      <c r="X19" s="179">
        <v>1</v>
      </c>
      <c r="Y19" s="179"/>
      <c r="Z19" s="179"/>
      <c r="AA19" s="179"/>
      <c r="AB19" s="269">
        <f>(SUM(Y19*10+Z19)/X19*10)+AA19</f>
        <v>0</v>
      </c>
      <c r="AC19" s="179">
        <v>1</v>
      </c>
      <c r="AD19" s="179"/>
      <c r="AE19" s="179"/>
      <c r="AF19" s="179"/>
      <c r="AG19" s="269">
        <f>(SUM(AD19*10+AE19)/AC19*10)+AF19</f>
        <v>0</v>
      </c>
      <c r="AH19" s="179">
        <v>1</v>
      </c>
      <c r="AI19" s="179"/>
      <c r="AJ19" s="179"/>
      <c r="AK19" s="270"/>
      <c r="AL19" s="269">
        <f>(SUM(AI19*10+AJ19)/AH19*10)+AK19</f>
        <v>0</v>
      </c>
      <c r="AM19" s="179">
        <v>1</v>
      </c>
      <c r="AN19" s="179"/>
      <c r="AO19" s="179"/>
      <c r="AP19" s="270"/>
      <c r="AQ19" s="269">
        <f>(SUM(AN19*10+AO19)/AM19*10)+AP19</f>
        <v>0</v>
      </c>
      <c r="AR19" s="179">
        <v>1</v>
      </c>
      <c r="AS19" s="179"/>
      <c r="AT19" s="179"/>
      <c r="AU19" s="270"/>
      <c r="AV19" s="271">
        <f>SUM(AS19*10+AT19)/AR19*10</f>
        <v>0</v>
      </c>
      <c r="AW19" s="179">
        <v>1</v>
      </c>
      <c r="AX19" s="179"/>
      <c r="AY19" s="179"/>
      <c r="AZ19" s="268"/>
      <c r="BA19" s="269">
        <f>(SUM(AX19*10+AY19)/AW19*10)+AZ19</f>
        <v>0</v>
      </c>
      <c r="BB19" s="179">
        <v>1</v>
      </c>
      <c r="BC19" s="179"/>
      <c r="BD19" s="179"/>
      <c r="BE19" s="179"/>
      <c r="BF19" s="269">
        <f>(SUM(BC19*10+BD19)/BB19*10)+BE19</f>
        <v>0</v>
      </c>
      <c r="BG19" s="179">
        <v>1</v>
      </c>
      <c r="BH19" s="179"/>
      <c r="BI19" s="179"/>
      <c r="BJ19" s="179"/>
      <c r="BK19" s="269">
        <f>(SUM(BH19*10+BI19)/BG19*10)+BJ19</f>
        <v>0</v>
      </c>
      <c r="BL19" s="153">
        <f>IF(H19&lt;250,0,IF(H19&lt;500,250,IF(H19&lt;750,"500",IF(H19&lt;1000,750,IF(H19&lt;1500,1000,IF(H19&lt;2000,1500,IF(H19&lt;2500,2000,IF(H19&lt;3000,2500,3000))))))))</f>
        <v>0</v>
      </c>
      <c r="BM19" s="181">
        <v>0</v>
      </c>
      <c r="BN19" s="153">
        <f>BL19-BM19</f>
        <v>0</v>
      </c>
      <c r="BO19" s="153" t="str">
        <f>IF(BN19=0,"geen actie",CONCATENATE("diploma uitschrijven: ",BL19," punten"))</f>
        <v>geen actie</v>
      </c>
      <c r="BP19" s="149">
        <v>18</v>
      </c>
    </row>
    <row r="20" spans="1:68" ht="17.25" customHeight="1" x14ac:dyDescent="0.3">
      <c r="A20" s="149">
        <v>19</v>
      </c>
      <c r="B20" s="149" t="str">
        <f>IF(A20=BP20,"v","x")</f>
        <v>v</v>
      </c>
      <c r="C20" s="149"/>
      <c r="D20" s="189"/>
      <c r="E20" s="245"/>
      <c r="F20" s="149"/>
      <c r="G20" s="177"/>
      <c r="H20" s="176">
        <f>SUM(M20+R20+W20+AB20+AG20+AL20+AQ20+AV20+BA20+BF20+BK20)</f>
        <v>0</v>
      </c>
      <c r="I20" s="182"/>
      <c r="J20" s="153">
        <v>2021</v>
      </c>
      <c r="K20" s="453">
        <f>J20-I20</f>
        <v>2021</v>
      </c>
      <c r="L20" s="153">
        <f>H20-M20</f>
        <v>0</v>
      </c>
      <c r="M20" s="164">
        <v>0</v>
      </c>
      <c r="N20" s="179">
        <v>1</v>
      </c>
      <c r="O20" s="179"/>
      <c r="P20" s="179"/>
      <c r="Q20" s="268"/>
      <c r="R20" s="269">
        <f>(SUM(O20*10+P20)/N20*10)+Q20</f>
        <v>0</v>
      </c>
      <c r="S20" s="179">
        <v>1</v>
      </c>
      <c r="T20" s="179"/>
      <c r="U20" s="179"/>
      <c r="V20" s="179"/>
      <c r="W20" s="269">
        <f>(SUM(T20*10+U20)/S20*10)+V20</f>
        <v>0</v>
      </c>
      <c r="X20" s="179">
        <v>1</v>
      </c>
      <c r="Y20" s="179"/>
      <c r="Z20" s="179"/>
      <c r="AA20" s="179"/>
      <c r="AB20" s="269">
        <f>(SUM(Y20*10+Z20)/X20*10)+AA20</f>
        <v>0</v>
      </c>
      <c r="AC20" s="179">
        <v>1</v>
      </c>
      <c r="AD20" s="179"/>
      <c r="AE20" s="179"/>
      <c r="AF20" s="179"/>
      <c r="AG20" s="269">
        <f>(SUM(AD20*10+AE20)/AC20*10)+AF20</f>
        <v>0</v>
      </c>
      <c r="AH20" s="179">
        <v>1</v>
      </c>
      <c r="AI20" s="179"/>
      <c r="AJ20" s="179"/>
      <c r="AK20" s="270"/>
      <c r="AL20" s="269">
        <f>(SUM(AI20*10+AJ20)/AH20*10)+AK20</f>
        <v>0</v>
      </c>
      <c r="AM20" s="179">
        <v>1</v>
      </c>
      <c r="AN20" s="179"/>
      <c r="AO20" s="179"/>
      <c r="AP20" s="270"/>
      <c r="AQ20" s="269">
        <f>(SUM(AN20*10+AO20)/AM20*10)+AP20</f>
        <v>0</v>
      </c>
      <c r="AR20" s="179">
        <v>1</v>
      </c>
      <c r="AS20" s="179"/>
      <c r="AT20" s="179"/>
      <c r="AU20" s="270"/>
      <c r="AV20" s="271">
        <f>SUM(AS20*10+AT20)/AR20*10</f>
        <v>0</v>
      </c>
      <c r="AW20" s="179">
        <v>1</v>
      </c>
      <c r="AX20" s="179"/>
      <c r="AY20" s="179"/>
      <c r="AZ20" s="268"/>
      <c r="BA20" s="269">
        <f>(SUM(AX20*10+AY20)/AW20*10)+AZ20</f>
        <v>0</v>
      </c>
      <c r="BB20" s="179">
        <v>1</v>
      </c>
      <c r="BC20" s="179"/>
      <c r="BD20" s="179"/>
      <c r="BE20" s="179"/>
      <c r="BF20" s="269">
        <f>(SUM(BC20*10+BD20)/BB20*10)+BE20</f>
        <v>0</v>
      </c>
      <c r="BG20" s="179">
        <v>1</v>
      </c>
      <c r="BH20" s="179"/>
      <c r="BI20" s="179"/>
      <c r="BJ20" s="179"/>
      <c r="BK20" s="269">
        <f>(SUM(BH20*10+BI20)/BG20*10)+BJ20</f>
        <v>0</v>
      </c>
      <c r="BL20" s="153">
        <f>IF(H20&lt;250,0,IF(H20&lt;500,250,IF(H20&lt;750,"500",IF(H20&lt;1000,750,IF(H20&lt;1500,1000,IF(H20&lt;2000,1500,IF(H20&lt;2500,2000,IF(H20&lt;3000,2500,3000))))))))</f>
        <v>0</v>
      </c>
      <c r="BM20" s="181">
        <v>0</v>
      </c>
      <c r="BN20" s="153">
        <f>BL20-BM20</f>
        <v>0</v>
      </c>
      <c r="BO20" s="153" t="str">
        <f>IF(BN20=0,"geen actie",CONCATENATE("diploma uitschrijven: ",BL20," punten"))</f>
        <v>geen actie</v>
      </c>
      <c r="BP20" s="149">
        <v>19</v>
      </c>
    </row>
    <row r="21" spans="1:68" ht="17.25" customHeight="1" x14ac:dyDescent="0.3">
      <c r="A21" s="149">
        <v>20</v>
      </c>
      <c r="B21" s="149" t="str">
        <f>IF(A21=BP21,"v","x")</f>
        <v>v</v>
      </c>
      <c r="C21" s="149"/>
      <c r="D21" s="189"/>
      <c r="E21" s="245"/>
      <c r="F21" s="193"/>
      <c r="G21" s="177"/>
      <c r="H21" s="176">
        <f>SUM(M21+R21+W21+AB21+AG21+AL21+AQ21+AV21+BA21+BF21+BK21)</f>
        <v>0</v>
      </c>
      <c r="I21" s="149"/>
      <c r="J21" s="153">
        <v>2021</v>
      </c>
      <c r="K21" s="453">
        <f>J21-I21</f>
        <v>2021</v>
      </c>
      <c r="L21" s="153">
        <f>H21-M21</f>
        <v>0</v>
      </c>
      <c r="M21" s="164">
        <v>0</v>
      </c>
      <c r="N21" s="179">
        <v>1</v>
      </c>
      <c r="O21" s="179"/>
      <c r="P21" s="179"/>
      <c r="Q21" s="268"/>
      <c r="R21" s="269">
        <f>(SUM(O21*10+P21)/N21*10)+Q21</f>
        <v>0</v>
      </c>
      <c r="S21" s="179">
        <v>1</v>
      </c>
      <c r="T21" s="179"/>
      <c r="U21" s="179"/>
      <c r="V21" s="179"/>
      <c r="W21" s="269">
        <f>(SUM(T21*10+U21)/S21*10)+V21</f>
        <v>0</v>
      </c>
      <c r="X21" s="179">
        <v>1</v>
      </c>
      <c r="Y21" s="179"/>
      <c r="Z21" s="179"/>
      <c r="AA21" s="179"/>
      <c r="AB21" s="269">
        <f>(SUM(Y21*10+Z21)/X21*10)+AA21</f>
        <v>0</v>
      </c>
      <c r="AC21" s="179">
        <v>1</v>
      </c>
      <c r="AD21" s="179"/>
      <c r="AE21" s="179"/>
      <c r="AF21" s="179"/>
      <c r="AG21" s="269">
        <f>(SUM(AD21*10+AE21)/AC21*10)+AF21</f>
        <v>0</v>
      </c>
      <c r="AH21" s="179">
        <v>1</v>
      </c>
      <c r="AI21" s="179"/>
      <c r="AJ21" s="179"/>
      <c r="AK21" s="270"/>
      <c r="AL21" s="269">
        <f>(SUM(AI21*10+AJ21)/AH21*10)+AK21</f>
        <v>0</v>
      </c>
      <c r="AM21" s="179">
        <v>1</v>
      </c>
      <c r="AN21" s="179"/>
      <c r="AO21" s="179"/>
      <c r="AP21" s="270"/>
      <c r="AQ21" s="269">
        <f>(SUM(AN21*10+AO21)/AM21*10)+AP21</f>
        <v>0</v>
      </c>
      <c r="AR21" s="179">
        <v>1</v>
      </c>
      <c r="AS21" s="179"/>
      <c r="AT21" s="179"/>
      <c r="AU21" s="270"/>
      <c r="AV21" s="271">
        <f>SUM(AS21*10+AT21)/AR21*10</f>
        <v>0</v>
      </c>
      <c r="AW21" s="179">
        <v>1</v>
      </c>
      <c r="AX21" s="179"/>
      <c r="AY21" s="179"/>
      <c r="AZ21" s="268"/>
      <c r="BA21" s="269">
        <f>(SUM(AX21*10+AY21)/AW21*10)+AZ21</f>
        <v>0</v>
      </c>
      <c r="BB21" s="179">
        <v>1</v>
      </c>
      <c r="BC21" s="179"/>
      <c r="BD21" s="179"/>
      <c r="BE21" s="179"/>
      <c r="BF21" s="269">
        <f>(SUM(BC21*10+BD21)/BB21*10)+BE21</f>
        <v>0</v>
      </c>
      <c r="BG21" s="179">
        <v>1</v>
      </c>
      <c r="BH21" s="179"/>
      <c r="BI21" s="179"/>
      <c r="BJ21" s="179"/>
      <c r="BK21" s="269">
        <f>(SUM(BH21*10+BI21)/BG21*10)+BJ21</f>
        <v>0</v>
      </c>
      <c r="BL21" s="153">
        <f>IF(H21&lt;250,0,IF(H21&lt;500,250,IF(H21&lt;750,"500",IF(H21&lt;1000,750,IF(H21&lt;1500,1000,IF(H21&lt;2000,1500,IF(H21&lt;2500,2000,IF(H21&lt;3000,2500,3000))))))))</f>
        <v>0</v>
      </c>
      <c r="BM21" s="181">
        <v>0</v>
      </c>
      <c r="BN21" s="153">
        <f>BL21-BM21</f>
        <v>0</v>
      </c>
      <c r="BO21" s="153" t="str">
        <f>IF(BN21=0,"geen actie",CONCATENATE("diploma uitschrijven: ",BL21," punten"))</f>
        <v>geen actie</v>
      </c>
      <c r="BP21" s="149">
        <v>20</v>
      </c>
    </row>
    <row r="22" spans="1:68" ht="17.25" customHeight="1" x14ac:dyDescent="0.3">
      <c r="A22" s="149">
        <v>21</v>
      </c>
      <c r="B22" s="149" t="str">
        <f>IF(A22=BP22,"v","x")</f>
        <v>v</v>
      </c>
      <c r="C22" s="149"/>
      <c r="D22" s="199"/>
      <c r="E22" s="245"/>
      <c r="F22" s="149"/>
      <c r="G22" s="177"/>
      <c r="H22" s="176">
        <f>SUM(M22+R22+W22+AB22+AG22+AL22+AQ22+AV22+BA22+BF22+BK22)</f>
        <v>0</v>
      </c>
      <c r="I22" s="153"/>
      <c r="J22" s="153">
        <v>2021</v>
      </c>
      <c r="K22" s="453">
        <f>J22-I22</f>
        <v>2021</v>
      </c>
      <c r="L22" s="153">
        <f>H22-M22</f>
        <v>0</v>
      </c>
      <c r="M22" s="164">
        <v>0</v>
      </c>
      <c r="N22" s="179">
        <v>1</v>
      </c>
      <c r="O22" s="179"/>
      <c r="P22" s="179"/>
      <c r="Q22" s="268"/>
      <c r="R22" s="269">
        <f>(SUM(O22*10+P22)/N22*10)+Q22</f>
        <v>0</v>
      </c>
      <c r="S22" s="179">
        <v>1</v>
      </c>
      <c r="T22" s="179"/>
      <c r="U22" s="179"/>
      <c r="V22" s="179"/>
      <c r="W22" s="269">
        <f>(SUM(T22*10+U22)/S22*10)+V22</f>
        <v>0</v>
      </c>
      <c r="X22" s="179">
        <v>1</v>
      </c>
      <c r="Y22" s="179"/>
      <c r="Z22" s="179"/>
      <c r="AA22" s="179"/>
      <c r="AB22" s="269">
        <f>(SUM(Y22*10+Z22)/X22*10)+AA22</f>
        <v>0</v>
      </c>
      <c r="AC22" s="179">
        <v>1</v>
      </c>
      <c r="AD22" s="179"/>
      <c r="AE22" s="179"/>
      <c r="AF22" s="179"/>
      <c r="AG22" s="269">
        <f>(SUM(AD22*10+AE22)/AC22*10)+AF22</f>
        <v>0</v>
      </c>
      <c r="AH22" s="179">
        <v>1</v>
      </c>
      <c r="AI22" s="179"/>
      <c r="AJ22" s="179"/>
      <c r="AK22" s="270"/>
      <c r="AL22" s="269">
        <f>(SUM(AI22*10+AJ22)/AH22*10)+AK22</f>
        <v>0</v>
      </c>
      <c r="AM22" s="179">
        <v>1</v>
      </c>
      <c r="AN22" s="179"/>
      <c r="AO22" s="179"/>
      <c r="AP22" s="270"/>
      <c r="AQ22" s="269">
        <f>(SUM(AN22*10+AO22)/AM22*10)+AP22</f>
        <v>0</v>
      </c>
      <c r="AR22" s="179">
        <v>1</v>
      </c>
      <c r="AS22" s="179"/>
      <c r="AT22" s="179"/>
      <c r="AU22" s="270"/>
      <c r="AV22" s="271">
        <f>SUM(AS22*10+AT22)/AR22*10</f>
        <v>0</v>
      </c>
      <c r="AW22" s="179">
        <v>1</v>
      </c>
      <c r="AX22" s="179"/>
      <c r="AY22" s="179"/>
      <c r="AZ22" s="268"/>
      <c r="BA22" s="269">
        <f>(SUM(AX22*10+AY22)/AW22*10)+AZ22</f>
        <v>0</v>
      </c>
      <c r="BB22" s="179">
        <v>1</v>
      </c>
      <c r="BC22" s="179"/>
      <c r="BD22" s="179"/>
      <c r="BE22" s="179"/>
      <c r="BF22" s="269">
        <f>(SUM(BC22*10+BD22)/BB22*10)+BE22</f>
        <v>0</v>
      </c>
      <c r="BG22" s="179">
        <v>1</v>
      </c>
      <c r="BH22" s="179"/>
      <c r="BI22" s="179"/>
      <c r="BJ22" s="179"/>
      <c r="BK22" s="269">
        <f>(SUM(BH22*10+BI22)/BG22*10)+BJ22</f>
        <v>0</v>
      </c>
      <c r="BL22" s="153">
        <f>IF(H22&lt;250,0,IF(H22&lt;500,250,IF(H22&lt;750,"500",IF(H22&lt;1000,750,IF(H22&lt;1500,1000,IF(H22&lt;2000,1500,IF(H22&lt;2500,2000,IF(H22&lt;3000,2500,3000))))))))</f>
        <v>0</v>
      </c>
      <c r="BM22" s="181">
        <v>0</v>
      </c>
      <c r="BN22" s="153">
        <f>BL22-BM22</f>
        <v>0</v>
      </c>
      <c r="BO22" s="153" t="str">
        <f>IF(BN22=0,"geen actie",CONCATENATE("diploma uitschrijven: ",BL22," punten"))</f>
        <v>geen actie</v>
      </c>
      <c r="BP22" s="149">
        <v>21</v>
      </c>
    </row>
    <row r="23" spans="1:68" ht="17.25" customHeight="1" x14ac:dyDescent="0.3">
      <c r="A23" s="149">
        <v>22</v>
      </c>
      <c r="B23" s="149" t="str">
        <f>IF(A23=BP23,"v","x")</f>
        <v>v</v>
      </c>
      <c r="C23" s="149"/>
      <c r="D23" s="199"/>
      <c r="E23" s="245"/>
      <c r="F23" s="149"/>
      <c r="G23" s="177"/>
      <c r="H23" s="176">
        <f>SUM(M23+R23+W23+AB23+AG23+AL23+AQ23+AV23+BA23+BF23+BK23)</f>
        <v>0</v>
      </c>
      <c r="I23" s="153"/>
      <c r="J23" s="153">
        <v>2021</v>
      </c>
      <c r="K23" s="453">
        <f>J23-I23</f>
        <v>2021</v>
      </c>
      <c r="L23" s="153">
        <f>H23-M23</f>
        <v>0</v>
      </c>
      <c r="M23" s="164">
        <v>0</v>
      </c>
      <c r="N23" s="179">
        <v>1</v>
      </c>
      <c r="O23" s="179"/>
      <c r="P23" s="179"/>
      <c r="Q23" s="268"/>
      <c r="R23" s="269">
        <f>(SUM(O23*10+P23)/N23*10)+Q23</f>
        <v>0</v>
      </c>
      <c r="S23" s="179">
        <v>1</v>
      </c>
      <c r="T23" s="179"/>
      <c r="U23" s="179"/>
      <c r="V23" s="179"/>
      <c r="W23" s="269">
        <f>(SUM(T23*10+U23)/S23*10)+V23</f>
        <v>0</v>
      </c>
      <c r="X23" s="179">
        <v>1</v>
      </c>
      <c r="Y23" s="179"/>
      <c r="Z23" s="179"/>
      <c r="AA23" s="179"/>
      <c r="AB23" s="269">
        <f>(SUM(Y23*10+Z23)/X23*10)+AA23</f>
        <v>0</v>
      </c>
      <c r="AC23" s="179">
        <v>1</v>
      </c>
      <c r="AD23" s="179"/>
      <c r="AE23" s="179"/>
      <c r="AF23" s="179"/>
      <c r="AG23" s="269">
        <f>(SUM(AD23*10+AE23)/AC23*10)+AF23</f>
        <v>0</v>
      </c>
      <c r="AH23" s="179">
        <v>1</v>
      </c>
      <c r="AI23" s="179"/>
      <c r="AJ23" s="179"/>
      <c r="AK23" s="270"/>
      <c r="AL23" s="269">
        <f>(SUM(AI23*10+AJ23)/AH23*10)+AK23</f>
        <v>0</v>
      </c>
      <c r="AM23" s="179">
        <v>1</v>
      </c>
      <c r="AN23" s="179"/>
      <c r="AO23" s="179"/>
      <c r="AP23" s="270"/>
      <c r="AQ23" s="269">
        <f>(SUM(AN23*10+AO23)/AM23*10)+AP23</f>
        <v>0</v>
      </c>
      <c r="AR23" s="179">
        <v>1</v>
      </c>
      <c r="AS23" s="179"/>
      <c r="AT23" s="179"/>
      <c r="AU23" s="270"/>
      <c r="AV23" s="271">
        <f>SUM(AS23*10+AT23)/AR23*10</f>
        <v>0</v>
      </c>
      <c r="AW23" s="179">
        <v>1</v>
      </c>
      <c r="AX23" s="179"/>
      <c r="AY23" s="179"/>
      <c r="AZ23" s="268"/>
      <c r="BA23" s="269">
        <f>(SUM(AX23*10+AY23)/AW23*10)+AZ23</f>
        <v>0</v>
      </c>
      <c r="BB23" s="179">
        <v>1</v>
      </c>
      <c r="BC23" s="179"/>
      <c r="BD23" s="179"/>
      <c r="BE23" s="179"/>
      <c r="BF23" s="269">
        <f>(SUM(BC23*10+BD23)/BB23*10)+BE23</f>
        <v>0</v>
      </c>
      <c r="BG23" s="179">
        <v>1</v>
      </c>
      <c r="BH23" s="179"/>
      <c r="BI23" s="179"/>
      <c r="BJ23" s="179"/>
      <c r="BK23" s="269">
        <f>(SUM(BH23*10+BI23)/BG23*10)+BJ23</f>
        <v>0</v>
      </c>
      <c r="BL23" s="153">
        <f>IF(H23&lt;250,0,IF(H23&lt;500,250,IF(H23&lt;750,"500",IF(H23&lt;1000,750,IF(H23&lt;1500,1000,IF(H23&lt;2000,1500,IF(H23&lt;2500,2000,IF(H23&lt;3000,2500,3000))))))))</f>
        <v>0</v>
      </c>
      <c r="BM23" s="181">
        <v>0</v>
      </c>
      <c r="BN23" s="153">
        <f>BL23-BM23</f>
        <v>0</v>
      </c>
      <c r="BO23" s="153" t="str">
        <f>IF(BN23=0,"geen actie",CONCATENATE("diploma uitschrijven: ",BL23," punten"))</f>
        <v>geen actie</v>
      </c>
      <c r="BP23" s="149">
        <v>22</v>
      </c>
    </row>
    <row r="24" spans="1:68" ht="17.25" customHeight="1" x14ac:dyDescent="0.3">
      <c r="A24" s="149">
        <v>23</v>
      </c>
      <c r="B24" s="149" t="str">
        <f>IF(A24=BP24,"v","x")</f>
        <v>v</v>
      </c>
      <c r="C24" s="149"/>
      <c r="D24" s="199"/>
      <c r="E24" s="245"/>
      <c r="F24" s="193"/>
      <c r="G24" s="177"/>
      <c r="H24" s="176">
        <f>SUM(M24+R24+W24+AB24+AG24+AL24+AQ24+AV24+BA24+BF24+BK24)</f>
        <v>0</v>
      </c>
      <c r="I24" s="149"/>
      <c r="J24" s="153">
        <v>2021</v>
      </c>
      <c r="K24" s="453">
        <f>J24-I24</f>
        <v>2021</v>
      </c>
      <c r="L24" s="153">
        <f>H24-M24</f>
        <v>0</v>
      </c>
      <c r="M24" s="164">
        <v>0</v>
      </c>
      <c r="N24" s="179">
        <v>1</v>
      </c>
      <c r="O24" s="179"/>
      <c r="P24" s="179"/>
      <c r="Q24" s="268"/>
      <c r="R24" s="269">
        <f>(SUM(O24*10+P24)/N24*10)+Q24</f>
        <v>0</v>
      </c>
      <c r="S24" s="179">
        <v>1</v>
      </c>
      <c r="T24" s="179"/>
      <c r="U24" s="179"/>
      <c r="V24" s="179"/>
      <c r="W24" s="269">
        <f>(SUM(T24*10+U24)/S24*10)+V24</f>
        <v>0</v>
      </c>
      <c r="X24" s="179">
        <v>1</v>
      </c>
      <c r="Y24" s="179"/>
      <c r="Z24" s="179"/>
      <c r="AA24" s="179"/>
      <c r="AB24" s="269">
        <f>(SUM(Y24*10+Z24)/X24*10)+AA24</f>
        <v>0</v>
      </c>
      <c r="AC24" s="179">
        <v>1</v>
      </c>
      <c r="AD24" s="179"/>
      <c r="AE24" s="179"/>
      <c r="AF24" s="179"/>
      <c r="AG24" s="269">
        <f>(SUM(AD24*10+AE24)/AC24*10)+AF24</f>
        <v>0</v>
      </c>
      <c r="AH24" s="179">
        <v>1</v>
      </c>
      <c r="AI24" s="179"/>
      <c r="AJ24" s="179"/>
      <c r="AK24" s="270"/>
      <c r="AL24" s="269">
        <f>(SUM(AI24*10+AJ24)/AH24*10)+AK24</f>
        <v>0</v>
      </c>
      <c r="AM24" s="179">
        <v>1</v>
      </c>
      <c r="AN24" s="179"/>
      <c r="AO24" s="179"/>
      <c r="AP24" s="270"/>
      <c r="AQ24" s="269">
        <f>(SUM(AN24*10+AO24)/AM24*10)+AP24</f>
        <v>0</v>
      </c>
      <c r="AR24" s="179">
        <v>1</v>
      </c>
      <c r="AS24" s="179"/>
      <c r="AT24" s="179"/>
      <c r="AU24" s="270"/>
      <c r="AV24" s="271">
        <f>SUM(AS24*10+AT24)/AR24*10</f>
        <v>0</v>
      </c>
      <c r="AW24" s="179">
        <v>1</v>
      </c>
      <c r="AX24" s="179"/>
      <c r="AY24" s="179"/>
      <c r="AZ24" s="268"/>
      <c r="BA24" s="269">
        <f>(SUM(AX24*10+AY24)/AW24*10)+AZ24</f>
        <v>0</v>
      </c>
      <c r="BB24" s="179">
        <v>1</v>
      </c>
      <c r="BC24" s="179"/>
      <c r="BD24" s="179"/>
      <c r="BE24" s="179"/>
      <c r="BF24" s="269">
        <f>(SUM(BC24*10+BD24)/BB24*10)+BE24</f>
        <v>0</v>
      </c>
      <c r="BG24" s="179">
        <v>1</v>
      </c>
      <c r="BH24" s="179"/>
      <c r="BI24" s="179"/>
      <c r="BJ24" s="179"/>
      <c r="BK24" s="269">
        <f>(SUM(BH24*10+BI24)/BG24*10)+BJ24</f>
        <v>0</v>
      </c>
      <c r="BL24" s="153">
        <f>IF(H24&lt;250,0,IF(H24&lt;500,250,IF(H24&lt;750,"500",IF(H24&lt;1000,750,IF(H24&lt;1500,1000,IF(H24&lt;2000,1500,IF(H24&lt;2500,2000,IF(H24&lt;3000,2500,3000))))))))</f>
        <v>0</v>
      </c>
      <c r="BM24" s="181">
        <v>0</v>
      </c>
      <c r="BN24" s="153">
        <f>BL24-BM24</f>
        <v>0</v>
      </c>
      <c r="BO24" s="153" t="str">
        <f>IF(BN24=0,"geen actie",CONCATENATE("diploma uitschrijven: ",BL24," punten"))</f>
        <v>geen actie</v>
      </c>
      <c r="BP24" s="149">
        <v>23</v>
      </c>
    </row>
    <row r="25" spans="1:68" ht="17.25" customHeight="1" x14ac:dyDescent="0.3">
      <c r="A25" s="149">
        <v>24</v>
      </c>
      <c r="B25" s="149" t="str">
        <f>IF(A25=BP25,"v","x")</f>
        <v>v</v>
      </c>
      <c r="C25" s="149"/>
      <c r="D25" s="199"/>
      <c r="E25" s="245"/>
      <c r="F25" s="266"/>
      <c r="G25" s="231"/>
      <c r="H25" s="176">
        <f>SUM(M25+R25+W25+AB25+AG25+AL25+AQ25+AV25+BA25+BF25+BK25)</f>
        <v>0</v>
      </c>
      <c r="I25" s="149"/>
      <c r="J25" s="153">
        <v>2021</v>
      </c>
      <c r="K25" s="453">
        <f>J25-I25</f>
        <v>2021</v>
      </c>
      <c r="L25" s="153">
        <f>H25-M25</f>
        <v>0</v>
      </c>
      <c r="M25" s="164">
        <v>0</v>
      </c>
      <c r="N25" s="179">
        <v>1</v>
      </c>
      <c r="O25" s="179"/>
      <c r="P25" s="179"/>
      <c r="Q25" s="268"/>
      <c r="R25" s="269">
        <f>(SUM(O25*10+P25)/N25*10)+Q25</f>
        <v>0</v>
      </c>
      <c r="S25" s="179">
        <v>1</v>
      </c>
      <c r="T25" s="179"/>
      <c r="U25" s="179"/>
      <c r="V25" s="179"/>
      <c r="W25" s="269">
        <f>(SUM(T25*10+U25)/S25*10)+V25</f>
        <v>0</v>
      </c>
      <c r="X25" s="179">
        <v>1</v>
      </c>
      <c r="Y25" s="179"/>
      <c r="Z25" s="179"/>
      <c r="AA25" s="179"/>
      <c r="AB25" s="269">
        <f>(SUM(Y25*10+Z25)/X25*10)+AA25</f>
        <v>0</v>
      </c>
      <c r="AC25" s="179">
        <v>1</v>
      </c>
      <c r="AD25" s="179"/>
      <c r="AE25" s="179"/>
      <c r="AF25" s="179"/>
      <c r="AG25" s="269">
        <f>(SUM(AD25*10+AE25)/AC25*10)+AF25</f>
        <v>0</v>
      </c>
      <c r="AH25" s="179">
        <v>1</v>
      </c>
      <c r="AI25" s="179"/>
      <c r="AJ25" s="179"/>
      <c r="AK25" s="270"/>
      <c r="AL25" s="269">
        <f>(SUM(AI25*10+AJ25)/AH25*10)+AK25</f>
        <v>0</v>
      </c>
      <c r="AM25" s="179">
        <v>1</v>
      </c>
      <c r="AN25" s="179"/>
      <c r="AO25" s="179"/>
      <c r="AP25" s="270"/>
      <c r="AQ25" s="269">
        <f>(SUM(AN25*10+AO25)/AM25*10)+AP25</f>
        <v>0</v>
      </c>
      <c r="AR25" s="179">
        <v>1</v>
      </c>
      <c r="AS25" s="179"/>
      <c r="AT25" s="179"/>
      <c r="AU25" s="270"/>
      <c r="AV25" s="271">
        <f>SUM(AS25*10+AT25)/AR25*10</f>
        <v>0</v>
      </c>
      <c r="AW25" s="179">
        <v>1</v>
      </c>
      <c r="AX25" s="179"/>
      <c r="AY25" s="179"/>
      <c r="AZ25" s="268"/>
      <c r="BA25" s="269">
        <f>(SUM(AX25*10+AY25)/AW25*10)+AZ25</f>
        <v>0</v>
      </c>
      <c r="BB25" s="179">
        <v>1</v>
      </c>
      <c r="BC25" s="179"/>
      <c r="BD25" s="179"/>
      <c r="BE25" s="179"/>
      <c r="BF25" s="269">
        <f>(SUM(BC25*10+BD25)/BB25*10)+BE25</f>
        <v>0</v>
      </c>
      <c r="BG25" s="179">
        <v>1</v>
      </c>
      <c r="BH25" s="179"/>
      <c r="BI25" s="179"/>
      <c r="BJ25" s="179"/>
      <c r="BK25" s="269">
        <f>(SUM(BH25*10+BI25)/BG25*10)+BJ25</f>
        <v>0</v>
      </c>
      <c r="BL25" s="153">
        <f>IF(H25&lt;250,0,IF(H25&lt;500,250,IF(H25&lt;750,"500",IF(H25&lt;1000,750,IF(H25&lt;1500,1000,IF(H25&lt;2000,1500,IF(H25&lt;2500,2000,IF(H25&lt;3000,2500,3000))))))))</f>
        <v>0</v>
      </c>
      <c r="BM25" s="181">
        <v>0</v>
      </c>
      <c r="BN25" s="153">
        <f>BL25-BM25</f>
        <v>0</v>
      </c>
      <c r="BO25" s="153" t="str">
        <f>IF(BN25=0,"geen actie",CONCATENATE("diploma uitschrijven: ",BL25," punten"))</f>
        <v>geen actie</v>
      </c>
      <c r="BP25" s="149">
        <v>24</v>
      </c>
    </row>
    <row r="26" spans="1:68" ht="17.25" customHeight="1" x14ac:dyDescent="0.3">
      <c r="A26" s="149">
        <v>25</v>
      </c>
      <c r="B26" s="149" t="str">
        <f>IF(A26=BP26,"v","x")</f>
        <v>v</v>
      </c>
      <c r="C26" s="149"/>
      <c r="D26" s="199"/>
      <c r="E26" s="245"/>
      <c r="F26" s="267"/>
      <c r="G26" s="231"/>
      <c r="H26" s="176">
        <f>SUM(M26+R26+W26+AB26+AG26+AL26+AQ26+AV26+BA26+BF26+BK26)</f>
        <v>0</v>
      </c>
      <c r="I26" s="154"/>
      <c r="J26" s="153">
        <v>2021</v>
      </c>
      <c r="K26" s="453">
        <f>J26-I26</f>
        <v>2021</v>
      </c>
      <c r="L26" s="153">
        <f>H26-M26</f>
        <v>0</v>
      </c>
      <c r="M26" s="164">
        <v>0</v>
      </c>
      <c r="N26" s="179">
        <v>1</v>
      </c>
      <c r="O26" s="179"/>
      <c r="P26" s="179"/>
      <c r="Q26" s="268"/>
      <c r="R26" s="269">
        <f>(SUM(O26*10+P26)/N26*10)+Q26</f>
        <v>0</v>
      </c>
      <c r="S26" s="179">
        <v>1</v>
      </c>
      <c r="T26" s="179"/>
      <c r="U26" s="179"/>
      <c r="V26" s="179"/>
      <c r="W26" s="269">
        <f>(SUM(T26*10+U26)/S26*10)+V26</f>
        <v>0</v>
      </c>
      <c r="X26" s="179">
        <v>1</v>
      </c>
      <c r="Y26" s="179"/>
      <c r="Z26" s="179"/>
      <c r="AA26" s="179"/>
      <c r="AB26" s="269">
        <f>(SUM(Y26*10+Z26)/X26*10)+AA26</f>
        <v>0</v>
      </c>
      <c r="AC26" s="179">
        <v>1</v>
      </c>
      <c r="AD26" s="179"/>
      <c r="AE26" s="179"/>
      <c r="AF26" s="179"/>
      <c r="AG26" s="269">
        <f>(SUM(AD26*10+AE26)/AC26*10)+AF26</f>
        <v>0</v>
      </c>
      <c r="AH26" s="179">
        <v>1</v>
      </c>
      <c r="AI26" s="179"/>
      <c r="AJ26" s="179"/>
      <c r="AK26" s="270"/>
      <c r="AL26" s="269">
        <f>(SUM(AI26*10+AJ26)/AH26*10)+AK26</f>
        <v>0</v>
      </c>
      <c r="AM26" s="179">
        <v>1</v>
      </c>
      <c r="AN26" s="179"/>
      <c r="AO26" s="179"/>
      <c r="AP26" s="270"/>
      <c r="AQ26" s="269">
        <f>(SUM(AN26*10+AO26)/AM26*10)+AP26</f>
        <v>0</v>
      </c>
      <c r="AR26" s="179">
        <v>1</v>
      </c>
      <c r="AS26" s="179"/>
      <c r="AT26" s="179"/>
      <c r="AU26" s="270"/>
      <c r="AV26" s="271">
        <f>SUM(AS26*10+AT26)/AR26*10</f>
        <v>0</v>
      </c>
      <c r="AW26" s="179">
        <v>1</v>
      </c>
      <c r="AX26" s="179"/>
      <c r="AY26" s="179"/>
      <c r="AZ26" s="268"/>
      <c r="BA26" s="269">
        <f>(SUM(AX26*10+AY26)/AW26*10)+AZ26</f>
        <v>0</v>
      </c>
      <c r="BB26" s="179">
        <v>1</v>
      </c>
      <c r="BC26" s="179"/>
      <c r="BD26" s="179"/>
      <c r="BE26" s="179"/>
      <c r="BF26" s="269">
        <f>(SUM(BC26*10+BD26)/BB26*10)+BE26</f>
        <v>0</v>
      </c>
      <c r="BG26" s="179">
        <v>1</v>
      </c>
      <c r="BH26" s="179"/>
      <c r="BI26" s="179"/>
      <c r="BJ26" s="179"/>
      <c r="BK26" s="269">
        <f>(SUM(BH26*10+BI26)/BG26*10)+BJ26</f>
        <v>0</v>
      </c>
      <c r="BL26" s="153">
        <f>IF(H26&lt;250,0,IF(H26&lt;500,250,IF(H26&lt;750,"500",IF(H26&lt;1000,750,IF(H26&lt;1500,1000,IF(H26&lt;2000,1500,IF(H26&lt;2500,2000,IF(H26&lt;3000,2500,3000))))))))</f>
        <v>0</v>
      </c>
      <c r="BM26" s="181">
        <v>0</v>
      </c>
      <c r="BN26" s="153">
        <f>BL26-BM26</f>
        <v>0</v>
      </c>
      <c r="BO26" s="153" t="str">
        <f>IF(BN26=0,"geen actie",CONCATENATE("diploma uitschrijven: ",BL26," punten"))</f>
        <v>geen actie</v>
      </c>
      <c r="BP26" s="149">
        <v>25</v>
      </c>
    </row>
    <row r="27" spans="1:68" ht="17.25" customHeight="1" x14ac:dyDescent="0.3">
      <c r="A27" s="149">
        <v>26</v>
      </c>
      <c r="B27" s="149" t="str">
        <f>IF(A27=BP27,"v","x")</f>
        <v>v</v>
      </c>
      <c r="C27" s="149"/>
      <c r="D27" s="199"/>
      <c r="E27" s="245"/>
      <c r="F27" s="267"/>
      <c r="G27" s="231"/>
      <c r="H27" s="176">
        <f>SUM(M27+R27+W27+AB27+AG27+AL27+AQ27+AV27+BA27+BF27+BK27)</f>
        <v>0</v>
      </c>
      <c r="I27" s="154"/>
      <c r="J27" s="153">
        <v>2021</v>
      </c>
      <c r="K27" s="453">
        <f>J27-I27</f>
        <v>2021</v>
      </c>
      <c r="L27" s="153">
        <f>H27-M27</f>
        <v>0</v>
      </c>
      <c r="M27" s="164">
        <v>0</v>
      </c>
      <c r="N27" s="179">
        <v>1</v>
      </c>
      <c r="O27" s="179"/>
      <c r="P27" s="179"/>
      <c r="Q27" s="268"/>
      <c r="R27" s="269">
        <f>(SUM(O27*10+P27)/N27*10)+Q27</f>
        <v>0</v>
      </c>
      <c r="S27" s="179">
        <v>1</v>
      </c>
      <c r="T27" s="179"/>
      <c r="U27" s="179"/>
      <c r="V27" s="179"/>
      <c r="W27" s="269">
        <f>(SUM(T27*10+U27)/S27*10)+V27</f>
        <v>0</v>
      </c>
      <c r="X27" s="179">
        <v>1</v>
      </c>
      <c r="Y27" s="179"/>
      <c r="Z27" s="179"/>
      <c r="AA27" s="179"/>
      <c r="AB27" s="269">
        <f>(SUM(Y27*10+Z27)/X27*10)+AA27</f>
        <v>0</v>
      </c>
      <c r="AC27" s="179">
        <v>1</v>
      </c>
      <c r="AD27" s="179"/>
      <c r="AE27" s="179"/>
      <c r="AF27" s="179"/>
      <c r="AG27" s="269">
        <f>(SUM(AD27*10+AE27)/AC27*10)+AF27</f>
        <v>0</v>
      </c>
      <c r="AH27" s="179">
        <v>1</v>
      </c>
      <c r="AI27" s="179"/>
      <c r="AJ27" s="179"/>
      <c r="AK27" s="270"/>
      <c r="AL27" s="269">
        <f>(SUM(AI27*10+AJ27)/AH27*10)+AK27</f>
        <v>0</v>
      </c>
      <c r="AM27" s="179">
        <v>1</v>
      </c>
      <c r="AN27" s="179"/>
      <c r="AO27" s="179"/>
      <c r="AP27" s="270"/>
      <c r="AQ27" s="269">
        <f>(SUM(AN27*10+AO27)/AM27*10)+AP27</f>
        <v>0</v>
      </c>
      <c r="AR27" s="179">
        <v>1</v>
      </c>
      <c r="AS27" s="179"/>
      <c r="AT27" s="179"/>
      <c r="AU27" s="270"/>
      <c r="AV27" s="271">
        <f>SUM(AS27*10+AT27)/AR27*10</f>
        <v>0</v>
      </c>
      <c r="AW27" s="179">
        <v>1</v>
      </c>
      <c r="AX27" s="179"/>
      <c r="AY27" s="179"/>
      <c r="AZ27" s="268"/>
      <c r="BA27" s="269">
        <f>(SUM(AX27*10+AY27)/AW27*10)+AZ27</f>
        <v>0</v>
      </c>
      <c r="BB27" s="179">
        <v>1</v>
      </c>
      <c r="BC27" s="179"/>
      <c r="BD27" s="179"/>
      <c r="BE27" s="179"/>
      <c r="BF27" s="269">
        <f>(SUM(BC27*10+BD27)/BB27*10)+BE27</f>
        <v>0</v>
      </c>
      <c r="BG27" s="179">
        <v>1</v>
      </c>
      <c r="BH27" s="179"/>
      <c r="BI27" s="179"/>
      <c r="BJ27" s="179"/>
      <c r="BK27" s="269">
        <f>(SUM(BH27*10+BI27)/BG27*10)+BJ27</f>
        <v>0</v>
      </c>
      <c r="BL27" s="153">
        <f>IF(H27&lt;250,0,IF(H27&lt;500,250,IF(H27&lt;750,"500",IF(H27&lt;1000,750,IF(H27&lt;1500,1000,IF(H27&lt;2000,1500,IF(H27&lt;2500,2000,IF(H27&lt;3000,2500,3000))))))))</f>
        <v>0</v>
      </c>
      <c r="BM27" s="181">
        <v>0</v>
      </c>
      <c r="BN27" s="153">
        <f>BL27-BM27</f>
        <v>0</v>
      </c>
      <c r="BO27" s="153" t="str">
        <f>IF(BN27=0,"geen actie",CONCATENATE("diploma uitschrijven: ",BL27," punten"))</f>
        <v>geen actie</v>
      </c>
      <c r="BP27" s="149">
        <v>26</v>
      </c>
    </row>
    <row r="28" spans="1:68" ht="17.25" customHeight="1" x14ac:dyDescent="0.3">
      <c r="A28" s="149">
        <v>27</v>
      </c>
      <c r="B28" s="149" t="str">
        <f>IF(A28=BP28,"v","x")</f>
        <v>v</v>
      </c>
      <c r="C28" s="149"/>
      <c r="D28" s="199"/>
      <c r="E28" s="245"/>
      <c r="F28" s="267"/>
      <c r="G28" s="231"/>
      <c r="H28" s="176">
        <f>SUM(M28+R28+W28+AB28+AG28+AL28+AQ28+AV28+BA28+BF28+BK28)</f>
        <v>0</v>
      </c>
      <c r="I28" s="154"/>
      <c r="J28" s="153">
        <v>2021</v>
      </c>
      <c r="K28" s="453">
        <f>J28-I28</f>
        <v>2021</v>
      </c>
      <c r="L28" s="153">
        <f>H28-M28</f>
        <v>0</v>
      </c>
      <c r="M28" s="164">
        <v>0</v>
      </c>
      <c r="N28" s="179">
        <v>1</v>
      </c>
      <c r="O28" s="179"/>
      <c r="P28" s="179"/>
      <c r="Q28" s="268"/>
      <c r="R28" s="269">
        <f>(SUM(O28*10+P28)/N28*10)+Q28</f>
        <v>0</v>
      </c>
      <c r="S28" s="179">
        <v>1</v>
      </c>
      <c r="T28" s="179"/>
      <c r="U28" s="179"/>
      <c r="V28" s="179"/>
      <c r="W28" s="269">
        <f>(SUM(T28*10+U28)/S28*10)+V28</f>
        <v>0</v>
      </c>
      <c r="X28" s="179">
        <v>1</v>
      </c>
      <c r="Y28" s="179"/>
      <c r="Z28" s="179"/>
      <c r="AA28" s="179"/>
      <c r="AB28" s="269">
        <f>(SUM(Y28*10+Z28)/X28*10)+AA28</f>
        <v>0</v>
      </c>
      <c r="AC28" s="179">
        <v>1</v>
      </c>
      <c r="AD28" s="179"/>
      <c r="AE28" s="179"/>
      <c r="AF28" s="179"/>
      <c r="AG28" s="269">
        <f>(SUM(AD28*10+AE28)/AC28*10)+AF28</f>
        <v>0</v>
      </c>
      <c r="AH28" s="179">
        <v>1</v>
      </c>
      <c r="AI28" s="179"/>
      <c r="AJ28" s="179"/>
      <c r="AK28" s="270"/>
      <c r="AL28" s="269">
        <f>(SUM(AI28*10+AJ28)/AH28*10)+AK28</f>
        <v>0</v>
      </c>
      <c r="AM28" s="179">
        <v>1</v>
      </c>
      <c r="AN28" s="179"/>
      <c r="AO28" s="179"/>
      <c r="AP28" s="270"/>
      <c r="AQ28" s="269">
        <f>(SUM(AN28*10+AO28)/AM28*10)+AP28</f>
        <v>0</v>
      </c>
      <c r="AR28" s="179">
        <v>1</v>
      </c>
      <c r="AS28" s="179"/>
      <c r="AT28" s="179"/>
      <c r="AU28" s="270"/>
      <c r="AV28" s="271">
        <f>SUM(AS28*10+AT28)/AR28*10</f>
        <v>0</v>
      </c>
      <c r="AW28" s="179">
        <v>1</v>
      </c>
      <c r="AX28" s="179"/>
      <c r="AY28" s="179"/>
      <c r="AZ28" s="268"/>
      <c r="BA28" s="269">
        <f>(SUM(AX28*10+AY28)/AW28*10)+AZ28</f>
        <v>0</v>
      </c>
      <c r="BB28" s="179">
        <v>1</v>
      </c>
      <c r="BC28" s="179"/>
      <c r="BD28" s="179"/>
      <c r="BE28" s="179"/>
      <c r="BF28" s="269">
        <f>(SUM(BC28*10+BD28)/BB28*10)+BE28</f>
        <v>0</v>
      </c>
      <c r="BG28" s="179">
        <v>1</v>
      </c>
      <c r="BH28" s="179"/>
      <c r="BI28" s="179"/>
      <c r="BJ28" s="179"/>
      <c r="BK28" s="269">
        <f>(SUM(BH28*10+BI28)/BG28*10)+BJ28</f>
        <v>0</v>
      </c>
      <c r="BL28" s="153">
        <f>IF(H28&lt;250,0,IF(H28&lt;500,250,IF(H28&lt;750,"500",IF(H28&lt;1000,750,IF(H28&lt;1500,1000,IF(H28&lt;2000,1500,IF(H28&lt;2500,2000,IF(H28&lt;3000,2500,3000))))))))</f>
        <v>0</v>
      </c>
      <c r="BM28" s="181">
        <v>0</v>
      </c>
      <c r="BN28" s="153">
        <f>BL28-BM28</f>
        <v>0</v>
      </c>
      <c r="BO28" s="153" t="str">
        <f>IF(BN28=0,"geen actie",CONCATENATE("diploma uitschrijven: ",BL28," punten"))</f>
        <v>geen actie</v>
      </c>
      <c r="BP28" s="149">
        <v>27</v>
      </c>
    </row>
    <row r="29" spans="1:68" ht="17.25" customHeight="1" x14ac:dyDescent="0.3">
      <c r="A29" s="149">
        <v>28</v>
      </c>
      <c r="B29" s="149" t="str">
        <f>IF(A29=BP29,"v","x")</f>
        <v>v</v>
      </c>
      <c r="C29" s="149"/>
      <c r="D29" s="199"/>
      <c r="E29" s="245"/>
      <c r="F29" s="266"/>
      <c r="G29" s="231"/>
      <c r="H29" s="176">
        <f>SUM(M29+R29+W29+AB29+AG29+AL29+AQ29+AV29+BA29+BF29+BK29)</f>
        <v>0</v>
      </c>
      <c r="I29" s="267"/>
      <c r="J29" s="153">
        <v>2021</v>
      </c>
      <c r="K29" s="453">
        <f>J29-I29</f>
        <v>2021</v>
      </c>
      <c r="L29" s="153">
        <f>H29-M29</f>
        <v>0</v>
      </c>
      <c r="M29" s="164">
        <v>0</v>
      </c>
      <c r="N29" s="179">
        <v>1</v>
      </c>
      <c r="O29" s="179"/>
      <c r="P29" s="179"/>
      <c r="Q29" s="268"/>
      <c r="R29" s="269">
        <f>(SUM(O29*10+P29)/N29*10)+Q29</f>
        <v>0</v>
      </c>
      <c r="S29" s="179">
        <v>1</v>
      </c>
      <c r="T29" s="179"/>
      <c r="U29" s="179"/>
      <c r="V29" s="179"/>
      <c r="W29" s="269">
        <f>(SUM(T29*10+U29)/S29*10)+V29</f>
        <v>0</v>
      </c>
      <c r="X29" s="179">
        <v>1</v>
      </c>
      <c r="Y29" s="179"/>
      <c r="Z29" s="179"/>
      <c r="AA29" s="179"/>
      <c r="AB29" s="269">
        <f>(SUM(Y29*10+Z29)/X29*10)+AA29</f>
        <v>0</v>
      </c>
      <c r="AC29" s="179">
        <v>1</v>
      </c>
      <c r="AD29" s="179"/>
      <c r="AE29" s="179"/>
      <c r="AF29" s="179"/>
      <c r="AG29" s="269">
        <f>(SUM(AD29*10+AE29)/AC29*10)+AF29</f>
        <v>0</v>
      </c>
      <c r="AH29" s="179">
        <v>1</v>
      </c>
      <c r="AI29" s="179"/>
      <c r="AJ29" s="179"/>
      <c r="AK29" s="270"/>
      <c r="AL29" s="269">
        <f>(SUM(AI29*10+AJ29)/AH29*10)+AK29</f>
        <v>0</v>
      </c>
      <c r="AM29" s="179">
        <v>1</v>
      </c>
      <c r="AN29" s="179"/>
      <c r="AO29" s="179"/>
      <c r="AP29" s="270"/>
      <c r="AQ29" s="269">
        <f>(SUM(AN29*10+AO29)/AM29*10)+AP29</f>
        <v>0</v>
      </c>
      <c r="AR29" s="179">
        <v>1</v>
      </c>
      <c r="AS29" s="179"/>
      <c r="AT29" s="179"/>
      <c r="AU29" s="270"/>
      <c r="AV29" s="271">
        <f>SUM(AS29*10+AT29)/AR29*10</f>
        <v>0</v>
      </c>
      <c r="AW29" s="179">
        <v>1</v>
      </c>
      <c r="AX29" s="179"/>
      <c r="AY29" s="179"/>
      <c r="AZ29" s="268"/>
      <c r="BA29" s="269">
        <f>(SUM(AX29*10+AY29)/AW29*10)+AZ29</f>
        <v>0</v>
      </c>
      <c r="BB29" s="179">
        <v>1</v>
      </c>
      <c r="BC29" s="179"/>
      <c r="BD29" s="179"/>
      <c r="BE29" s="179"/>
      <c r="BF29" s="269">
        <f>(SUM(BC29*10+BD29)/BB29*10)+BE29</f>
        <v>0</v>
      </c>
      <c r="BG29" s="179">
        <v>1</v>
      </c>
      <c r="BH29" s="179"/>
      <c r="BI29" s="179"/>
      <c r="BJ29" s="179"/>
      <c r="BK29" s="269">
        <f>(SUM(BH29*10+BI29)/BG29*10)+BJ29</f>
        <v>0</v>
      </c>
      <c r="BL29" s="153">
        <f>IF(H29&lt;250,0,IF(H29&lt;500,250,IF(H29&lt;750,"500",IF(H29&lt;1000,750,IF(H29&lt;1500,1000,IF(H29&lt;2000,1500,IF(H29&lt;2500,2000,IF(H29&lt;3000,2500,3000))))))))</f>
        <v>0</v>
      </c>
      <c r="BM29" s="181">
        <v>0</v>
      </c>
      <c r="BN29" s="153">
        <f>BL29-BM29</f>
        <v>0</v>
      </c>
      <c r="BO29" s="153" t="str">
        <f>IF(BN29=0,"geen actie",CONCATENATE("diploma uitschrijven: ",BL29," punten"))</f>
        <v>geen actie</v>
      </c>
      <c r="BP29" s="149">
        <v>28</v>
      </c>
    </row>
    <row r="30" spans="1:68" ht="17.25" customHeight="1" x14ac:dyDescent="0.3">
      <c r="A30" s="149">
        <v>29</v>
      </c>
      <c r="B30" s="149" t="str">
        <f>IF(A30=BP30,"v","x")</f>
        <v>v</v>
      </c>
      <c r="C30" s="149"/>
      <c r="D30" s="199"/>
      <c r="E30" s="245"/>
      <c r="F30" s="266"/>
      <c r="G30" s="231"/>
      <c r="H30" s="176">
        <f>SUM(M30+R30+W30+AB30+AG30+AL30+AQ30+AV30+BA30+BF30+BK30)</f>
        <v>0</v>
      </c>
      <c r="I30" s="267"/>
      <c r="J30" s="153">
        <v>2021</v>
      </c>
      <c r="K30" s="453">
        <f>J30-I30</f>
        <v>2021</v>
      </c>
      <c r="L30" s="153">
        <f>H30-M30</f>
        <v>0</v>
      </c>
      <c r="M30" s="164">
        <v>0</v>
      </c>
      <c r="N30" s="179">
        <v>1</v>
      </c>
      <c r="O30" s="179"/>
      <c r="P30" s="179"/>
      <c r="Q30" s="268"/>
      <c r="R30" s="269">
        <f>(SUM(O30*10+P30)/N30*10)+Q30</f>
        <v>0</v>
      </c>
      <c r="S30" s="179">
        <v>1</v>
      </c>
      <c r="T30" s="179"/>
      <c r="U30" s="179"/>
      <c r="V30" s="179"/>
      <c r="W30" s="269">
        <f>(SUM(T30*10+U30)/S30*10)+V30</f>
        <v>0</v>
      </c>
      <c r="X30" s="179">
        <v>1</v>
      </c>
      <c r="Y30" s="179"/>
      <c r="Z30" s="179"/>
      <c r="AA30" s="179"/>
      <c r="AB30" s="269">
        <f>(SUM(Y30*10+Z30)/X30*10)+AA30</f>
        <v>0</v>
      </c>
      <c r="AC30" s="179">
        <v>1</v>
      </c>
      <c r="AD30" s="179"/>
      <c r="AE30" s="179"/>
      <c r="AF30" s="179"/>
      <c r="AG30" s="269">
        <f>(SUM(AD30*10+AE30)/AC30*10)+AF30</f>
        <v>0</v>
      </c>
      <c r="AH30" s="179">
        <v>1</v>
      </c>
      <c r="AI30" s="179"/>
      <c r="AJ30" s="179"/>
      <c r="AK30" s="270"/>
      <c r="AL30" s="269">
        <f>(SUM(AI30*10+AJ30)/AH30*10)+AK30</f>
        <v>0</v>
      </c>
      <c r="AM30" s="179">
        <v>1</v>
      </c>
      <c r="AN30" s="179"/>
      <c r="AO30" s="179"/>
      <c r="AP30" s="270"/>
      <c r="AQ30" s="269">
        <f>(SUM(AN30*10+AO30)/AM30*10)+AP30</f>
        <v>0</v>
      </c>
      <c r="AR30" s="179">
        <v>1</v>
      </c>
      <c r="AS30" s="179"/>
      <c r="AT30" s="179"/>
      <c r="AU30" s="270"/>
      <c r="AV30" s="271">
        <f>SUM(AS30*10+AT30)/AR30*10</f>
        <v>0</v>
      </c>
      <c r="AW30" s="179">
        <v>1</v>
      </c>
      <c r="AX30" s="179"/>
      <c r="AY30" s="179"/>
      <c r="AZ30" s="268"/>
      <c r="BA30" s="269">
        <f>(SUM(AX30*10+AY30)/AW30*10)+AZ30</f>
        <v>0</v>
      </c>
      <c r="BB30" s="179">
        <v>1</v>
      </c>
      <c r="BC30" s="179"/>
      <c r="BD30" s="179"/>
      <c r="BE30" s="179"/>
      <c r="BF30" s="269">
        <f>(SUM(BC30*10+BD30)/BB30*10)+BE30</f>
        <v>0</v>
      </c>
      <c r="BG30" s="179">
        <v>1</v>
      </c>
      <c r="BH30" s="179"/>
      <c r="BI30" s="179"/>
      <c r="BJ30" s="179"/>
      <c r="BK30" s="269">
        <f>(SUM(BH30*10+BI30)/BG30*10)+BJ30</f>
        <v>0</v>
      </c>
      <c r="BL30" s="153">
        <f>IF(H30&lt;250,0,IF(H30&lt;500,250,IF(H30&lt;750,"500",IF(H30&lt;1000,750,IF(H30&lt;1500,1000,IF(H30&lt;2000,1500,IF(H30&lt;2500,2000,IF(H30&lt;3000,2500,3000))))))))</f>
        <v>0</v>
      </c>
      <c r="BM30" s="181">
        <v>0</v>
      </c>
      <c r="BN30" s="153">
        <f>BL30-BM30</f>
        <v>0</v>
      </c>
      <c r="BO30" s="153" t="str">
        <f>IF(BN30=0,"geen actie",CONCATENATE("diploma uitschrijven: ",BL30," punten"))</f>
        <v>geen actie</v>
      </c>
      <c r="BP30" s="149">
        <v>29</v>
      </c>
    </row>
    <row r="31" spans="1:68" ht="17.25" customHeight="1" x14ac:dyDescent="0.3">
      <c r="A31" s="149">
        <v>30</v>
      </c>
      <c r="B31" s="149" t="str">
        <f>IF(A31=BP31,"v","x")</f>
        <v>v</v>
      </c>
      <c r="C31" s="149"/>
      <c r="D31" s="199"/>
      <c r="E31" s="245"/>
      <c r="F31" s="266"/>
      <c r="G31" s="231"/>
      <c r="H31" s="176">
        <f>SUM(M31+R31+W31+AB31+AG31+AL31+AQ31+AV31+BA31+BF31+BK31)</f>
        <v>0</v>
      </c>
      <c r="I31" s="267"/>
      <c r="J31" s="153">
        <v>2021</v>
      </c>
      <c r="K31" s="453">
        <f>J31-I31</f>
        <v>2021</v>
      </c>
      <c r="L31" s="153">
        <f>H31-M31</f>
        <v>0</v>
      </c>
      <c r="M31" s="164">
        <v>0</v>
      </c>
      <c r="N31" s="179">
        <v>1</v>
      </c>
      <c r="O31" s="179"/>
      <c r="P31" s="179"/>
      <c r="Q31" s="268"/>
      <c r="R31" s="269">
        <f>(SUM(O31*10+P31)/N31*10)+Q31</f>
        <v>0</v>
      </c>
      <c r="S31" s="179">
        <v>1</v>
      </c>
      <c r="T31" s="179"/>
      <c r="U31" s="179"/>
      <c r="V31" s="179"/>
      <c r="W31" s="269">
        <f>(SUM(T31*10+U31)/S31*10)+V31</f>
        <v>0</v>
      </c>
      <c r="X31" s="179">
        <v>1</v>
      </c>
      <c r="Y31" s="179"/>
      <c r="Z31" s="179"/>
      <c r="AA31" s="179"/>
      <c r="AB31" s="269">
        <f>(SUM(Y31*10+Z31)/X31*10)+AA31</f>
        <v>0</v>
      </c>
      <c r="AC31" s="179">
        <v>1</v>
      </c>
      <c r="AD31" s="179"/>
      <c r="AE31" s="179"/>
      <c r="AF31" s="179"/>
      <c r="AG31" s="269">
        <f>(SUM(AD31*10+AE31)/AC31*10)+AF31</f>
        <v>0</v>
      </c>
      <c r="AH31" s="179">
        <v>1</v>
      </c>
      <c r="AI31" s="179"/>
      <c r="AJ31" s="179"/>
      <c r="AK31" s="270"/>
      <c r="AL31" s="269">
        <f>(SUM(AI31*10+AJ31)/AH31*10)+AK31</f>
        <v>0</v>
      </c>
      <c r="AM31" s="179">
        <v>1</v>
      </c>
      <c r="AN31" s="179"/>
      <c r="AO31" s="179"/>
      <c r="AP31" s="270"/>
      <c r="AQ31" s="269">
        <f>(SUM(AN31*10+AO31)/AM31*10)+AP31</f>
        <v>0</v>
      </c>
      <c r="AR31" s="179">
        <v>1</v>
      </c>
      <c r="AS31" s="179"/>
      <c r="AT31" s="179"/>
      <c r="AU31" s="270"/>
      <c r="AV31" s="271">
        <f>SUM(AS31*10+AT31)/AR31*10</f>
        <v>0</v>
      </c>
      <c r="AW31" s="179">
        <v>1</v>
      </c>
      <c r="AX31" s="179"/>
      <c r="AY31" s="179"/>
      <c r="AZ31" s="268"/>
      <c r="BA31" s="269">
        <f>(SUM(AX31*10+AY31)/AW31*10)+AZ31</f>
        <v>0</v>
      </c>
      <c r="BB31" s="179">
        <v>1</v>
      </c>
      <c r="BC31" s="179"/>
      <c r="BD31" s="179"/>
      <c r="BE31" s="179"/>
      <c r="BF31" s="269">
        <f>(SUM(BC31*10+BD31)/BB31*10)+BE31</f>
        <v>0</v>
      </c>
      <c r="BG31" s="179">
        <v>1</v>
      </c>
      <c r="BH31" s="179"/>
      <c r="BI31" s="179"/>
      <c r="BJ31" s="179"/>
      <c r="BK31" s="269">
        <f>(SUM(BH31*10+BI31)/BG31*10)+BJ31</f>
        <v>0</v>
      </c>
      <c r="BL31" s="153">
        <f>IF(H31&lt;250,0,IF(H31&lt;500,250,IF(H31&lt;750,"500",IF(H31&lt;1000,750,IF(H31&lt;1500,1000,IF(H31&lt;2000,1500,IF(H31&lt;2500,2000,IF(H31&lt;3000,2500,3000))))))))</f>
        <v>0</v>
      </c>
      <c r="BM31" s="181">
        <v>0</v>
      </c>
      <c r="BN31" s="153">
        <f>BL31-BM31</f>
        <v>0</v>
      </c>
      <c r="BO31" s="153" t="str">
        <f>IF(BN31=0,"geen actie",CONCATENATE("diploma uitschrijven: ",BL31," punten"))</f>
        <v>geen actie</v>
      </c>
      <c r="BP31" s="149">
        <v>30</v>
      </c>
    </row>
    <row r="32" spans="1:68" ht="17.25" customHeight="1" x14ac:dyDescent="0.3">
      <c r="A32" s="149">
        <v>31</v>
      </c>
      <c r="B32" s="149" t="str">
        <f>IF(A32=BP32,"v","x")</f>
        <v>v</v>
      </c>
      <c r="C32" s="149"/>
      <c r="D32" s="199"/>
      <c r="E32" s="245"/>
      <c r="F32" s="266"/>
      <c r="G32" s="231"/>
      <c r="H32" s="176">
        <f>SUM(M32+R32+W32+AB32+AG32+AL32+AQ32+AV32+BA32+BF32+BK32)</f>
        <v>0</v>
      </c>
      <c r="I32" s="267"/>
      <c r="J32" s="153">
        <v>2021</v>
      </c>
      <c r="K32" s="453">
        <f>J32-I32</f>
        <v>2021</v>
      </c>
      <c r="L32" s="153">
        <f>H32-M32</f>
        <v>0</v>
      </c>
      <c r="M32" s="164">
        <v>0</v>
      </c>
      <c r="N32" s="179">
        <v>1</v>
      </c>
      <c r="O32" s="179"/>
      <c r="P32" s="179"/>
      <c r="Q32" s="268"/>
      <c r="R32" s="269">
        <f>(SUM(O32*10+P32)/N32*10)+Q32</f>
        <v>0</v>
      </c>
      <c r="S32" s="179">
        <v>1</v>
      </c>
      <c r="T32" s="179"/>
      <c r="U32" s="179"/>
      <c r="V32" s="179"/>
      <c r="W32" s="269">
        <f>(SUM(T32*10+U32)/S32*10)+V32</f>
        <v>0</v>
      </c>
      <c r="X32" s="179">
        <v>1</v>
      </c>
      <c r="Y32" s="179"/>
      <c r="Z32" s="179"/>
      <c r="AA32" s="179"/>
      <c r="AB32" s="269">
        <f>(SUM(Y32*10+Z32)/X32*10)+AA32</f>
        <v>0</v>
      </c>
      <c r="AC32" s="179">
        <v>1</v>
      </c>
      <c r="AD32" s="179"/>
      <c r="AE32" s="179"/>
      <c r="AF32" s="179"/>
      <c r="AG32" s="269">
        <f>(SUM(AD32*10+AE32)/AC32*10)+AF32</f>
        <v>0</v>
      </c>
      <c r="AH32" s="179">
        <v>1</v>
      </c>
      <c r="AI32" s="179"/>
      <c r="AJ32" s="179"/>
      <c r="AK32" s="270"/>
      <c r="AL32" s="269">
        <f>(SUM(AI32*10+AJ32)/AH32*10)+AK32</f>
        <v>0</v>
      </c>
      <c r="AM32" s="179">
        <v>1</v>
      </c>
      <c r="AN32" s="179"/>
      <c r="AO32" s="179"/>
      <c r="AP32" s="270"/>
      <c r="AQ32" s="269">
        <f>(SUM(AN32*10+AO32)/AM32*10)+AP32</f>
        <v>0</v>
      </c>
      <c r="AR32" s="179">
        <v>1</v>
      </c>
      <c r="AS32" s="179"/>
      <c r="AT32" s="179"/>
      <c r="AU32" s="270"/>
      <c r="AV32" s="271">
        <f>SUM(AS32*10+AT32)/AR32*10</f>
        <v>0</v>
      </c>
      <c r="AW32" s="179">
        <v>1</v>
      </c>
      <c r="AX32" s="179"/>
      <c r="AY32" s="179"/>
      <c r="AZ32" s="268"/>
      <c r="BA32" s="269">
        <f>(SUM(AX32*10+AY32)/AW32*10)+AZ32</f>
        <v>0</v>
      </c>
      <c r="BB32" s="179">
        <v>1</v>
      </c>
      <c r="BC32" s="179"/>
      <c r="BD32" s="179"/>
      <c r="BE32" s="179"/>
      <c r="BF32" s="269">
        <f>(SUM(BC32*10+BD32)/BB32*10)+BE32</f>
        <v>0</v>
      </c>
      <c r="BG32" s="179">
        <v>1</v>
      </c>
      <c r="BH32" s="179"/>
      <c r="BI32" s="179"/>
      <c r="BJ32" s="179"/>
      <c r="BK32" s="269">
        <f>(SUM(BH32*10+BI32)/BG32*10)+BJ32</f>
        <v>0</v>
      </c>
      <c r="BL32" s="153">
        <f>IF(H32&lt;250,0,IF(H32&lt;500,250,IF(H32&lt;750,"500",IF(H32&lt;1000,750,IF(H32&lt;1500,1000,IF(H32&lt;2000,1500,IF(H32&lt;2500,2000,IF(H32&lt;3000,2500,3000))))))))</f>
        <v>0</v>
      </c>
      <c r="BM32" s="181">
        <v>0</v>
      </c>
      <c r="BN32" s="153">
        <f>BL32-BM32</f>
        <v>0</v>
      </c>
      <c r="BO32" s="153" t="str">
        <f>IF(BN32=0,"geen actie",CONCATENATE("diploma uitschrijven: ",BL32," punten"))</f>
        <v>geen actie</v>
      </c>
      <c r="BP32" s="149">
        <v>31</v>
      </c>
    </row>
    <row r="33" spans="1:68" ht="17.25" customHeight="1" x14ac:dyDescent="0.3">
      <c r="A33" s="149">
        <v>32</v>
      </c>
      <c r="B33" s="149" t="str">
        <f>IF(A33=BP33,"v","x")</f>
        <v>v</v>
      </c>
      <c r="C33" s="149"/>
      <c r="D33" s="199"/>
      <c r="E33" s="245"/>
      <c r="F33" s="266"/>
      <c r="G33" s="231"/>
      <c r="H33" s="176">
        <f>SUM(M33+R33+W33+AB33+AG33+AL33+AQ33+AV33+BA33+BF33+BK33)</f>
        <v>0</v>
      </c>
      <c r="I33" s="267"/>
      <c r="J33" s="153">
        <v>2021</v>
      </c>
      <c r="K33" s="453">
        <f>J33-I33</f>
        <v>2021</v>
      </c>
      <c r="L33" s="153">
        <f>H33-M33</f>
        <v>0</v>
      </c>
      <c r="M33" s="164">
        <v>0</v>
      </c>
      <c r="N33" s="179">
        <v>1</v>
      </c>
      <c r="O33" s="179"/>
      <c r="P33" s="179"/>
      <c r="Q33" s="268"/>
      <c r="R33" s="269">
        <f>(SUM(O33*10+P33)/N33*10)+Q33</f>
        <v>0</v>
      </c>
      <c r="S33" s="179">
        <v>1</v>
      </c>
      <c r="T33" s="179"/>
      <c r="U33" s="179"/>
      <c r="V33" s="179"/>
      <c r="W33" s="269">
        <f>(SUM(T33*10+U33)/S33*10)+V33</f>
        <v>0</v>
      </c>
      <c r="X33" s="179">
        <v>1</v>
      </c>
      <c r="Y33" s="179"/>
      <c r="Z33" s="179"/>
      <c r="AA33" s="179"/>
      <c r="AB33" s="269">
        <f>(SUM(Y33*10+Z33)/X33*10)+AA33</f>
        <v>0</v>
      </c>
      <c r="AC33" s="179">
        <v>1</v>
      </c>
      <c r="AD33" s="179"/>
      <c r="AE33" s="179"/>
      <c r="AF33" s="179"/>
      <c r="AG33" s="269">
        <f>(SUM(AD33*10+AE33)/AC33*10)+AF33</f>
        <v>0</v>
      </c>
      <c r="AH33" s="179">
        <v>1</v>
      </c>
      <c r="AI33" s="179"/>
      <c r="AJ33" s="179"/>
      <c r="AK33" s="270"/>
      <c r="AL33" s="269">
        <f>(SUM(AI33*10+AJ33)/AH33*10)+AK33</f>
        <v>0</v>
      </c>
      <c r="AM33" s="179">
        <v>1</v>
      </c>
      <c r="AN33" s="179"/>
      <c r="AO33" s="179"/>
      <c r="AP33" s="270"/>
      <c r="AQ33" s="269">
        <f>(SUM(AN33*10+AO33)/AM33*10)+AP33</f>
        <v>0</v>
      </c>
      <c r="AR33" s="179">
        <v>1</v>
      </c>
      <c r="AS33" s="179"/>
      <c r="AT33" s="179"/>
      <c r="AU33" s="270"/>
      <c r="AV33" s="271">
        <f>SUM(AS33*10+AT33)/AR33*10</f>
        <v>0</v>
      </c>
      <c r="AW33" s="179">
        <v>1</v>
      </c>
      <c r="AX33" s="179"/>
      <c r="AY33" s="179"/>
      <c r="AZ33" s="268"/>
      <c r="BA33" s="269">
        <f>(SUM(AX33*10+AY33)/AW33*10)+AZ33</f>
        <v>0</v>
      </c>
      <c r="BB33" s="179">
        <v>1</v>
      </c>
      <c r="BC33" s="179"/>
      <c r="BD33" s="179"/>
      <c r="BE33" s="179"/>
      <c r="BF33" s="269">
        <f>(SUM(BC33*10+BD33)/BB33*10)+BE33</f>
        <v>0</v>
      </c>
      <c r="BG33" s="179">
        <v>1</v>
      </c>
      <c r="BH33" s="179"/>
      <c r="BI33" s="179"/>
      <c r="BJ33" s="179"/>
      <c r="BK33" s="269">
        <f>(SUM(BH33*10+BI33)/BG33*10)+BJ33</f>
        <v>0</v>
      </c>
      <c r="BL33" s="153">
        <f>IF(H33&lt;250,0,IF(H33&lt;500,250,IF(H33&lt;750,"500",IF(H33&lt;1000,750,IF(H33&lt;1500,1000,IF(H33&lt;2000,1500,IF(H33&lt;2500,2000,IF(H33&lt;3000,2500,3000))))))))</f>
        <v>0</v>
      </c>
      <c r="BM33" s="181">
        <v>0</v>
      </c>
      <c r="BN33" s="153">
        <f>BL33-BM33</f>
        <v>0</v>
      </c>
      <c r="BO33" s="153" t="str">
        <f>IF(BN33=0,"geen actie",CONCATENATE("diploma uitschrijven: ",BL33," punten"))</f>
        <v>geen actie</v>
      </c>
      <c r="BP33" s="149">
        <v>32</v>
      </c>
    </row>
    <row r="34" spans="1:68" ht="17.25" customHeight="1" x14ac:dyDescent="0.3">
      <c r="A34" s="149">
        <v>33</v>
      </c>
      <c r="B34" s="149" t="str">
        <f>IF(A34=BP34,"v","x")</f>
        <v>v</v>
      </c>
      <c r="C34" s="149"/>
      <c r="D34" s="199"/>
      <c r="E34" s="245"/>
      <c r="F34" s="266"/>
      <c r="G34" s="231"/>
      <c r="H34" s="176">
        <f>SUM(M34+R34+W34+AB34+AG34+AL34+AQ34+AV34+BA34+BF34+BK34)</f>
        <v>0</v>
      </c>
      <c r="I34" s="267"/>
      <c r="J34" s="153">
        <v>2021</v>
      </c>
      <c r="K34" s="453">
        <f>J34-I34</f>
        <v>2021</v>
      </c>
      <c r="L34" s="153">
        <f>H34-M34</f>
        <v>0</v>
      </c>
      <c r="M34" s="164">
        <v>0</v>
      </c>
      <c r="N34" s="179">
        <v>1</v>
      </c>
      <c r="O34" s="179"/>
      <c r="P34" s="179"/>
      <c r="Q34" s="268"/>
      <c r="R34" s="269">
        <f>(SUM(O34*10+P34)/N34*10)+Q34</f>
        <v>0</v>
      </c>
      <c r="S34" s="179">
        <v>1</v>
      </c>
      <c r="T34" s="179"/>
      <c r="U34" s="179"/>
      <c r="V34" s="179"/>
      <c r="W34" s="269">
        <f>(SUM(T34*10+U34)/S34*10)+V34</f>
        <v>0</v>
      </c>
      <c r="X34" s="179">
        <v>1</v>
      </c>
      <c r="Y34" s="179"/>
      <c r="Z34" s="179"/>
      <c r="AA34" s="179"/>
      <c r="AB34" s="269">
        <f>(SUM(Y34*10+Z34)/X34*10)+AA34</f>
        <v>0</v>
      </c>
      <c r="AC34" s="179">
        <v>1</v>
      </c>
      <c r="AD34" s="179"/>
      <c r="AE34" s="179"/>
      <c r="AF34" s="179"/>
      <c r="AG34" s="269">
        <f>(SUM(AD34*10+AE34)/AC34*10)+AF34</f>
        <v>0</v>
      </c>
      <c r="AH34" s="179">
        <v>1</v>
      </c>
      <c r="AI34" s="179"/>
      <c r="AJ34" s="179"/>
      <c r="AK34" s="270"/>
      <c r="AL34" s="269">
        <f>(SUM(AI34*10+AJ34)/AH34*10)+AK34</f>
        <v>0</v>
      </c>
      <c r="AM34" s="179">
        <v>1</v>
      </c>
      <c r="AN34" s="179"/>
      <c r="AO34" s="179"/>
      <c r="AP34" s="270"/>
      <c r="AQ34" s="269">
        <f>(SUM(AN34*10+AO34)/AM34*10)+AP34</f>
        <v>0</v>
      </c>
      <c r="AR34" s="179">
        <v>1</v>
      </c>
      <c r="AS34" s="179"/>
      <c r="AT34" s="179"/>
      <c r="AU34" s="270"/>
      <c r="AV34" s="271">
        <f>SUM(AS34*10+AT34)/AR34*10</f>
        <v>0</v>
      </c>
      <c r="AW34" s="179">
        <v>1</v>
      </c>
      <c r="AX34" s="179"/>
      <c r="AY34" s="179"/>
      <c r="AZ34" s="268"/>
      <c r="BA34" s="269">
        <f>(SUM(AX34*10+AY34)/AW34*10)+AZ34</f>
        <v>0</v>
      </c>
      <c r="BB34" s="179">
        <v>1</v>
      </c>
      <c r="BC34" s="179"/>
      <c r="BD34" s="179"/>
      <c r="BE34" s="179"/>
      <c r="BF34" s="269">
        <f>(SUM(BC34*10+BD34)/BB34*10)+BE34</f>
        <v>0</v>
      </c>
      <c r="BG34" s="179">
        <v>1</v>
      </c>
      <c r="BH34" s="179"/>
      <c r="BI34" s="179"/>
      <c r="BJ34" s="179"/>
      <c r="BK34" s="269">
        <f>(SUM(BH34*10+BI34)/BG34*10)+BJ34</f>
        <v>0</v>
      </c>
      <c r="BL34" s="153">
        <f>IF(H34&lt;250,0,IF(H34&lt;500,250,IF(H34&lt;750,"500",IF(H34&lt;1000,750,IF(H34&lt;1500,1000,IF(H34&lt;2000,1500,IF(H34&lt;2500,2000,IF(H34&lt;3000,2500,3000))))))))</f>
        <v>0</v>
      </c>
      <c r="BM34" s="181">
        <v>0</v>
      </c>
      <c r="BN34" s="153">
        <f>BL34-BM34</f>
        <v>0</v>
      </c>
      <c r="BO34" s="153" t="str">
        <f>IF(BN34=0,"geen actie",CONCATENATE("diploma uitschrijven: ",BL34," punten"))</f>
        <v>geen actie</v>
      </c>
      <c r="BP34" s="149">
        <v>33</v>
      </c>
    </row>
    <row r="35" spans="1:68" ht="17.25" customHeight="1" x14ac:dyDescent="0.3">
      <c r="A35" s="149">
        <v>34</v>
      </c>
      <c r="B35" s="149" t="str">
        <f>IF(A35=BP35,"v","x")</f>
        <v>v</v>
      </c>
      <c r="C35" s="149"/>
      <c r="D35" s="199"/>
      <c r="E35" s="245"/>
      <c r="F35" s="266"/>
      <c r="G35" s="231"/>
      <c r="H35" s="176">
        <f>SUM(M35+R35+W35+AB35+AG35+AL35+AQ35+AV35+BA35+BF35+BK35)</f>
        <v>0</v>
      </c>
      <c r="I35" s="267"/>
      <c r="J35" s="153">
        <v>2021</v>
      </c>
      <c r="K35" s="453">
        <f>J35-I35</f>
        <v>2021</v>
      </c>
      <c r="L35" s="153">
        <f>H35-M35</f>
        <v>0</v>
      </c>
      <c r="M35" s="164">
        <v>0</v>
      </c>
      <c r="N35" s="179">
        <v>1</v>
      </c>
      <c r="O35" s="179"/>
      <c r="P35" s="179"/>
      <c r="Q35" s="268"/>
      <c r="R35" s="269">
        <f>(SUM(O35*10+P35)/N35*10)+Q35</f>
        <v>0</v>
      </c>
      <c r="S35" s="179">
        <v>1</v>
      </c>
      <c r="T35" s="179"/>
      <c r="U35" s="179"/>
      <c r="V35" s="179"/>
      <c r="W35" s="269">
        <f>(SUM(T35*10+U35)/S35*10)+V35</f>
        <v>0</v>
      </c>
      <c r="X35" s="179">
        <v>1</v>
      </c>
      <c r="Y35" s="179"/>
      <c r="Z35" s="179"/>
      <c r="AA35" s="179"/>
      <c r="AB35" s="269">
        <f>(SUM(Y35*10+Z35)/X35*10)+AA35</f>
        <v>0</v>
      </c>
      <c r="AC35" s="179">
        <v>1</v>
      </c>
      <c r="AD35" s="179"/>
      <c r="AE35" s="179"/>
      <c r="AF35" s="179"/>
      <c r="AG35" s="269">
        <f>(SUM(AD35*10+AE35)/AC35*10)+AF35</f>
        <v>0</v>
      </c>
      <c r="AH35" s="179">
        <v>1</v>
      </c>
      <c r="AI35" s="179"/>
      <c r="AJ35" s="179"/>
      <c r="AK35" s="270"/>
      <c r="AL35" s="269">
        <f>(SUM(AI35*10+AJ35)/AH35*10)+AK35</f>
        <v>0</v>
      </c>
      <c r="AM35" s="179">
        <v>1</v>
      </c>
      <c r="AN35" s="179"/>
      <c r="AO35" s="179"/>
      <c r="AP35" s="270"/>
      <c r="AQ35" s="269">
        <f>(SUM(AN35*10+AO35)/AM35*10)+AP35</f>
        <v>0</v>
      </c>
      <c r="AR35" s="179">
        <v>1</v>
      </c>
      <c r="AS35" s="179"/>
      <c r="AT35" s="179"/>
      <c r="AU35" s="270"/>
      <c r="AV35" s="271">
        <f>SUM(AS35*10+AT35)/AR35*10</f>
        <v>0</v>
      </c>
      <c r="AW35" s="179">
        <v>1</v>
      </c>
      <c r="AX35" s="179"/>
      <c r="AY35" s="179"/>
      <c r="AZ35" s="268"/>
      <c r="BA35" s="269">
        <f>(SUM(AX35*10+AY35)/AW35*10)+AZ35</f>
        <v>0</v>
      </c>
      <c r="BB35" s="179">
        <v>1</v>
      </c>
      <c r="BC35" s="179"/>
      <c r="BD35" s="179"/>
      <c r="BE35" s="179"/>
      <c r="BF35" s="269">
        <f>(SUM(BC35*10+BD35)/BB35*10)+BE35</f>
        <v>0</v>
      </c>
      <c r="BG35" s="179">
        <v>1</v>
      </c>
      <c r="BH35" s="179"/>
      <c r="BI35" s="179"/>
      <c r="BJ35" s="179"/>
      <c r="BK35" s="269">
        <f>(SUM(BH35*10+BI35)/BG35*10)+BJ35</f>
        <v>0</v>
      </c>
      <c r="BL35" s="153">
        <f>IF(H35&lt;250,0,IF(H35&lt;500,250,IF(H35&lt;750,"500",IF(H35&lt;1000,750,IF(H35&lt;1500,1000,IF(H35&lt;2000,1500,IF(H35&lt;2500,2000,IF(H35&lt;3000,2500,3000))))))))</f>
        <v>0</v>
      </c>
      <c r="BM35" s="181">
        <v>0</v>
      </c>
      <c r="BN35" s="153">
        <f>BL35-BM35</f>
        <v>0</v>
      </c>
      <c r="BO35" s="153" t="str">
        <f>IF(BN35=0,"geen actie",CONCATENATE("diploma uitschrijven: ",BL35," punten"))</f>
        <v>geen actie</v>
      </c>
      <c r="BP35" s="149">
        <v>34</v>
      </c>
    </row>
    <row r="36" spans="1:68" ht="17.25" customHeight="1" x14ac:dyDescent="0.3">
      <c r="A36" s="149">
        <v>35</v>
      </c>
      <c r="B36" s="149" t="str">
        <f>IF(A36=BP36,"v","x")</f>
        <v>v</v>
      </c>
      <c r="C36" s="149"/>
      <c r="D36" s="199"/>
      <c r="E36" s="245"/>
      <c r="F36" s="266"/>
      <c r="G36" s="231"/>
      <c r="H36" s="176">
        <f>SUM(M36+R36+W36+AB36+AG36+AL36+AQ36+AV36+BA36+BF36+BK36)</f>
        <v>0</v>
      </c>
      <c r="I36" s="267"/>
      <c r="J36" s="153">
        <v>2021</v>
      </c>
      <c r="K36" s="453">
        <f>J36-I36</f>
        <v>2021</v>
      </c>
      <c r="L36" s="153">
        <f>H36-M36</f>
        <v>0</v>
      </c>
      <c r="M36" s="164">
        <v>0</v>
      </c>
      <c r="N36" s="179">
        <v>1</v>
      </c>
      <c r="O36" s="179"/>
      <c r="P36" s="179"/>
      <c r="Q36" s="268"/>
      <c r="R36" s="269">
        <f>(SUM(O36*10+P36)/N36*10)+Q36</f>
        <v>0</v>
      </c>
      <c r="S36" s="179">
        <v>1</v>
      </c>
      <c r="T36" s="179"/>
      <c r="U36" s="179"/>
      <c r="V36" s="179"/>
      <c r="W36" s="269">
        <f>(SUM(T36*10+U36)/S36*10)+V36</f>
        <v>0</v>
      </c>
      <c r="X36" s="179">
        <v>1</v>
      </c>
      <c r="Y36" s="179"/>
      <c r="Z36" s="179"/>
      <c r="AA36" s="179"/>
      <c r="AB36" s="269">
        <f>(SUM(Y36*10+Z36)/X36*10)+AA36</f>
        <v>0</v>
      </c>
      <c r="AC36" s="179">
        <v>1</v>
      </c>
      <c r="AD36" s="179"/>
      <c r="AE36" s="179"/>
      <c r="AF36" s="179"/>
      <c r="AG36" s="269">
        <f>(SUM(AD36*10+AE36)/AC36*10)+AF36</f>
        <v>0</v>
      </c>
      <c r="AH36" s="179">
        <v>1</v>
      </c>
      <c r="AI36" s="179"/>
      <c r="AJ36" s="179"/>
      <c r="AK36" s="270"/>
      <c r="AL36" s="269">
        <f>(SUM(AI36*10+AJ36)/AH36*10)+AK36</f>
        <v>0</v>
      </c>
      <c r="AM36" s="179">
        <v>1</v>
      </c>
      <c r="AN36" s="179"/>
      <c r="AO36" s="179"/>
      <c r="AP36" s="270"/>
      <c r="AQ36" s="269">
        <f>(SUM(AN36*10+AO36)/AM36*10)+AP36</f>
        <v>0</v>
      </c>
      <c r="AR36" s="179">
        <v>1</v>
      </c>
      <c r="AS36" s="179"/>
      <c r="AT36" s="179"/>
      <c r="AU36" s="270"/>
      <c r="AV36" s="271">
        <f>SUM(AS36*10+AT36)/AR36*10</f>
        <v>0</v>
      </c>
      <c r="AW36" s="179">
        <v>1</v>
      </c>
      <c r="AX36" s="179"/>
      <c r="AY36" s="179"/>
      <c r="AZ36" s="268"/>
      <c r="BA36" s="269">
        <f>(SUM(AX36*10+AY36)/AW36*10)+AZ36</f>
        <v>0</v>
      </c>
      <c r="BB36" s="179">
        <v>1</v>
      </c>
      <c r="BC36" s="179"/>
      <c r="BD36" s="179"/>
      <c r="BE36" s="179"/>
      <c r="BF36" s="269">
        <f>(SUM(BC36*10+BD36)/BB36*10)+BE36</f>
        <v>0</v>
      </c>
      <c r="BG36" s="179">
        <v>1</v>
      </c>
      <c r="BH36" s="179"/>
      <c r="BI36" s="179"/>
      <c r="BJ36" s="179"/>
      <c r="BK36" s="269">
        <f>(SUM(BH36*10+BI36)/BG36*10)+BJ36</f>
        <v>0</v>
      </c>
      <c r="BL36" s="153">
        <f>IF(H36&lt;250,0,IF(H36&lt;500,250,IF(H36&lt;750,"500",IF(H36&lt;1000,750,IF(H36&lt;1500,1000,IF(H36&lt;2000,1500,IF(H36&lt;2500,2000,IF(H36&lt;3000,2500,3000))))))))</f>
        <v>0</v>
      </c>
      <c r="BM36" s="181">
        <v>0</v>
      </c>
      <c r="BN36" s="153">
        <f>BL36-BM36</f>
        <v>0</v>
      </c>
      <c r="BO36" s="153" t="str">
        <f>IF(BN36=0,"geen actie",CONCATENATE("diploma uitschrijven: ",BL36," punten"))</f>
        <v>geen actie</v>
      </c>
      <c r="BP36" s="149">
        <v>35</v>
      </c>
    </row>
    <row r="37" spans="1:68" ht="17.25" customHeight="1" x14ac:dyDescent="0.3">
      <c r="A37" s="149">
        <v>36</v>
      </c>
      <c r="B37" s="149" t="str">
        <f>IF(A37=BP37,"v","x")</f>
        <v>v</v>
      </c>
      <c r="C37" s="149"/>
      <c r="D37" s="199"/>
      <c r="E37" s="245"/>
      <c r="F37" s="266"/>
      <c r="G37" s="231"/>
      <c r="H37" s="176">
        <f>SUM(M37+R37+W37+AB37+AG37+AL37+AQ37+AV37+BA37+BF37+BK37)</f>
        <v>0</v>
      </c>
      <c r="I37" s="267"/>
      <c r="J37" s="153">
        <v>2021</v>
      </c>
      <c r="K37" s="453">
        <f>J37-I37</f>
        <v>2021</v>
      </c>
      <c r="L37" s="153">
        <f>H37-M37</f>
        <v>0</v>
      </c>
      <c r="M37" s="164">
        <v>0</v>
      </c>
      <c r="N37" s="179">
        <v>1</v>
      </c>
      <c r="O37" s="179"/>
      <c r="P37" s="179"/>
      <c r="Q37" s="268"/>
      <c r="R37" s="269">
        <f>(SUM(O37*10+P37)/N37*10)+Q37</f>
        <v>0</v>
      </c>
      <c r="S37" s="179">
        <v>1</v>
      </c>
      <c r="T37" s="179"/>
      <c r="U37" s="179"/>
      <c r="V37" s="179"/>
      <c r="W37" s="269">
        <f>(SUM(T37*10+U37)/S37*10)+V37</f>
        <v>0</v>
      </c>
      <c r="X37" s="179">
        <v>1</v>
      </c>
      <c r="Y37" s="179"/>
      <c r="Z37" s="179"/>
      <c r="AA37" s="179"/>
      <c r="AB37" s="269">
        <f>(SUM(Y37*10+Z37)/X37*10)+AA37</f>
        <v>0</v>
      </c>
      <c r="AC37" s="179">
        <v>1</v>
      </c>
      <c r="AD37" s="179"/>
      <c r="AE37" s="179"/>
      <c r="AF37" s="179"/>
      <c r="AG37" s="269">
        <f>(SUM(AD37*10+AE37)/AC37*10)+AF37</f>
        <v>0</v>
      </c>
      <c r="AH37" s="179">
        <v>1</v>
      </c>
      <c r="AI37" s="179"/>
      <c r="AJ37" s="179"/>
      <c r="AK37" s="270"/>
      <c r="AL37" s="269">
        <f>(SUM(AI37*10+AJ37)/AH37*10)+AK37</f>
        <v>0</v>
      </c>
      <c r="AM37" s="179">
        <v>1</v>
      </c>
      <c r="AN37" s="179"/>
      <c r="AO37" s="179"/>
      <c r="AP37" s="270"/>
      <c r="AQ37" s="269">
        <f>(SUM(AN37*10+AO37)/AM37*10)+AP37</f>
        <v>0</v>
      </c>
      <c r="AR37" s="179">
        <v>1</v>
      </c>
      <c r="AS37" s="179"/>
      <c r="AT37" s="179"/>
      <c r="AU37" s="270"/>
      <c r="AV37" s="271">
        <f>SUM(AS37*10+AT37)/AR37*10</f>
        <v>0</v>
      </c>
      <c r="AW37" s="179">
        <v>1</v>
      </c>
      <c r="AX37" s="179"/>
      <c r="AY37" s="179"/>
      <c r="AZ37" s="268"/>
      <c r="BA37" s="269">
        <f>(SUM(AX37*10+AY37)/AW37*10)+AZ37</f>
        <v>0</v>
      </c>
      <c r="BB37" s="179">
        <v>1</v>
      </c>
      <c r="BC37" s="179"/>
      <c r="BD37" s="179"/>
      <c r="BE37" s="179"/>
      <c r="BF37" s="269">
        <f>(SUM(BC37*10+BD37)/BB37*10)+BE37</f>
        <v>0</v>
      </c>
      <c r="BG37" s="179">
        <v>1</v>
      </c>
      <c r="BH37" s="179"/>
      <c r="BI37" s="179"/>
      <c r="BJ37" s="179"/>
      <c r="BK37" s="269">
        <f>(SUM(BH37*10+BI37)/BG37*10)+BJ37</f>
        <v>0</v>
      </c>
      <c r="BL37" s="153">
        <f>IF(H37&lt;250,0,IF(H37&lt;500,250,IF(H37&lt;750,"500",IF(H37&lt;1000,750,IF(H37&lt;1500,1000,IF(H37&lt;2000,1500,IF(H37&lt;2500,2000,IF(H37&lt;3000,2500,3000))))))))</f>
        <v>0</v>
      </c>
      <c r="BM37" s="181">
        <v>0</v>
      </c>
      <c r="BN37" s="153">
        <f>BL37-BM37</f>
        <v>0</v>
      </c>
      <c r="BO37" s="153" t="str">
        <f>IF(BN37=0,"geen actie",CONCATENATE("diploma uitschrijven: ",BL37," punten"))</f>
        <v>geen actie</v>
      </c>
      <c r="BP37" s="149">
        <v>36</v>
      </c>
    </row>
    <row r="38" spans="1:68" ht="17.25" customHeight="1" x14ac:dyDescent="0.3">
      <c r="A38" s="149">
        <v>37</v>
      </c>
      <c r="B38" s="149" t="str">
        <f>IF(A38=BP38,"v","x")</f>
        <v>v</v>
      </c>
      <c r="C38" s="149"/>
      <c r="D38" s="199"/>
      <c r="E38" s="245"/>
      <c r="F38" s="266"/>
      <c r="G38" s="231"/>
      <c r="H38" s="176">
        <f>SUM(M38+R38+W38+AB38+AG38+AL38+AQ38+AV38+BA38+BF38+BK38)</f>
        <v>0</v>
      </c>
      <c r="I38" s="267"/>
      <c r="J38" s="153">
        <v>2021</v>
      </c>
      <c r="K38" s="453">
        <f>J38-I38</f>
        <v>2021</v>
      </c>
      <c r="L38" s="153">
        <f>H38-M38</f>
        <v>0</v>
      </c>
      <c r="M38" s="164">
        <v>0</v>
      </c>
      <c r="N38" s="179">
        <v>1</v>
      </c>
      <c r="O38" s="179"/>
      <c r="P38" s="179"/>
      <c r="Q38" s="268"/>
      <c r="R38" s="269">
        <f>(SUM(O38*10+P38)/N38*10)+Q38</f>
        <v>0</v>
      </c>
      <c r="S38" s="179">
        <v>1</v>
      </c>
      <c r="T38" s="179"/>
      <c r="U38" s="179"/>
      <c r="V38" s="179"/>
      <c r="W38" s="269">
        <f>(SUM(T38*10+U38)/S38*10)+V38</f>
        <v>0</v>
      </c>
      <c r="X38" s="179">
        <v>1</v>
      </c>
      <c r="Y38" s="179"/>
      <c r="Z38" s="179"/>
      <c r="AA38" s="179"/>
      <c r="AB38" s="269">
        <f>(SUM(Y38*10+Z38)/X38*10)+AA38</f>
        <v>0</v>
      </c>
      <c r="AC38" s="179">
        <v>1</v>
      </c>
      <c r="AD38" s="179"/>
      <c r="AE38" s="179"/>
      <c r="AF38" s="179"/>
      <c r="AG38" s="269">
        <f>(SUM(AD38*10+AE38)/AC38*10)+AF38</f>
        <v>0</v>
      </c>
      <c r="AH38" s="179">
        <v>1</v>
      </c>
      <c r="AI38" s="179"/>
      <c r="AJ38" s="179"/>
      <c r="AK38" s="270"/>
      <c r="AL38" s="269">
        <f>(SUM(AI38*10+AJ38)/AH38*10)+AK38</f>
        <v>0</v>
      </c>
      <c r="AM38" s="179">
        <v>1</v>
      </c>
      <c r="AN38" s="179"/>
      <c r="AO38" s="179"/>
      <c r="AP38" s="270"/>
      <c r="AQ38" s="269">
        <f>(SUM(AN38*10+AO38)/AM38*10)+AP38</f>
        <v>0</v>
      </c>
      <c r="AR38" s="179">
        <v>1</v>
      </c>
      <c r="AS38" s="179"/>
      <c r="AT38" s="179"/>
      <c r="AU38" s="270"/>
      <c r="AV38" s="271">
        <f>SUM(AS38*10+AT38)/AR38*10</f>
        <v>0</v>
      </c>
      <c r="AW38" s="179">
        <v>1</v>
      </c>
      <c r="AX38" s="179"/>
      <c r="AY38" s="179"/>
      <c r="AZ38" s="268"/>
      <c r="BA38" s="269">
        <f>(SUM(AX38*10+AY38)/AW38*10)+AZ38</f>
        <v>0</v>
      </c>
      <c r="BB38" s="179">
        <v>1</v>
      </c>
      <c r="BC38" s="179"/>
      <c r="BD38" s="179"/>
      <c r="BE38" s="179"/>
      <c r="BF38" s="269">
        <f>(SUM(BC38*10+BD38)/BB38*10)+BE38</f>
        <v>0</v>
      </c>
      <c r="BG38" s="179">
        <v>1</v>
      </c>
      <c r="BH38" s="179"/>
      <c r="BI38" s="179"/>
      <c r="BJ38" s="179"/>
      <c r="BK38" s="269">
        <f>(SUM(BH38*10+BI38)/BG38*10)+BJ38</f>
        <v>0</v>
      </c>
      <c r="BL38" s="153">
        <f>IF(H38&lt;250,0,IF(H38&lt;500,250,IF(H38&lt;750,"500",IF(H38&lt;1000,750,IF(H38&lt;1500,1000,IF(H38&lt;2000,1500,IF(H38&lt;2500,2000,IF(H38&lt;3000,2500,3000))))))))</f>
        <v>0</v>
      </c>
      <c r="BM38" s="181">
        <v>0</v>
      </c>
      <c r="BN38" s="153">
        <f>BL38-BM38</f>
        <v>0</v>
      </c>
      <c r="BO38" s="153" t="str">
        <f>IF(BN38=0,"geen actie",CONCATENATE("diploma uitschrijven: ",BL38," punten"))</f>
        <v>geen actie</v>
      </c>
      <c r="BP38" s="149">
        <v>37</v>
      </c>
    </row>
    <row r="39" spans="1:68" ht="17.25" customHeight="1" x14ac:dyDescent="0.3">
      <c r="A39" s="149">
        <v>38</v>
      </c>
      <c r="B39" s="149" t="str">
        <f>IF(A39=BP39,"v","x")</f>
        <v>v</v>
      </c>
      <c r="C39" s="149"/>
      <c r="D39" s="199"/>
      <c r="E39" s="245"/>
      <c r="F39" s="266"/>
      <c r="G39" s="231"/>
      <c r="H39" s="176">
        <f>SUM(M39+R39+W39+AB39+AG39+AL39+AQ39+AV39+BA39+BF39+BK39)</f>
        <v>0</v>
      </c>
      <c r="I39" s="267"/>
      <c r="J39" s="153">
        <v>2021</v>
      </c>
      <c r="K39" s="453">
        <f>J39-I39</f>
        <v>2021</v>
      </c>
      <c r="L39" s="153">
        <f>H39-M39</f>
        <v>0</v>
      </c>
      <c r="M39" s="164">
        <v>0</v>
      </c>
      <c r="N39" s="179">
        <v>1</v>
      </c>
      <c r="O39" s="179"/>
      <c r="P39" s="179"/>
      <c r="Q39" s="268"/>
      <c r="R39" s="269">
        <f>(SUM(O39*10+P39)/N39*10)+Q39</f>
        <v>0</v>
      </c>
      <c r="S39" s="179">
        <v>1</v>
      </c>
      <c r="T39" s="179"/>
      <c r="U39" s="179"/>
      <c r="V39" s="179"/>
      <c r="W39" s="269">
        <f>(SUM(T39*10+U39)/S39*10)+V39</f>
        <v>0</v>
      </c>
      <c r="X39" s="179">
        <v>1</v>
      </c>
      <c r="Y39" s="179"/>
      <c r="Z39" s="179"/>
      <c r="AA39" s="179"/>
      <c r="AB39" s="269">
        <f>(SUM(Y39*10+Z39)/X39*10)+AA39</f>
        <v>0</v>
      </c>
      <c r="AC39" s="179">
        <v>1</v>
      </c>
      <c r="AD39" s="179"/>
      <c r="AE39" s="179"/>
      <c r="AF39" s="179"/>
      <c r="AG39" s="269">
        <f>(SUM(AD39*10+AE39)/AC39*10)+AF39</f>
        <v>0</v>
      </c>
      <c r="AH39" s="179">
        <v>1</v>
      </c>
      <c r="AI39" s="179"/>
      <c r="AJ39" s="179"/>
      <c r="AK39" s="270"/>
      <c r="AL39" s="269">
        <f>(SUM(AI39*10+AJ39)/AH39*10)+AK39</f>
        <v>0</v>
      </c>
      <c r="AM39" s="179">
        <v>1</v>
      </c>
      <c r="AN39" s="179"/>
      <c r="AO39" s="179"/>
      <c r="AP39" s="270"/>
      <c r="AQ39" s="269">
        <f>(SUM(AN39*10+AO39)/AM39*10)+AP39</f>
        <v>0</v>
      </c>
      <c r="AR39" s="179">
        <v>1</v>
      </c>
      <c r="AS39" s="179"/>
      <c r="AT39" s="179"/>
      <c r="AU39" s="270"/>
      <c r="AV39" s="271">
        <f>SUM(AS39*10+AT39)/AR39*10</f>
        <v>0</v>
      </c>
      <c r="AW39" s="179">
        <v>1</v>
      </c>
      <c r="AX39" s="179"/>
      <c r="AY39" s="179"/>
      <c r="AZ39" s="268"/>
      <c r="BA39" s="269">
        <f>(SUM(AX39*10+AY39)/AW39*10)+AZ39</f>
        <v>0</v>
      </c>
      <c r="BB39" s="179">
        <v>1</v>
      </c>
      <c r="BC39" s="179"/>
      <c r="BD39" s="179"/>
      <c r="BE39" s="179"/>
      <c r="BF39" s="269">
        <f>(SUM(BC39*10+BD39)/BB39*10)+BE39</f>
        <v>0</v>
      </c>
      <c r="BG39" s="179">
        <v>1</v>
      </c>
      <c r="BH39" s="179"/>
      <c r="BI39" s="179"/>
      <c r="BJ39" s="179"/>
      <c r="BK39" s="269">
        <f>(SUM(BH39*10+BI39)/BG39*10)+BJ39</f>
        <v>0</v>
      </c>
      <c r="BL39" s="153">
        <f>IF(H39&lt;250,0,IF(H39&lt;500,250,IF(H39&lt;750,"500",IF(H39&lt;1000,750,IF(H39&lt;1500,1000,IF(H39&lt;2000,1500,IF(H39&lt;2500,2000,IF(H39&lt;3000,2500,3000))))))))</f>
        <v>0</v>
      </c>
      <c r="BM39" s="181">
        <v>0</v>
      </c>
      <c r="BN39" s="153">
        <f>BL39-BM39</f>
        <v>0</v>
      </c>
      <c r="BO39" s="153" t="str">
        <f>IF(BN39=0,"geen actie",CONCATENATE("diploma uitschrijven: ",BL39," punten"))</f>
        <v>geen actie</v>
      </c>
      <c r="BP39" s="149">
        <v>38</v>
      </c>
    </row>
    <row r="40" spans="1:68" ht="17.25" customHeight="1" x14ac:dyDescent="0.3">
      <c r="A40" s="149">
        <v>39</v>
      </c>
      <c r="B40" s="149" t="str">
        <f>IF(A40=BP40,"v","x")</f>
        <v>v</v>
      </c>
      <c r="C40" s="149"/>
      <c r="D40" s="199"/>
      <c r="E40" s="245"/>
      <c r="F40" s="266"/>
      <c r="G40" s="231"/>
      <c r="H40" s="176">
        <f>SUM(M40+R40+W40+AB40+AG40+AL40+AQ40+AV40+BA40+BF40+BK40)</f>
        <v>0</v>
      </c>
      <c r="I40" s="267"/>
      <c r="J40" s="153">
        <v>2021</v>
      </c>
      <c r="K40" s="453">
        <f>J40-I40</f>
        <v>2021</v>
      </c>
      <c r="L40" s="153">
        <f>H40-M40</f>
        <v>0</v>
      </c>
      <c r="M40" s="164">
        <v>0</v>
      </c>
      <c r="N40" s="179">
        <v>1</v>
      </c>
      <c r="O40" s="179"/>
      <c r="P40" s="179"/>
      <c r="Q40" s="268"/>
      <c r="R40" s="269">
        <f>(SUM(O40*10+P40)/N40*10)+Q40</f>
        <v>0</v>
      </c>
      <c r="S40" s="179">
        <v>1</v>
      </c>
      <c r="T40" s="179"/>
      <c r="U40" s="179"/>
      <c r="V40" s="179"/>
      <c r="W40" s="269">
        <f>(SUM(T40*10+U40)/S40*10)+V40</f>
        <v>0</v>
      </c>
      <c r="X40" s="179">
        <v>1</v>
      </c>
      <c r="Y40" s="179"/>
      <c r="Z40" s="179"/>
      <c r="AA40" s="179"/>
      <c r="AB40" s="269">
        <f>(SUM(Y40*10+Z40)/X40*10)+AA40</f>
        <v>0</v>
      </c>
      <c r="AC40" s="179">
        <v>1</v>
      </c>
      <c r="AD40" s="179"/>
      <c r="AE40" s="179"/>
      <c r="AF40" s="179"/>
      <c r="AG40" s="269">
        <f>(SUM(AD40*10+AE40)/AC40*10)+AF40</f>
        <v>0</v>
      </c>
      <c r="AH40" s="179">
        <v>1</v>
      </c>
      <c r="AI40" s="179"/>
      <c r="AJ40" s="179"/>
      <c r="AK40" s="270"/>
      <c r="AL40" s="269">
        <f>(SUM(AI40*10+AJ40)/AH40*10)+AK40</f>
        <v>0</v>
      </c>
      <c r="AM40" s="179">
        <v>1</v>
      </c>
      <c r="AN40" s="179"/>
      <c r="AO40" s="179"/>
      <c r="AP40" s="270"/>
      <c r="AQ40" s="269">
        <f>(SUM(AN40*10+AO40)/AM40*10)+AP40</f>
        <v>0</v>
      </c>
      <c r="AR40" s="179">
        <v>1</v>
      </c>
      <c r="AS40" s="179"/>
      <c r="AT40" s="179"/>
      <c r="AU40" s="270"/>
      <c r="AV40" s="271">
        <f>SUM(AS40*10+AT40)/AR40*10</f>
        <v>0</v>
      </c>
      <c r="AW40" s="179">
        <v>1</v>
      </c>
      <c r="AX40" s="179"/>
      <c r="AY40" s="179"/>
      <c r="AZ40" s="268"/>
      <c r="BA40" s="269">
        <f>(SUM(AX40*10+AY40)/AW40*10)+AZ40</f>
        <v>0</v>
      </c>
      <c r="BB40" s="179">
        <v>1</v>
      </c>
      <c r="BC40" s="179"/>
      <c r="BD40" s="179"/>
      <c r="BE40" s="179"/>
      <c r="BF40" s="269">
        <f>(SUM(BC40*10+BD40)/BB40*10)+BE40</f>
        <v>0</v>
      </c>
      <c r="BG40" s="179">
        <v>1</v>
      </c>
      <c r="BH40" s="179"/>
      <c r="BI40" s="179"/>
      <c r="BJ40" s="179"/>
      <c r="BK40" s="269">
        <f>(SUM(BH40*10+BI40)/BG40*10)+BJ40</f>
        <v>0</v>
      </c>
      <c r="BL40" s="153">
        <f>IF(H40&lt;250,0,IF(H40&lt;500,250,IF(H40&lt;750,"500",IF(H40&lt;1000,750,IF(H40&lt;1500,1000,IF(H40&lt;2000,1500,IF(H40&lt;2500,2000,IF(H40&lt;3000,2500,3000))))))))</f>
        <v>0</v>
      </c>
      <c r="BM40" s="181">
        <v>0</v>
      </c>
      <c r="BN40" s="153">
        <f>BL40-BM40</f>
        <v>0</v>
      </c>
      <c r="BO40" s="153" t="str">
        <f>IF(BN40=0,"geen actie",CONCATENATE("diploma uitschrijven: ",BL40," punten"))</f>
        <v>geen actie</v>
      </c>
      <c r="BP40" s="149">
        <v>39</v>
      </c>
    </row>
    <row r="41" spans="1:68" ht="17.25" customHeight="1" x14ac:dyDescent="0.3">
      <c r="A41" s="149">
        <v>40</v>
      </c>
      <c r="B41" s="149" t="str">
        <f>IF(A41=BP41,"v","x")</f>
        <v>v</v>
      </c>
      <c r="C41" s="149"/>
      <c r="D41" s="199"/>
      <c r="E41" s="245"/>
      <c r="F41" s="266"/>
      <c r="G41" s="231"/>
      <c r="H41" s="176">
        <f>SUM(M41+R41+W41+AB41+AG41+AL41+AQ41+AV41+BA41+BF41+BK41)</f>
        <v>0</v>
      </c>
      <c r="I41" s="267"/>
      <c r="J41" s="153">
        <v>2021</v>
      </c>
      <c r="K41" s="453">
        <f>J41-I41</f>
        <v>2021</v>
      </c>
      <c r="L41" s="153">
        <f>H41-M41</f>
        <v>0</v>
      </c>
      <c r="M41" s="164">
        <v>0</v>
      </c>
      <c r="N41" s="179">
        <v>1</v>
      </c>
      <c r="O41" s="179"/>
      <c r="P41" s="179"/>
      <c r="Q41" s="268"/>
      <c r="R41" s="269">
        <f>(SUM(O41*10+P41)/N41*10)+Q41</f>
        <v>0</v>
      </c>
      <c r="S41" s="179">
        <v>1</v>
      </c>
      <c r="T41" s="179"/>
      <c r="U41" s="179"/>
      <c r="V41" s="179"/>
      <c r="W41" s="269">
        <f>(SUM(T41*10+U41)/S41*10)+V41</f>
        <v>0</v>
      </c>
      <c r="X41" s="179">
        <v>1</v>
      </c>
      <c r="Y41" s="179"/>
      <c r="Z41" s="179"/>
      <c r="AA41" s="179"/>
      <c r="AB41" s="269">
        <f>(SUM(Y41*10+Z41)/X41*10)+AA41</f>
        <v>0</v>
      </c>
      <c r="AC41" s="179">
        <v>1</v>
      </c>
      <c r="AD41" s="179"/>
      <c r="AE41" s="179"/>
      <c r="AF41" s="179"/>
      <c r="AG41" s="269">
        <f>(SUM(AD41*10+AE41)/AC41*10)+AF41</f>
        <v>0</v>
      </c>
      <c r="AH41" s="179">
        <v>1</v>
      </c>
      <c r="AI41" s="179"/>
      <c r="AJ41" s="179"/>
      <c r="AK41" s="270"/>
      <c r="AL41" s="269">
        <f>(SUM(AI41*10+AJ41)/AH41*10)+AK41</f>
        <v>0</v>
      </c>
      <c r="AM41" s="179">
        <v>1</v>
      </c>
      <c r="AN41" s="179"/>
      <c r="AO41" s="179"/>
      <c r="AP41" s="270"/>
      <c r="AQ41" s="269">
        <f>(SUM(AN41*10+AO41)/AM41*10)+AP41</f>
        <v>0</v>
      </c>
      <c r="AR41" s="179">
        <v>1</v>
      </c>
      <c r="AS41" s="179"/>
      <c r="AT41" s="179"/>
      <c r="AU41" s="270"/>
      <c r="AV41" s="271">
        <f>SUM(AS41*10+AT41)/AR41*10</f>
        <v>0</v>
      </c>
      <c r="AW41" s="179">
        <v>1</v>
      </c>
      <c r="AX41" s="179"/>
      <c r="AY41" s="179"/>
      <c r="AZ41" s="268"/>
      <c r="BA41" s="269">
        <f>(SUM(AX41*10+AY41)/AW41*10)+AZ41</f>
        <v>0</v>
      </c>
      <c r="BB41" s="179">
        <v>1</v>
      </c>
      <c r="BC41" s="179"/>
      <c r="BD41" s="179"/>
      <c r="BE41" s="179"/>
      <c r="BF41" s="269">
        <f>(SUM(BC41*10+BD41)/BB41*10)+BE41</f>
        <v>0</v>
      </c>
      <c r="BG41" s="179">
        <v>1</v>
      </c>
      <c r="BH41" s="179"/>
      <c r="BI41" s="179"/>
      <c r="BJ41" s="179"/>
      <c r="BK41" s="269">
        <f>(SUM(BH41*10+BI41)/BG41*10)+BJ41</f>
        <v>0</v>
      </c>
      <c r="BL41" s="153">
        <f>IF(H41&lt;250,0,IF(H41&lt;500,250,IF(H41&lt;750,"500",IF(H41&lt;1000,750,IF(H41&lt;1500,1000,IF(H41&lt;2000,1500,IF(H41&lt;2500,2000,IF(H41&lt;3000,2500,3000))))))))</f>
        <v>0</v>
      </c>
      <c r="BM41" s="181">
        <v>0</v>
      </c>
      <c r="BN41" s="153">
        <f>BL41-BM41</f>
        <v>0</v>
      </c>
      <c r="BO41" s="153" t="str">
        <f>IF(BN41=0,"geen actie",CONCATENATE("diploma uitschrijven: ",BL41," punten"))</f>
        <v>geen actie</v>
      </c>
      <c r="BP41" s="149">
        <v>40</v>
      </c>
    </row>
    <row r="42" spans="1:68" ht="17.25" customHeight="1" x14ac:dyDescent="0.3">
      <c r="A42" s="149">
        <v>41</v>
      </c>
      <c r="B42" s="149" t="str">
        <f>IF(A42=BP42,"v","x")</f>
        <v>v</v>
      </c>
      <c r="C42" s="149"/>
      <c r="D42" s="199"/>
      <c r="E42" s="245"/>
      <c r="F42" s="266"/>
      <c r="G42" s="231"/>
      <c r="H42" s="176">
        <f>SUM(M42+R42+W42+AB42+AG42+AL42+AQ42+AV42+BA42+BF42+BK42)</f>
        <v>0</v>
      </c>
      <c r="I42" s="267"/>
      <c r="J42" s="153">
        <v>2021</v>
      </c>
      <c r="K42" s="453">
        <f>J42-I42</f>
        <v>2021</v>
      </c>
      <c r="L42" s="153">
        <f>H42-M42</f>
        <v>0</v>
      </c>
      <c r="M42" s="164">
        <v>0</v>
      </c>
      <c r="N42" s="179">
        <v>1</v>
      </c>
      <c r="O42" s="179"/>
      <c r="P42" s="179"/>
      <c r="Q42" s="268"/>
      <c r="R42" s="269">
        <f>(SUM(O42*10+P42)/N42*10)+Q42</f>
        <v>0</v>
      </c>
      <c r="S42" s="179">
        <v>1</v>
      </c>
      <c r="T42" s="179"/>
      <c r="U42" s="179"/>
      <c r="V42" s="179"/>
      <c r="W42" s="269">
        <f>(SUM(T42*10+U42)/S42*10)+V42</f>
        <v>0</v>
      </c>
      <c r="X42" s="179">
        <v>1</v>
      </c>
      <c r="Y42" s="179"/>
      <c r="Z42" s="179"/>
      <c r="AA42" s="179"/>
      <c r="AB42" s="269">
        <f>(SUM(Y42*10+Z42)/X42*10)+AA42</f>
        <v>0</v>
      </c>
      <c r="AC42" s="179">
        <v>1</v>
      </c>
      <c r="AD42" s="179"/>
      <c r="AE42" s="179"/>
      <c r="AF42" s="179"/>
      <c r="AG42" s="269">
        <f>(SUM(AD42*10+AE42)/AC42*10)+AF42</f>
        <v>0</v>
      </c>
      <c r="AH42" s="179">
        <v>1</v>
      </c>
      <c r="AI42" s="179"/>
      <c r="AJ42" s="179"/>
      <c r="AK42" s="270"/>
      <c r="AL42" s="269">
        <f>(SUM(AI42*10+AJ42)/AH42*10)+AK42</f>
        <v>0</v>
      </c>
      <c r="AM42" s="179">
        <v>1</v>
      </c>
      <c r="AN42" s="179"/>
      <c r="AO42" s="179"/>
      <c r="AP42" s="270"/>
      <c r="AQ42" s="269">
        <f>(SUM(AN42*10+AO42)/AM42*10)+AP42</f>
        <v>0</v>
      </c>
      <c r="AR42" s="179">
        <v>1</v>
      </c>
      <c r="AS42" s="179"/>
      <c r="AT42" s="179"/>
      <c r="AU42" s="270"/>
      <c r="AV42" s="271">
        <f>SUM(AS42*10+AT42)/AR42*10</f>
        <v>0</v>
      </c>
      <c r="AW42" s="179">
        <v>1</v>
      </c>
      <c r="AX42" s="179"/>
      <c r="AY42" s="179"/>
      <c r="AZ42" s="268"/>
      <c r="BA42" s="269">
        <f>(SUM(AX42*10+AY42)/AW42*10)+AZ42</f>
        <v>0</v>
      </c>
      <c r="BB42" s="179">
        <v>1</v>
      </c>
      <c r="BC42" s="179"/>
      <c r="BD42" s="179"/>
      <c r="BE42" s="179"/>
      <c r="BF42" s="269">
        <f>(SUM(BC42*10+BD42)/BB42*10)+BE42</f>
        <v>0</v>
      </c>
      <c r="BG42" s="179">
        <v>1</v>
      </c>
      <c r="BH42" s="179"/>
      <c r="BI42" s="179"/>
      <c r="BJ42" s="179"/>
      <c r="BK42" s="269">
        <f>(SUM(BH42*10+BI42)/BG42*10)+BJ42</f>
        <v>0</v>
      </c>
      <c r="BL42" s="153">
        <f>IF(H42&lt;250,0,IF(H42&lt;500,250,IF(H42&lt;750,"500",IF(H42&lt;1000,750,IF(H42&lt;1500,1000,IF(H42&lt;2000,1500,IF(H42&lt;2500,2000,IF(H42&lt;3000,2500,3000))))))))</f>
        <v>0</v>
      </c>
      <c r="BM42" s="181">
        <v>0</v>
      </c>
      <c r="BN42" s="153">
        <f>BL42-BM42</f>
        <v>0</v>
      </c>
      <c r="BO42" s="153" t="str">
        <f>IF(BN42=0,"geen actie",CONCATENATE("diploma uitschrijven: ",BL42," punten"))</f>
        <v>geen actie</v>
      </c>
      <c r="BP42" s="149">
        <v>41</v>
      </c>
    </row>
    <row r="43" spans="1:68" ht="17.25" customHeight="1" x14ac:dyDescent="0.3">
      <c r="A43" s="149">
        <v>42</v>
      </c>
      <c r="B43" s="149" t="str">
        <f>IF(A43=BP43,"v","x")</f>
        <v>v</v>
      </c>
      <c r="C43" s="149"/>
      <c r="D43" s="199"/>
      <c r="E43" s="245"/>
      <c r="F43" s="266"/>
      <c r="G43" s="231"/>
      <c r="H43" s="176">
        <f>SUM(M43+R43+W43+AB43+AG43+AL43+AQ43+AV43+BA43+BF43+BK43)</f>
        <v>0</v>
      </c>
      <c r="I43" s="267"/>
      <c r="J43" s="153">
        <v>2021</v>
      </c>
      <c r="K43" s="453">
        <f>J43-I43</f>
        <v>2021</v>
      </c>
      <c r="L43" s="153">
        <f>H43-M43</f>
        <v>0</v>
      </c>
      <c r="M43" s="164">
        <v>0</v>
      </c>
      <c r="N43" s="179">
        <v>1</v>
      </c>
      <c r="O43" s="179"/>
      <c r="P43" s="179"/>
      <c r="Q43" s="268"/>
      <c r="R43" s="269">
        <f>(SUM(O43*10+P43)/N43*10)+Q43</f>
        <v>0</v>
      </c>
      <c r="S43" s="179">
        <v>1</v>
      </c>
      <c r="T43" s="179"/>
      <c r="U43" s="179"/>
      <c r="V43" s="179"/>
      <c r="W43" s="269">
        <f>(SUM(T43*10+U43)/S43*10)+V43</f>
        <v>0</v>
      </c>
      <c r="X43" s="179">
        <v>1</v>
      </c>
      <c r="Y43" s="179"/>
      <c r="Z43" s="179"/>
      <c r="AA43" s="179"/>
      <c r="AB43" s="269">
        <f>(SUM(Y43*10+Z43)/X43*10)+AA43</f>
        <v>0</v>
      </c>
      <c r="AC43" s="179">
        <v>1</v>
      </c>
      <c r="AD43" s="179"/>
      <c r="AE43" s="179"/>
      <c r="AF43" s="179"/>
      <c r="AG43" s="269">
        <f>(SUM(AD43*10+AE43)/AC43*10)+AF43</f>
        <v>0</v>
      </c>
      <c r="AH43" s="179">
        <v>1</v>
      </c>
      <c r="AI43" s="179"/>
      <c r="AJ43" s="179"/>
      <c r="AK43" s="270"/>
      <c r="AL43" s="269">
        <f>(SUM(AI43*10+AJ43)/AH43*10)+AK43</f>
        <v>0</v>
      </c>
      <c r="AM43" s="179">
        <v>1</v>
      </c>
      <c r="AN43" s="179"/>
      <c r="AO43" s="179"/>
      <c r="AP43" s="270"/>
      <c r="AQ43" s="269">
        <f>(SUM(AN43*10+AO43)/AM43*10)+AP43</f>
        <v>0</v>
      </c>
      <c r="AR43" s="179">
        <v>1</v>
      </c>
      <c r="AS43" s="179"/>
      <c r="AT43" s="179"/>
      <c r="AU43" s="270"/>
      <c r="AV43" s="271">
        <f>SUM(AS43*10+AT43)/AR43*10</f>
        <v>0</v>
      </c>
      <c r="AW43" s="179">
        <v>1</v>
      </c>
      <c r="AX43" s="179"/>
      <c r="AY43" s="179"/>
      <c r="AZ43" s="268"/>
      <c r="BA43" s="269">
        <f>(SUM(AX43*10+AY43)/AW43*10)+AZ43</f>
        <v>0</v>
      </c>
      <c r="BB43" s="179">
        <v>1</v>
      </c>
      <c r="BC43" s="179"/>
      <c r="BD43" s="179"/>
      <c r="BE43" s="179"/>
      <c r="BF43" s="269">
        <f>(SUM(BC43*10+BD43)/BB43*10)+BE43</f>
        <v>0</v>
      </c>
      <c r="BG43" s="179">
        <v>1</v>
      </c>
      <c r="BH43" s="179"/>
      <c r="BI43" s="179"/>
      <c r="BJ43" s="179"/>
      <c r="BK43" s="269">
        <f>(SUM(BH43*10+BI43)/BG43*10)+BJ43</f>
        <v>0</v>
      </c>
      <c r="BL43" s="153">
        <f>IF(H43&lt;250,0,IF(H43&lt;500,250,IF(H43&lt;750,"500",IF(H43&lt;1000,750,IF(H43&lt;1500,1000,IF(H43&lt;2000,1500,IF(H43&lt;2500,2000,IF(H43&lt;3000,2500,3000))))))))</f>
        <v>0</v>
      </c>
      <c r="BM43" s="181">
        <v>0</v>
      </c>
      <c r="BN43" s="153">
        <f>BL43-BM43</f>
        <v>0</v>
      </c>
      <c r="BO43" s="153" t="str">
        <f>IF(BN43=0,"geen actie",CONCATENATE("diploma uitschrijven: ",BL43," punten"))</f>
        <v>geen actie</v>
      </c>
      <c r="BP43" s="149">
        <v>42</v>
      </c>
    </row>
    <row r="44" spans="1:68" ht="17.25" customHeight="1" x14ac:dyDescent="0.3">
      <c r="A44" s="149">
        <v>43</v>
      </c>
      <c r="B44" s="149" t="str">
        <f>IF(A44=BP44,"v","x")</f>
        <v>v</v>
      </c>
      <c r="C44" s="149"/>
      <c r="D44" s="199"/>
      <c r="E44" s="245"/>
      <c r="F44" s="266"/>
      <c r="G44" s="231"/>
      <c r="H44" s="176">
        <f>SUM(M44+R44+W44+AB44+AG44+AL44+AQ44+AV44+BA44+BF44+BK44)</f>
        <v>0</v>
      </c>
      <c r="I44" s="267"/>
      <c r="J44" s="153">
        <v>2021</v>
      </c>
      <c r="K44" s="453">
        <f>J44-I44</f>
        <v>2021</v>
      </c>
      <c r="L44" s="153">
        <f>H44-M44</f>
        <v>0</v>
      </c>
      <c r="M44" s="164">
        <v>0</v>
      </c>
      <c r="N44" s="179">
        <v>1</v>
      </c>
      <c r="O44" s="179"/>
      <c r="P44" s="179"/>
      <c r="Q44" s="268"/>
      <c r="R44" s="269">
        <f>(SUM(O44*10+P44)/N44*10)+Q44</f>
        <v>0</v>
      </c>
      <c r="S44" s="179">
        <v>1</v>
      </c>
      <c r="T44" s="179"/>
      <c r="U44" s="179"/>
      <c r="V44" s="179"/>
      <c r="W44" s="269">
        <f>(SUM(T44*10+U44)/S44*10)+V44</f>
        <v>0</v>
      </c>
      <c r="X44" s="179">
        <v>1</v>
      </c>
      <c r="Y44" s="179"/>
      <c r="Z44" s="179"/>
      <c r="AA44" s="179"/>
      <c r="AB44" s="269">
        <f>(SUM(Y44*10+Z44)/X44*10)+AA44</f>
        <v>0</v>
      </c>
      <c r="AC44" s="179">
        <v>1</v>
      </c>
      <c r="AD44" s="179"/>
      <c r="AE44" s="179"/>
      <c r="AF44" s="179"/>
      <c r="AG44" s="269">
        <f>(SUM(AD44*10+AE44)/AC44*10)+AF44</f>
        <v>0</v>
      </c>
      <c r="AH44" s="179">
        <v>1</v>
      </c>
      <c r="AI44" s="179"/>
      <c r="AJ44" s="179"/>
      <c r="AK44" s="270"/>
      <c r="AL44" s="269">
        <f>(SUM(AI44*10+AJ44)/AH44*10)+AK44</f>
        <v>0</v>
      </c>
      <c r="AM44" s="179">
        <v>1</v>
      </c>
      <c r="AN44" s="179"/>
      <c r="AO44" s="179"/>
      <c r="AP44" s="270"/>
      <c r="AQ44" s="269">
        <f>(SUM(AN44*10+AO44)/AM44*10)+AP44</f>
        <v>0</v>
      </c>
      <c r="AR44" s="179">
        <v>1</v>
      </c>
      <c r="AS44" s="179"/>
      <c r="AT44" s="179"/>
      <c r="AU44" s="270"/>
      <c r="AV44" s="271">
        <f>SUM(AS44*10+AT44)/AR44*10</f>
        <v>0</v>
      </c>
      <c r="AW44" s="179">
        <v>1</v>
      </c>
      <c r="AX44" s="179"/>
      <c r="AY44" s="179"/>
      <c r="AZ44" s="268"/>
      <c r="BA44" s="269">
        <f>(SUM(AX44*10+AY44)/AW44*10)+AZ44</f>
        <v>0</v>
      </c>
      <c r="BB44" s="179">
        <v>1</v>
      </c>
      <c r="BC44" s="179"/>
      <c r="BD44" s="179"/>
      <c r="BE44" s="179"/>
      <c r="BF44" s="269">
        <f>(SUM(BC44*10+BD44)/BB44*10)+BE44</f>
        <v>0</v>
      </c>
      <c r="BG44" s="179">
        <v>1</v>
      </c>
      <c r="BH44" s="179"/>
      <c r="BI44" s="179"/>
      <c r="BJ44" s="179"/>
      <c r="BK44" s="269">
        <f>(SUM(BH44*10+BI44)/BG44*10)+BJ44</f>
        <v>0</v>
      </c>
      <c r="BL44" s="153">
        <f>IF(H44&lt;250,0,IF(H44&lt;500,250,IF(H44&lt;750,"500",IF(H44&lt;1000,750,IF(H44&lt;1500,1000,IF(H44&lt;2000,1500,IF(H44&lt;2500,2000,IF(H44&lt;3000,2500,3000))))))))</f>
        <v>0</v>
      </c>
      <c r="BM44" s="181">
        <v>0</v>
      </c>
      <c r="BN44" s="153">
        <f>BL44-BM44</f>
        <v>0</v>
      </c>
      <c r="BO44" s="153" t="str">
        <f>IF(BN44=0,"geen actie",CONCATENATE("diploma uitschrijven: ",BL44," punten"))</f>
        <v>geen actie</v>
      </c>
      <c r="BP44" s="149">
        <v>43</v>
      </c>
    </row>
    <row r="45" spans="1:68" ht="17.25" customHeight="1" x14ac:dyDescent="0.3">
      <c r="A45" s="149">
        <v>44</v>
      </c>
      <c r="B45" s="149" t="str">
        <f>IF(A45=BP45,"v","x")</f>
        <v>v</v>
      </c>
      <c r="C45" s="149"/>
      <c r="D45" s="199"/>
      <c r="E45" s="245"/>
      <c r="F45" s="266"/>
      <c r="G45" s="231"/>
      <c r="H45" s="176">
        <f>SUM(M45+R45+W45+AB45+AG45+AL45+AQ45+AV45+BA45+BF45+BK45)</f>
        <v>0</v>
      </c>
      <c r="I45" s="267"/>
      <c r="J45" s="153">
        <v>2021</v>
      </c>
      <c r="K45" s="453">
        <f>J45-I45</f>
        <v>2021</v>
      </c>
      <c r="L45" s="153">
        <f>H45-M45</f>
        <v>0</v>
      </c>
      <c r="M45" s="164">
        <v>0</v>
      </c>
      <c r="N45" s="179">
        <v>1</v>
      </c>
      <c r="O45" s="179"/>
      <c r="P45" s="179"/>
      <c r="Q45" s="268"/>
      <c r="R45" s="269">
        <f>(SUM(O45*10+P45)/N45*10)+Q45</f>
        <v>0</v>
      </c>
      <c r="S45" s="179">
        <v>1</v>
      </c>
      <c r="T45" s="179"/>
      <c r="U45" s="179"/>
      <c r="V45" s="179"/>
      <c r="W45" s="269">
        <f>(SUM(T45*10+U45)/S45*10)+V45</f>
        <v>0</v>
      </c>
      <c r="X45" s="179">
        <v>1</v>
      </c>
      <c r="Y45" s="179"/>
      <c r="Z45" s="179"/>
      <c r="AA45" s="179"/>
      <c r="AB45" s="269">
        <f>(SUM(Y45*10+Z45)/X45*10)+AA45</f>
        <v>0</v>
      </c>
      <c r="AC45" s="179">
        <v>1</v>
      </c>
      <c r="AD45" s="179"/>
      <c r="AE45" s="179"/>
      <c r="AF45" s="179"/>
      <c r="AG45" s="269">
        <f>(SUM(AD45*10+AE45)/AC45*10)+AF45</f>
        <v>0</v>
      </c>
      <c r="AH45" s="179">
        <v>1</v>
      </c>
      <c r="AI45" s="179"/>
      <c r="AJ45" s="179"/>
      <c r="AK45" s="270"/>
      <c r="AL45" s="269">
        <f>(SUM(AI45*10+AJ45)/AH45*10)+AK45</f>
        <v>0</v>
      </c>
      <c r="AM45" s="179">
        <v>1</v>
      </c>
      <c r="AN45" s="179"/>
      <c r="AO45" s="179"/>
      <c r="AP45" s="270"/>
      <c r="AQ45" s="269">
        <f>(SUM(AN45*10+AO45)/AM45*10)+AP45</f>
        <v>0</v>
      </c>
      <c r="AR45" s="179">
        <v>1</v>
      </c>
      <c r="AS45" s="179"/>
      <c r="AT45" s="179"/>
      <c r="AU45" s="270"/>
      <c r="AV45" s="271">
        <f>SUM(AS45*10+AT45)/AR45*10</f>
        <v>0</v>
      </c>
      <c r="AW45" s="179">
        <v>1</v>
      </c>
      <c r="AX45" s="179"/>
      <c r="AY45" s="179"/>
      <c r="AZ45" s="268"/>
      <c r="BA45" s="269">
        <f>(SUM(AX45*10+AY45)/AW45*10)+AZ45</f>
        <v>0</v>
      </c>
      <c r="BB45" s="179">
        <v>1</v>
      </c>
      <c r="BC45" s="179"/>
      <c r="BD45" s="179"/>
      <c r="BE45" s="179"/>
      <c r="BF45" s="269">
        <f>(SUM(BC45*10+BD45)/BB45*10)+BE45</f>
        <v>0</v>
      </c>
      <c r="BG45" s="179">
        <v>1</v>
      </c>
      <c r="BH45" s="179"/>
      <c r="BI45" s="179"/>
      <c r="BJ45" s="179"/>
      <c r="BK45" s="269">
        <f>(SUM(BH45*10+BI45)/BG45*10)+BJ45</f>
        <v>0</v>
      </c>
      <c r="BL45" s="153">
        <f>IF(H45&lt;250,0,IF(H45&lt;500,250,IF(H45&lt;750,"500",IF(H45&lt;1000,750,IF(H45&lt;1500,1000,IF(H45&lt;2000,1500,IF(H45&lt;2500,2000,IF(H45&lt;3000,2500,3000))))))))</f>
        <v>0</v>
      </c>
      <c r="BM45" s="181">
        <v>0</v>
      </c>
      <c r="BN45" s="153">
        <f>BL45-BM45</f>
        <v>0</v>
      </c>
      <c r="BO45" s="153" t="str">
        <f>IF(BN45=0,"geen actie",CONCATENATE("diploma uitschrijven: ",BL45," punten"))</f>
        <v>geen actie</v>
      </c>
      <c r="BP45" s="149">
        <v>44</v>
      </c>
    </row>
    <row r="46" spans="1:68" ht="17.25" customHeight="1" x14ac:dyDescent="0.3">
      <c r="A46" s="149">
        <v>45</v>
      </c>
      <c r="B46" s="149" t="str">
        <f>IF(A46=BP46,"v","x")</f>
        <v>v</v>
      </c>
      <c r="C46" s="149"/>
      <c r="D46" s="199"/>
      <c r="E46" s="245"/>
      <c r="F46" s="266"/>
      <c r="G46" s="231"/>
      <c r="H46" s="176">
        <f>SUM(M46+R46+W46+AB46+AG46+AL46+AQ46+AV46+BA46+BF46+BK46)</f>
        <v>0</v>
      </c>
      <c r="I46" s="267"/>
      <c r="J46" s="153">
        <v>2021</v>
      </c>
      <c r="K46" s="453">
        <f>J46-I46</f>
        <v>2021</v>
      </c>
      <c r="L46" s="153">
        <f>H46-M46</f>
        <v>0</v>
      </c>
      <c r="M46" s="164">
        <v>0</v>
      </c>
      <c r="N46" s="179">
        <v>1</v>
      </c>
      <c r="O46" s="179"/>
      <c r="P46" s="179"/>
      <c r="Q46" s="268"/>
      <c r="R46" s="269">
        <f>(SUM(O46*10+P46)/N46*10)+Q46</f>
        <v>0</v>
      </c>
      <c r="S46" s="179">
        <v>1</v>
      </c>
      <c r="T46" s="179"/>
      <c r="U46" s="179"/>
      <c r="V46" s="179"/>
      <c r="W46" s="269">
        <f>(SUM(T46*10+U46)/S46*10)+V46</f>
        <v>0</v>
      </c>
      <c r="X46" s="179">
        <v>1</v>
      </c>
      <c r="Y46" s="179"/>
      <c r="Z46" s="179"/>
      <c r="AA46" s="179"/>
      <c r="AB46" s="269">
        <f>(SUM(Y46*10+Z46)/X46*10)+AA46</f>
        <v>0</v>
      </c>
      <c r="AC46" s="179">
        <v>1</v>
      </c>
      <c r="AD46" s="179"/>
      <c r="AE46" s="179"/>
      <c r="AF46" s="179"/>
      <c r="AG46" s="269">
        <f>(SUM(AD46*10+AE46)/AC46*10)+AF46</f>
        <v>0</v>
      </c>
      <c r="AH46" s="179">
        <v>1</v>
      </c>
      <c r="AI46" s="179"/>
      <c r="AJ46" s="179"/>
      <c r="AK46" s="270"/>
      <c r="AL46" s="269">
        <f>(SUM(AI46*10+AJ46)/AH46*10)+AK46</f>
        <v>0</v>
      </c>
      <c r="AM46" s="179">
        <v>1</v>
      </c>
      <c r="AN46" s="179"/>
      <c r="AO46" s="179"/>
      <c r="AP46" s="270"/>
      <c r="AQ46" s="269">
        <f>(SUM(AN46*10+AO46)/AM46*10)+AP46</f>
        <v>0</v>
      </c>
      <c r="AR46" s="179">
        <v>1</v>
      </c>
      <c r="AS46" s="179"/>
      <c r="AT46" s="179"/>
      <c r="AU46" s="270"/>
      <c r="AV46" s="271">
        <f>SUM(AS46*10+AT46)/AR46*10</f>
        <v>0</v>
      </c>
      <c r="AW46" s="179">
        <v>1</v>
      </c>
      <c r="AX46" s="179"/>
      <c r="AY46" s="179"/>
      <c r="AZ46" s="268"/>
      <c r="BA46" s="269">
        <f>(SUM(AX46*10+AY46)/AW46*10)+AZ46</f>
        <v>0</v>
      </c>
      <c r="BB46" s="179">
        <v>1</v>
      </c>
      <c r="BC46" s="179"/>
      <c r="BD46" s="179"/>
      <c r="BE46" s="179"/>
      <c r="BF46" s="269">
        <f>(SUM(BC46*10+BD46)/BB46*10)+BE46</f>
        <v>0</v>
      </c>
      <c r="BG46" s="179">
        <v>1</v>
      </c>
      <c r="BH46" s="179"/>
      <c r="BI46" s="179"/>
      <c r="BJ46" s="179"/>
      <c r="BK46" s="269">
        <f>(SUM(BH46*10+BI46)/BG46*10)+BJ46</f>
        <v>0</v>
      </c>
      <c r="BL46" s="153">
        <f>IF(H46&lt;250,0,IF(H46&lt;500,250,IF(H46&lt;750,"500",IF(H46&lt;1000,750,IF(H46&lt;1500,1000,IF(H46&lt;2000,1500,IF(H46&lt;2500,2000,IF(H46&lt;3000,2500,3000))))))))</f>
        <v>0</v>
      </c>
      <c r="BM46" s="181">
        <v>0</v>
      </c>
      <c r="BN46" s="153">
        <f>BL46-BM46</f>
        <v>0</v>
      </c>
      <c r="BO46" s="153" t="str">
        <f>IF(BN46=0,"geen actie",CONCATENATE("diploma uitschrijven: ",BL46," punten"))</f>
        <v>geen actie</v>
      </c>
      <c r="BP46" s="149">
        <v>45</v>
      </c>
    </row>
    <row r="47" spans="1:68" ht="17.25" customHeight="1" x14ac:dyDescent="0.3">
      <c r="A47" s="149">
        <v>46</v>
      </c>
      <c r="B47" s="149" t="str">
        <f>IF(A47=BP47,"v","x")</f>
        <v>v</v>
      </c>
      <c r="C47" s="149"/>
      <c r="D47" s="199"/>
      <c r="E47" s="245"/>
      <c r="F47" s="266"/>
      <c r="G47" s="231"/>
      <c r="H47" s="176">
        <f>SUM(M47+R47+W47+AB47+AG47+AL47+AQ47+AV47+BA47+BF47+BK47)</f>
        <v>0</v>
      </c>
      <c r="I47" s="267"/>
      <c r="J47" s="153">
        <v>2021</v>
      </c>
      <c r="K47" s="453">
        <f>J47-I47</f>
        <v>2021</v>
      </c>
      <c r="L47" s="153">
        <f>H47-M47</f>
        <v>0</v>
      </c>
      <c r="M47" s="164">
        <v>0</v>
      </c>
      <c r="N47" s="179">
        <v>1</v>
      </c>
      <c r="O47" s="179"/>
      <c r="P47" s="179"/>
      <c r="Q47" s="268"/>
      <c r="R47" s="269">
        <f>(SUM(O47*10+P47)/N47*10)+Q47</f>
        <v>0</v>
      </c>
      <c r="S47" s="179">
        <v>1</v>
      </c>
      <c r="T47" s="179"/>
      <c r="U47" s="179"/>
      <c r="V47" s="179"/>
      <c r="W47" s="269">
        <f>(SUM(T47*10+U47)/S47*10)+V47</f>
        <v>0</v>
      </c>
      <c r="X47" s="179">
        <v>1</v>
      </c>
      <c r="Y47" s="179"/>
      <c r="Z47" s="179"/>
      <c r="AA47" s="179"/>
      <c r="AB47" s="269">
        <f>(SUM(Y47*10+Z47)/X47*10)+AA47</f>
        <v>0</v>
      </c>
      <c r="AC47" s="179">
        <v>1</v>
      </c>
      <c r="AD47" s="179"/>
      <c r="AE47" s="179"/>
      <c r="AF47" s="179"/>
      <c r="AG47" s="269">
        <f>(SUM(AD47*10+AE47)/AC47*10)+AF47</f>
        <v>0</v>
      </c>
      <c r="AH47" s="179">
        <v>1</v>
      </c>
      <c r="AI47" s="179"/>
      <c r="AJ47" s="179"/>
      <c r="AK47" s="270"/>
      <c r="AL47" s="269">
        <f>(SUM(AI47*10+AJ47)/AH47*10)+AK47</f>
        <v>0</v>
      </c>
      <c r="AM47" s="179">
        <v>1</v>
      </c>
      <c r="AN47" s="179"/>
      <c r="AO47" s="179"/>
      <c r="AP47" s="270"/>
      <c r="AQ47" s="269">
        <f>(SUM(AN47*10+AO47)/AM47*10)+AP47</f>
        <v>0</v>
      </c>
      <c r="AR47" s="179">
        <v>1</v>
      </c>
      <c r="AS47" s="179"/>
      <c r="AT47" s="179"/>
      <c r="AU47" s="270"/>
      <c r="AV47" s="271">
        <f>SUM(AS47*10+AT47)/AR47*10</f>
        <v>0</v>
      </c>
      <c r="AW47" s="179">
        <v>1</v>
      </c>
      <c r="AX47" s="179"/>
      <c r="AY47" s="179"/>
      <c r="AZ47" s="268"/>
      <c r="BA47" s="269">
        <f>(SUM(AX47*10+AY47)/AW47*10)+AZ47</f>
        <v>0</v>
      </c>
      <c r="BB47" s="179">
        <v>1</v>
      </c>
      <c r="BC47" s="179"/>
      <c r="BD47" s="179"/>
      <c r="BE47" s="179"/>
      <c r="BF47" s="269">
        <f>(SUM(BC47*10+BD47)/BB47*10)+BE47</f>
        <v>0</v>
      </c>
      <c r="BG47" s="179">
        <v>1</v>
      </c>
      <c r="BH47" s="179"/>
      <c r="BI47" s="179"/>
      <c r="BJ47" s="179"/>
      <c r="BK47" s="269">
        <f>(SUM(BH47*10+BI47)/BG47*10)+BJ47</f>
        <v>0</v>
      </c>
      <c r="BL47" s="153">
        <f>IF(H47&lt;250,0,IF(H47&lt;500,250,IF(H47&lt;750,"500",IF(H47&lt;1000,750,IF(H47&lt;1500,1000,IF(H47&lt;2000,1500,IF(H47&lt;2500,2000,IF(H47&lt;3000,2500,3000))))))))</f>
        <v>0</v>
      </c>
      <c r="BM47" s="181">
        <v>0</v>
      </c>
      <c r="BN47" s="153">
        <f>BL47-BM47</f>
        <v>0</v>
      </c>
      <c r="BO47" s="153" t="str">
        <f>IF(BN47=0,"geen actie",CONCATENATE("diploma uitschrijven: ",BL47," punten"))</f>
        <v>geen actie</v>
      </c>
      <c r="BP47" s="149">
        <v>46</v>
      </c>
    </row>
    <row r="48" spans="1:68" ht="17.25" customHeight="1" x14ac:dyDescent="0.3">
      <c r="A48" s="149">
        <v>47</v>
      </c>
      <c r="B48" s="149" t="str">
        <f>IF(A48=BP48,"v","x")</f>
        <v>v</v>
      </c>
      <c r="C48" s="149"/>
      <c r="D48" s="199"/>
      <c r="E48" s="245"/>
      <c r="F48" s="266"/>
      <c r="G48" s="231"/>
      <c r="H48" s="176">
        <f>SUM(M48+R48+W48+AB48+AG48+AL48+AQ48+AV48+BA48+BF48+BK48)</f>
        <v>0</v>
      </c>
      <c r="I48" s="267"/>
      <c r="J48" s="153">
        <v>2021</v>
      </c>
      <c r="K48" s="453">
        <f>J48-I48</f>
        <v>2021</v>
      </c>
      <c r="L48" s="153">
        <f>H48-M48</f>
        <v>0</v>
      </c>
      <c r="M48" s="164">
        <v>0</v>
      </c>
      <c r="N48" s="179">
        <v>1</v>
      </c>
      <c r="O48" s="179"/>
      <c r="P48" s="179"/>
      <c r="Q48" s="268"/>
      <c r="R48" s="269">
        <f>(SUM(O48*10+P48)/N48*10)+Q48</f>
        <v>0</v>
      </c>
      <c r="S48" s="179">
        <v>1</v>
      </c>
      <c r="T48" s="179"/>
      <c r="U48" s="179"/>
      <c r="V48" s="179"/>
      <c r="W48" s="269">
        <f>(SUM(T48*10+U48)/S48*10)+V48</f>
        <v>0</v>
      </c>
      <c r="X48" s="179">
        <v>1</v>
      </c>
      <c r="Y48" s="179"/>
      <c r="Z48" s="179"/>
      <c r="AA48" s="179"/>
      <c r="AB48" s="269">
        <f>(SUM(Y48*10+Z48)/X48*10)+AA48</f>
        <v>0</v>
      </c>
      <c r="AC48" s="179">
        <v>1</v>
      </c>
      <c r="AD48" s="179"/>
      <c r="AE48" s="179"/>
      <c r="AF48" s="179"/>
      <c r="AG48" s="269">
        <f>(SUM(AD48*10+AE48)/AC48*10)+AF48</f>
        <v>0</v>
      </c>
      <c r="AH48" s="179">
        <v>1</v>
      </c>
      <c r="AI48" s="179"/>
      <c r="AJ48" s="179"/>
      <c r="AK48" s="270"/>
      <c r="AL48" s="269">
        <f>(SUM(AI48*10+AJ48)/AH48*10)+AK48</f>
        <v>0</v>
      </c>
      <c r="AM48" s="179">
        <v>1</v>
      </c>
      <c r="AN48" s="179"/>
      <c r="AO48" s="179"/>
      <c r="AP48" s="270"/>
      <c r="AQ48" s="269">
        <f>(SUM(AN48*10+AO48)/AM48*10)+AP48</f>
        <v>0</v>
      </c>
      <c r="AR48" s="179">
        <v>1</v>
      </c>
      <c r="AS48" s="179"/>
      <c r="AT48" s="179"/>
      <c r="AU48" s="270"/>
      <c r="AV48" s="271">
        <f>SUM(AS48*10+AT48)/AR48*10</f>
        <v>0</v>
      </c>
      <c r="AW48" s="179">
        <v>1</v>
      </c>
      <c r="AX48" s="179"/>
      <c r="AY48" s="179"/>
      <c r="AZ48" s="268"/>
      <c r="BA48" s="269">
        <f>(SUM(AX48*10+AY48)/AW48*10)+AZ48</f>
        <v>0</v>
      </c>
      <c r="BB48" s="179">
        <v>1</v>
      </c>
      <c r="BC48" s="179"/>
      <c r="BD48" s="179"/>
      <c r="BE48" s="179"/>
      <c r="BF48" s="269">
        <f>(SUM(BC48*10+BD48)/BB48*10)+BE48</f>
        <v>0</v>
      </c>
      <c r="BG48" s="179">
        <v>1</v>
      </c>
      <c r="BH48" s="179"/>
      <c r="BI48" s="179"/>
      <c r="BJ48" s="179"/>
      <c r="BK48" s="269">
        <f>(SUM(BH48*10+BI48)/BG48*10)+BJ48</f>
        <v>0</v>
      </c>
      <c r="BL48" s="153">
        <f>IF(H48&lt;250,0,IF(H48&lt;500,250,IF(H48&lt;750,"500",IF(H48&lt;1000,750,IF(H48&lt;1500,1000,IF(H48&lt;2000,1500,IF(H48&lt;2500,2000,IF(H48&lt;3000,2500,3000))))))))</f>
        <v>0</v>
      </c>
      <c r="BM48" s="181">
        <v>0</v>
      </c>
      <c r="BN48" s="153">
        <f>BL48-BM48</f>
        <v>0</v>
      </c>
      <c r="BO48" s="153" t="str">
        <f>IF(BN48=0,"geen actie",CONCATENATE("diploma uitschrijven: ",BL48," punten"))</f>
        <v>geen actie</v>
      </c>
      <c r="BP48" s="149">
        <v>47</v>
      </c>
    </row>
    <row r="49" spans="1:68" ht="17.25" customHeight="1" x14ac:dyDescent="0.3">
      <c r="A49" s="149">
        <v>48</v>
      </c>
      <c r="B49" s="149" t="str">
        <f>IF(A49=BP49,"v","x")</f>
        <v>v</v>
      </c>
      <c r="C49" s="149"/>
      <c r="D49" s="199"/>
      <c r="E49" s="245"/>
      <c r="F49" s="266"/>
      <c r="G49" s="231"/>
      <c r="H49" s="176">
        <f>SUM(M49+R49+W49+AB49+AG49+AL49+AQ49+AV49+BA49+BF49+BK49)</f>
        <v>0</v>
      </c>
      <c r="I49" s="267"/>
      <c r="J49" s="153">
        <v>2021</v>
      </c>
      <c r="K49" s="453">
        <f>J49-I49</f>
        <v>2021</v>
      </c>
      <c r="L49" s="153">
        <f>H49-M49</f>
        <v>0</v>
      </c>
      <c r="M49" s="164">
        <v>0</v>
      </c>
      <c r="N49" s="179">
        <v>1</v>
      </c>
      <c r="O49" s="179"/>
      <c r="P49" s="179"/>
      <c r="Q49" s="268"/>
      <c r="R49" s="269">
        <f>(SUM(O49*10+P49)/N49*10)+Q49</f>
        <v>0</v>
      </c>
      <c r="S49" s="179">
        <v>1</v>
      </c>
      <c r="T49" s="179"/>
      <c r="U49" s="179"/>
      <c r="V49" s="179"/>
      <c r="W49" s="269">
        <f>(SUM(T49*10+U49)/S49*10)+V49</f>
        <v>0</v>
      </c>
      <c r="X49" s="179">
        <v>1</v>
      </c>
      <c r="Y49" s="179"/>
      <c r="Z49" s="179"/>
      <c r="AA49" s="179"/>
      <c r="AB49" s="269">
        <f>(SUM(Y49*10+Z49)/X49*10)+AA49</f>
        <v>0</v>
      </c>
      <c r="AC49" s="179">
        <v>1</v>
      </c>
      <c r="AD49" s="179"/>
      <c r="AE49" s="179"/>
      <c r="AF49" s="179"/>
      <c r="AG49" s="269">
        <f>(SUM(AD49*10+AE49)/AC49*10)+AF49</f>
        <v>0</v>
      </c>
      <c r="AH49" s="179">
        <v>1</v>
      </c>
      <c r="AI49" s="179"/>
      <c r="AJ49" s="179"/>
      <c r="AK49" s="270"/>
      <c r="AL49" s="269">
        <f>(SUM(AI49*10+AJ49)/AH49*10)+AK49</f>
        <v>0</v>
      </c>
      <c r="AM49" s="179">
        <v>1</v>
      </c>
      <c r="AN49" s="179"/>
      <c r="AO49" s="179"/>
      <c r="AP49" s="270"/>
      <c r="AQ49" s="269">
        <f>(SUM(AN49*10+AO49)/AM49*10)+AP49</f>
        <v>0</v>
      </c>
      <c r="AR49" s="179">
        <v>1</v>
      </c>
      <c r="AS49" s="179"/>
      <c r="AT49" s="179"/>
      <c r="AU49" s="270"/>
      <c r="AV49" s="271">
        <f>SUM(AS49*10+AT49)/AR49*10</f>
        <v>0</v>
      </c>
      <c r="AW49" s="179">
        <v>1</v>
      </c>
      <c r="AX49" s="179"/>
      <c r="AY49" s="179"/>
      <c r="AZ49" s="268"/>
      <c r="BA49" s="269">
        <f>(SUM(AX49*10+AY49)/AW49*10)+AZ49</f>
        <v>0</v>
      </c>
      <c r="BB49" s="179">
        <v>1</v>
      </c>
      <c r="BC49" s="179"/>
      <c r="BD49" s="179"/>
      <c r="BE49" s="179"/>
      <c r="BF49" s="269">
        <f>(SUM(BC49*10+BD49)/BB49*10)+BE49</f>
        <v>0</v>
      </c>
      <c r="BG49" s="179">
        <v>1</v>
      </c>
      <c r="BH49" s="179"/>
      <c r="BI49" s="179"/>
      <c r="BJ49" s="179"/>
      <c r="BK49" s="269">
        <f>(SUM(BH49*10+BI49)/BG49*10)+BJ49</f>
        <v>0</v>
      </c>
      <c r="BL49" s="153">
        <f>IF(H49&lt;250,0,IF(H49&lt;500,250,IF(H49&lt;750,"500",IF(H49&lt;1000,750,IF(H49&lt;1500,1000,IF(H49&lt;2000,1500,IF(H49&lt;2500,2000,IF(H49&lt;3000,2500,3000))))))))</f>
        <v>0</v>
      </c>
      <c r="BM49" s="181">
        <v>0</v>
      </c>
      <c r="BN49" s="153">
        <f>BL49-BM49</f>
        <v>0</v>
      </c>
      <c r="BO49" s="153" t="str">
        <f>IF(BN49=0,"geen actie",CONCATENATE("diploma uitschrijven: ",BL49," punten"))</f>
        <v>geen actie</v>
      </c>
      <c r="BP49" s="149">
        <v>48</v>
      </c>
    </row>
    <row r="50" spans="1:68" ht="17.25" customHeight="1" x14ac:dyDescent="0.3">
      <c r="A50" s="149">
        <v>49</v>
      </c>
      <c r="B50" s="149" t="str">
        <f>IF(A50=BP50,"v","x")</f>
        <v>v</v>
      </c>
      <c r="C50" s="149"/>
      <c r="D50" s="199"/>
      <c r="E50" s="245"/>
      <c r="F50" s="266"/>
      <c r="G50" s="231"/>
      <c r="H50" s="176">
        <f>SUM(M50+R50+W50+AB50+AG50+AL50+AQ50+AV50+BA50+BF50+BK50)</f>
        <v>0</v>
      </c>
      <c r="I50" s="267"/>
      <c r="J50" s="153">
        <v>2021</v>
      </c>
      <c r="K50" s="453">
        <f>J50-I50</f>
        <v>2021</v>
      </c>
      <c r="L50" s="153">
        <f>H50-M50</f>
        <v>0</v>
      </c>
      <c r="M50" s="164">
        <v>0</v>
      </c>
      <c r="N50" s="179">
        <v>1</v>
      </c>
      <c r="O50" s="179"/>
      <c r="P50" s="179"/>
      <c r="Q50" s="268"/>
      <c r="R50" s="269">
        <f>(SUM(O50*10+P50)/N50*10)+Q50</f>
        <v>0</v>
      </c>
      <c r="S50" s="179">
        <v>1</v>
      </c>
      <c r="T50" s="179"/>
      <c r="U50" s="179"/>
      <c r="V50" s="179"/>
      <c r="W50" s="269">
        <f>(SUM(T50*10+U50)/S50*10)+V50</f>
        <v>0</v>
      </c>
      <c r="X50" s="179">
        <v>1</v>
      </c>
      <c r="Y50" s="179"/>
      <c r="Z50" s="179"/>
      <c r="AA50" s="179"/>
      <c r="AB50" s="269">
        <f>(SUM(Y50*10+Z50)/X50*10)+AA50</f>
        <v>0</v>
      </c>
      <c r="AC50" s="179">
        <v>1</v>
      </c>
      <c r="AD50" s="179"/>
      <c r="AE50" s="179"/>
      <c r="AF50" s="179"/>
      <c r="AG50" s="269">
        <f>(SUM(AD50*10+AE50)/AC50*10)+AF50</f>
        <v>0</v>
      </c>
      <c r="AH50" s="179">
        <v>1</v>
      </c>
      <c r="AI50" s="179"/>
      <c r="AJ50" s="179"/>
      <c r="AK50" s="270"/>
      <c r="AL50" s="269">
        <f>(SUM(AI50*10+AJ50)/AH50*10)+AK50</f>
        <v>0</v>
      </c>
      <c r="AM50" s="179">
        <v>1</v>
      </c>
      <c r="AN50" s="179"/>
      <c r="AO50" s="179"/>
      <c r="AP50" s="270"/>
      <c r="AQ50" s="269">
        <f>(SUM(AN50*10+AO50)/AM50*10)+AP50</f>
        <v>0</v>
      </c>
      <c r="AR50" s="179">
        <v>1</v>
      </c>
      <c r="AS50" s="179"/>
      <c r="AT50" s="179"/>
      <c r="AU50" s="270"/>
      <c r="AV50" s="271">
        <f>SUM(AS50*10+AT50)/AR50*10</f>
        <v>0</v>
      </c>
      <c r="AW50" s="179">
        <v>1</v>
      </c>
      <c r="AX50" s="179"/>
      <c r="AY50" s="179"/>
      <c r="AZ50" s="268"/>
      <c r="BA50" s="269">
        <f>(SUM(AX50*10+AY50)/AW50*10)+AZ50</f>
        <v>0</v>
      </c>
      <c r="BB50" s="179">
        <v>1</v>
      </c>
      <c r="BC50" s="179"/>
      <c r="BD50" s="179"/>
      <c r="BE50" s="179"/>
      <c r="BF50" s="269">
        <f>(SUM(BC50*10+BD50)/BB50*10)+BE50</f>
        <v>0</v>
      </c>
      <c r="BG50" s="179">
        <v>1</v>
      </c>
      <c r="BH50" s="179"/>
      <c r="BI50" s="179"/>
      <c r="BJ50" s="179"/>
      <c r="BK50" s="269">
        <f>(SUM(BH50*10+BI50)/BG50*10)+BJ50</f>
        <v>0</v>
      </c>
      <c r="BL50" s="153">
        <f>IF(H50&lt;250,0,IF(H50&lt;500,250,IF(H50&lt;750,"500",IF(H50&lt;1000,750,IF(H50&lt;1500,1000,IF(H50&lt;2000,1500,IF(H50&lt;2500,2000,IF(H50&lt;3000,2500,3000))))))))</f>
        <v>0</v>
      </c>
      <c r="BM50" s="181">
        <v>0</v>
      </c>
      <c r="BN50" s="153">
        <f>BL50-BM50</f>
        <v>0</v>
      </c>
      <c r="BO50" s="153" t="str">
        <f>IF(BN50=0,"geen actie",CONCATENATE("diploma uitschrijven: ",BL50," punten"))</f>
        <v>geen actie</v>
      </c>
      <c r="BP50" s="149">
        <v>49</v>
      </c>
    </row>
    <row r="51" spans="1:68" ht="17.25" customHeight="1" x14ac:dyDescent="0.3">
      <c r="A51" s="149">
        <v>50</v>
      </c>
      <c r="B51" s="149" t="str">
        <f>IF(A51=BP51,"v","x")</f>
        <v>v</v>
      </c>
      <c r="C51" s="149"/>
      <c r="D51" s="199"/>
      <c r="E51" s="245"/>
      <c r="F51" s="266"/>
      <c r="G51" s="231"/>
      <c r="H51" s="176">
        <f>SUM(M51+R51+W51+AB51+AG51+AL51+AQ51+AV51+BA51+BF51+BK51)</f>
        <v>0</v>
      </c>
      <c r="I51" s="267"/>
      <c r="J51" s="153">
        <v>2021</v>
      </c>
      <c r="K51" s="453">
        <f>J51-I51</f>
        <v>2021</v>
      </c>
      <c r="L51" s="153">
        <f>H51-M51</f>
        <v>0</v>
      </c>
      <c r="M51" s="164">
        <v>0</v>
      </c>
      <c r="N51" s="179">
        <v>1</v>
      </c>
      <c r="O51" s="179"/>
      <c r="P51" s="179"/>
      <c r="Q51" s="268"/>
      <c r="R51" s="269">
        <f>(SUM(O51*10+P51)/N51*10)+Q51</f>
        <v>0</v>
      </c>
      <c r="S51" s="179">
        <v>1</v>
      </c>
      <c r="T51" s="179"/>
      <c r="U51" s="179"/>
      <c r="V51" s="179"/>
      <c r="W51" s="269">
        <f>(SUM(T51*10+U51)/S51*10)+V51</f>
        <v>0</v>
      </c>
      <c r="X51" s="179">
        <v>1</v>
      </c>
      <c r="Y51" s="179"/>
      <c r="Z51" s="179"/>
      <c r="AA51" s="179"/>
      <c r="AB51" s="269">
        <f>(SUM(Y51*10+Z51)/X51*10)+AA51</f>
        <v>0</v>
      </c>
      <c r="AC51" s="179">
        <v>1</v>
      </c>
      <c r="AD51" s="179"/>
      <c r="AE51" s="179"/>
      <c r="AF51" s="179"/>
      <c r="AG51" s="269">
        <f>(SUM(AD51*10+AE51)/AC51*10)+AF51</f>
        <v>0</v>
      </c>
      <c r="AH51" s="179">
        <v>1</v>
      </c>
      <c r="AI51" s="179"/>
      <c r="AJ51" s="179"/>
      <c r="AK51" s="270"/>
      <c r="AL51" s="269">
        <f>(SUM(AI51*10+AJ51)/AH51*10)+AK51</f>
        <v>0</v>
      </c>
      <c r="AM51" s="179">
        <v>1</v>
      </c>
      <c r="AN51" s="179"/>
      <c r="AO51" s="179"/>
      <c r="AP51" s="270"/>
      <c r="AQ51" s="269">
        <f>(SUM(AN51*10+AO51)/AM51*10)+AP51</f>
        <v>0</v>
      </c>
      <c r="AR51" s="179">
        <v>1</v>
      </c>
      <c r="AS51" s="179"/>
      <c r="AT51" s="179"/>
      <c r="AU51" s="270"/>
      <c r="AV51" s="271">
        <f>SUM(AS51*10+AT51)/AR51*10</f>
        <v>0</v>
      </c>
      <c r="AW51" s="179">
        <v>1</v>
      </c>
      <c r="AX51" s="179"/>
      <c r="AY51" s="179"/>
      <c r="AZ51" s="268"/>
      <c r="BA51" s="269">
        <f>(SUM(AX51*10+AY51)/AW51*10)+AZ51</f>
        <v>0</v>
      </c>
      <c r="BB51" s="179">
        <v>1</v>
      </c>
      <c r="BC51" s="179"/>
      <c r="BD51" s="179"/>
      <c r="BE51" s="179"/>
      <c r="BF51" s="269">
        <f>(SUM(BC51*10+BD51)/BB51*10)+BE51</f>
        <v>0</v>
      </c>
      <c r="BG51" s="179">
        <v>1</v>
      </c>
      <c r="BH51" s="179"/>
      <c r="BI51" s="179"/>
      <c r="BJ51" s="179"/>
      <c r="BK51" s="269">
        <f>(SUM(BH51*10+BI51)/BG51*10)+BJ51</f>
        <v>0</v>
      </c>
      <c r="BL51" s="153">
        <f>IF(H51&lt;250,0,IF(H51&lt;500,250,IF(H51&lt;750,"500",IF(H51&lt;1000,750,IF(H51&lt;1500,1000,IF(H51&lt;2000,1500,IF(H51&lt;2500,2000,IF(H51&lt;3000,2500,3000))))))))</f>
        <v>0</v>
      </c>
      <c r="BM51" s="181">
        <v>0</v>
      </c>
      <c r="BN51" s="153">
        <f>BL51-BM51</f>
        <v>0</v>
      </c>
      <c r="BO51" s="153" t="str">
        <f>IF(BN51=0,"geen actie",CONCATENATE("diploma uitschrijven: ",BL51," punten"))</f>
        <v>geen actie</v>
      </c>
      <c r="BP51" s="149">
        <v>50</v>
      </c>
    </row>
    <row r="52" spans="1:68" ht="17.25" customHeight="1" x14ac:dyDescent="0.3">
      <c r="A52" s="149">
        <v>51</v>
      </c>
      <c r="B52" s="149" t="str">
        <f>IF(A52=BP52,"v","x")</f>
        <v>v</v>
      </c>
      <c r="C52" s="149"/>
      <c r="D52" s="199"/>
      <c r="E52" s="245"/>
      <c r="F52" s="266"/>
      <c r="G52" s="231"/>
      <c r="H52" s="176">
        <f>SUM(M52+R52+W52+AB52+AG52+AL52+AQ52+AV52+BA52+BF52+BK52)</f>
        <v>0</v>
      </c>
      <c r="I52" s="267"/>
      <c r="J52" s="153">
        <v>2021</v>
      </c>
      <c r="K52" s="453">
        <f>J52-I52</f>
        <v>2021</v>
      </c>
      <c r="L52" s="153">
        <f>H52-M52</f>
        <v>0</v>
      </c>
      <c r="M52" s="164">
        <v>0</v>
      </c>
      <c r="N52" s="179">
        <v>1</v>
      </c>
      <c r="O52" s="179"/>
      <c r="P52" s="179"/>
      <c r="Q52" s="268"/>
      <c r="R52" s="269">
        <f>(SUM(O52*10+P52)/N52*10)+Q52</f>
        <v>0</v>
      </c>
      <c r="S52" s="179">
        <v>1</v>
      </c>
      <c r="T52" s="179"/>
      <c r="U52" s="179"/>
      <c r="V52" s="179"/>
      <c r="W52" s="269">
        <f>(SUM(T52*10+U52)/S52*10)+V52</f>
        <v>0</v>
      </c>
      <c r="X52" s="179">
        <v>1</v>
      </c>
      <c r="Y52" s="179"/>
      <c r="Z52" s="179"/>
      <c r="AA52" s="179"/>
      <c r="AB52" s="269">
        <f>(SUM(Y52*10+Z52)/X52*10)+AA52</f>
        <v>0</v>
      </c>
      <c r="AC52" s="179">
        <v>1</v>
      </c>
      <c r="AD52" s="179"/>
      <c r="AE52" s="179"/>
      <c r="AF52" s="179"/>
      <c r="AG52" s="269">
        <f>(SUM(AD52*10+AE52)/AC52*10)+AF52</f>
        <v>0</v>
      </c>
      <c r="AH52" s="179">
        <v>1</v>
      </c>
      <c r="AI52" s="179"/>
      <c r="AJ52" s="179"/>
      <c r="AK52" s="270"/>
      <c r="AL52" s="269">
        <f>(SUM(AI52*10+AJ52)/AH52*10)+AK52</f>
        <v>0</v>
      </c>
      <c r="AM52" s="179">
        <v>1</v>
      </c>
      <c r="AN52" s="179"/>
      <c r="AO52" s="179"/>
      <c r="AP52" s="270"/>
      <c r="AQ52" s="269">
        <f>(SUM(AN52*10+AO52)/AM52*10)+AP52</f>
        <v>0</v>
      </c>
      <c r="AR52" s="179">
        <v>1</v>
      </c>
      <c r="AS52" s="179"/>
      <c r="AT52" s="179"/>
      <c r="AU52" s="270"/>
      <c r="AV52" s="271">
        <f>SUM(AS52*10+AT52)/AR52*10</f>
        <v>0</v>
      </c>
      <c r="AW52" s="179">
        <v>1</v>
      </c>
      <c r="AX52" s="179"/>
      <c r="AY52" s="179"/>
      <c r="AZ52" s="268"/>
      <c r="BA52" s="269">
        <f>(SUM(AX52*10+AY52)/AW52*10)+AZ52</f>
        <v>0</v>
      </c>
      <c r="BB52" s="179">
        <v>1</v>
      </c>
      <c r="BC52" s="179"/>
      <c r="BD52" s="179"/>
      <c r="BE52" s="179"/>
      <c r="BF52" s="269">
        <f>(SUM(BC52*10+BD52)/BB52*10)+BE52</f>
        <v>0</v>
      </c>
      <c r="BG52" s="179">
        <v>1</v>
      </c>
      <c r="BH52" s="179"/>
      <c r="BI52" s="179"/>
      <c r="BJ52" s="179"/>
      <c r="BK52" s="269">
        <f>(SUM(BH52*10+BI52)/BG52*10)+BJ52</f>
        <v>0</v>
      </c>
      <c r="BL52" s="153">
        <f>IF(H52&lt;250,0,IF(H52&lt;500,250,IF(H52&lt;750,"500",IF(H52&lt;1000,750,IF(H52&lt;1500,1000,IF(H52&lt;2000,1500,IF(H52&lt;2500,2000,IF(H52&lt;3000,2500,3000))))))))</f>
        <v>0</v>
      </c>
      <c r="BM52" s="181">
        <v>0</v>
      </c>
      <c r="BN52" s="153">
        <f>BL52-BM52</f>
        <v>0</v>
      </c>
      <c r="BO52" s="153" t="str">
        <f>IF(BN52=0,"geen actie",CONCATENATE("diploma uitschrijven: ",BL52," punten"))</f>
        <v>geen actie</v>
      </c>
      <c r="BP52" s="149">
        <v>51</v>
      </c>
    </row>
    <row r="53" spans="1:68" ht="17.25" customHeight="1" x14ac:dyDescent="0.3">
      <c r="A53" s="149">
        <v>52</v>
      </c>
      <c r="B53" s="149" t="str">
        <f>IF(A53=BP53,"v","x")</f>
        <v>v</v>
      </c>
      <c r="C53" s="149"/>
      <c r="D53" s="199"/>
      <c r="E53" s="245"/>
      <c r="F53" s="266"/>
      <c r="G53" s="231"/>
      <c r="H53" s="176">
        <f>SUM(M53+R53+W53+AB53+AG53+AL53+AQ53+AV53+BA53+BF53+BK53)</f>
        <v>0</v>
      </c>
      <c r="I53" s="267"/>
      <c r="J53" s="153">
        <v>2021</v>
      </c>
      <c r="K53" s="453">
        <f>J53-I53</f>
        <v>2021</v>
      </c>
      <c r="L53" s="153">
        <f>H53-M53</f>
        <v>0</v>
      </c>
      <c r="M53" s="164">
        <v>0</v>
      </c>
      <c r="N53" s="179">
        <v>1</v>
      </c>
      <c r="O53" s="179"/>
      <c r="P53" s="179"/>
      <c r="Q53" s="268"/>
      <c r="R53" s="269">
        <f>(SUM(O53*10+P53)/N53*10)+Q53</f>
        <v>0</v>
      </c>
      <c r="S53" s="179">
        <v>1</v>
      </c>
      <c r="T53" s="179"/>
      <c r="U53" s="179"/>
      <c r="V53" s="179"/>
      <c r="W53" s="269">
        <f>(SUM(T53*10+U53)/S53*10)+V53</f>
        <v>0</v>
      </c>
      <c r="X53" s="179">
        <v>1</v>
      </c>
      <c r="Y53" s="179"/>
      <c r="Z53" s="179"/>
      <c r="AA53" s="179"/>
      <c r="AB53" s="269">
        <f>(SUM(Y53*10+Z53)/X53*10)+AA53</f>
        <v>0</v>
      </c>
      <c r="AC53" s="179">
        <v>1</v>
      </c>
      <c r="AD53" s="179"/>
      <c r="AE53" s="179"/>
      <c r="AF53" s="179"/>
      <c r="AG53" s="269">
        <f>(SUM(AD53*10+AE53)/AC53*10)+AF53</f>
        <v>0</v>
      </c>
      <c r="AH53" s="179">
        <v>1</v>
      </c>
      <c r="AI53" s="179"/>
      <c r="AJ53" s="179"/>
      <c r="AK53" s="270"/>
      <c r="AL53" s="269">
        <f>(SUM(AI53*10+AJ53)/AH53*10)+AK53</f>
        <v>0</v>
      </c>
      <c r="AM53" s="179">
        <v>1</v>
      </c>
      <c r="AN53" s="179"/>
      <c r="AO53" s="179"/>
      <c r="AP53" s="270"/>
      <c r="AQ53" s="269">
        <f>(SUM(AN53*10+AO53)/AM53*10)+AP53</f>
        <v>0</v>
      </c>
      <c r="AR53" s="179">
        <v>1</v>
      </c>
      <c r="AS53" s="179"/>
      <c r="AT53" s="179"/>
      <c r="AU53" s="270"/>
      <c r="AV53" s="271">
        <f>SUM(AS53*10+AT53)/AR53*10</f>
        <v>0</v>
      </c>
      <c r="AW53" s="179">
        <v>1</v>
      </c>
      <c r="AX53" s="179"/>
      <c r="AY53" s="179"/>
      <c r="AZ53" s="268"/>
      <c r="BA53" s="269">
        <f>(SUM(AX53*10+AY53)/AW53*10)+AZ53</f>
        <v>0</v>
      </c>
      <c r="BB53" s="179">
        <v>1</v>
      </c>
      <c r="BC53" s="179"/>
      <c r="BD53" s="179"/>
      <c r="BE53" s="179"/>
      <c r="BF53" s="269">
        <f>(SUM(BC53*10+BD53)/BB53*10)+BE53</f>
        <v>0</v>
      </c>
      <c r="BG53" s="179">
        <v>1</v>
      </c>
      <c r="BH53" s="179"/>
      <c r="BI53" s="179"/>
      <c r="BJ53" s="179"/>
      <c r="BK53" s="269">
        <f>(SUM(BH53*10+BI53)/BG53*10)+BJ53</f>
        <v>0</v>
      </c>
      <c r="BL53" s="153">
        <f>IF(H53&lt;250,0,IF(H53&lt;500,250,IF(H53&lt;750,"500",IF(H53&lt;1000,750,IF(H53&lt;1500,1000,IF(H53&lt;2000,1500,IF(H53&lt;2500,2000,IF(H53&lt;3000,2500,3000))))))))</f>
        <v>0</v>
      </c>
      <c r="BM53" s="181">
        <v>0</v>
      </c>
      <c r="BN53" s="153">
        <f>BL53-BM53</f>
        <v>0</v>
      </c>
      <c r="BO53" s="153" t="str">
        <f>IF(BN53=0,"geen actie",CONCATENATE("diploma uitschrijven: ",BL53," punten"))</f>
        <v>geen actie</v>
      </c>
      <c r="BP53" s="149">
        <v>52</v>
      </c>
    </row>
    <row r="54" spans="1:68" ht="17.25" customHeight="1" x14ac:dyDescent="0.3">
      <c r="A54" s="149">
        <v>53</v>
      </c>
      <c r="B54" s="149" t="str">
        <f>IF(A54=BP54,"v","x")</f>
        <v>v</v>
      </c>
      <c r="C54" s="149"/>
      <c r="D54" s="199"/>
      <c r="E54" s="245"/>
      <c r="F54" s="266"/>
      <c r="G54" s="231"/>
      <c r="H54" s="176">
        <f>SUM(M54+R54+W54+AB54+AG54+AL54+AQ54+AV54+BA54+BF54+BK54)</f>
        <v>0</v>
      </c>
      <c r="I54" s="267"/>
      <c r="J54" s="153">
        <v>2021</v>
      </c>
      <c r="K54" s="453">
        <f>J54-I54</f>
        <v>2021</v>
      </c>
      <c r="L54" s="153">
        <f>H54-M54</f>
        <v>0</v>
      </c>
      <c r="M54" s="164">
        <v>0</v>
      </c>
      <c r="N54" s="179">
        <v>1</v>
      </c>
      <c r="O54" s="179"/>
      <c r="P54" s="179"/>
      <c r="Q54" s="268"/>
      <c r="R54" s="269">
        <f>(SUM(O54*10+P54)/N54*10)+Q54</f>
        <v>0</v>
      </c>
      <c r="S54" s="179">
        <v>1</v>
      </c>
      <c r="T54" s="179"/>
      <c r="U54" s="179"/>
      <c r="V54" s="179"/>
      <c r="W54" s="269">
        <f>(SUM(T54*10+U54)/S54*10)+V54</f>
        <v>0</v>
      </c>
      <c r="X54" s="179">
        <v>1</v>
      </c>
      <c r="Y54" s="179"/>
      <c r="Z54" s="179"/>
      <c r="AA54" s="179"/>
      <c r="AB54" s="269">
        <f>(SUM(Y54*10+Z54)/X54*10)+AA54</f>
        <v>0</v>
      </c>
      <c r="AC54" s="179">
        <v>1</v>
      </c>
      <c r="AD54" s="179"/>
      <c r="AE54" s="179"/>
      <c r="AF54" s="179"/>
      <c r="AG54" s="269">
        <f>(SUM(AD54*10+AE54)/AC54*10)+AF54</f>
        <v>0</v>
      </c>
      <c r="AH54" s="179">
        <v>1</v>
      </c>
      <c r="AI54" s="179"/>
      <c r="AJ54" s="179"/>
      <c r="AK54" s="270"/>
      <c r="AL54" s="269">
        <f>(SUM(AI54*10+AJ54)/AH54*10)+AK54</f>
        <v>0</v>
      </c>
      <c r="AM54" s="179">
        <v>1</v>
      </c>
      <c r="AN54" s="179"/>
      <c r="AO54" s="179"/>
      <c r="AP54" s="270"/>
      <c r="AQ54" s="269">
        <f>(SUM(AN54*10+AO54)/AM54*10)+AP54</f>
        <v>0</v>
      </c>
      <c r="AR54" s="179">
        <v>1</v>
      </c>
      <c r="AS54" s="179"/>
      <c r="AT54" s="179"/>
      <c r="AU54" s="270"/>
      <c r="AV54" s="271">
        <f>SUM(AS54*10+AT54)/AR54*10</f>
        <v>0</v>
      </c>
      <c r="AW54" s="179">
        <v>1</v>
      </c>
      <c r="AX54" s="179"/>
      <c r="AY54" s="179"/>
      <c r="AZ54" s="268"/>
      <c r="BA54" s="269">
        <f>(SUM(AX54*10+AY54)/AW54*10)+AZ54</f>
        <v>0</v>
      </c>
      <c r="BB54" s="179">
        <v>1</v>
      </c>
      <c r="BC54" s="179"/>
      <c r="BD54" s="179"/>
      <c r="BE54" s="179"/>
      <c r="BF54" s="269">
        <f>(SUM(BC54*10+BD54)/BB54*10)+BE54</f>
        <v>0</v>
      </c>
      <c r="BG54" s="179">
        <v>1</v>
      </c>
      <c r="BH54" s="179"/>
      <c r="BI54" s="179"/>
      <c r="BJ54" s="179"/>
      <c r="BK54" s="269">
        <f>(SUM(BH54*10+BI54)/BG54*10)+BJ54</f>
        <v>0</v>
      </c>
      <c r="BL54" s="153">
        <f>IF(H54&lt;250,0,IF(H54&lt;500,250,IF(H54&lt;750,"500",IF(H54&lt;1000,750,IF(H54&lt;1500,1000,IF(H54&lt;2000,1500,IF(H54&lt;2500,2000,IF(H54&lt;3000,2500,3000))))))))</f>
        <v>0</v>
      </c>
      <c r="BM54" s="181">
        <v>0</v>
      </c>
      <c r="BN54" s="153">
        <f>BL54-BM54</f>
        <v>0</v>
      </c>
      <c r="BO54" s="153" t="str">
        <f>IF(BN54=0,"geen actie",CONCATENATE("diploma uitschrijven: ",BL54," punten"))</f>
        <v>geen actie</v>
      </c>
      <c r="BP54" s="149">
        <v>53</v>
      </c>
    </row>
    <row r="55" spans="1:68" ht="17.25" customHeight="1" x14ac:dyDescent="0.3">
      <c r="A55" s="149">
        <v>54</v>
      </c>
      <c r="B55" s="149" t="str">
        <f>IF(A55=BP55,"v","x")</f>
        <v>v</v>
      </c>
      <c r="C55" s="149"/>
      <c r="D55" s="199"/>
      <c r="E55" s="245"/>
      <c r="F55" s="266"/>
      <c r="G55" s="231"/>
      <c r="H55" s="176">
        <f>SUM(M55+R55+W55+AB55+AG55+AL55+AQ55+AV55+BA55+BF55+BK55)</f>
        <v>0</v>
      </c>
      <c r="I55" s="267"/>
      <c r="J55" s="153">
        <v>2021</v>
      </c>
      <c r="K55" s="453">
        <f>J55-I55</f>
        <v>2021</v>
      </c>
      <c r="L55" s="153">
        <f>H55-M55</f>
        <v>0</v>
      </c>
      <c r="M55" s="164">
        <v>0</v>
      </c>
      <c r="N55" s="179">
        <v>1</v>
      </c>
      <c r="O55" s="179"/>
      <c r="P55" s="179"/>
      <c r="Q55" s="268"/>
      <c r="R55" s="269">
        <f>(SUM(O55*10+P55)/N55*10)+Q55</f>
        <v>0</v>
      </c>
      <c r="S55" s="179">
        <v>1</v>
      </c>
      <c r="T55" s="179"/>
      <c r="U55" s="179"/>
      <c r="V55" s="179"/>
      <c r="W55" s="269">
        <f>(SUM(T55*10+U55)/S55*10)+V55</f>
        <v>0</v>
      </c>
      <c r="X55" s="179">
        <v>1</v>
      </c>
      <c r="Y55" s="179"/>
      <c r="Z55" s="179"/>
      <c r="AA55" s="179"/>
      <c r="AB55" s="269">
        <f>(SUM(Y55*10+Z55)/X55*10)+AA55</f>
        <v>0</v>
      </c>
      <c r="AC55" s="179">
        <v>1</v>
      </c>
      <c r="AD55" s="179"/>
      <c r="AE55" s="179"/>
      <c r="AF55" s="179"/>
      <c r="AG55" s="269">
        <f>(SUM(AD55*10+AE55)/AC55*10)+AF55</f>
        <v>0</v>
      </c>
      <c r="AH55" s="179">
        <v>1</v>
      </c>
      <c r="AI55" s="179"/>
      <c r="AJ55" s="179"/>
      <c r="AK55" s="270"/>
      <c r="AL55" s="269">
        <f>(SUM(AI55*10+AJ55)/AH55*10)+AK55</f>
        <v>0</v>
      </c>
      <c r="AM55" s="179">
        <v>1</v>
      </c>
      <c r="AN55" s="179"/>
      <c r="AO55" s="179"/>
      <c r="AP55" s="270"/>
      <c r="AQ55" s="269">
        <f>(SUM(AN55*10+AO55)/AM55*10)+AP55</f>
        <v>0</v>
      </c>
      <c r="AR55" s="179">
        <v>1</v>
      </c>
      <c r="AS55" s="179"/>
      <c r="AT55" s="179"/>
      <c r="AU55" s="270"/>
      <c r="AV55" s="271">
        <f>SUM(AS55*10+AT55)/AR55*10</f>
        <v>0</v>
      </c>
      <c r="AW55" s="179">
        <v>1</v>
      </c>
      <c r="AX55" s="179"/>
      <c r="AY55" s="179"/>
      <c r="AZ55" s="268"/>
      <c r="BA55" s="269">
        <f>(SUM(AX55*10+AY55)/AW55*10)+AZ55</f>
        <v>0</v>
      </c>
      <c r="BB55" s="179">
        <v>1</v>
      </c>
      <c r="BC55" s="179"/>
      <c r="BD55" s="179"/>
      <c r="BE55" s="179"/>
      <c r="BF55" s="269">
        <f>(SUM(BC55*10+BD55)/BB55*10)+BE55</f>
        <v>0</v>
      </c>
      <c r="BG55" s="179">
        <v>1</v>
      </c>
      <c r="BH55" s="179"/>
      <c r="BI55" s="179"/>
      <c r="BJ55" s="179"/>
      <c r="BK55" s="269">
        <f>(SUM(BH55*10+BI55)/BG55*10)+BJ55</f>
        <v>0</v>
      </c>
      <c r="BL55" s="153">
        <f>IF(H55&lt;250,0,IF(H55&lt;500,250,IF(H55&lt;750,"500",IF(H55&lt;1000,750,IF(H55&lt;1500,1000,IF(H55&lt;2000,1500,IF(H55&lt;2500,2000,IF(H55&lt;3000,2500,3000))))))))</f>
        <v>0</v>
      </c>
      <c r="BM55" s="181">
        <v>0</v>
      </c>
      <c r="BN55" s="153">
        <f>BL55-BM55</f>
        <v>0</v>
      </c>
      <c r="BO55" s="153" t="str">
        <f>IF(BN55=0,"geen actie",CONCATENATE("diploma uitschrijven: ",BL55," punten"))</f>
        <v>geen actie</v>
      </c>
      <c r="BP55" s="149">
        <v>54</v>
      </c>
    </row>
    <row r="56" spans="1:68" ht="17.25" customHeight="1" x14ac:dyDescent="0.3">
      <c r="A56" s="149">
        <v>55</v>
      </c>
      <c r="B56" s="149" t="str">
        <f>IF(A56=BP56,"v","x")</f>
        <v>v</v>
      </c>
      <c r="C56" s="149"/>
      <c r="D56" s="199"/>
      <c r="E56" s="245"/>
      <c r="F56" s="266"/>
      <c r="G56" s="231"/>
      <c r="H56" s="176">
        <f>SUM(M56+R56+W56+AB56+AG56+AL56+AQ56+AV56+BA56+BF56+BK56)</f>
        <v>0</v>
      </c>
      <c r="I56" s="267"/>
      <c r="J56" s="153">
        <v>2021</v>
      </c>
      <c r="K56" s="453">
        <f>J56-I56</f>
        <v>2021</v>
      </c>
      <c r="L56" s="153">
        <f>H56-M56</f>
        <v>0</v>
      </c>
      <c r="M56" s="164">
        <v>0</v>
      </c>
      <c r="N56" s="179">
        <v>1</v>
      </c>
      <c r="O56" s="179"/>
      <c r="P56" s="179"/>
      <c r="Q56" s="268"/>
      <c r="R56" s="269">
        <f>(SUM(O56*10+P56)/N56*10)+Q56</f>
        <v>0</v>
      </c>
      <c r="S56" s="179">
        <v>1</v>
      </c>
      <c r="T56" s="179"/>
      <c r="U56" s="179"/>
      <c r="V56" s="179"/>
      <c r="W56" s="269">
        <f>(SUM(T56*10+U56)/S56*10)+V56</f>
        <v>0</v>
      </c>
      <c r="X56" s="179">
        <v>1</v>
      </c>
      <c r="Y56" s="179"/>
      <c r="Z56" s="179"/>
      <c r="AA56" s="179"/>
      <c r="AB56" s="269">
        <f>(SUM(Y56*10+Z56)/X56*10)+AA56</f>
        <v>0</v>
      </c>
      <c r="AC56" s="179">
        <v>1</v>
      </c>
      <c r="AD56" s="179"/>
      <c r="AE56" s="179"/>
      <c r="AF56" s="179"/>
      <c r="AG56" s="269">
        <f>(SUM(AD56*10+AE56)/AC56*10)+AF56</f>
        <v>0</v>
      </c>
      <c r="AH56" s="179">
        <v>1</v>
      </c>
      <c r="AI56" s="179"/>
      <c r="AJ56" s="179"/>
      <c r="AK56" s="270"/>
      <c r="AL56" s="269">
        <f>(SUM(AI56*10+AJ56)/AH56*10)+AK56</f>
        <v>0</v>
      </c>
      <c r="AM56" s="179">
        <v>1</v>
      </c>
      <c r="AN56" s="179"/>
      <c r="AO56" s="179"/>
      <c r="AP56" s="270"/>
      <c r="AQ56" s="269">
        <f>(SUM(AN56*10+AO56)/AM56*10)+AP56</f>
        <v>0</v>
      </c>
      <c r="AR56" s="179">
        <v>1</v>
      </c>
      <c r="AS56" s="179"/>
      <c r="AT56" s="179"/>
      <c r="AU56" s="270"/>
      <c r="AV56" s="271">
        <f>SUM(AS56*10+AT56)/AR56*10</f>
        <v>0</v>
      </c>
      <c r="AW56" s="179">
        <v>1</v>
      </c>
      <c r="AX56" s="179"/>
      <c r="AY56" s="179"/>
      <c r="AZ56" s="268"/>
      <c r="BA56" s="269">
        <f>(SUM(AX56*10+AY56)/AW56*10)+AZ56</f>
        <v>0</v>
      </c>
      <c r="BB56" s="179">
        <v>1</v>
      </c>
      <c r="BC56" s="179"/>
      <c r="BD56" s="179"/>
      <c r="BE56" s="179"/>
      <c r="BF56" s="269">
        <f>(SUM(BC56*10+BD56)/BB56*10)+BE56</f>
        <v>0</v>
      </c>
      <c r="BG56" s="179">
        <v>1</v>
      </c>
      <c r="BH56" s="179"/>
      <c r="BI56" s="179"/>
      <c r="BJ56" s="179"/>
      <c r="BK56" s="269">
        <f>(SUM(BH56*10+BI56)/BG56*10)+BJ56</f>
        <v>0</v>
      </c>
      <c r="BL56" s="153">
        <f>IF(H56&lt;250,0,IF(H56&lt;500,250,IF(H56&lt;750,"500",IF(H56&lt;1000,750,IF(H56&lt;1500,1000,IF(H56&lt;2000,1500,IF(H56&lt;2500,2000,IF(H56&lt;3000,2500,3000))))))))</f>
        <v>0</v>
      </c>
      <c r="BM56" s="181">
        <v>0</v>
      </c>
      <c r="BN56" s="153">
        <f>BL56-BM56</f>
        <v>0</v>
      </c>
      <c r="BO56" s="153" t="str">
        <f>IF(BN56=0,"geen actie",CONCATENATE("diploma uitschrijven: ",BL56," punten"))</f>
        <v>geen actie</v>
      </c>
      <c r="BP56" s="149">
        <v>55</v>
      </c>
    </row>
    <row r="57" spans="1:68" ht="17.25" customHeight="1" x14ac:dyDescent="0.3">
      <c r="A57" s="149">
        <v>56</v>
      </c>
      <c r="B57" s="149" t="str">
        <f>IF(A57=BP57,"v","x")</f>
        <v>v</v>
      </c>
      <c r="C57" s="149"/>
      <c r="D57" s="199"/>
      <c r="E57" s="245"/>
      <c r="F57" s="266"/>
      <c r="G57" s="231"/>
      <c r="H57" s="176">
        <f>SUM(M57+R57+W57+AB57+AG57+AL57+AQ57+AV57+BA57+BF57+BK57)</f>
        <v>0</v>
      </c>
      <c r="I57" s="267"/>
      <c r="J57" s="153">
        <v>2021</v>
      </c>
      <c r="K57" s="453">
        <f>J57-I57</f>
        <v>2021</v>
      </c>
      <c r="L57" s="153">
        <f>H57-M57</f>
        <v>0</v>
      </c>
      <c r="M57" s="164">
        <v>0</v>
      </c>
      <c r="N57" s="179">
        <v>1</v>
      </c>
      <c r="O57" s="179"/>
      <c r="P57" s="179"/>
      <c r="Q57" s="268"/>
      <c r="R57" s="269">
        <f>(SUM(O57*10+P57)/N57*10)+Q57</f>
        <v>0</v>
      </c>
      <c r="S57" s="179">
        <v>1</v>
      </c>
      <c r="T57" s="179"/>
      <c r="U57" s="179"/>
      <c r="V57" s="179"/>
      <c r="W57" s="269">
        <f>(SUM(T57*10+U57)/S57*10)+V57</f>
        <v>0</v>
      </c>
      <c r="X57" s="179">
        <v>1</v>
      </c>
      <c r="Y57" s="179"/>
      <c r="Z57" s="179"/>
      <c r="AA57" s="179"/>
      <c r="AB57" s="269">
        <f>(SUM(Y57*10+Z57)/X57*10)+AA57</f>
        <v>0</v>
      </c>
      <c r="AC57" s="179">
        <v>1</v>
      </c>
      <c r="AD57" s="179"/>
      <c r="AE57" s="179"/>
      <c r="AF57" s="179"/>
      <c r="AG57" s="269">
        <f>(SUM(AD57*10+AE57)/AC57*10)+AF57</f>
        <v>0</v>
      </c>
      <c r="AH57" s="179">
        <v>1</v>
      </c>
      <c r="AI57" s="179"/>
      <c r="AJ57" s="179"/>
      <c r="AK57" s="270"/>
      <c r="AL57" s="269">
        <f>(SUM(AI57*10+AJ57)/AH57*10)+AK57</f>
        <v>0</v>
      </c>
      <c r="AM57" s="179">
        <v>1</v>
      </c>
      <c r="AN57" s="179"/>
      <c r="AO57" s="179"/>
      <c r="AP57" s="270"/>
      <c r="AQ57" s="269">
        <f>(SUM(AN57*10+AO57)/AM57*10)+AP57</f>
        <v>0</v>
      </c>
      <c r="AR57" s="179">
        <v>1</v>
      </c>
      <c r="AS57" s="179"/>
      <c r="AT57" s="179"/>
      <c r="AU57" s="270"/>
      <c r="AV57" s="271">
        <f>SUM(AS57*10+AT57)/AR57*10</f>
        <v>0</v>
      </c>
      <c r="AW57" s="179">
        <v>1</v>
      </c>
      <c r="AX57" s="179"/>
      <c r="AY57" s="179"/>
      <c r="AZ57" s="268"/>
      <c r="BA57" s="269">
        <f>(SUM(AX57*10+AY57)/AW57*10)+AZ57</f>
        <v>0</v>
      </c>
      <c r="BB57" s="179">
        <v>1</v>
      </c>
      <c r="BC57" s="179"/>
      <c r="BD57" s="179"/>
      <c r="BE57" s="179"/>
      <c r="BF57" s="269">
        <f>(SUM(BC57*10+BD57)/BB57*10)+BE57</f>
        <v>0</v>
      </c>
      <c r="BG57" s="179">
        <v>1</v>
      </c>
      <c r="BH57" s="179"/>
      <c r="BI57" s="179"/>
      <c r="BJ57" s="179"/>
      <c r="BK57" s="269">
        <f>(SUM(BH57*10+BI57)/BG57*10)+BJ57</f>
        <v>0</v>
      </c>
      <c r="BL57" s="153">
        <f>IF(H57&lt;250,0,IF(H57&lt;500,250,IF(H57&lt;750,"500",IF(H57&lt;1000,750,IF(H57&lt;1500,1000,IF(H57&lt;2000,1500,IF(H57&lt;2500,2000,IF(H57&lt;3000,2500,3000))))))))</f>
        <v>0</v>
      </c>
      <c r="BM57" s="181">
        <v>0</v>
      </c>
      <c r="BN57" s="153">
        <f>BL57-BM57</f>
        <v>0</v>
      </c>
      <c r="BO57" s="153" t="str">
        <f>IF(BN57=0,"geen actie",CONCATENATE("diploma uitschrijven: ",BL57," punten"))</f>
        <v>geen actie</v>
      </c>
      <c r="BP57" s="149">
        <v>56</v>
      </c>
    </row>
    <row r="58" spans="1:68" ht="17.25" customHeight="1" x14ac:dyDescent="0.3">
      <c r="A58" s="149">
        <v>57</v>
      </c>
      <c r="B58" s="149" t="str">
        <f>IF(A58=BP58,"v","x")</f>
        <v>v</v>
      </c>
      <c r="C58" s="149"/>
      <c r="D58" s="199"/>
      <c r="E58" s="245"/>
      <c r="F58" s="266"/>
      <c r="G58" s="231"/>
      <c r="H58" s="176">
        <f>SUM(M58+R58+W58+AB58+AG58+AL58+AQ58+AV58+BA58+BF58+BK58)</f>
        <v>0</v>
      </c>
      <c r="I58" s="267"/>
      <c r="J58" s="153">
        <v>2021</v>
      </c>
      <c r="K58" s="453">
        <f>J58-I58</f>
        <v>2021</v>
      </c>
      <c r="L58" s="153">
        <f>H58-M58</f>
        <v>0</v>
      </c>
      <c r="M58" s="164">
        <v>0</v>
      </c>
      <c r="N58" s="179">
        <v>1</v>
      </c>
      <c r="O58" s="179"/>
      <c r="P58" s="179"/>
      <c r="Q58" s="268"/>
      <c r="R58" s="269">
        <f>(SUM(O58*10+P58)/N58*10)+Q58</f>
        <v>0</v>
      </c>
      <c r="S58" s="179">
        <v>1</v>
      </c>
      <c r="T58" s="179"/>
      <c r="U58" s="179"/>
      <c r="V58" s="179"/>
      <c r="W58" s="269">
        <f>(SUM(T58*10+U58)/S58*10)+V58</f>
        <v>0</v>
      </c>
      <c r="X58" s="179">
        <v>1</v>
      </c>
      <c r="Y58" s="179"/>
      <c r="Z58" s="179"/>
      <c r="AA58" s="179"/>
      <c r="AB58" s="269">
        <f>(SUM(Y58*10+Z58)/X58*10)+AA58</f>
        <v>0</v>
      </c>
      <c r="AC58" s="179">
        <v>1</v>
      </c>
      <c r="AD58" s="179"/>
      <c r="AE58" s="179"/>
      <c r="AF58" s="179"/>
      <c r="AG58" s="269">
        <f>(SUM(AD58*10+AE58)/AC58*10)+AF58</f>
        <v>0</v>
      </c>
      <c r="AH58" s="179">
        <v>1</v>
      </c>
      <c r="AI58" s="179"/>
      <c r="AJ58" s="179"/>
      <c r="AK58" s="270"/>
      <c r="AL58" s="269">
        <f>(SUM(AI58*10+AJ58)/AH58*10)+AK58</f>
        <v>0</v>
      </c>
      <c r="AM58" s="179">
        <v>1</v>
      </c>
      <c r="AN58" s="179"/>
      <c r="AO58" s="179"/>
      <c r="AP58" s="270"/>
      <c r="AQ58" s="269">
        <f>(SUM(AN58*10+AO58)/AM58*10)+AP58</f>
        <v>0</v>
      </c>
      <c r="AR58" s="179">
        <v>1</v>
      </c>
      <c r="AS58" s="179"/>
      <c r="AT58" s="179"/>
      <c r="AU58" s="270"/>
      <c r="AV58" s="271">
        <f>SUM(AS58*10+AT58)/AR58*10</f>
        <v>0</v>
      </c>
      <c r="AW58" s="179">
        <v>1</v>
      </c>
      <c r="AX58" s="179"/>
      <c r="AY58" s="179"/>
      <c r="AZ58" s="268"/>
      <c r="BA58" s="269">
        <f>(SUM(AX58*10+AY58)/AW58*10)+AZ58</f>
        <v>0</v>
      </c>
      <c r="BB58" s="179">
        <v>1</v>
      </c>
      <c r="BC58" s="179"/>
      <c r="BD58" s="179"/>
      <c r="BE58" s="179"/>
      <c r="BF58" s="269">
        <f>(SUM(BC58*10+BD58)/BB58*10)+BE58</f>
        <v>0</v>
      </c>
      <c r="BG58" s="179">
        <v>1</v>
      </c>
      <c r="BH58" s="179"/>
      <c r="BI58" s="179"/>
      <c r="BJ58" s="179"/>
      <c r="BK58" s="269">
        <f>(SUM(BH58*10+BI58)/BG58*10)+BJ58</f>
        <v>0</v>
      </c>
      <c r="BL58" s="153">
        <f>IF(H58&lt;250,0,IF(H58&lt;500,250,IF(H58&lt;750,"500",IF(H58&lt;1000,750,IF(H58&lt;1500,1000,IF(H58&lt;2000,1500,IF(H58&lt;2500,2000,IF(H58&lt;3000,2500,3000))))))))</f>
        <v>0</v>
      </c>
      <c r="BM58" s="181">
        <v>0</v>
      </c>
      <c r="BN58" s="153">
        <f>BL58-BM58</f>
        <v>0</v>
      </c>
      <c r="BO58" s="153" t="str">
        <f>IF(BN58=0,"geen actie",CONCATENATE("diploma uitschrijven: ",BL58," punten"))</f>
        <v>geen actie</v>
      </c>
      <c r="BP58" s="149">
        <v>57</v>
      </c>
    </row>
    <row r="59" spans="1:68" ht="17.25" customHeight="1" x14ac:dyDescent="0.3">
      <c r="A59" s="149">
        <v>58</v>
      </c>
      <c r="B59" s="149" t="str">
        <f>IF(A59=BP59,"v","x")</f>
        <v>v</v>
      </c>
      <c r="C59" s="149"/>
      <c r="D59" s="199"/>
      <c r="E59" s="245"/>
      <c r="F59" s="266"/>
      <c r="G59" s="231"/>
      <c r="H59" s="176">
        <f>SUM(M59+R59+W59+AB59+AG59+AL59+AQ59+AV59+BA59+BF59+BK59)</f>
        <v>0</v>
      </c>
      <c r="I59" s="267"/>
      <c r="J59" s="153">
        <v>2021</v>
      </c>
      <c r="K59" s="453">
        <f>J59-I59</f>
        <v>2021</v>
      </c>
      <c r="L59" s="153">
        <f>H59-M59</f>
        <v>0</v>
      </c>
      <c r="M59" s="164">
        <v>0</v>
      </c>
      <c r="N59" s="179">
        <v>1</v>
      </c>
      <c r="O59" s="179"/>
      <c r="P59" s="179"/>
      <c r="Q59" s="268"/>
      <c r="R59" s="269">
        <f>(SUM(O59*10+P59)/N59*10)+Q59</f>
        <v>0</v>
      </c>
      <c r="S59" s="179">
        <v>1</v>
      </c>
      <c r="T59" s="179"/>
      <c r="U59" s="179"/>
      <c r="V59" s="179"/>
      <c r="W59" s="269">
        <f>(SUM(T59*10+U59)/S59*10)+V59</f>
        <v>0</v>
      </c>
      <c r="X59" s="179">
        <v>1</v>
      </c>
      <c r="Y59" s="179"/>
      <c r="Z59" s="179"/>
      <c r="AA59" s="179"/>
      <c r="AB59" s="269">
        <f>(SUM(Y59*10+Z59)/X59*10)+AA59</f>
        <v>0</v>
      </c>
      <c r="AC59" s="179">
        <v>1</v>
      </c>
      <c r="AD59" s="179"/>
      <c r="AE59" s="179"/>
      <c r="AF59" s="179"/>
      <c r="AG59" s="269">
        <f>(SUM(AD59*10+AE59)/AC59*10)+AF59</f>
        <v>0</v>
      </c>
      <c r="AH59" s="179">
        <v>1</v>
      </c>
      <c r="AI59" s="179"/>
      <c r="AJ59" s="179"/>
      <c r="AK59" s="270"/>
      <c r="AL59" s="269">
        <f>(SUM(AI59*10+AJ59)/AH59*10)+AK59</f>
        <v>0</v>
      </c>
      <c r="AM59" s="179">
        <v>1</v>
      </c>
      <c r="AN59" s="179"/>
      <c r="AO59" s="179"/>
      <c r="AP59" s="270"/>
      <c r="AQ59" s="269">
        <f>(SUM(AN59*10+AO59)/AM59*10)+AP59</f>
        <v>0</v>
      </c>
      <c r="AR59" s="179">
        <v>1</v>
      </c>
      <c r="AS59" s="179"/>
      <c r="AT59" s="179"/>
      <c r="AU59" s="270"/>
      <c r="AV59" s="271">
        <f>SUM(AS59*10+AT59)/AR59*10</f>
        <v>0</v>
      </c>
      <c r="AW59" s="179">
        <v>1</v>
      </c>
      <c r="AX59" s="179"/>
      <c r="AY59" s="179"/>
      <c r="AZ59" s="268"/>
      <c r="BA59" s="269">
        <f>(SUM(AX59*10+AY59)/AW59*10)+AZ59</f>
        <v>0</v>
      </c>
      <c r="BB59" s="179">
        <v>1</v>
      </c>
      <c r="BC59" s="179"/>
      <c r="BD59" s="179"/>
      <c r="BE59" s="179"/>
      <c r="BF59" s="269">
        <f>(SUM(BC59*10+BD59)/BB59*10)+BE59</f>
        <v>0</v>
      </c>
      <c r="BG59" s="179">
        <v>1</v>
      </c>
      <c r="BH59" s="179"/>
      <c r="BI59" s="179"/>
      <c r="BJ59" s="179"/>
      <c r="BK59" s="269">
        <f>(SUM(BH59*10+BI59)/BG59*10)+BJ59</f>
        <v>0</v>
      </c>
      <c r="BL59" s="153">
        <f>IF(H59&lt;250,0,IF(H59&lt;500,250,IF(H59&lt;750,"500",IF(H59&lt;1000,750,IF(H59&lt;1500,1000,IF(H59&lt;2000,1500,IF(H59&lt;2500,2000,IF(H59&lt;3000,2500,3000))))))))</f>
        <v>0</v>
      </c>
      <c r="BM59" s="181">
        <v>0</v>
      </c>
      <c r="BN59" s="153">
        <f>BL59-BM59</f>
        <v>0</v>
      </c>
      <c r="BO59" s="153" t="str">
        <f>IF(BN59=0,"geen actie",CONCATENATE("diploma uitschrijven: ",BL59," punten"))</f>
        <v>geen actie</v>
      </c>
      <c r="BP59" s="149">
        <v>58</v>
      </c>
    </row>
    <row r="60" spans="1:68" ht="17.25" customHeight="1" x14ac:dyDescent="0.3">
      <c r="A60" s="149">
        <v>59</v>
      </c>
      <c r="B60" s="149" t="str">
        <f>IF(A60=BP60,"v","x")</f>
        <v>v</v>
      </c>
      <c r="C60" s="149"/>
      <c r="D60" s="199"/>
      <c r="E60" s="245"/>
      <c r="F60" s="266"/>
      <c r="G60" s="231"/>
      <c r="H60" s="176">
        <f>SUM(M60+R60+W60+AB60+AG60+AL60+AQ60+AV60+BA60+BF60+BK60)</f>
        <v>0</v>
      </c>
      <c r="I60" s="267"/>
      <c r="J60" s="153">
        <v>2021</v>
      </c>
      <c r="K60" s="453">
        <f>J60-I60</f>
        <v>2021</v>
      </c>
      <c r="L60" s="153">
        <f>H60-M60</f>
        <v>0</v>
      </c>
      <c r="M60" s="164">
        <v>0</v>
      </c>
      <c r="N60" s="179">
        <v>1</v>
      </c>
      <c r="O60" s="179"/>
      <c r="P60" s="179"/>
      <c r="Q60" s="268"/>
      <c r="R60" s="269">
        <f>(SUM(O60*10+P60)/N60*10)+Q60</f>
        <v>0</v>
      </c>
      <c r="S60" s="179">
        <v>1</v>
      </c>
      <c r="T60" s="179"/>
      <c r="U60" s="179"/>
      <c r="V60" s="179"/>
      <c r="W60" s="269">
        <f>(SUM(T60*10+U60)/S60*10)+V60</f>
        <v>0</v>
      </c>
      <c r="X60" s="179">
        <v>1</v>
      </c>
      <c r="Y60" s="179"/>
      <c r="Z60" s="179"/>
      <c r="AA60" s="179"/>
      <c r="AB60" s="269">
        <f>(SUM(Y60*10+Z60)/X60*10)+AA60</f>
        <v>0</v>
      </c>
      <c r="AC60" s="179">
        <v>1</v>
      </c>
      <c r="AD60" s="179"/>
      <c r="AE60" s="179"/>
      <c r="AF60" s="179"/>
      <c r="AG60" s="269">
        <f>(SUM(AD60*10+AE60)/AC60*10)+AF60</f>
        <v>0</v>
      </c>
      <c r="AH60" s="179">
        <v>1</v>
      </c>
      <c r="AI60" s="179"/>
      <c r="AJ60" s="179"/>
      <c r="AK60" s="270"/>
      <c r="AL60" s="269">
        <f>(SUM(AI60*10+AJ60)/AH60*10)+AK60</f>
        <v>0</v>
      </c>
      <c r="AM60" s="179">
        <v>1</v>
      </c>
      <c r="AN60" s="179"/>
      <c r="AO60" s="179"/>
      <c r="AP60" s="270"/>
      <c r="AQ60" s="269">
        <f>(SUM(AN60*10+AO60)/AM60*10)+AP60</f>
        <v>0</v>
      </c>
      <c r="AR60" s="179">
        <v>1</v>
      </c>
      <c r="AS60" s="179"/>
      <c r="AT60" s="179"/>
      <c r="AU60" s="270"/>
      <c r="AV60" s="271">
        <f>SUM(AS60*10+AT60)/AR60*10</f>
        <v>0</v>
      </c>
      <c r="AW60" s="179">
        <v>1</v>
      </c>
      <c r="AX60" s="179"/>
      <c r="AY60" s="179"/>
      <c r="AZ60" s="268"/>
      <c r="BA60" s="269">
        <f>(SUM(AX60*10+AY60)/AW60*10)+AZ60</f>
        <v>0</v>
      </c>
      <c r="BB60" s="179">
        <v>1</v>
      </c>
      <c r="BC60" s="179"/>
      <c r="BD60" s="179"/>
      <c r="BE60" s="179"/>
      <c r="BF60" s="269">
        <f>(SUM(BC60*10+BD60)/BB60*10)+BE60</f>
        <v>0</v>
      </c>
      <c r="BG60" s="179">
        <v>1</v>
      </c>
      <c r="BH60" s="179"/>
      <c r="BI60" s="179"/>
      <c r="BJ60" s="179"/>
      <c r="BK60" s="269">
        <f>(SUM(BH60*10+BI60)/BG60*10)+BJ60</f>
        <v>0</v>
      </c>
      <c r="BL60" s="153">
        <f>IF(H60&lt;250,0,IF(H60&lt;500,250,IF(H60&lt;750,"500",IF(H60&lt;1000,750,IF(H60&lt;1500,1000,IF(H60&lt;2000,1500,IF(H60&lt;2500,2000,IF(H60&lt;3000,2500,3000))))))))</f>
        <v>0</v>
      </c>
      <c r="BM60" s="181">
        <v>0</v>
      </c>
      <c r="BN60" s="153">
        <f>BL60-BM60</f>
        <v>0</v>
      </c>
      <c r="BO60" s="153" t="str">
        <f>IF(BN60=0,"geen actie",CONCATENATE("diploma uitschrijven: ",BL60," punten"))</f>
        <v>geen actie</v>
      </c>
      <c r="BP60" s="149">
        <v>59</v>
      </c>
    </row>
    <row r="61" spans="1:68" ht="17.25" customHeight="1" x14ac:dyDescent="0.3">
      <c r="A61" s="149">
        <v>60</v>
      </c>
      <c r="B61" s="149" t="str">
        <f>IF(A61=BP61,"v","x")</f>
        <v>v</v>
      </c>
      <c r="C61" s="149"/>
      <c r="D61" s="199"/>
      <c r="E61" s="245"/>
      <c r="F61" s="266"/>
      <c r="G61" s="231"/>
      <c r="H61" s="176">
        <f>SUM(M61+R61+W61+AB61+AG61+AL61+AQ61+AV61+BA61+BF61+BK61)</f>
        <v>0</v>
      </c>
      <c r="I61" s="267"/>
      <c r="J61" s="153">
        <v>2021</v>
      </c>
      <c r="K61" s="453">
        <f>J61-I61</f>
        <v>2021</v>
      </c>
      <c r="L61" s="153">
        <f>H61-M61</f>
        <v>0</v>
      </c>
      <c r="M61" s="164">
        <v>0</v>
      </c>
      <c r="N61" s="179">
        <v>1</v>
      </c>
      <c r="O61" s="179"/>
      <c r="P61" s="179"/>
      <c r="Q61" s="268"/>
      <c r="R61" s="269">
        <f>(SUM(O61*10+P61)/N61*10)+Q61</f>
        <v>0</v>
      </c>
      <c r="S61" s="179">
        <v>1</v>
      </c>
      <c r="T61" s="179"/>
      <c r="U61" s="179"/>
      <c r="V61" s="179"/>
      <c r="W61" s="269">
        <f>(SUM(T61*10+U61)/S61*10)+V61</f>
        <v>0</v>
      </c>
      <c r="X61" s="179">
        <v>1</v>
      </c>
      <c r="Y61" s="179"/>
      <c r="Z61" s="179"/>
      <c r="AA61" s="179"/>
      <c r="AB61" s="269">
        <f>(SUM(Y61*10+Z61)/X61*10)+AA61</f>
        <v>0</v>
      </c>
      <c r="AC61" s="179">
        <v>1</v>
      </c>
      <c r="AD61" s="179"/>
      <c r="AE61" s="179"/>
      <c r="AF61" s="179"/>
      <c r="AG61" s="269">
        <f>(SUM(AD61*10+AE61)/AC61*10)+AF61</f>
        <v>0</v>
      </c>
      <c r="AH61" s="179">
        <v>1</v>
      </c>
      <c r="AI61" s="179"/>
      <c r="AJ61" s="179"/>
      <c r="AK61" s="270"/>
      <c r="AL61" s="269">
        <f>(SUM(AI61*10+AJ61)/AH61*10)+AK61</f>
        <v>0</v>
      </c>
      <c r="AM61" s="179">
        <v>1</v>
      </c>
      <c r="AN61" s="179"/>
      <c r="AO61" s="179"/>
      <c r="AP61" s="270"/>
      <c r="AQ61" s="269">
        <f>(SUM(AN61*10+AO61)/AM61*10)+AP61</f>
        <v>0</v>
      </c>
      <c r="AR61" s="179">
        <v>1</v>
      </c>
      <c r="AS61" s="179"/>
      <c r="AT61" s="179"/>
      <c r="AU61" s="270"/>
      <c r="AV61" s="271">
        <f>SUM(AS61*10+AT61)/AR61*10</f>
        <v>0</v>
      </c>
      <c r="AW61" s="179">
        <v>1</v>
      </c>
      <c r="AX61" s="179"/>
      <c r="AY61" s="179"/>
      <c r="AZ61" s="268"/>
      <c r="BA61" s="269">
        <f>(SUM(AX61*10+AY61)/AW61*10)+AZ61</f>
        <v>0</v>
      </c>
      <c r="BB61" s="179">
        <v>1</v>
      </c>
      <c r="BC61" s="179"/>
      <c r="BD61" s="179"/>
      <c r="BE61" s="179"/>
      <c r="BF61" s="269">
        <f>(SUM(BC61*10+BD61)/BB61*10)+BE61</f>
        <v>0</v>
      </c>
      <c r="BG61" s="179">
        <v>1</v>
      </c>
      <c r="BH61" s="179"/>
      <c r="BI61" s="179"/>
      <c r="BJ61" s="179"/>
      <c r="BK61" s="269">
        <f>(SUM(BH61*10+BI61)/BG61*10)+BJ61</f>
        <v>0</v>
      </c>
      <c r="BL61" s="153">
        <f>IF(H61&lt;250,0,IF(H61&lt;500,250,IF(H61&lt;750,"500",IF(H61&lt;1000,750,IF(H61&lt;1500,1000,IF(H61&lt;2000,1500,IF(H61&lt;2500,2000,IF(H61&lt;3000,2500,3000))))))))</f>
        <v>0</v>
      </c>
      <c r="BM61" s="181">
        <v>0</v>
      </c>
      <c r="BN61" s="153">
        <f>BL61-BM61</f>
        <v>0</v>
      </c>
      <c r="BO61" s="153" t="str">
        <f>IF(BN61=0,"geen actie",CONCATENATE("diploma uitschrijven: ",BL61," punten"))</f>
        <v>geen actie</v>
      </c>
      <c r="BP61" s="149">
        <v>60</v>
      </c>
    </row>
    <row r="62" spans="1:68" ht="17.25" customHeight="1" x14ac:dyDescent="0.3">
      <c r="A62" s="149">
        <v>61</v>
      </c>
      <c r="B62" s="149" t="str">
        <f>IF(A62=BP62,"v","x")</f>
        <v>v</v>
      </c>
      <c r="C62" s="149"/>
      <c r="D62" s="199"/>
      <c r="E62" s="245"/>
      <c r="F62" s="266"/>
      <c r="G62" s="231"/>
      <c r="H62" s="176">
        <f>SUM(M62+R62+W62+AB62+AG62+AL62+AQ62+AV62+BA62+BF62+BK62)</f>
        <v>0</v>
      </c>
      <c r="I62" s="267"/>
      <c r="J62" s="153">
        <v>2021</v>
      </c>
      <c r="K62" s="453">
        <f>J62-I62</f>
        <v>2021</v>
      </c>
      <c r="L62" s="153">
        <f>H62-M62</f>
        <v>0</v>
      </c>
      <c r="M62" s="164">
        <v>0</v>
      </c>
      <c r="N62" s="179">
        <v>1</v>
      </c>
      <c r="O62" s="179"/>
      <c r="P62" s="179"/>
      <c r="Q62" s="268"/>
      <c r="R62" s="269">
        <f>(SUM(O62*10+P62)/N62*10)+Q62</f>
        <v>0</v>
      </c>
      <c r="S62" s="179">
        <v>1</v>
      </c>
      <c r="T62" s="179"/>
      <c r="U62" s="179"/>
      <c r="V62" s="179"/>
      <c r="W62" s="269">
        <f>(SUM(T62*10+U62)/S62*10)+V62</f>
        <v>0</v>
      </c>
      <c r="X62" s="179">
        <v>1</v>
      </c>
      <c r="Y62" s="179"/>
      <c r="Z62" s="179"/>
      <c r="AA62" s="179"/>
      <c r="AB62" s="269">
        <f>(SUM(Y62*10+Z62)/X62*10)+AA62</f>
        <v>0</v>
      </c>
      <c r="AC62" s="179">
        <v>1</v>
      </c>
      <c r="AD62" s="179"/>
      <c r="AE62" s="179"/>
      <c r="AF62" s="179"/>
      <c r="AG62" s="269">
        <f>(SUM(AD62*10+AE62)/AC62*10)+AF62</f>
        <v>0</v>
      </c>
      <c r="AH62" s="179">
        <v>1</v>
      </c>
      <c r="AI62" s="179"/>
      <c r="AJ62" s="179"/>
      <c r="AK62" s="270"/>
      <c r="AL62" s="269">
        <f>(SUM(AI62*10+AJ62)/AH62*10)+AK62</f>
        <v>0</v>
      </c>
      <c r="AM62" s="179">
        <v>1</v>
      </c>
      <c r="AN62" s="179"/>
      <c r="AO62" s="179"/>
      <c r="AP62" s="270"/>
      <c r="AQ62" s="269">
        <f>(SUM(AN62*10+AO62)/AM62*10)+AP62</f>
        <v>0</v>
      </c>
      <c r="AR62" s="179">
        <v>1</v>
      </c>
      <c r="AS62" s="179"/>
      <c r="AT62" s="179"/>
      <c r="AU62" s="270"/>
      <c r="AV62" s="271">
        <f>SUM(AS62*10+AT62)/AR62*10</f>
        <v>0</v>
      </c>
      <c r="AW62" s="179">
        <v>1</v>
      </c>
      <c r="AX62" s="179"/>
      <c r="AY62" s="179"/>
      <c r="AZ62" s="268"/>
      <c r="BA62" s="269">
        <f>(SUM(AX62*10+AY62)/AW62*10)+AZ62</f>
        <v>0</v>
      </c>
      <c r="BB62" s="179">
        <v>1</v>
      </c>
      <c r="BC62" s="179"/>
      <c r="BD62" s="179"/>
      <c r="BE62" s="179"/>
      <c r="BF62" s="269">
        <f>(SUM(BC62*10+BD62)/BB62*10)+BE62</f>
        <v>0</v>
      </c>
      <c r="BG62" s="179">
        <v>1</v>
      </c>
      <c r="BH62" s="179"/>
      <c r="BI62" s="179"/>
      <c r="BJ62" s="179"/>
      <c r="BK62" s="269">
        <f>(SUM(BH62*10+BI62)/BG62*10)+BJ62</f>
        <v>0</v>
      </c>
      <c r="BL62" s="153">
        <f>IF(H62&lt;250,0,IF(H62&lt;500,250,IF(H62&lt;750,"500",IF(H62&lt;1000,750,IF(H62&lt;1500,1000,IF(H62&lt;2000,1500,IF(H62&lt;2500,2000,IF(H62&lt;3000,2500,3000))))))))</f>
        <v>0</v>
      </c>
      <c r="BM62" s="181">
        <v>0</v>
      </c>
      <c r="BN62" s="153">
        <f>BL62-BM62</f>
        <v>0</v>
      </c>
      <c r="BO62" s="153" t="str">
        <f>IF(BN62=0,"geen actie",CONCATENATE("diploma uitschrijven: ",BL62," punten"))</f>
        <v>geen actie</v>
      </c>
      <c r="BP62" s="149">
        <v>61</v>
      </c>
    </row>
    <row r="63" spans="1:68" ht="17.25" customHeight="1" x14ac:dyDescent="0.3">
      <c r="A63" s="149">
        <v>62</v>
      </c>
      <c r="B63" s="149" t="str">
        <f>IF(A63=BP63,"v","x")</f>
        <v>v</v>
      </c>
      <c r="C63" s="149"/>
      <c r="D63" s="199"/>
      <c r="E63" s="245"/>
      <c r="F63" s="266"/>
      <c r="G63" s="231"/>
      <c r="H63" s="176">
        <f>SUM(M63+R63+W63+AB63+AG63+AL63+AQ63+AV63+BA63+BF63+BK63)</f>
        <v>0</v>
      </c>
      <c r="I63" s="267"/>
      <c r="J63" s="153">
        <v>2021</v>
      </c>
      <c r="K63" s="453">
        <f>J63-I63</f>
        <v>2021</v>
      </c>
      <c r="L63" s="153">
        <f>H63-M63</f>
        <v>0</v>
      </c>
      <c r="M63" s="164">
        <v>0</v>
      </c>
      <c r="N63" s="179">
        <v>1</v>
      </c>
      <c r="O63" s="179"/>
      <c r="P63" s="179"/>
      <c r="Q63" s="268"/>
      <c r="R63" s="269">
        <f>(SUM(O63*10+P63)/N63*10)+Q63</f>
        <v>0</v>
      </c>
      <c r="S63" s="179">
        <v>1</v>
      </c>
      <c r="T63" s="179"/>
      <c r="U63" s="179"/>
      <c r="V63" s="179"/>
      <c r="W63" s="269">
        <f>(SUM(T63*10+U63)/S63*10)+V63</f>
        <v>0</v>
      </c>
      <c r="X63" s="179">
        <v>1</v>
      </c>
      <c r="Y63" s="179"/>
      <c r="Z63" s="179"/>
      <c r="AA63" s="179"/>
      <c r="AB63" s="269">
        <f>(SUM(Y63*10+Z63)/X63*10)+AA63</f>
        <v>0</v>
      </c>
      <c r="AC63" s="179">
        <v>1</v>
      </c>
      <c r="AD63" s="179"/>
      <c r="AE63" s="179"/>
      <c r="AF63" s="179"/>
      <c r="AG63" s="269">
        <f>(SUM(AD63*10+AE63)/AC63*10)+AF63</f>
        <v>0</v>
      </c>
      <c r="AH63" s="179">
        <v>1</v>
      </c>
      <c r="AI63" s="179"/>
      <c r="AJ63" s="179"/>
      <c r="AK63" s="270"/>
      <c r="AL63" s="269">
        <f>(SUM(AI63*10+AJ63)/AH63*10)+AK63</f>
        <v>0</v>
      </c>
      <c r="AM63" s="179">
        <v>1</v>
      </c>
      <c r="AN63" s="179"/>
      <c r="AO63" s="179"/>
      <c r="AP63" s="270"/>
      <c r="AQ63" s="269">
        <f>(SUM(AN63*10+AO63)/AM63*10)+AP63</f>
        <v>0</v>
      </c>
      <c r="AR63" s="179">
        <v>1</v>
      </c>
      <c r="AS63" s="179"/>
      <c r="AT63" s="179"/>
      <c r="AU63" s="270"/>
      <c r="AV63" s="271">
        <f>SUM(AS63*10+AT63)/AR63*10</f>
        <v>0</v>
      </c>
      <c r="AW63" s="179">
        <v>1</v>
      </c>
      <c r="AX63" s="179"/>
      <c r="AY63" s="179"/>
      <c r="AZ63" s="268"/>
      <c r="BA63" s="269">
        <f>(SUM(AX63*10+AY63)/AW63*10)+AZ63</f>
        <v>0</v>
      </c>
      <c r="BB63" s="179">
        <v>1</v>
      </c>
      <c r="BC63" s="179"/>
      <c r="BD63" s="179"/>
      <c r="BE63" s="179"/>
      <c r="BF63" s="269">
        <f>(SUM(BC63*10+BD63)/BB63*10)+BE63</f>
        <v>0</v>
      </c>
      <c r="BG63" s="179">
        <v>1</v>
      </c>
      <c r="BH63" s="179"/>
      <c r="BI63" s="179"/>
      <c r="BJ63" s="179"/>
      <c r="BK63" s="269">
        <f>(SUM(BH63*10+BI63)/BG63*10)+BJ63</f>
        <v>0</v>
      </c>
      <c r="BL63" s="153">
        <f>IF(H63&lt;250,0,IF(H63&lt;500,250,IF(H63&lt;750,"500",IF(H63&lt;1000,750,IF(H63&lt;1500,1000,IF(H63&lt;2000,1500,IF(H63&lt;2500,2000,IF(H63&lt;3000,2500,3000))))))))</f>
        <v>0</v>
      </c>
      <c r="BM63" s="181">
        <v>0</v>
      </c>
      <c r="BN63" s="153">
        <f>BL63-BM63</f>
        <v>0</v>
      </c>
      <c r="BO63" s="153" t="str">
        <f>IF(BN63=0,"geen actie",CONCATENATE("diploma uitschrijven: ",BL63," punten"))</f>
        <v>geen actie</v>
      </c>
      <c r="BP63" s="149">
        <v>62</v>
      </c>
    </row>
    <row r="64" spans="1:68" ht="17.25" customHeight="1" x14ac:dyDescent="0.3">
      <c r="A64" s="149">
        <v>63</v>
      </c>
      <c r="B64" s="149" t="str">
        <f>IF(A64=BP64,"v","x")</f>
        <v>v</v>
      </c>
      <c r="C64" s="149"/>
      <c r="D64" s="199"/>
      <c r="E64" s="245"/>
      <c r="F64" s="266"/>
      <c r="G64" s="231"/>
      <c r="H64" s="176">
        <f>SUM(M64+R64+W64+AB64+AG64+AL64+AQ64+AV64+BA64+BF64+BK64)</f>
        <v>0</v>
      </c>
      <c r="I64" s="267"/>
      <c r="J64" s="153">
        <v>2021</v>
      </c>
      <c r="K64" s="453">
        <f>J64-I64</f>
        <v>2021</v>
      </c>
      <c r="L64" s="153">
        <f>H64-M64</f>
        <v>0</v>
      </c>
      <c r="M64" s="164">
        <v>0</v>
      </c>
      <c r="N64" s="179">
        <v>1</v>
      </c>
      <c r="O64" s="179"/>
      <c r="P64" s="179"/>
      <c r="Q64" s="268"/>
      <c r="R64" s="269">
        <f>(SUM(O64*10+P64)/N64*10)+Q64</f>
        <v>0</v>
      </c>
      <c r="S64" s="179">
        <v>1</v>
      </c>
      <c r="T64" s="179"/>
      <c r="U64" s="179"/>
      <c r="V64" s="179"/>
      <c r="W64" s="269">
        <f>(SUM(T64*10+U64)/S64*10)+V64</f>
        <v>0</v>
      </c>
      <c r="X64" s="179">
        <v>1</v>
      </c>
      <c r="Y64" s="179"/>
      <c r="Z64" s="179"/>
      <c r="AA64" s="179"/>
      <c r="AB64" s="269">
        <f>(SUM(Y64*10+Z64)/X64*10)+AA64</f>
        <v>0</v>
      </c>
      <c r="AC64" s="179">
        <v>1</v>
      </c>
      <c r="AD64" s="179"/>
      <c r="AE64" s="179"/>
      <c r="AF64" s="179"/>
      <c r="AG64" s="269">
        <f>(SUM(AD64*10+AE64)/AC64*10)+AF64</f>
        <v>0</v>
      </c>
      <c r="AH64" s="179">
        <v>1</v>
      </c>
      <c r="AI64" s="179"/>
      <c r="AJ64" s="179"/>
      <c r="AK64" s="270"/>
      <c r="AL64" s="269">
        <f>(SUM(AI64*10+AJ64)/AH64*10)+AK64</f>
        <v>0</v>
      </c>
      <c r="AM64" s="179">
        <v>1</v>
      </c>
      <c r="AN64" s="179"/>
      <c r="AO64" s="179"/>
      <c r="AP64" s="270"/>
      <c r="AQ64" s="269">
        <f>(SUM(AN64*10+AO64)/AM64*10)+AP64</f>
        <v>0</v>
      </c>
      <c r="AR64" s="179">
        <v>1</v>
      </c>
      <c r="AS64" s="179"/>
      <c r="AT64" s="179"/>
      <c r="AU64" s="270"/>
      <c r="AV64" s="271">
        <f>SUM(AS64*10+AT64)/AR64*10</f>
        <v>0</v>
      </c>
      <c r="AW64" s="179">
        <v>1</v>
      </c>
      <c r="AX64" s="179"/>
      <c r="AY64" s="179"/>
      <c r="AZ64" s="268"/>
      <c r="BA64" s="269">
        <f>(SUM(AX64*10+AY64)/AW64*10)+AZ64</f>
        <v>0</v>
      </c>
      <c r="BB64" s="179">
        <v>1</v>
      </c>
      <c r="BC64" s="179"/>
      <c r="BD64" s="179"/>
      <c r="BE64" s="179"/>
      <c r="BF64" s="269">
        <f>(SUM(BC64*10+BD64)/BB64*10)+BE64</f>
        <v>0</v>
      </c>
      <c r="BG64" s="179">
        <v>1</v>
      </c>
      <c r="BH64" s="179"/>
      <c r="BI64" s="179"/>
      <c r="BJ64" s="179"/>
      <c r="BK64" s="269">
        <f>(SUM(BH64*10+BI64)/BG64*10)+BJ64</f>
        <v>0</v>
      </c>
      <c r="BL64" s="153">
        <f>IF(H64&lt;250,0,IF(H64&lt;500,250,IF(H64&lt;750,"500",IF(H64&lt;1000,750,IF(H64&lt;1500,1000,IF(H64&lt;2000,1500,IF(H64&lt;2500,2000,IF(H64&lt;3000,2500,3000))))))))</f>
        <v>0</v>
      </c>
      <c r="BM64" s="181">
        <v>0</v>
      </c>
      <c r="BN64" s="153">
        <f>BL64-BM64</f>
        <v>0</v>
      </c>
      <c r="BO64" s="153" t="str">
        <f>IF(BN64=0,"geen actie",CONCATENATE("diploma uitschrijven: ",BL64," punten"))</f>
        <v>geen actie</v>
      </c>
      <c r="BP64" s="149">
        <v>63</v>
      </c>
    </row>
    <row r="65" spans="1:68" ht="17.25" customHeight="1" x14ac:dyDescent="0.3">
      <c r="A65" s="149">
        <v>64</v>
      </c>
      <c r="B65" s="149" t="str">
        <f>IF(A65=BP65,"v","x")</f>
        <v>v</v>
      </c>
      <c r="C65" s="149"/>
      <c r="D65" s="199"/>
      <c r="E65" s="245"/>
      <c r="F65" s="266"/>
      <c r="G65" s="231"/>
      <c r="H65" s="176">
        <f>SUM(M65+R65+W65+AB65+AG65+AL65+AQ65+AV65+BA65+BF65+BK65)</f>
        <v>0</v>
      </c>
      <c r="I65" s="267"/>
      <c r="J65" s="153">
        <v>2021</v>
      </c>
      <c r="K65" s="453">
        <f>J65-I65</f>
        <v>2021</v>
      </c>
      <c r="L65" s="153">
        <f>H65-M65</f>
        <v>0</v>
      </c>
      <c r="M65" s="164">
        <v>0</v>
      </c>
      <c r="N65" s="179">
        <v>1</v>
      </c>
      <c r="O65" s="179"/>
      <c r="P65" s="179"/>
      <c r="Q65" s="268"/>
      <c r="R65" s="269">
        <f>(SUM(O65*10+P65)/N65*10)+Q65</f>
        <v>0</v>
      </c>
      <c r="S65" s="179">
        <v>1</v>
      </c>
      <c r="T65" s="179"/>
      <c r="U65" s="179"/>
      <c r="V65" s="179"/>
      <c r="W65" s="269">
        <f>(SUM(T65*10+U65)/S65*10)+V65</f>
        <v>0</v>
      </c>
      <c r="X65" s="179">
        <v>1</v>
      </c>
      <c r="Y65" s="179"/>
      <c r="Z65" s="179"/>
      <c r="AA65" s="179"/>
      <c r="AB65" s="269">
        <f>(SUM(Y65*10+Z65)/X65*10)+AA65</f>
        <v>0</v>
      </c>
      <c r="AC65" s="179">
        <v>1</v>
      </c>
      <c r="AD65" s="179"/>
      <c r="AE65" s="179"/>
      <c r="AF65" s="179"/>
      <c r="AG65" s="269">
        <f>(SUM(AD65*10+AE65)/AC65*10)+AF65</f>
        <v>0</v>
      </c>
      <c r="AH65" s="179">
        <v>1</v>
      </c>
      <c r="AI65" s="179"/>
      <c r="AJ65" s="179"/>
      <c r="AK65" s="270"/>
      <c r="AL65" s="269">
        <f>(SUM(AI65*10+AJ65)/AH65*10)+AK65</f>
        <v>0</v>
      </c>
      <c r="AM65" s="179">
        <v>1</v>
      </c>
      <c r="AN65" s="179"/>
      <c r="AO65" s="179"/>
      <c r="AP65" s="270"/>
      <c r="AQ65" s="269">
        <f>(SUM(AN65*10+AO65)/AM65*10)+AP65</f>
        <v>0</v>
      </c>
      <c r="AR65" s="179">
        <v>1</v>
      </c>
      <c r="AS65" s="179"/>
      <c r="AT65" s="179"/>
      <c r="AU65" s="270"/>
      <c r="AV65" s="271">
        <f>SUM(AS65*10+AT65)/AR65*10</f>
        <v>0</v>
      </c>
      <c r="AW65" s="179">
        <v>1</v>
      </c>
      <c r="AX65" s="179"/>
      <c r="AY65" s="179"/>
      <c r="AZ65" s="268"/>
      <c r="BA65" s="269">
        <f>(SUM(AX65*10+AY65)/AW65*10)+AZ65</f>
        <v>0</v>
      </c>
      <c r="BB65" s="179">
        <v>1</v>
      </c>
      <c r="BC65" s="179"/>
      <c r="BD65" s="179"/>
      <c r="BE65" s="179"/>
      <c r="BF65" s="269">
        <f>(SUM(BC65*10+BD65)/BB65*10)+BE65</f>
        <v>0</v>
      </c>
      <c r="BG65" s="179">
        <v>1</v>
      </c>
      <c r="BH65" s="179"/>
      <c r="BI65" s="179"/>
      <c r="BJ65" s="179"/>
      <c r="BK65" s="269">
        <f>(SUM(BH65*10+BI65)/BG65*10)+BJ65</f>
        <v>0</v>
      </c>
      <c r="BL65" s="153">
        <f>IF(H65&lt;250,0,IF(H65&lt;500,250,IF(H65&lt;750,"500",IF(H65&lt;1000,750,IF(H65&lt;1500,1000,IF(H65&lt;2000,1500,IF(H65&lt;2500,2000,IF(H65&lt;3000,2500,3000))))))))</f>
        <v>0</v>
      </c>
      <c r="BM65" s="181">
        <v>0</v>
      </c>
      <c r="BN65" s="153">
        <f>BL65-BM65</f>
        <v>0</v>
      </c>
      <c r="BO65" s="153" t="str">
        <f>IF(BN65=0,"geen actie",CONCATENATE("diploma uitschrijven: ",BL65," punten"))</f>
        <v>geen actie</v>
      </c>
      <c r="BP65" s="149">
        <v>64</v>
      </c>
    </row>
    <row r="66" spans="1:68" ht="17.25" customHeight="1" x14ac:dyDescent="0.3">
      <c r="A66" s="149">
        <v>65</v>
      </c>
      <c r="B66" s="149" t="str">
        <f>IF(A66=BP66,"v","x")</f>
        <v>v</v>
      </c>
      <c r="C66" s="149"/>
      <c r="D66" s="199"/>
      <c r="E66" s="245"/>
      <c r="F66" s="266"/>
      <c r="G66" s="231"/>
      <c r="H66" s="176">
        <f>SUM(M66+R66+W66+AB66+AG66+AL66+AQ66+AV66+BA66+BF66+BK66)</f>
        <v>0</v>
      </c>
      <c r="I66" s="267"/>
      <c r="J66" s="153">
        <v>2021</v>
      </c>
      <c r="K66" s="453">
        <f>J66-I66</f>
        <v>2021</v>
      </c>
      <c r="L66" s="153">
        <f>H66-M66</f>
        <v>0</v>
      </c>
      <c r="M66" s="164">
        <v>0</v>
      </c>
      <c r="N66" s="179">
        <v>1</v>
      </c>
      <c r="O66" s="179"/>
      <c r="P66" s="179"/>
      <c r="Q66" s="268"/>
      <c r="R66" s="269">
        <f>(SUM(O66*10+P66)/N66*10)+Q66</f>
        <v>0</v>
      </c>
      <c r="S66" s="179">
        <v>1</v>
      </c>
      <c r="T66" s="179"/>
      <c r="U66" s="179"/>
      <c r="V66" s="179"/>
      <c r="W66" s="269">
        <f>(SUM(T66*10+U66)/S66*10)+V66</f>
        <v>0</v>
      </c>
      <c r="X66" s="179">
        <v>1</v>
      </c>
      <c r="Y66" s="179"/>
      <c r="Z66" s="179"/>
      <c r="AA66" s="179"/>
      <c r="AB66" s="269">
        <f>(SUM(Y66*10+Z66)/X66*10)+AA66</f>
        <v>0</v>
      </c>
      <c r="AC66" s="179">
        <v>1</v>
      </c>
      <c r="AD66" s="179"/>
      <c r="AE66" s="179"/>
      <c r="AF66" s="179"/>
      <c r="AG66" s="269">
        <f>(SUM(AD66*10+AE66)/AC66*10)+AF66</f>
        <v>0</v>
      </c>
      <c r="AH66" s="179">
        <v>1</v>
      </c>
      <c r="AI66" s="179"/>
      <c r="AJ66" s="179"/>
      <c r="AK66" s="270"/>
      <c r="AL66" s="269">
        <f>(SUM(AI66*10+AJ66)/AH66*10)+AK66</f>
        <v>0</v>
      </c>
      <c r="AM66" s="179">
        <v>1</v>
      </c>
      <c r="AN66" s="179"/>
      <c r="AO66" s="179"/>
      <c r="AP66" s="270"/>
      <c r="AQ66" s="269">
        <f>(SUM(AN66*10+AO66)/AM66*10)+AP66</f>
        <v>0</v>
      </c>
      <c r="AR66" s="179">
        <v>1</v>
      </c>
      <c r="AS66" s="179"/>
      <c r="AT66" s="179"/>
      <c r="AU66" s="270"/>
      <c r="AV66" s="271">
        <f>SUM(AS66*10+AT66)/AR66*10</f>
        <v>0</v>
      </c>
      <c r="AW66" s="179">
        <v>1</v>
      </c>
      <c r="AX66" s="179"/>
      <c r="AY66" s="179"/>
      <c r="AZ66" s="268"/>
      <c r="BA66" s="269">
        <f>(SUM(AX66*10+AY66)/AW66*10)+AZ66</f>
        <v>0</v>
      </c>
      <c r="BB66" s="179">
        <v>1</v>
      </c>
      <c r="BC66" s="179"/>
      <c r="BD66" s="179"/>
      <c r="BE66" s="179"/>
      <c r="BF66" s="269">
        <f>(SUM(BC66*10+BD66)/BB66*10)+BE66</f>
        <v>0</v>
      </c>
      <c r="BG66" s="179">
        <v>1</v>
      </c>
      <c r="BH66" s="179"/>
      <c r="BI66" s="179"/>
      <c r="BJ66" s="179"/>
      <c r="BK66" s="269">
        <f>(SUM(BH66*10+BI66)/BG66*10)+BJ66</f>
        <v>0</v>
      </c>
      <c r="BL66" s="153">
        <f>IF(H66&lt;250,0,IF(H66&lt;500,250,IF(H66&lt;750,"500",IF(H66&lt;1000,750,IF(H66&lt;1500,1000,IF(H66&lt;2000,1500,IF(H66&lt;2500,2000,IF(H66&lt;3000,2500,3000))))))))</f>
        <v>0</v>
      </c>
      <c r="BM66" s="181">
        <v>0</v>
      </c>
      <c r="BN66" s="153">
        <f>BL66-BM66</f>
        <v>0</v>
      </c>
      <c r="BO66" s="153" t="str">
        <f>IF(BN66=0,"geen actie",CONCATENATE("diploma uitschrijven: ",BL66," punten"))</f>
        <v>geen actie</v>
      </c>
      <c r="BP66" s="149">
        <v>65</v>
      </c>
    </row>
    <row r="67" spans="1:68" ht="17.25" customHeight="1" x14ac:dyDescent="0.3">
      <c r="A67" s="149">
        <v>66</v>
      </c>
      <c r="B67" s="149" t="str">
        <f>IF(A67=BP67,"v","x")</f>
        <v>v</v>
      </c>
      <c r="C67" s="149"/>
      <c r="D67" s="199"/>
      <c r="E67" s="245"/>
      <c r="F67" s="266"/>
      <c r="G67" s="231"/>
      <c r="H67" s="176">
        <f>SUM(M67+R67+W67+AB67+AG67+AL67+AQ67+AV67+BA67+BF67+BK67)</f>
        <v>0</v>
      </c>
      <c r="I67" s="267"/>
      <c r="J67" s="153">
        <v>2021</v>
      </c>
      <c r="K67" s="453">
        <f>J67-I67</f>
        <v>2021</v>
      </c>
      <c r="L67" s="153">
        <f>H67-M67</f>
        <v>0</v>
      </c>
      <c r="M67" s="164">
        <v>0</v>
      </c>
      <c r="N67" s="179">
        <v>1</v>
      </c>
      <c r="O67" s="179"/>
      <c r="P67" s="179"/>
      <c r="Q67" s="268"/>
      <c r="R67" s="269">
        <f>(SUM(O67*10+P67)/N67*10)+Q67</f>
        <v>0</v>
      </c>
      <c r="S67" s="179">
        <v>1</v>
      </c>
      <c r="T67" s="179"/>
      <c r="U67" s="179"/>
      <c r="V67" s="179"/>
      <c r="W67" s="269">
        <f>(SUM(T67*10+U67)/S67*10)+V67</f>
        <v>0</v>
      </c>
      <c r="X67" s="179">
        <v>1</v>
      </c>
      <c r="Y67" s="179"/>
      <c r="Z67" s="179"/>
      <c r="AA67" s="179"/>
      <c r="AB67" s="269">
        <f>(SUM(Y67*10+Z67)/X67*10)+AA67</f>
        <v>0</v>
      </c>
      <c r="AC67" s="179">
        <v>1</v>
      </c>
      <c r="AD67" s="179"/>
      <c r="AE67" s="179"/>
      <c r="AF67" s="179"/>
      <c r="AG67" s="269">
        <f>(SUM(AD67*10+AE67)/AC67*10)+AF67</f>
        <v>0</v>
      </c>
      <c r="AH67" s="179">
        <v>1</v>
      </c>
      <c r="AI67" s="179"/>
      <c r="AJ67" s="179"/>
      <c r="AK67" s="270"/>
      <c r="AL67" s="269">
        <f>(SUM(AI67*10+AJ67)/AH67*10)+AK67</f>
        <v>0</v>
      </c>
      <c r="AM67" s="179">
        <v>1</v>
      </c>
      <c r="AN67" s="179"/>
      <c r="AO67" s="179"/>
      <c r="AP67" s="270"/>
      <c r="AQ67" s="269">
        <f>(SUM(AN67*10+AO67)/AM67*10)+AP67</f>
        <v>0</v>
      </c>
      <c r="AR67" s="179">
        <v>1</v>
      </c>
      <c r="AS67" s="179"/>
      <c r="AT67" s="179"/>
      <c r="AU67" s="270"/>
      <c r="AV67" s="271">
        <f>SUM(AS67*10+AT67)/AR67*10</f>
        <v>0</v>
      </c>
      <c r="AW67" s="179">
        <v>1</v>
      </c>
      <c r="AX67" s="179"/>
      <c r="AY67" s="179"/>
      <c r="AZ67" s="268"/>
      <c r="BA67" s="269">
        <f>(SUM(AX67*10+AY67)/AW67*10)+AZ67</f>
        <v>0</v>
      </c>
      <c r="BB67" s="179">
        <v>1</v>
      </c>
      <c r="BC67" s="179"/>
      <c r="BD67" s="179"/>
      <c r="BE67" s="179"/>
      <c r="BF67" s="269">
        <f>(SUM(BC67*10+BD67)/BB67*10)+BE67</f>
        <v>0</v>
      </c>
      <c r="BG67" s="179">
        <v>1</v>
      </c>
      <c r="BH67" s="179"/>
      <c r="BI67" s="179"/>
      <c r="BJ67" s="179"/>
      <c r="BK67" s="269">
        <f>(SUM(BH67*10+BI67)/BG67*10)+BJ67</f>
        <v>0</v>
      </c>
      <c r="BL67" s="153">
        <f>IF(H67&lt;250,0,IF(H67&lt;500,250,IF(H67&lt;750,"500",IF(H67&lt;1000,750,IF(H67&lt;1500,1000,IF(H67&lt;2000,1500,IF(H67&lt;2500,2000,IF(H67&lt;3000,2500,3000))))))))</f>
        <v>0</v>
      </c>
      <c r="BM67" s="181">
        <v>0</v>
      </c>
      <c r="BN67" s="153">
        <f>BL67-BM67</f>
        <v>0</v>
      </c>
      <c r="BO67" s="153" t="str">
        <f>IF(BN67=0,"geen actie",CONCATENATE("diploma uitschrijven: ",BL67," punten"))</f>
        <v>geen actie</v>
      </c>
      <c r="BP67" s="149">
        <v>66</v>
      </c>
    </row>
    <row r="68" spans="1:68" ht="17.25" customHeight="1" x14ac:dyDescent="0.3">
      <c r="A68" s="149">
        <v>67</v>
      </c>
      <c r="B68" s="149" t="str">
        <f>IF(A68=BP68,"v","x")</f>
        <v>v</v>
      </c>
      <c r="C68" s="149"/>
      <c r="D68" s="199"/>
      <c r="E68" s="245"/>
      <c r="F68" s="266"/>
      <c r="G68" s="231"/>
      <c r="H68" s="176">
        <f>SUM(M68+R68+W68+AB68+AG68+AL68+AQ68+AV68+BA68+BF68+BK68)</f>
        <v>0</v>
      </c>
      <c r="I68" s="267"/>
      <c r="J68" s="153">
        <v>2021</v>
      </c>
      <c r="K68" s="453">
        <f>J68-I68</f>
        <v>2021</v>
      </c>
      <c r="L68" s="153">
        <f>H68-M68</f>
        <v>0</v>
      </c>
      <c r="M68" s="164">
        <v>0</v>
      </c>
      <c r="N68" s="179">
        <v>1</v>
      </c>
      <c r="O68" s="179"/>
      <c r="P68" s="179"/>
      <c r="Q68" s="268"/>
      <c r="R68" s="269">
        <f>(SUM(O68*10+P68)/N68*10)+Q68</f>
        <v>0</v>
      </c>
      <c r="S68" s="179">
        <v>1</v>
      </c>
      <c r="T68" s="179"/>
      <c r="U68" s="179"/>
      <c r="V68" s="179"/>
      <c r="W68" s="269">
        <f>(SUM(T68*10+U68)/S68*10)+V68</f>
        <v>0</v>
      </c>
      <c r="X68" s="179">
        <v>1</v>
      </c>
      <c r="Y68" s="179"/>
      <c r="Z68" s="179"/>
      <c r="AA68" s="179"/>
      <c r="AB68" s="269">
        <f>(SUM(Y68*10+Z68)/X68*10)+AA68</f>
        <v>0</v>
      </c>
      <c r="AC68" s="179">
        <v>1</v>
      </c>
      <c r="AD68" s="179"/>
      <c r="AE68" s="179"/>
      <c r="AF68" s="179"/>
      <c r="AG68" s="269">
        <f>(SUM(AD68*10+AE68)/AC68*10)+AF68</f>
        <v>0</v>
      </c>
      <c r="AH68" s="179">
        <v>1</v>
      </c>
      <c r="AI68" s="179"/>
      <c r="AJ68" s="179"/>
      <c r="AK68" s="270"/>
      <c r="AL68" s="269">
        <f>(SUM(AI68*10+AJ68)/AH68*10)+AK68</f>
        <v>0</v>
      </c>
      <c r="AM68" s="179">
        <v>1</v>
      </c>
      <c r="AN68" s="179"/>
      <c r="AO68" s="179"/>
      <c r="AP68" s="270"/>
      <c r="AQ68" s="269">
        <f>(SUM(AN68*10+AO68)/AM68*10)+AP68</f>
        <v>0</v>
      </c>
      <c r="AR68" s="179">
        <v>1</v>
      </c>
      <c r="AS68" s="179"/>
      <c r="AT68" s="179"/>
      <c r="AU68" s="270"/>
      <c r="AV68" s="271">
        <f>SUM(AS68*10+AT68)/AR68*10</f>
        <v>0</v>
      </c>
      <c r="AW68" s="179">
        <v>1</v>
      </c>
      <c r="AX68" s="179"/>
      <c r="AY68" s="179"/>
      <c r="AZ68" s="268"/>
      <c r="BA68" s="269">
        <f>(SUM(AX68*10+AY68)/AW68*10)+AZ68</f>
        <v>0</v>
      </c>
      <c r="BB68" s="179">
        <v>1</v>
      </c>
      <c r="BC68" s="179"/>
      <c r="BD68" s="179"/>
      <c r="BE68" s="179"/>
      <c r="BF68" s="269">
        <f>(SUM(BC68*10+BD68)/BB68*10)+BE68</f>
        <v>0</v>
      </c>
      <c r="BG68" s="179">
        <v>1</v>
      </c>
      <c r="BH68" s="179"/>
      <c r="BI68" s="179"/>
      <c r="BJ68" s="179"/>
      <c r="BK68" s="269">
        <f>(SUM(BH68*10+BI68)/BG68*10)+BJ68</f>
        <v>0</v>
      </c>
      <c r="BL68" s="153">
        <f>IF(H68&lt;250,0,IF(H68&lt;500,250,IF(H68&lt;750,"500",IF(H68&lt;1000,750,IF(H68&lt;1500,1000,IF(H68&lt;2000,1500,IF(H68&lt;2500,2000,IF(H68&lt;3000,2500,3000))))))))</f>
        <v>0</v>
      </c>
      <c r="BM68" s="181">
        <v>0</v>
      </c>
      <c r="BN68" s="153">
        <f>BL68-BM68</f>
        <v>0</v>
      </c>
      <c r="BO68" s="153" t="str">
        <f>IF(BN68=0,"geen actie",CONCATENATE("diploma uitschrijven: ",BL68," punten"))</f>
        <v>geen actie</v>
      </c>
      <c r="BP68" s="149">
        <v>67</v>
      </c>
    </row>
    <row r="69" spans="1:68" ht="17.25" customHeight="1" x14ac:dyDescent="0.3">
      <c r="A69" s="149">
        <v>68</v>
      </c>
      <c r="B69" s="149" t="str">
        <f>IF(A69=BP69,"v","x")</f>
        <v>v</v>
      </c>
      <c r="C69" s="149"/>
      <c r="D69" s="199"/>
      <c r="E69" s="245"/>
      <c r="F69" s="266"/>
      <c r="G69" s="231"/>
      <c r="H69" s="176">
        <f>SUM(M69+R69+W69+AB69+AG69+AL69+AQ69+AV69+BA69+BF69+BK69)</f>
        <v>0</v>
      </c>
      <c r="I69" s="267"/>
      <c r="J69" s="153">
        <v>2021</v>
      </c>
      <c r="K69" s="453">
        <f>J69-I69</f>
        <v>2021</v>
      </c>
      <c r="L69" s="153">
        <f>H69-M69</f>
        <v>0</v>
      </c>
      <c r="M69" s="164">
        <v>0</v>
      </c>
      <c r="N69" s="179">
        <v>1</v>
      </c>
      <c r="O69" s="179"/>
      <c r="P69" s="179"/>
      <c r="Q69" s="268"/>
      <c r="R69" s="269">
        <f>(SUM(O69*10+P69)/N69*10)+Q69</f>
        <v>0</v>
      </c>
      <c r="S69" s="179">
        <v>1</v>
      </c>
      <c r="T69" s="179"/>
      <c r="U69" s="179"/>
      <c r="V69" s="179"/>
      <c r="W69" s="269">
        <f>(SUM(T69*10+U69)/S69*10)+V69</f>
        <v>0</v>
      </c>
      <c r="X69" s="179">
        <v>1</v>
      </c>
      <c r="Y69" s="179"/>
      <c r="Z69" s="179"/>
      <c r="AA69" s="179"/>
      <c r="AB69" s="269">
        <f>(SUM(Y69*10+Z69)/X69*10)+AA69</f>
        <v>0</v>
      </c>
      <c r="AC69" s="179">
        <v>1</v>
      </c>
      <c r="AD69" s="179"/>
      <c r="AE69" s="179"/>
      <c r="AF69" s="179"/>
      <c r="AG69" s="269">
        <f>(SUM(AD69*10+AE69)/AC69*10)+AF69</f>
        <v>0</v>
      </c>
      <c r="AH69" s="179">
        <v>1</v>
      </c>
      <c r="AI69" s="179"/>
      <c r="AJ69" s="179"/>
      <c r="AK69" s="270"/>
      <c r="AL69" s="269">
        <f>(SUM(AI69*10+AJ69)/AH69*10)+AK69</f>
        <v>0</v>
      </c>
      <c r="AM69" s="179">
        <v>1</v>
      </c>
      <c r="AN69" s="179"/>
      <c r="AO69" s="179"/>
      <c r="AP69" s="270"/>
      <c r="AQ69" s="269">
        <f>(SUM(AN69*10+AO69)/AM69*10)+AP69</f>
        <v>0</v>
      </c>
      <c r="AR69" s="179">
        <v>1</v>
      </c>
      <c r="AS69" s="179"/>
      <c r="AT69" s="179"/>
      <c r="AU69" s="270"/>
      <c r="AV69" s="271">
        <f>SUM(AS69*10+AT69)/AR69*10</f>
        <v>0</v>
      </c>
      <c r="AW69" s="179">
        <v>1</v>
      </c>
      <c r="AX69" s="179"/>
      <c r="AY69" s="179"/>
      <c r="AZ69" s="268"/>
      <c r="BA69" s="269">
        <f>(SUM(AX69*10+AY69)/AW69*10)+AZ69</f>
        <v>0</v>
      </c>
      <c r="BB69" s="179">
        <v>1</v>
      </c>
      <c r="BC69" s="179"/>
      <c r="BD69" s="179"/>
      <c r="BE69" s="179"/>
      <c r="BF69" s="269">
        <f>(SUM(BC69*10+BD69)/BB69*10)+BE69</f>
        <v>0</v>
      </c>
      <c r="BG69" s="179">
        <v>1</v>
      </c>
      <c r="BH69" s="179"/>
      <c r="BI69" s="179"/>
      <c r="BJ69" s="179"/>
      <c r="BK69" s="269">
        <f>(SUM(BH69*10+BI69)/BG69*10)+BJ69</f>
        <v>0</v>
      </c>
      <c r="BL69" s="153">
        <f>IF(H69&lt;250,0,IF(H69&lt;500,250,IF(H69&lt;750,"500",IF(H69&lt;1000,750,IF(H69&lt;1500,1000,IF(H69&lt;2000,1500,IF(H69&lt;2500,2000,IF(H69&lt;3000,2500,3000))))))))</f>
        <v>0</v>
      </c>
      <c r="BM69" s="181">
        <v>0</v>
      </c>
      <c r="BN69" s="153">
        <f>BL69-BM69</f>
        <v>0</v>
      </c>
      <c r="BO69" s="153" t="str">
        <f>IF(BN69=0,"geen actie",CONCATENATE("diploma uitschrijven: ",BL69," punten"))</f>
        <v>geen actie</v>
      </c>
      <c r="BP69" s="149">
        <v>68</v>
      </c>
    </row>
    <row r="70" spans="1:68" ht="17.25" customHeight="1" x14ac:dyDescent="0.3">
      <c r="A70" s="149">
        <v>69</v>
      </c>
      <c r="B70" s="149" t="str">
        <f>IF(A70=BP70,"v","x")</f>
        <v>v</v>
      </c>
      <c r="C70" s="149"/>
      <c r="D70" s="199"/>
      <c r="E70" s="245"/>
      <c r="F70" s="266"/>
      <c r="G70" s="231"/>
      <c r="H70" s="176">
        <f>SUM(M70+R70+W70+AB70+AG70+AL70+AQ70+AV70+BA70+BF70+BK70)</f>
        <v>0</v>
      </c>
      <c r="I70" s="267"/>
      <c r="J70" s="153">
        <v>2021</v>
      </c>
      <c r="K70" s="453">
        <f>J70-I70</f>
        <v>2021</v>
      </c>
      <c r="L70" s="153">
        <f>H70-M70</f>
        <v>0</v>
      </c>
      <c r="M70" s="164">
        <v>0</v>
      </c>
      <c r="N70" s="179">
        <v>1</v>
      </c>
      <c r="O70" s="179"/>
      <c r="P70" s="179"/>
      <c r="Q70" s="268"/>
      <c r="R70" s="269">
        <f>(SUM(O70*10+P70)/N70*10)+Q70</f>
        <v>0</v>
      </c>
      <c r="S70" s="179">
        <v>1</v>
      </c>
      <c r="T70" s="179"/>
      <c r="U70" s="179"/>
      <c r="V70" s="179"/>
      <c r="W70" s="269">
        <f>(SUM(T70*10+U70)/S70*10)+V70</f>
        <v>0</v>
      </c>
      <c r="X70" s="179">
        <v>1</v>
      </c>
      <c r="Y70" s="179"/>
      <c r="Z70" s="179"/>
      <c r="AA70" s="179"/>
      <c r="AB70" s="269">
        <f>(SUM(Y70*10+Z70)/X70*10)+AA70</f>
        <v>0</v>
      </c>
      <c r="AC70" s="179">
        <v>1</v>
      </c>
      <c r="AD70" s="179"/>
      <c r="AE70" s="179"/>
      <c r="AF70" s="179"/>
      <c r="AG70" s="269">
        <f>(SUM(AD70*10+AE70)/AC70*10)+AF70</f>
        <v>0</v>
      </c>
      <c r="AH70" s="179">
        <v>1</v>
      </c>
      <c r="AI70" s="179"/>
      <c r="AJ70" s="179"/>
      <c r="AK70" s="270"/>
      <c r="AL70" s="269">
        <f>(SUM(AI70*10+AJ70)/AH70*10)+AK70</f>
        <v>0</v>
      </c>
      <c r="AM70" s="179">
        <v>1</v>
      </c>
      <c r="AN70" s="179"/>
      <c r="AO70" s="179"/>
      <c r="AP70" s="270"/>
      <c r="AQ70" s="269">
        <f>(SUM(AN70*10+AO70)/AM70*10)+AP70</f>
        <v>0</v>
      </c>
      <c r="AR70" s="179">
        <v>1</v>
      </c>
      <c r="AS70" s="179"/>
      <c r="AT70" s="179"/>
      <c r="AU70" s="270"/>
      <c r="AV70" s="271">
        <f>SUM(AS70*10+AT70)/AR70*10</f>
        <v>0</v>
      </c>
      <c r="AW70" s="179">
        <v>1</v>
      </c>
      <c r="AX70" s="179"/>
      <c r="AY70" s="179"/>
      <c r="AZ70" s="268"/>
      <c r="BA70" s="269">
        <f>(SUM(AX70*10+AY70)/AW70*10)+AZ70</f>
        <v>0</v>
      </c>
      <c r="BB70" s="179">
        <v>1</v>
      </c>
      <c r="BC70" s="179"/>
      <c r="BD70" s="179"/>
      <c r="BE70" s="179"/>
      <c r="BF70" s="269">
        <f>(SUM(BC70*10+BD70)/BB70*10)+BE70</f>
        <v>0</v>
      </c>
      <c r="BG70" s="179">
        <v>1</v>
      </c>
      <c r="BH70" s="179"/>
      <c r="BI70" s="179"/>
      <c r="BJ70" s="179"/>
      <c r="BK70" s="269">
        <f>(SUM(BH70*10+BI70)/BG70*10)+BJ70</f>
        <v>0</v>
      </c>
      <c r="BL70" s="153">
        <f>IF(H70&lt;250,0,IF(H70&lt;500,250,IF(H70&lt;750,"500",IF(H70&lt;1000,750,IF(H70&lt;1500,1000,IF(H70&lt;2000,1500,IF(H70&lt;2500,2000,IF(H70&lt;3000,2500,3000))))))))</f>
        <v>0</v>
      </c>
      <c r="BM70" s="181">
        <v>0</v>
      </c>
      <c r="BN70" s="153">
        <f>BL70-BM70</f>
        <v>0</v>
      </c>
      <c r="BO70" s="153" t="str">
        <f>IF(BN70=0,"geen actie",CONCATENATE("diploma uitschrijven: ",BL70," punten"))</f>
        <v>geen actie</v>
      </c>
      <c r="BP70" s="149">
        <v>69</v>
      </c>
    </row>
    <row r="71" spans="1:68" ht="17.25" customHeight="1" x14ac:dyDescent="0.3">
      <c r="A71" s="149">
        <v>70</v>
      </c>
      <c r="B71" s="149" t="str">
        <f>IF(A71=BP71,"v","x")</f>
        <v>v</v>
      </c>
      <c r="C71" s="149"/>
      <c r="D71" s="199"/>
      <c r="E71" s="245"/>
      <c r="F71" s="266"/>
      <c r="G71" s="231"/>
      <c r="H71" s="176">
        <f>SUM(M71+R71+W71+AB71+AG71+AL71+AQ71+AV71+BA71+BF71+BK71)</f>
        <v>0</v>
      </c>
      <c r="I71" s="267"/>
      <c r="J71" s="153">
        <v>2021</v>
      </c>
      <c r="K71" s="453">
        <f>J71-I71</f>
        <v>2021</v>
      </c>
      <c r="L71" s="153">
        <f>H71-M71</f>
        <v>0</v>
      </c>
      <c r="M71" s="164">
        <v>0</v>
      </c>
      <c r="N71" s="179">
        <v>1</v>
      </c>
      <c r="O71" s="179"/>
      <c r="P71" s="179"/>
      <c r="Q71" s="268"/>
      <c r="R71" s="269">
        <f>(SUM(O71*10+P71)/N71*10)+Q71</f>
        <v>0</v>
      </c>
      <c r="S71" s="179">
        <v>1</v>
      </c>
      <c r="T71" s="179"/>
      <c r="U71" s="179"/>
      <c r="V71" s="179"/>
      <c r="W71" s="269">
        <f>(SUM(T71*10+U71)/S71*10)+V71</f>
        <v>0</v>
      </c>
      <c r="X71" s="179">
        <v>1</v>
      </c>
      <c r="Y71" s="179"/>
      <c r="Z71" s="179"/>
      <c r="AA71" s="179"/>
      <c r="AB71" s="269">
        <f>(SUM(Y71*10+Z71)/X71*10)+AA71</f>
        <v>0</v>
      </c>
      <c r="AC71" s="179">
        <v>1</v>
      </c>
      <c r="AD71" s="179"/>
      <c r="AE71" s="179"/>
      <c r="AF71" s="179"/>
      <c r="AG71" s="269">
        <f>(SUM(AD71*10+AE71)/AC71*10)+AF71</f>
        <v>0</v>
      </c>
      <c r="AH71" s="179">
        <v>1</v>
      </c>
      <c r="AI71" s="179"/>
      <c r="AJ71" s="179"/>
      <c r="AK71" s="270"/>
      <c r="AL71" s="269">
        <f>(SUM(AI71*10+AJ71)/AH71*10)+AK71</f>
        <v>0</v>
      </c>
      <c r="AM71" s="179">
        <v>1</v>
      </c>
      <c r="AN71" s="179"/>
      <c r="AO71" s="179"/>
      <c r="AP71" s="270"/>
      <c r="AQ71" s="269">
        <f>(SUM(AN71*10+AO71)/AM71*10)+AP71</f>
        <v>0</v>
      </c>
      <c r="AR71" s="179">
        <v>1</v>
      </c>
      <c r="AS71" s="179"/>
      <c r="AT71" s="179"/>
      <c r="AU71" s="270"/>
      <c r="AV71" s="271">
        <f>SUM(AS71*10+AT71)/AR71*10</f>
        <v>0</v>
      </c>
      <c r="AW71" s="179">
        <v>1</v>
      </c>
      <c r="AX71" s="179"/>
      <c r="AY71" s="179"/>
      <c r="AZ71" s="268"/>
      <c r="BA71" s="269">
        <f>(SUM(AX71*10+AY71)/AW71*10)+AZ71</f>
        <v>0</v>
      </c>
      <c r="BB71" s="179">
        <v>1</v>
      </c>
      <c r="BC71" s="179"/>
      <c r="BD71" s="179"/>
      <c r="BE71" s="179"/>
      <c r="BF71" s="269">
        <f>(SUM(BC71*10+BD71)/BB71*10)+BE71</f>
        <v>0</v>
      </c>
      <c r="BG71" s="179">
        <v>1</v>
      </c>
      <c r="BH71" s="179"/>
      <c r="BI71" s="179"/>
      <c r="BJ71" s="179"/>
      <c r="BK71" s="269">
        <f>(SUM(BH71*10+BI71)/BG71*10)+BJ71</f>
        <v>0</v>
      </c>
      <c r="BL71" s="153">
        <f>IF(H71&lt;250,0,IF(H71&lt;500,250,IF(H71&lt;750,"500",IF(H71&lt;1000,750,IF(H71&lt;1500,1000,IF(H71&lt;2000,1500,IF(H71&lt;2500,2000,IF(H71&lt;3000,2500,3000))))))))</f>
        <v>0</v>
      </c>
      <c r="BM71" s="181">
        <v>0</v>
      </c>
      <c r="BN71" s="153">
        <f>BL71-BM71</f>
        <v>0</v>
      </c>
      <c r="BO71" s="153" t="str">
        <f>IF(BN71=0,"geen actie",CONCATENATE("diploma uitschrijven: ",BL71," punten"))</f>
        <v>geen actie</v>
      </c>
      <c r="BP71" s="149">
        <v>70</v>
      </c>
    </row>
    <row r="72" spans="1:68" ht="17.25" customHeight="1" x14ac:dyDescent="0.3">
      <c r="A72" s="149">
        <v>71</v>
      </c>
      <c r="B72" s="149" t="str">
        <f>IF(A72=BP72,"v","x")</f>
        <v>v</v>
      </c>
      <c r="C72" s="149"/>
      <c r="D72" s="199"/>
      <c r="E72" s="245"/>
      <c r="F72" s="266"/>
      <c r="G72" s="231"/>
      <c r="H72" s="176">
        <f>SUM(M72+R72+W72+AB72+AG72+AL72+AQ72+AV72+BA72+BF72+BK72)</f>
        <v>0</v>
      </c>
      <c r="I72" s="267"/>
      <c r="J72" s="153">
        <v>2021</v>
      </c>
      <c r="K72" s="453">
        <f>J72-I72</f>
        <v>2021</v>
      </c>
      <c r="L72" s="153">
        <f>H72-M72</f>
        <v>0</v>
      </c>
      <c r="M72" s="164">
        <v>0</v>
      </c>
      <c r="N72" s="179">
        <v>1</v>
      </c>
      <c r="O72" s="179"/>
      <c r="P72" s="179"/>
      <c r="Q72" s="268"/>
      <c r="R72" s="269">
        <f>(SUM(O72*10+P72)/N72*10)+Q72</f>
        <v>0</v>
      </c>
      <c r="S72" s="179">
        <v>1</v>
      </c>
      <c r="T72" s="179"/>
      <c r="U72" s="179"/>
      <c r="V72" s="179"/>
      <c r="W72" s="269">
        <f>(SUM(T72*10+U72)/S72*10)+V72</f>
        <v>0</v>
      </c>
      <c r="X72" s="179">
        <v>1</v>
      </c>
      <c r="Y72" s="179"/>
      <c r="Z72" s="179"/>
      <c r="AA72" s="179"/>
      <c r="AB72" s="269">
        <f>(SUM(Y72*10+Z72)/X72*10)+AA72</f>
        <v>0</v>
      </c>
      <c r="AC72" s="179">
        <v>1</v>
      </c>
      <c r="AD72" s="179"/>
      <c r="AE72" s="179"/>
      <c r="AF72" s="179"/>
      <c r="AG72" s="269">
        <f>(SUM(AD72*10+AE72)/AC72*10)+AF72</f>
        <v>0</v>
      </c>
      <c r="AH72" s="179">
        <v>1</v>
      </c>
      <c r="AI72" s="179"/>
      <c r="AJ72" s="179"/>
      <c r="AK72" s="270"/>
      <c r="AL72" s="269">
        <f>(SUM(AI72*10+AJ72)/AH72*10)+AK72</f>
        <v>0</v>
      </c>
      <c r="AM72" s="179">
        <v>1</v>
      </c>
      <c r="AN72" s="179"/>
      <c r="AO72" s="179"/>
      <c r="AP72" s="270"/>
      <c r="AQ72" s="269">
        <f>(SUM(AN72*10+AO72)/AM72*10)+AP72</f>
        <v>0</v>
      </c>
      <c r="AR72" s="179">
        <v>1</v>
      </c>
      <c r="AS72" s="179"/>
      <c r="AT72" s="179"/>
      <c r="AU72" s="270"/>
      <c r="AV72" s="271">
        <f>SUM(AS72*10+AT72)/AR72*10</f>
        <v>0</v>
      </c>
      <c r="AW72" s="179">
        <v>1</v>
      </c>
      <c r="AX72" s="179"/>
      <c r="AY72" s="179"/>
      <c r="AZ72" s="268"/>
      <c r="BA72" s="269">
        <f>(SUM(AX72*10+AY72)/AW72*10)+AZ72</f>
        <v>0</v>
      </c>
      <c r="BB72" s="179">
        <v>1</v>
      </c>
      <c r="BC72" s="179"/>
      <c r="BD72" s="179"/>
      <c r="BE72" s="179"/>
      <c r="BF72" s="269">
        <f>(SUM(BC72*10+BD72)/BB72*10)+BE72</f>
        <v>0</v>
      </c>
      <c r="BG72" s="179">
        <v>1</v>
      </c>
      <c r="BH72" s="179"/>
      <c r="BI72" s="179"/>
      <c r="BJ72" s="179"/>
      <c r="BK72" s="269">
        <f>(SUM(BH72*10+BI72)/BG72*10)+BJ72</f>
        <v>0</v>
      </c>
      <c r="BL72" s="153">
        <f>IF(H72&lt;250,0,IF(H72&lt;500,250,IF(H72&lt;750,"500",IF(H72&lt;1000,750,IF(H72&lt;1500,1000,IF(H72&lt;2000,1500,IF(H72&lt;2500,2000,IF(H72&lt;3000,2500,3000))))))))</f>
        <v>0</v>
      </c>
      <c r="BM72" s="181">
        <v>0</v>
      </c>
      <c r="BN72" s="153">
        <f>BL72-BM72</f>
        <v>0</v>
      </c>
      <c r="BO72" s="153" t="str">
        <f>IF(BN72=0,"geen actie",CONCATENATE("diploma uitschrijven: ",BL72," punten"))</f>
        <v>geen actie</v>
      </c>
      <c r="BP72" s="149">
        <v>71</v>
      </c>
    </row>
    <row r="73" spans="1:68" ht="17.25" customHeight="1" x14ac:dyDescent="0.3">
      <c r="A73" s="149">
        <v>72</v>
      </c>
      <c r="B73" s="149" t="str">
        <f>IF(A73=BP73,"v","x")</f>
        <v>v</v>
      </c>
      <c r="C73" s="149"/>
      <c r="D73" s="199"/>
      <c r="E73" s="245"/>
      <c r="F73" s="266"/>
      <c r="G73" s="231"/>
      <c r="H73" s="176">
        <f>SUM(M73+R73+W73+AB73+AG73+AL73+AQ73+AV73+BA73+BF73+BK73)</f>
        <v>0</v>
      </c>
      <c r="I73" s="267"/>
      <c r="J73" s="153">
        <v>2021</v>
      </c>
      <c r="K73" s="453">
        <f>J73-I73</f>
        <v>2021</v>
      </c>
      <c r="L73" s="153">
        <f>H73-M73</f>
        <v>0</v>
      </c>
      <c r="M73" s="164">
        <v>0</v>
      </c>
      <c r="N73" s="179">
        <v>1</v>
      </c>
      <c r="O73" s="179"/>
      <c r="P73" s="179"/>
      <c r="Q73" s="268"/>
      <c r="R73" s="269">
        <f>(SUM(O73*10+P73)/N73*10)+Q73</f>
        <v>0</v>
      </c>
      <c r="S73" s="179">
        <v>1</v>
      </c>
      <c r="T73" s="179"/>
      <c r="U73" s="179"/>
      <c r="V73" s="179"/>
      <c r="W73" s="269">
        <f>(SUM(T73*10+U73)/S73*10)+V73</f>
        <v>0</v>
      </c>
      <c r="X73" s="179">
        <v>1</v>
      </c>
      <c r="Y73" s="179"/>
      <c r="Z73" s="179"/>
      <c r="AA73" s="179"/>
      <c r="AB73" s="269">
        <f>(SUM(Y73*10+Z73)/X73*10)+AA73</f>
        <v>0</v>
      </c>
      <c r="AC73" s="179">
        <v>1</v>
      </c>
      <c r="AD73" s="179"/>
      <c r="AE73" s="179"/>
      <c r="AF73" s="179"/>
      <c r="AG73" s="269">
        <f>(SUM(AD73*10+AE73)/AC73*10)+AF73</f>
        <v>0</v>
      </c>
      <c r="AH73" s="179">
        <v>1</v>
      </c>
      <c r="AI73" s="179"/>
      <c r="AJ73" s="179"/>
      <c r="AK73" s="270"/>
      <c r="AL73" s="269">
        <f>(SUM(AI73*10+AJ73)/AH73*10)+AK73</f>
        <v>0</v>
      </c>
      <c r="AM73" s="179">
        <v>1</v>
      </c>
      <c r="AN73" s="179"/>
      <c r="AO73" s="179"/>
      <c r="AP73" s="270"/>
      <c r="AQ73" s="269">
        <f>(SUM(AN73*10+AO73)/AM73*10)+AP73</f>
        <v>0</v>
      </c>
      <c r="AR73" s="179">
        <v>1</v>
      </c>
      <c r="AS73" s="179"/>
      <c r="AT73" s="179"/>
      <c r="AU73" s="270"/>
      <c r="AV73" s="271">
        <f>SUM(AS73*10+AT73)/AR73*10</f>
        <v>0</v>
      </c>
      <c r="AW73" s="179">
        <v>1</v>
      </c>
      <c r="AX73" s="179"/>
      <c r="AY73" s="179"/>
      <c r="AZ73" s="268"/>
      <c r="BA73" s="269">
        <f>(SUM(AX73*10+AY73)/AW73*10)+AZ73</f>
        <v>0</v>
      </c>
      <c r="BB73" s="179">
        <v>1</v>
      </c>
      <c r="BC73" s="179"/>
      <c r="BD73" s="179"/>
      <c r="BE73" s="179"/>
      <c r="BF73" s="269">
        <f>(SUM(BC73*10+BD73)/BB73*10)+BE73</f>
        <v>0</v>
      </c>
      <c r="BG73" s="179">
        <v>1</v>
      </c>
      <c r="BH73" s="179"/>
      <c r="BI73" s="179"/>
      <c r="BJ73" s="179"/>
      <c r="BK73" s="269">
        <f>(SUM(BH73*10+BI73)/BG73*10)+BJ73</f>
        <v>0</v>
      </c>
      <c r="BL73" s="153">
        <f>IF(H73&lt;250,0,IF(H73&lt;500,250,IF(H73&lt;750,"500",IF(H73&lt;1000,750,IF(H73&lt;1500,1000,IF(H73&lt;2000,1500,IF(H73&lt;2500,2000,IF(H73&lt;3000,2500,3000))))))))</f>
        <v>0</v>
      </c>
      <c r="BM73" s="181">
        <v>0</v>
      </c>
      <c r="BN73" s="153">
        <f>BL73-BM73</f>
        <v>0</v>
      </c>
      <c r="BO73" s="153" t="str">
        <f>IF(BN73=0,"geen actie",CONCATENATE("diploma uitschrijven: ",BL73," punten"))</f>
        <v>geen actie</v>
      </c>
      <c r="BP73" s="149">
        <v>72</v>
      </c>
    </row>
    <row r="74" spans="1:68" ht="17.25" customHeight="1" x14ac:dyDescent="0.3">
      <c r="A74" s="149">
        <v>73</v>
      </c>
      <c r="B74" s="149" t="str">
        <f>IF(A74=BP74,"v","x")</f>
        <v>v</v>
      </c>
      <c r="C74" s="149"/>
      <c r="D74" s="199"/>
      <c r="E74" s="245"/>
      <c r="F74" s="266"/>
      <c r="G74" s="231"/>
      <c r="H74" s="176">
        <f>SUM(M74+R74+W74+AB74+AG74+AL74+AQ74+AV74+BA74+BF74+BK74)</f>
        <v>0</v>
      </c>
      <c r="I74" s="267"/>
      <c r="J74" s="153">
        <v>2021</v>
      </c>
      <c r="K74" s="453">
        <f>J74-I74</f>
        <v>2021</v>
      </c>
      <c r="L74" s="153">
        <f>H74-M74</f>
        <v>0</v>
      </c>
      <c r="M74" s="164">
        <v>0</v>
      </c>
      <c r="N74" s="179">
        <v>1</v>
      </c>
      <c r="O74" s="179"/>
      <c r="P74" s="179"/>
      <c r="Q74" s="268"/>
      <c r="R74" s="269">
        <f>(SUM(O74*10+P74)/N74*10)+Q74</f>
        <v>0</v>
      </c>
      <c r="S74" s="179">
        <v>1</v>
      </c>
      <c r="T74" s="179"/>
      <c r="U74" s="179"/>
      <c r="V74" s="179"/>
      <c r="W74" s="269">
        <f>(SUM(T74*10+U74)/S74*10)+V74</f>
        <v>0</v>
      </c>
      <c r="X74" s="179">
        <v>1</v>
      </c>
      <c r="Y74" s="179"/>
      <c r="Z74" s="179"/>
      <c r="AA74" s="179"/>
      <c r="AB74" s="269">
        <f>(SUM(Y74*10+Z74)/X74*10)+AA74</f>
        <v>0</v>
      </c>
      <c r="AC74" s="179">
        <v>1</v>
      </c>
      <c r="AD74" s="179"/>
      <c r="AE74" s="179"/>
      <c r="AF74" s="179"/>
      <c r="AG74" s="269">
        <f>(SUM(AD74*10+AE74)/AC74*10)+AF74</f>
        <v>0</v>
      </c>
      <c r="AH74" s="179">
        <v>1</v>
      </c>
      <c r="AI74" s="179"/>
      <c r="AJ74" s="179"/>
      <c r="AK74" s="270"/>
      <c r="AL74" s="269">
        <f>(SUM(AI74*10+AJ74)/AH74*10)+AK74</f>
        <v>0</v>
      </c>
      <c r="AM74" s="179">
        <v>1</v>
      </c>
      <c r="AN74" s="179"/>
      <c r="AO74" s="179"/>
      <c r="AP74" s="270"/>
      <c r="AQ74" s="269">
        <f>(SUM(AN74*10+AO74)/AM74*10)+AP74</f>
        <v>0</v>
      </c>
      <c r="AR74" s="179">
        <v>1</v>
      </c>
      <c r="AS74" s="179"/>
      <c r="AT74" s="179"/>
      <c r="AU74" s="270"/>
      <c r="AV74" s="271">
        <f>SUM(AS74*10+AT74)/AR74*10</f>
        <v>0</v>
      </c>
      <c r="AW74" s="179">
        <v>1</v>
      </c>
      <c r="AX74" s="179"/>
      <c r="AY74" s="179"/>
      <c r="AZ74" s="268"/>
      <c r="BA74" s="269">
        <f>(SUM(AX74*10+AY74)/AW74*10)+AZ74</f>
        <v>0</v>
      </c>
      <c r="BB74" s="179">
        <v>1</v>
      </c>
      <c r="BC74" s="179"/>
      <c r="BD74" s="179"/>
      <c r="BE74" s="179"/>
      <c r="BF74" s="269">
        <f>(SUM(BC74*10+BD74)/BB74*10)+BE74</f>
        <v>0</v>
      </c>
      <c r="BG74" s="179">
        <v>1</v>
      </c>
      <c r="BH74" s="179"/>
      <c r="BI74" s="179"/>
      <c r="BJ74" s="179"/>
      <c r="BK74" s="269">
        <f>(SUM(BH74*10+BI74)/BG74*10)+BJ74</f>
        <v>0</v>
      </c>
      <c r="BL74" s="153">
        <f>IF(H74&lt;250,0,IF(H74&lt;500,250,IF(H74&lt;750,"500",IF(H74&lt;1000,750,IF(H74&lt;1500,1000,IF(H74&lt;2000,1500,IF(H74&lt;2500,2000,IF(H74&lt;3000,2500,3000))))))))</f>
        <v>0</v>
      </c>
      <c r="BM74" s="181">
        <v>0</v>
      </c>
      <c r="BN74" s="153">
        <f>BL74-BM74</f>
        <v>0</v>
      </c>
      <c r="BO74" s="153" t="str">
        <f>IF(BN74=0,"geen actie",CONCATENATE("diploma uitschrijven: ",BL74," punten"))</f>
        <v>geen actie</v>
      </c>
      <c r="BP74" s="149">
        <v>73</v>
      </c>
    </row>
    <row r="75" spans="1:68" ht="17.25" customHeight="1" x14ac:dyDescent="0.3">
      <c r="A75" s="149">
        <v>74</v>
      </c>
      <c r="B75" s="149" t="str">
        <f>IF(A75=BP75,"v","x")</f>
        <v>v</v>
      </c>
      <c r="C75" s="149"/>
      <c r="D75" s="199"/>
      <c r="E75" s="245"/>
      <c r="F75" s="266"/>
      <c r="G75" s="231"/>
      <c r="H75" s="176">
        <f>SUM(M75+R75+W75+AB75+AG75+AL75+AQ75+AV75+BA75+BF75+BK75)</f>
        <v>0</v>
      </c>
      <c r="I75" s="267"/>
      <c r="J75" s="153">
        <v>2021</v>
      </c>
      <c r="K75" s="453">
        <f>J75-I75</f>
        <v>2021</v>
      </c>
      <c r="L75" s="153">
        <f>H75-M75</f>
        <v>0</v>
      </c>
      <c r="M75" s="164">
        <v>0</v>
      </c>
      <c r="N75" s="179">
        <v>1</v>
      </c>
      <c r="O75" s="179"/>
      <c r="P75" s="179"/>
      <c r="Q75" s="268"/>
      <c r="R75" s="269">
        <f>(SUM(O75*10+P75)/N75*10)+Q75</f>
        <v>0</v>
      </c>
      <c r="S75" s="179">
        <v>1</v>
      </c>
      <c r="T75" s="179"/>
      <c r="U75" s="179"/>
      <c r="V75" s="179"/>
      <c r="W75" s="269">
        <f>(SUM(T75*10+U75)/S75*10)+V75</f>
        <v>0</v>
      </c>
      <c r="X75" s="179">
        <v>1</v>
      </c>
      <c r="Y75" s="179"/>
      <c r="Z75" s="179"/>
      <c r="AA75" s="179"/>
      <c r="AB75" s="269">
        <f>(SUM(Y75*10+Z75)/X75*10)+AA75</f>
        <v>0</v>
      </c>
      <c r="AC75" s="179">
        <v>1</v>
      </c>
      <c r="AD75" s="179"/>
      <c r="AE75" s="179"/>
      <c r="AF75" s="179"/>
      <c r="AG75" s="269">
        <f>(SUM(AD75*10+AE75)/AC75*10)+AF75</f>
        <v>0</v>
      </c>
      <c r="AH75" s="179">
        <v>1</v>
      </c>
      <c r="AI75" s="179"/>
      <c r="AJ75" s="179"/>
      <c r="AK75" s="270"/>
      <c r="AL75" s="269">
        <f>(SUM(AI75*10+AJ75)/AH75*10)+AK75</f>
        <v>0</v>
      </c>
      <c r="AM75" s="179">
        <v>1</v>
      </c>
      <c r="AN75" s="179"/>
      <c r="AO75" s="179"/>
      <c r="AP75" s="270"/>
      <c r="AQ75" s="269">
        <f>(SUM(AN75*10+AO75)/AM75*10)+AP75</f>
        <v>0</v>
      </c>
      <c r="AR75" s="179">
        <v>1</v>
      </c>
      <c r="AS75" s="179"/>
      <c r="AT75" s="179"/>
      <c r="AU75" s="270"/>
      <c r="AV75" s="271">
        <f>SUM(AS75*10+AT75)/AR75*10</f>
        <v>0</v>
      </c>
      <c r="AW75" s="179">
        <v>1</v>
      </c>
      <c r="AX75" s="179"/>
      <c r="AY75" s="179"/>
      <c r="AZ75" s="268"/>
      <c r="BA75" s="269">
        <f>(SUM(AX75*10+AY75)/AW75*10)+AZ75</f>
        <v>0</v>
      </c>
      <c r="BB75" s="179">
        <v>1</v>
      </c>
      <c r="BC75" s="179"/>
      <c r="BD75" s="179"/>
      <c r="BE75" s="179"/>
      <c r="BF75" s="269">
        <f>(SUM(BC75*10+BD75)/BB75*10)+BE75</f>
        <v>0</v>
      </c>
      <c r="BG75" s="179">
        <v>1</v>
      </c>
      <c r="BH75" s="179"/>
      <c r="BI75" s="179"/>
      <c r="BJ75" s="179"/>
      <c r="BK75" s="269">
        <f>(SUM(BH75*10+BI75)/BG75*10)+BJ75</f>
        <v>0</v>
      </c>
      <c r="BL75" s="153">
        <f>IF(H75&lt;250,0,IF(H75&lt;500,250,IF(H75&lt;750,"500",IF(H75&lt;1000,750,IF(H75&lt;1500,1000,IF(H75&lt;2000,1500,IF(H75&lt;2500,2000,IF(H75&lt;3000,2500,3000))))))))</f>
        <v>0</v>
      </c>
      <c r="BM75" s="181">
        <v>0</v>
      </c>
      <c r="BN75" s="153">
        <f>BL75-BM75</f>
        <v>0</v>
      </c>
      <c r="BO75" s="153" t="str">
        <f>IF(BN75=0,"geen actie",CONCATENATE("diploma uitschrijven: ",BL75," punten"))</f>
        <v>geen actie</v>
      </c>
      <c r="BP75" s="149">
        <v>74</v>
      </c>
    </row>
    <row r="76" spans="1:68" ht="17.25" customHeight="1" x14ac:dyDescent="0.3">
      <c r="A76" s="149">
        <v>75</v>
      </c>
      <c r="B76" s="149" t="str">
        <f>IF(A76=BP76,"v","x")</f>
        <v>v</v>
      </c>
      <c r="C76" s="149"/>
      <c r="D76" s="199"/>
      <c r="E76" s="245"/>
      <c r="F76" s="266"/>
      <c r="G76" s="231"/>
      <c r="H76" s="176">
        <f>SUM(M76+R76+W76+AB76+AG76+AL76+AQ76+AV76+BA76+BF76+BK76)</f>
        <v>0</v>
      </c>
      <c r="I76" s="267"/>
      <c r="J76" s="153">
        <v>2021</v>
      </c>
      <c r="K76" s="453">
        <f>J76-I76</f>
        <v>2021</v>
      </c>
      <c r="L76" s="153">
        <f>H76-M76</f>
        <v>0</v>
      </c>
      <c r="M76" s="164">
        <v>0</v>
      </c>
      <c r="N76" s="179">
        <v>1</v>
      </c>
      <c r="O76" s="179"/>
      <c r="P76" s="179"/>
      <c r="Q76" s="268"/>
      <c r="R76" s="269">
        <f>(SUM(O76*10+P76)/N76*10)+Q76</f>
        <v>0</v>
      </c>
      <c r="S76" s="179">
        <v>1</v>
      </c>
      <c r="T76" s="179"/>
      <c r="U76" s="179"/>
      <c r="V76" s="179"/>
      <c r="W76" s="269">
        <f>(SUM(T76*10+U76)/S76*10)+V76</f>
        <v>0</v>
      </c>
      <c r="X76" s="179">
        <v>1</v>
      </c>
      <c r="Y76" s="179"/>
      <c r="Z76" s="179"/>
      <c r="AA76" s="179"/>
      <c r="AB76" s="269">
        <f>(SUM(Y76*10+Z76)/X76*10)+AA76</f>
        <v>0</v>
      </c>
      <c r="AC76" s="179">
        <v>1</v>
      </c>
      <c r="AD76" s="179"/>
      <c r="AE76" s="179"/>
      <c r="AF76" s="179"/>
      <c r="AG76" s="269">
        <f>(SUM(AD76*10+AE76)/AC76*10)+AF76</f>
        <v>0</v>
      </c>
      <c r="AH76" s="179">
        <v>1</v>
      </c>
      <c r="AI76" s="179"/>
      <c r="AJ76" s="179"/>
      <c r="AK76" s="270"/>
      <c r="AL76" s="269">
        <f>(SUM(AI76*10+AJ76)/AH76*10)+AK76</f>
        <v>0</v>
      </c>
      <c r="AM76" s="179">
        <v>1</v>
      </c>
      <c r="AN76" s="179"/>
      <c r="AO76" s="179"/>
      <c r="AP76" s="270"/>
      <c r="AQ76" s="269">
        <f>(SUM(AN76*10+AO76)/AM76*10)+AP76</f>
        <v>0</v>
      </c>
      <c r="AR76" s="179">
        <v>1</v>
      </c>
      <c r="AS76" s="179"/>
      <c r="AT76" s="179"/>
      <c r="AU76" s="270"/>
      <c r="AV76" s="271">
        <f>SUM(AS76*10+AT76)/AR76*10</f>
        <v>0</v>
      </c>
      <c r="AW76" s="179">
        <v>1</v>
      </c>
      <c r="AX76" s="179"/>
      <c r="AY76" s="179"/>
      <c r="AZ76" s="268"/>
      <c r="BA76" s="269">
        <f>(SUM(AX76*10+AY76)/AW76*10)+AZ76</f>
        <v>0</v>
      </c>
      <c r="BB76" s="179">
        <v>1</v>
      </c>
      <c r="BC76" s="179"/>
      <c r="BD76" s="179"/>
      <c r="BE76" s="179"/>
      <c r="BF76" s="269">
        <f>(SUM(BC76*10+BD76)/BB76*10)+BE76</f>
        <v>0</v>
      </c>
      <c r="BG76" s="179">
        <v>1</v>
      </c>
      <c r="BH76" s="179"/>
      <c r="BI76" s="179"/>
      <c r="BJ76" s="179"/>
      <c r="BK76" s="269">
        <f>(SUM(BH76*10+BI76)/BG76*10)+BJ76</f>
        <v>0</v>
      </c>
      <c r="BL76" s="153">
        <f>IF(H76&lt;250,0,IF(H76&lt;500,250,IF(H76&lt;750,"500",IF(H76&lt;1000,750,IF(H76&lt;1500,1000,IF(H76&lt;2000,1500,IF(H76&lt;2500,2000,IF(H76&lt;3000,2500,3000))))))))</f>
        <v>0</v>
      </c>
      <c r="BM76" s="181">
        <v>0</v>
      </c>
      <c r="BN76" s="153">
        <f>BL76-BM76</f>
        <v>0</v>
      </c>
      <c r="BO76" s="153" t="str">
        <f>IF(BN76=0,"geen actie",CONCATENATE("diploma uitschrijven: ",BL76," punten"))</f>
        <v>geen actie</v>
      </c>
      <c r="BP76" s="149">
        <v>75</v>
      </c>
    </row>
    <row r="77" spans="1:68" ht="17.25" customHeight="1" x14ac:dyDescent="0.3">
      <c r="A77" s="149">
        <v>76</v>
      </c>
      <c r="B77" s="149" t="str">
        <f>IF(A77=BP77,"v","x")</f>
        <v>v</v>
      </c>
      <c r="C77" s="149"/>
      <c r="D77" s="199"/>
      <c r="E77" s="245"/>
      <c r="F77" s="266"/>
      <c r="G77" s="231"/>
      <c r="H77" s="176">
        <f>SUM(M77+R77+W77+AB77+AG77+AL77+AQ77+AV77+BA77+BF77+BK77)</f>
        <v>0</v>
      </c>
      <c r="I77" s="267"/>
      <c r="J77" s="153">
        <v>2021</v>
      </c>
      <c r="K77" s="453">
        <f>J77-I77</f>
        <v>2021</v>
      </c>
      <c r="L77" s="153">
        <f>H77-M77</f>
        <v>0</v>
      </c>
      <c r="M77" s="164">
        <v>0</v>
      </c>
      <c r="N77" s="179">
        <v>1</v>
      </c>
      <c r="O77" s="179"/>
      <c r="P77" s="179"/>
      <c r="Q77" s="268"/>
      <c r="R77" s="269">
        <f>(SUM(O77*10+P77)/N77*10)+Q77</f>
        <v>0</v>
      </c>
      <c r="S77" s="179">
        <v>1</v>
      </c>
      <c r="T77" s="179"/>
      <c r="U77" s="179"/>
      <c r="V77" s="179"/>
      <c r="W77" s="269">
        <f>(SUM(T77*10+U77)/S77*10)+V77</f>
        <v>0</v>
      </c>
      <c r="X77" s="179">
        <v>1</v>
      </c>
      <c r="Y77" s="179"/>
      <c r="Z77" s="179"/>
      <c r="AA77" s="179"/>
      <c r="AB77" s="269">
        <f>(SUM(Y77*10+Z77)/X77*10)+AA77</f>
        <v>0</v>
      </c>
      <c r="AC77" s="179">
        <v>1</v>
      </c>
      <c r="AD77" s="179"/>
      <c r="AE77" s="179"/>
      <c r="AF77" s="179"/>
      <c r="AG77" s="269">
        <f>(SUM(AD77*10+AE77)/AC77*10)+AF77</f>
        <v>0</v>
      </c>
      <c r="AH77" s="179">
        <v>1</v>
      </c>
      <c r="AI77" s="179"/>
      <c r="AJ77" s="179"/>
      <c r="AK77" s="270"/>
      <c r="AL77" s="269">
        <f>(SUM(AI77*10+AJ77)/AH77*10)+AK77</f>
        <v>0</v>
      </c>
      <c r="AM77" s="179">
        <v>1</v>
      </c>
      <c r="AN77" s="179"/>
      <c r="AO77" s="179"/>
      <c r="AP77" s="270"/>
      <c r="AQ77" s="269">
        <f>(SUM(AN77*10+AO77)/AM77*10)+AP77</f>
        <v>0</v>
      </c>
      <c r="AR77" s="179">
        <v>1</v>
      </c>
      <c r="AS77" s="179"/>
      <c r="AT77" s="179"/>
      <c r="AU77" s="270"/>
      <c r="AV77" s="271">
        <f>SUM(AS77*10+AT77)/AR77*10</f>
        <v>0</v>
      </c>
      <c r="AW77" s="179">
        <v>1</v>
      </c>
      <c r="AX77" s="179"/>
      <c r="AY77" s="179"/>
      <c r="AZ77" s="268"/>
      <c r="BA77" s="269">
        <f>(SUM(AX77*10+AY77)/AW77*10)+AZ77</f>
        <v>0</v>
      </c>
      <c r="BB77" s="179">
        <v>1</v>
      </c>
      <c r="BC77" s="179"/>
      <c r="BD77" s="179"/>
      <c r="BE77" s="179"/>
      <c r="BF77" s="269">
        <f>(SUM(BC77*10+BD77)/BB77*10)+BE77</f>
        <v>0</v>
      </c>
      <c r="BG77" s="179">
        <v>1</v>
      </c>
      <c r="BH77" s="179"/>
      <c r="BI77" s="179"/>
      <c r="BJ77" s="179"/>
      <c r="BK77" s="269">
        <f>(SUM(BH77*10+BI77)/BG77*10)+BJ77</f>
        <v>0</v>
      </c>
      <c r="BL77" s="153">
        <f>IF(H77&lt;250,0,IF(H77&lt;500,250,IF(H77&lt;750,"500",IF(H77&lt;1000,750,IF(H77&lt;1500,1000,IF(H77&lt;2000,1500,IF(H77&lt;2500,2000,IF(H77&lt;3000,2500,3000))))))))</f>
        <v>0</v>
      </c>
      <c r="BM77" s="181">
        <v>0</v>
      </c>
      <c r="BN77" s="153">
        <f>BL77-BM77</f>
        <v>0</v>
      </c>
      <c r="BO77" s="153" t="str">
        <f>IF(BN77=0,"geen actie",CONCATENATE("diploma uitschrijven: ",BL77," punten"))</f>
        <v>geen actie</v>
      </c>
      <c r="BP77" s="149">
        <v>76</v>
      </c>
    </row>
    <row r="78" spans="1:68" ht="17.25" customHeight="1" x14ac:dyDescent="0.3">
      <c r="A78" s="149">
        <v>77</v>
      </c>
      <c r="B78" s="149" t="str">
        <f>IF(A78=BP78,"v","x")</f>
        <v>v</v>
      </c>
      <c r="C78" s="149"/>
      <c r="D78" s="199"/>
      <c r="E78" s="245"/>
      <c r="F78" s="266"/>
      <c r="G78" s="231"/>
      <c r="H78" s="176">
        <f>SUM(M78+R78+W78+AB78+AG78+AL78+AQ78+AV78+BA78+BF78+BK78)</f>
        <v>0</v>
      </c>
      <c r="I78" s="267"/>
      <c r="J78" s="153">
        <v>2021</v>
      </c>
      <c r="K78" s="453">
        <f>J78-I78</f>
        <v>2021</v>
      </c>
      <c r="L78" s="153">
        <f>H78-M78</f>
        <v>0</v>
      </c>
      <c r="M78" s="164">
        <v>0</v>
      </c>
      <c r="N78" s="179">
        <v>1</v>
      </c>
      <c r="O78" s="179"/>
      <c r="P78" s="179"/>
      <c r="Q78" s="268"/>
      <c r="R78" s="269">
        <f>(SUM(O78*10+P78)/N78*10)+Q78</f>
        <v>0</v>
      </c>
      <c r="S78" s="179">
        <v>1</v>
      </c>
      <c r="T78" s="179"/>
      <c r="U78" s="179"/>
      <c r="V78" s="179"/>
      <c r="W78" s="269">
        <f>(SUM(T78*10+U78)/S78*10)+V78</f>
        <v>0</v>
      </c>
      <c r="X78" s="179">
        <v>1</v>
      </c>
      <c r="Y78" s="179"/>
      <c r="Z78" s="179"/>
      <c r="AA78" s="179"/>
      <c r="AB78" s="269">
        <f>(SUM(Y78*10+Z78)/X78*10)+AA78</f>
        <v>0</v>
      </c>
      <c r="AC78" s="179">
        <v>1</v>
      </c>
      <c r="AD78" s="179"/>
      <c r="AE78" s="179"/>
      <c r="AF78" s="179"/>
      <c r="AG78" s="269">
        <f>(SUM(AD78*10+AE78)/AC78*10)+AF78</f>
        <v>0</v>
      </c>
      <c r="AH78" s="179">
        <v>1</v>
      </c>
      <c r="AI78" s="179"/>
      <c r="AJ78" s="179"/>
      <c r="AK78" s="270"/>
      <c r="AL78" s="269">
        <f>(SUM(AI78*10+AJ78)/AH78*10)+AK78</f>
        <v>0</v>
      </c>
      <c r="AM78" s="179">
        <v>1</v>
      </c>
      <c r="AN78" s="179"/>
      <c r="AO78" s="179"/>
      <c r="AP78" s="270"/>
      <c r="AQ78" s="269">
        <f>(SUM(AN78*10+AO78)/AM78*10)+AP78</f>
        <v>0</v>
      </c>
      <c r="AR78" s="179">
        <v>1</v>
      </c>
      <c r="AS78" s="179"/>
      <c r="AT78" s="179"/>
      <c r="AU78" s="270"/>
      <c r="AV78" s="271">
        <f>SUM(AS78*10+AT78)/AR78*10</f>
        <v>0</v>
      </c>
      <c r="AW78" s="179">
        <v>1</v>
      </c>
      <c r="AX78" s="179"/>
      <c r="AY78" s="179"/>
      <c r="AZ78" s="268"/>
      <c r="BA78" s="269">
        <f>(SUM(AX78*10+AY78)/AW78*10)+AZ78</f>
        <v>0</v>
      </c>
      <c r="BB78" s="179">
        <v>1</v>
      </c>
      <c r="BC78" s="179"/>
      <c r="BD78" s="179"/>
      <c r="BE78" s="179"/>
      <c r="BF78" s="269">
        <f>(SUM(BC78*10+BD78)/BB78*10)+BE78</f>
        <v>0</v>
      </c>
      <c r="BG78" s="179">
        <v>1</v>
      </c>
      <c r="BH78" s="179"/>
      <c r="BI78" s="179"/>
      <c r="BJ78" s="179"/>
      <c r="BK78" s="269">
        <f>(SUM(BH78*10+BI78)/BG78*10)+BJ78</f>
        <v>0</v>
      </c>
      <c r="BL78" s="153">
        <f>IF(H78&lt;250,0,IF(H78&lt;500,250,IF(H78&lt;750,"500",IF(H78&lt;1000,750,IF(H78&lt;1500,1000,IF(H78&lt;2000,1500,IF(H78&lt;2500,2000,IF(H78&lt;3000,2500,3000))))))))</f>
        <v>0</v>
      </c>
      <c r="BM78" s="181">
        <v>0</v>
      </c>
      <c r="BN78" s="153">
        <f>BL78-BM78</f>
        <v>0</v>
      </c>
      <c r="BO78" s="153" t="str">
        <f>IF(BN78=0,"geen actie",CONCATENATE("diploma uitschrijven: ",BL78," punten"))</f>
        <v>geen actie</v>
      </c>
      <c r="BP78" s="149">
        <v>77</v>
      </c>
    </row>
    <row r="79" spans="1:68" ht="17.25" customHeight="1" x14ac:dyDescent="0.3">
      <c r="A79" s="149">
        <v>78</v>
      </c>
      <c r="B79" s="149" t="str">
        <f>IF(A79=BP79,"v","x")</f>
        <v>v</v>
      </c>
      <c r="C79" s="149"/>
      <c r="D79" s="199"/>
      <c r="E79" s="245"/>
      <c r="F79" s="266"/>
      <c r="G79" s="231"/>
      <c r="H79" s="176">
        <f>SUM(M79+R79+W79+AB79+AG79+AL79+AQ79+AV79+BA79+BF79+BK79)</f>
        <v>0</v>
      </c>
      <c r="I79" s="267"/>
      <c r="J79" s="153">
        <v>2021</v>
      </c>
      <c r="K79" s="453">
        <f>J79-I79</f>
        <v>2021</v>
      </c>
      <c r="L79" s="153">
        <f>H79-M79</f>
        <v>0</v>
      </c>
      <c r="M79" s="164">
        <v>0</v>
      </c>
      <c r="N79" s="179">
        <v>1</v>
      </c>
      <c r="O79" s="179"/>
      <c r="P79" s="179"/>
      <c r="Q79" s="268"/>
      <c r="R79" s="269">
        <f>(SUM(O79*10+P79)/N79*10)+Q79</f>
        <v>0</v>
      </c>
      <c r="S79" s="179">
        <v>1</v>
      </c>
      <c r="T79" s="179"/>
      <c r="U79" s="179"/>
      <c r="V79" s="179"/>
      <c r="W79" s="269">
        <f>(SUM(T79*10+U79)/S79*10)+V79</f>
        <v>0</v>
      </c>
      <c r="X79" s="179">
        <v>1</v>
      </c>
      <c r="Y79" s="179"/>
      <c r="Z79" s="179"/>
      <c r="AA79" s="179"/>
      <c r="AB79" s="269">
        <f>(SUM(Y79*10+Z79)/X79*10)+AA79</f>
        <v>0</v>
      </c>
      <c r="AC79" s="179">
        <v>1</v>
      </c>
      <c r="AD79" s="179"/>
      <c r="AE79" s="179"/>
      <c r="AF79" s="179"/>
      <c r="AG79" s="269">
        <f>(SUM(AD79*10+AE79)/AC79*10)+AF79</f>
        <v>0</v>
      </c>
      <c r="AH79" s="179">
        <v>1</v>
      </c>
      <c r="AI79" s="179"/>
      <c r="AJ79" s="179"/>
      <c r="AK79" s="270"/>
      <c r="AL79" s="269">
        <f>(SUM(AI79*10+AJ79)/AH79*10)+AK79</f>
        <v>0</v>
      </c>
      <c r="AM79" s="179">
        <v>1</v>
      </c>
      <c r="AN79" s="179"/>
      <c r="AO79" s="179"/>
      <c r="AP79" s="270"/>
      <c r="AQ79" s="269">
        <f>(SUM(AN79*10+AO79)/AM79*10)+AP79</f>
        <v>0</v>
      </c>
      <c r="AR79" s="179">
        <v>1</v>
      </c>
      <c r="AS79" s="179"/>
      <c r="AT79" s="179"/>
      <c r="AU79" s="270"/>
      <c r="AV79" s="271">
        <f>SUM(AS79*10+AT79)/AR79*10</f>
        <v>0</v>
      </c>
      <c r="AW79" s="179">
        <v>1</v>
      </c>
      <c r="AX79" s="179"/>
      <c r="AY79" s="179"/>
      <c r="AZ79" s="268"/>
      <c r="BA79" s="269">
        <f>(SUM(AX79*10+AY79)/AW79*10)+AZ79</f>
        <v>0</v>
      </c>
      <c r="BB79" s="179">
        <v>1</v>
      </c>
      <c r="BC79" s="179"/>
      <c r="BD79" s="179"/>
      <c r="BE79" s="179"/>
      <c r="BF79" s="269">
        <f>(SUM(BC79*10+BD79)/BB79*10)+BE79</f>
        <v>0</v>
      </c>
      <c r="BG79" s="179">
        <v>1</v>
      </c>
      <c r="BH79" s="179"/>
      <c r="BI79" s="179"/>
      <c r="BJ79" s="179"/>
      <c r="BK79" s="269">
        <f>(SUM(BH79*10+BI79)/BG79*10)+BJ79</f>
        <v>0</v>
      </c>
      <c r="BL79" s="153">
        <f>IF(H79&lt;250,0,IF(H79&lt;500,250,IF(H79&lt;750,"500",IF(H79&lt;1000,750,IF(H79&lt;1500,1000,IF(H79&lt;2000,1500,IF(H79&lt;2500,2000,IF(H79&lt;3000,2500,3000))))))))</f>
        <v>0</v>
      </c>
      <c r="BM79" s="181">
        <v>0</v>
      </c>
      <c r="BN79" s="153">
        <f>BL79-BM79</f>
        <v>0</v>
      </c>
      <c r="BO79" s="153" t="str">
        <f>IF(BN79=0,"geen actie",CONCATENATE("diploma uitschrijven: ",BL79," punten"))</f>
        <v>geen actie</v>
      </c>
      <c r="BP79" s="149">
        <v>78</v>
      </c>
    </row>
    <row r="80" spans="1:68" ht="17.25" customHeight="1" x14ac:dyDescent="0.3">
      <c r="A80" s="149">
        <v>79</v>
      </c>
      <c r="B80" s="149" t="str">
        <f>IF(A80=BP80,"v","x")</f>
        <v>v</v>
      </c>
      <c r="C80" s="149"/>
      <c r="D80" s="199"/>
      <c r="E80" s="245"/>
      <c r="F80" s="266"/>
      <c r="G80" s="231"/>
      <c r="H80" s="176">
        <f>SUM(M80+R80+W80+AB80+AG80+AL80+AQ80+AV80+BA80+BF80+BK80)</f>
        <v>0</v>
      </c>
      <c r="I80" s="267"/>
      <c r="J80" s="153">
        <v>2021</v>
      </c>
      <c r="K80" s="453">
        <f>J80-I80</f>
        <v>2021</v>
      </c>
      <c r="L80" s="153">
        <f>H80-M80</f>
        <v>0</v>
      </c>
      <c r="M80" s="164">
        <v>0</v>
      </c>
      <c r="N80" s="179">
        <v>1</v>
      </c>
      <c r="O80" s="179"/>
      <c r="P80" s="179"/>
      <c r="Q80" s="268"/>
      <c r="R80" s="269">
        <f>(SUM(O80*10+P80)/N80*10)+Q80</f>
        <v>0</v>
      </c>
      <c r="S80" s="179">
        <v>1</v>
      </c>
      <c r="T80" s="179"/>
      <c r="U80" s="179"/>
      <c r="V80" s="179"/>
      <c r="W80" s="269">
        <f>(SUM(T80*10+U80)/S80*10)+V80</f>
        <v>0</v>
      </c>
      <c r="X80" s="179">
        <v>1</v>
      </c>
      <c r="Y80" s="179"/>
      <c r="Z80" s="179"/>
      <c r="AA80" s="179"/>
      <c r="AB80" s="269">
        <f>(SUM(Y80*10+Z80)/X80*10)+AA80</f>
        <v>0</v>
      </c>
      <c r="AC80" s="179">
        <v>1</v>
      </c>
      <c r="AD80" s="179"/>
      <c r="AE80" s="179"/>
      <c r="AF80" s="179"/>
      <c r="AG80" s="269">
        <f>(SUM(AD80*10+AE80)/AC80*10)+AF80</f>
        <v>0</v>
      </c>
      <c r="AH80" s="179">
        <v>1</v>
      </c>
      <c r="AI80" s="179"/>
      <c r="AJ80" s="179"/>
      <c r="AK80" s="270"/>
      <c r="AL80" s="269">
        <f>(SUM(AI80*10+AJ80)/AH80*10)+AK80</f>
        <v>0</v>
      </c>
      <c r="AM80" s="179">
        <v>1</v>
      </c>
      <c r="AN80" s="179"/>
      <c r="AO80" s="179"/>
      <c r="AP80" s="270"/>
      <c r="AQ80" s="269">
        <f>(SUM(AN80*10+AO80)/AM80*10)+AP80</f>
        <v>0</v>
      </c>
      <c r="AR80" s="179">
        <v>1</v>
      </c>
      <c r="AS80" s="179"/>
      <c r="AT80" s="179"/>
      <c r="AU80" s="270"/>
      <c r="AV80" s="271">
        <f>SUM(AS80*10+AT80)/AR80*10</f>
        <v>0</v>
      </c>
      <c r="AW80" s="179">
        <v>1</v>
      </c>
      <c r="AX80" s="179"/>
      <c r="AY80" s="179"/>
      <c r="AZ80" s="268"/>
      <c r="BA80" s="269">
        <f>(SUM(AX80*10+AY80)/AW80*10)+AZ80</f>
        <v>0</v>
      </c>
      <c r="BB80" s="179">
        <v>1</v>
      </c>
      <c r="BC80" s="179"/>
      <c r="BD80" s="179"/>
      <c r="BE80" s="179"/>
      <c r="BF80" s="269">
        <f>(SUM(BC80*10+BD80)/BB80*10)+BE80</f>
        <v>0</v>
      </c>
      <c r="BG80" s="179">
        <v>1</v>
      </c>
      <c r="BH80" s="179"/>
      <c r="BI80" s="179"/>
      <c r="BJ80" s="179"/>
      <c r="BK80" s="269">
        <f>(SUM(BH80*10+BI80)/BG80*10)+BJ80</f>
        <v>0</v>
      </c>
      <c r="BL80" s="153">
        <f>IF(H80&lt;250,0,IF(H80&lt;500,250,IF(H80&lt;750,"500",IF(H80&lt;1000,750,IF(H80&lt;1500,1000,IF(H80&lt;2000,1500,IF(H80&lt;2500,2000,IF(H80&lt;3000,2500,3000))))))))</f>
        <v>0</v>
      </c>
      <c r="BM80" s="181">
        <v>0</v>
      </c>
      <c r="BN80" s="153">
        <f>BL80-BM80</f>
        <v>0</v>
      </c>
      <c r="BO80" s="153" t="str">
        <f>IF(BN80=0,"geen actie",CONCATENATE("diploma uitschrijven: ",BL80," punten"))</f>
        <v>geen actie</v>
      </c>
      <c r="BP80" s="149">
        <v>79</v>
      </c>
    </row>
    <row r="81" spans="1:68" ht="17.25" customHeight="1" x14ac:dyDescent="0.3">
      <c r="A81" s="149">
        <v>80</v>
      </c>
      <c r="B81" s="149" t="str">
        <f>IF(A81=BP81,"v","x")</f>
        <v>v</v>
      </c>
      <c r="C81" s="149"/>
      <c r="D81" s="199"/>
      <c r="E81" s="245"/>
      <c r="F81" s="266"/>
      <c r="G81" s="231"/>
      <c r="H81" s="176">
        <f>SUM(M81+R81+W81+AB81+AG81+AL81+AQ81+AV81+BA81+BF81+BK81)</f>
        <v>0</v>
      </c>
      <c r="I81" s="267"/>
      <c r="J81" s="153">
        <v>2021</v>
      </c>
      <c r="K81" s="453">
        <f>J81-I81</f>
        <v>2021</v>
      </c>
      <c r="L81" s="153">
        <f>H81-M81</f>
        <v>0</v>
      </c>
      <c r="M81" s="164">
        <v>0</v>
      </c>
      <c r="N81" s="179">
        <v>1</v>
      </c>
      <c r="O81" s="179"/>
      <c r="P81" s="179"/>
      <c r="Q81" s="268"/>
      <c r="R81" s="269">
        <f>(SUM(O81*10+P81)/N81*10)+Q81</f>
        <v>0</v>
      </c>
      <c r="S81" s="179">
        <v>1</v>
      </c>
      <c r="T81" s="179"/>
      <c r="U81" s="179"/>
      <c r="V81" s="179"/>
      <c r="W81" s="269">
        <f>(SUM(T81*10+U81)/S81*10)+V81</f>
        <v>0</v>
      </c>
      <c r="X81" s="179">
        <v>1</v>
      </c>
      <c r="Y81" s="179"/>
      <c r="Z81" s="179"/>
      <c r="AA81" s="179"/>
      <c r="AB81" s="269">
        <f>(SUM(Y81*10+Z81)/X81*10)+AA81</f>
        <v>0</v>
      </c>
      <c r="AC81" s="179">
        <v>1</v>
      </c>
      <c r="AD81" s="179"/>
      <c r="AE81" s="179"/>
      <c r="AF81" s="179"/>
      <c r="AG81" s="269">
        <f>(SUM(AD81*10+AE81)/AC81*10)+AF81</f>
        <v>0</v>
      </c>
      <c r="AH81" s="179">
        <v>1</v>
      </c>
      <c r="AI81" s="179"/>
      <c r="AJ81" s="179"/>
      <c r="AK81" s="270"/>
      <c r="AL81" s="269">
        <f>(SUM(AI81*10+AJ81)/AH81*10)+AK81</f>
        <v>0</v>
      </c>
      <c r="AM81" s="179">
        <v>1</v>
      </c>
      <c r="AN81" s="179"/>
      <c r="AO81" s="179"/>
      <c r="AP81" s="270"/>
      <c r="AQ81" s="269">
        <f>(SUM(AN81*10+AO81)/AM81*10)+AP81</f>
        <v>0</v>
      </c>
      <c r="AR81" s="179">
        <v>1</v>
      </c>
      <c r="AS81" s="179"/>
      <c r="AT81" s="179"/>
      <c r="AU81" s="270"/>
      <c r="AV81" s="271">
        <f>SUM(AS81*10+AT81)/AR81*10</f>
        <v>0</v>
      </c>
      <c r="AW81" s="179">
        <v>1</v>
      </c>
      <c r="AX81" s="179"/>
      <c r="AY81" s="179"/>
      <c r="AZ81" s="268"/>
      <c r="BA81" s="269">
        <f>(SUM(AX81*10+AY81)/AW81*10)+AZ81</f>
        <v>0</v>
      </c>
      <c r="BB81" s="179">
        <v>1</v>
      </c>
      <c r="BC81" s="179"/>
      <c r="BD81" s="179"/>
      <c r="BE81" s="179"/>
      <c r="BF81" s="269">
        <f>(SUM(BC81*10+BD81)/BB81*10)+BE81</f>
        <v>0</v>
      </c>
      <c r="BG81" s="179">
        <v>1</v>
      </c>
      <c r="BH81" s="179"/>
      <c r="BI81" s="179"/>
      <c r="BJ81" s="179"/>
      <c r="BK81" s="269">
        <f>(SUM(BH81*10+BI81)/BG81*10)+BJ81</f>
        <v>0</v>
      </c>
      <c r="BL81" s="153">
        <f>IF(H81&lt;250,0,IF(H81&lt;500,250,IF(H81&lt;750,"500",IF(H81&lt;1000,750,IF(H81&lt;1500,1000,IF(H81&lt;2000,1500,IF(H81&lt;2500,2000,IF(H81&lt;3000,2500,3000))))))))</f>
        <v>0</v>
      </c>
      <c r="BM81" s="181">
        <v>0</v>
      </c>
      <c r="BN81" s="153">
        <f>BL81-BM81</f>
        <v>0</v>
      </c>
      <c r="BO81" s="153" t="str">
        <f>IF(BN81=0,"geen actie",CONCATENATE("diploma uitschrijven: ",BL81," punten"))</f>
        <v>geen actie</v>
      </c>
      <c r="BP81" s="149">
        <v>80</v>
      </c>
    </row>
    <row r="82" spans="1:68" ht="17.25" customHeight="1" x14ac:dyDescent="0.3">
      <c r="A82" s="149">
        <v>81</v>
      </c>
      <c r="B82" s="149" t="str">
        <f>IF(A82=BP82,"v","x")</f>
        <v>v</v>
      </c>
      <c r="C82" s="149"/>
      <c r="D82" s="199"/>
      <c r="E82" s="245"/>
      <c r="F82" s="266"/>
      <c r="G82" s="231"/>
      <c r="H82" s="176">
        <f>SUM(M82+R82+W82+AB82+AG82+AL82+AQ82+AV82+BA82+BF82+BK82)</f>
        <v>0</v>
      </c>
      <c r="I82" s="267"/>
      <c r="J82" s="153">
        <v>2021</v>
      </c>
      <c r="K82" s="453">
        <f>J82-I82</f>
        <v>2021</v>
      </c>
      <c r="L82" s="153">
        <f>H82-M82</f>
        <v>0</v>
      </c>
      <c r="M82" s="164">
        <v>0</v>
      </c>
      <c r="N82" s="179">
        <v>1</v>
      </c>
      <c r="O82" s="179"/>
      <c r="P82" s="179"/>
      <c r="Q82" s="268"/>
      <c r="R82" s="269">
        <f>(SUM(O82*10+P82)/N82*10)+Q82</f>
        <v>0</v>
      </c>
      <c r="S82" s="179">
        <v>1</v>
      </c>
      <c r="T82" s="179"/>
      <c r="U82" s="179"/>
      <c r="V82" s="179"/>
      <c r="W82" s="269">
        <f>(SUM(T82*10+U82)/S82*10)+V82</f>
        <v>0</v>
      </c>
      <c r="X82" s="179">
        <v>1</v>
      </c>
      <c r="Y82" s="179"/>
      <c r="Z82" s="179"/>
      <c r="AA82" s="179"/>
      <c r="AB82" s="269">
        <f>(SUM(Y82*10+Z82)/X82*10)+AA82</f>
        <v>0</v>
      </c>
      <c r="AC82" s="179">
        <v>1</v>
      </c>
      <c r="AD82" s="179"/>
      <c r="AE82" s="179"/>
      <c r="AF82" s="179"/>
      <c r="AG82" s="269">
        <f>(SUM(AD82*10+AE82)/AC82*10)+AF82</f>
        <v>0</v>
      </c>
      <c r="AH82" s="179">
        <v>1</v>
      </c>
      <c r="AI82" s="179"/>
      <c r="AJ82" s="179"/>
      <c r="AK82" s="270"/>
      <c r="AL82" s="269">
        <f>(SUM(AI82*10+AJ82)/AH82*10)+AK82</f>
        <v>0</v>
      </c>
      <c r="AM82" s="179">
        <v>1</v>
      </c>
      <c r="AN82" s="179"/>
      <c r="AO82" s="179"/>
      <c r="AP82" s="270"/>
      <c r="AQ82" s="269">
        <f>(SUM(AN82*10+AO82)/AM82*10)+AP82</f>
        <v>0</v>
      </c>
      <c r="AR82" s="179">
        <v>1</v>
      </c>
      <c r="AS82" s="179"/>
      <c r="AT82" s="179"/>
      <c r="AU82" s="270"/>
      <c r="AV82" s="271">
        <f>SUM(AS82*10+AT82)/AR82*10</f>
        <v>0</v>
      </c>
      <c r="AW82" s="179">
        <v>1</v>
      </c>
      <c r="AX82" s="179"/>
      <c r="AY82" s="179"/>
      <c r="AZ82" s="268"/>
      <c r="BA82" s="269">
        <f>(SUM(AX82*10+AY82)/AW82*10)+AZ82</f>
        <v>0</v>
      </c>
      <c r="BB82" s="179">
        <v>1</v>
      </c>
      <c r="BC82" s="179"/>
      <c r="BD82" s="179"/>
      <c r="BE82" s="179"/>
      <c r="BF82" s="269">
        <f>(SUM(BC82*10+BD82)/BB82*10)+BE82</f>
        <v>0</v>
      </c>
      <c r="BG82" s="179">
        <v>1</v>
      </c>
      <c r="BH82" s="179"/>
      <c r="BI82" s="179"/>
      <c r="BJ82" s="179"/>
      <c r="BK82" s="269">
        <f>(SUM(BH82*10+BI82)/BG82*10)+BJ82</f>
        <v>0</v>
      </c>
      <c r="BL82" s="153">
        <f>IF(H82&lt;250,0,IF(H82&lt;500,250,IF(H82&lt;750,"500",IF(H82&lt;1000,750,IF(H82&lt;1500,1000,IF(H82&lt;2000,1500,IF(H82&lt;2500,2000,IF(H82&lt;3000,2500,3000))))))))</f>
        <v>0</v>
      </c>
      <c r="BM82" s="181">
        <v>0</v>
      </c>
      <c r="BN82" s="153">
        <f>BL82-BM82</f>
        <v>0</v>
      </c>
      <c r="BO82" s="153" t="str">
        <f>IF(BN82=0,"geen actie",CONCATENATE("diploma uitschrijven: ",BL82," punten"))</f>
        <v>geen actie</v>
      </c>
      <c r="BP82" s="149">
        <v>81</v>
      </c>
    </row>
    <row r="83" spans="1:68" ht="17.25" customHeight="1" x14ac:dyDescent="0.3">
      <c r="A83" s="149">
        <v>82</v>
      </c>
      <c r="B83" s="149" t="str">
        <f>IF(A83=BP83,"v","x")</f>
        <v>v</v>
      </c>
      <c r="C83" s="149"/>
      <c r="D83" s="199"/>
      <c r="E83" s="245"/>
      <c r="F83" s="266"/>
      <c r="G83" s="231"/>
      <c r="H83" s="176">
        <f>SUM(M83+R83+W83+AB83+AG83+AL83+AQ83+AV83+BA83+BF83+BK83)</f>
        <v>0</v>
      </c>
      <c r="I83" s="267"/>
      <c r="J83" s="153">
        <v>2021</v>
      </c>
      <c r="K83" s="453">
        <f>J83-I83</f>
        <v>2021</v>
      </c>
      <c r="L83" s="153">
        <f>H83-M83</f>
        <v>0</v>
      </c>
      <c r="M83" s="164">
        <v>0</v>
      </c>
      <c r="N83" s="179">
        <v>1</v>
      </c>
      <c r="O83" s="179"/>
      <c r="P83" s="179"/>
      <c r="Q83" s="268"/>
      <c r="R83" s="269">
        <f>(SUM(O83*10+P83)/N83*10)+Q83</f>
        <v>0</v>
      </c>
      <c r="S83" s="179">
        <v>1</v>
      </c>
      <c r="T83" s="179"/>
      <c r="U83" s="179"/>
      <c r="V83" s="179"/>
      <c r="W83" s="269">
        <f>(SUM(T83*10+U83)/S83*10)+V83</f>
        <v>0</v>
      </c>
      <c r="X83" s="179">
        <v>1</v>
      </c>
      <c r="Y83" s="179"/>
      <c r="Z83" s="179"/>
      <c r="AA83" s="179"/>
      <c r="AB83" s="269">
        <f>(SUM(Y83*10+Z83)/X83*10)+AA83</f>
        <v>0</v>
      </c>
      <c r="AC83" s="179">
        <v>1</v>
      </c>
      <c r="AD83" s="179"/>
      <c r="AE83" s="179"/>
      <c r="AF83" s="179"/>
      <c r="AG83" s="269">
        <f>(SUM(AD83*10+AE83)/AC83*10)+AF83</f>
        <v>0</v>
      </c>
      <c r="AH83" s="179">
        <v>1</v>
      </c>
      <c r="AI83" s="179"/>
      <c r="AJ83" s="179"/>
      <c r="AK83" s="270"/>
      <c r="AL83" s="269">
        <f>(SUM(AI83*10+AJ83)/AH83*10)+AK83</f>
        <v>0</v>
      </c>
      <c r="AM83" s="179">
        <v>1</v>
      </c>
      <c r="AN83" s="179"/>
      <c r="AO83" s="179"/>
      <c r="AP83" s="270"/>
      <c r="AQ83" s="269">
        <f>(SUM(AN83*10+AO83)/AM83*10)+AP83</f>
        <v>0</v>
      </c>
      <c r="AR83" s="179">
        <v>1</v>
      </c>
      <c r="AS83" s="179"/>
      <c r="AT83" s="179"/>
      <c r="AU83" s="270"/>
      <c r="AV83" s="271">
        <f>SUM(AS83*10+AT83)/AR83*10</f>
        <v>0</v>
      </c>
      <c r="AW83" s="179">
        <v>1</v>
      </c>
      <c r="AX83" s="179"/>
      <c r="AY83" s="179"/>
      <c r="AZ83" s="268"/>
      <c r="BA83" s="269">
        <f>(SUM(AX83*10+AY83)/AW83*10)+AZ83</f>
        <v>0</v>
      </c>
      <c r="BB83" s="179">
        <v>1</v>
      </c>
      <c r="BC83" s="179"/>
      <c r="BD83" s="179"/>
      <c r="BE83" s="179"/>
      <c r="BF83" s="269">
        <f>(SUM(BC83*10+BD83)/BB83*10)+BE83</f>
        <v>0</v>
      </c>
      <c r="BG83" s="179">
        <v>1</v>
      </c>
      <c r="BH83" s="179"/>
      <c r="BI83" s="179"/>
      <c r="BJ83" s="179"/>
      <c r="BK83" s="269">
        <f>(SUM(BH83*10+BI83)/BG83*10)+BJ83</f>
        <v>0</v>
      </c>
      <c r="BL83" s="153">
        <f>IF(H83&lt;250,0,IF(H83&lt;500,250,IF(H83&lt;750,"500",IF(H83&lt;1000,750,IF(H83&lt;1500,1000,IF(H83&lt;2000,1500,IF(H83&lt;2500,2000,IF(H83&lt;3000,2500,3000))))))))</f>
        <v>0</v>
      </c>
      <c r="BM83" s="181">
        <v>0</v>
      </c>
      <c r="BN83" s="153">
        <f>BL83-BM83</f>
        <v>0</v>
      </c>
      <c r="BO83" s="153" t="str">
        <f>IF(BN83=0,"geen actie",CONCATENATE("diploma uitschrijven: ",BL83," punten"))</f>
        <v>geen actie</v>
      </c>
      <c r="BP83" s="149">
        <v>82</v>
      </c>
    </row>
    <row r="84" spans="1:68" ht="17.25" customHeight="1" x14ac:dyDescent="0.3">
      <c r="A84" s="149">
        <v>83</v>
      </c>
      <c r="B84" s="149" t="str">
        <f>IF(A84=BP84,"v","x")</f>
        <v>v</v>
      </c>
      <c r="C84" s="149"/>
      <c r="D84" s="199"/>
      <c r="E84" s="245"/>
      <c r="F84" s="266"/>
      <c r="G84" s="231"/>
      <c r="H84" s="176">
        <f>SUM(M84+R84+W84+AB84+AG84+AL84+AQ84+AV84+BA84+BF84+BK84)</f>
        <v>0</v>
      </c>
      <c r="I84" s="267"/>
      <c r="J84" s="153">
        <v>2021</v>
      </c>
      <c r="K84" s="453">
        <f>J84-I84</f>
        <v>2021</v>
      </c>
      <c r="L84" s="153">
        <f>H84-M84</f>
        <v>0</v>
      </c>
      <c r="M84" s="164">
        <v>0</v>
      </c>
      <c r="N84" s="179">
        <v>1</v>
      </c>
      <c r="O84" s="179"/>
      <c r="P84" s="179"/>
      <c r="Q84" s="268"/>
      <c r="R84" s="269">
        <f>(SUM(O84*10+P84)/N84*10)+Q84</f>
        <v>0</v>
      </c>
      <c r="S84" s="179">
        <v>1</v>
      </c>
      <c r="T84" s="179"/>
      <c r="U84" s="179"/>
      <c r="V84" s="179"/>
      <c r="W84" s="269">
        <f>(SUM(T84*10+U84)/S84*10)+V84</f>
        <v>0</v>
      </c>
      <c r="X84" s="179">
        <v>1</v>
      </c>
      <c r="Y84" s="179"/>
      <c r="Z84" s="179"/>
      <c r="AA84" s="179"/>
      <c r="AB84" s="269">
        <f>(SUM(Y84*10+Z84)/X84*10)+AA84</f>
        <v>0</v>
      </c>
      <c r="AC84" s="179">
        <v>1</v>
      </c>
      <c r="AD84" s="179"/>
      <c r="AE84" s="179"/>
      <c r="AF84" s="179"/>
      <c r="AG84" s="269">
        <f>(SUM(AD84*10+AE84)/AC84*10)+AF84</f>
        <v>0</v>
      </c>
      <c r="AH84" s="179">
        <v>1</v>
      </c>
      <c r="AI84" s="179"/>
      <c r="AJ84" s="179"/>
      <c r="AK84" s="270"/>
      <c r="AL84" s="269">
        <f>(SUM(AI84*10+AJ84)/AH84*10)+AK84</f>
        <v>0</v>
      </c>
      <c r="AM84" s="179">
        <v>1</v>
      </c>
      <c r="AN84" s="179"/>
      <c r="AO84" s="179"/>
      <c r="AP84" s="270"/>
      <c r="AQ84" s="269">
        <f>(SUM(AN84*10+AO84)/AM84*10)+AP84</f>
        <v>0</v>
      </c>
      <c r="AR84" s="179">
        <v>1</v>
      </c>
      <c r="AS84" s="179"/>
      <c r="AT84" s="179"/>
      <c r="AU84" s="270"/>
      <c r="AV84" s="271">
        <f>SUM(AS84*10+AT84)/AR84*10</f>
        <v>0</v>
      </c>
      <c r="AW84" s="179">
        <v>1</v>
      </c>
      <c r="AX84" s="179"/>
      <c r="AY84" s="179"/>
      <c r="AZ84" s="268"/>
      <c r="BA84" s="269">
        <f>(SUM(AX84*10+AY84)/AW84*10)+AZ84</f>
        <v>0</v>
      </c>
      <c r="BB84" s="179">
        <v>1</v>
      </c>
      <c r="BC84" s="179"/>
      <c r="BD84" s="179"/>
      <c r="BE84" s="179"/>
      <c r="BF84" s="269">
        <f>(SUM(BC84*10+BD84)/BB84*10)+BE84</f>
        <v>0</v>
      </c>
      <c r="BG84" s="179">
        <v>1</v>
      </c>
      <c r="BH84" s="179"/>
      <c r="BI84" s="179"/>
      <c r="BJ84" s="179"/>
      <c r="BK84" s="269">
        <f>(SUM(BH84*10+BI84)/BG84*10)+BJ84</f>
        <v>0</v>
      </c>
      <c r="BL84" s="153">
        <f>IF(H84&lt;250,0,IF(H84&lt;500,250,IF(H84&lt;750,"500",IF(H84&lt;1000,750,IF(H84&lt;1500,1000,IF(H84&lt;2000,1500,IF(H84&lt;2500,2000,IF(H84&lt;3000,2500,3000))))))))</f>
        <v>0</v>
      </c>
      <c r="BM84" s="181">
        <v>0</v>
      </c>
      <c r="BN84" s="153">
        <f>BL84-BM84</f>
        <v>0</v>
      </c>
      <c r="BO84" s="153" t="str">
        <f>IF(BN84=0,"geen actie",CONCATENATE("diploma uitschrijven: ",BL84," punten"))</f>
        <v>geen actie</v>
      </c>
      <c r="BP84" s="149">
        <v>83</v>
      </c>
    </row>
    <row r="85" spans="1:68" ht="17.25" customHeight="1" x14ac:dyDescent="0.3">
      <c r="A85" s="149">
        <v>84</v>
      </c>
      <c r="B85" s="149" t="str">
        <f>IF(A85=BP85,"v","x")</f>
        <v>v</v>
      </c>
      <c r="C85" s="149"/>
      <c r="D85" s="199"/>
      <c r="E85" s="245"/>
      <c r="F85" s="266"/>
      <c r="G85" s="231"/>
      <c r="H85" s="176">
        <f>SUM(M85+R85+W85+AB85+AG85+AL85+AQ85+AV85+BA85+BF85+BK85)</f>
        <v>0</v>
      </c>
      <c r="I85" s="267"/>
      <c r="J85" s="153">
        <v>2021</v>
      </c>
      <c r="K85" s="453">
        <f>J85-I85</f>
        <v>2021</v>
      </c>
      <c r="L85" s="153">
        <f>H85-M85</f>
        <v>0</v>
      </c>
      <c r="M85" s="164">
        <v>0</v>
      </c>
      <c r="N85" s="179">
        <v>1</v>
      </c>
      <c r="O85" s="179"/>
      <c r="P85" s="179"/>
      <c r="Q85" s="268"/>
      <c r="R85" s="269">
        <f>(SUM(O85*10+P85)/N85*10)+Q85</f>
        <v>0</v>
      </c>
      <c r="S85" s="179">
        <v>1</v>
      </c>
      <c r="T85" s="179"/>
      <c r="U85" s="179"/>
      <c r="V85" s="179"/>
      <c r="W85" s="269">
        <f>(SUM(T85*10+U85)/S85*10)+V85</f>
        <v>0</v>
      </c>
      <c r="X85" s="179">
        <v>1</v>
      </c>
      <c r="Y85" s="179"/>
      <c r="Z85" s="179"/>
      <c r="AA85" s="179"/>
      <c r="AB85" s="269">
        <f>(SUM(Y85*10+Z85)/X85*10)+AA85</f>
        <v>0</v>
      </c>
      <c r="AC85" s="179">
        <v>1</v>
      </c>
      <c r="AD85" s="179"/>
      <c r="AE85" s="179"/>
      <c r="AF85" s="179"/>
      <c r="AG85" s="269">
        <f>(SUM(AD85*10+AE85)/AC85*10)+AF85</f>
        <v>0</v>
      </c>
      <c r="AH85" s="179">
        <v>1</v>
      </c>
      <c r="AI85" s="179"/>
      <c r="AJ85" s="179"/>
      <c r="AK85" s="270"/>
      <c r="AL85" s="269">
        <f>(SUM(AI85*10+AJ85)/AH85*10)+AK85</f>
        <v>0</v>
      </c>
      <c r="AM85" s="179">
        <v>1</v>
      </c>
      <c r="AN85" s="179"/>
      <c r="AO85" s="179"/>
      <c r="AP85" s="270"/>
      <c r="AQ85" s="269">
        <f>(SUM(AN85*10+AO85)/AM85*10)+AP85</f>
        <v>0</v>
      </c>
      <c r="AR85" s="179">
        <v>1</v>
      </c>
      <c r="AS85" s="179"/>
      <c r="AT85" s="179"/>
      <c r="AU85" s="270"/>
      <c r="AV85" s="271">
        <f>SUM(AS85*10+AT85)/AR85*10</f>
        <v>0</v>
      </c>
      <c r="AW85" s="179">
        <v>1</v>
      </c>
      <c r="AX85" s="179"/>
      <c r="AY85" s="179"/>
      <c r="AZ85" s="268"/>
      <c r="BA85" s="269">
        <f>(SUM(AX85*10+AY85)/AW85*10)+AZ85</f>
        <v>0</v>
      </c>
      <c r="BB85" s="179">
        <v>1</v>
      </c>
      <c r="BC85" s="179"/>
      <c r="BD85" s="179"/>
      <c r="BE85" s="179"/>
      <c r="BF85" s="269">
        <f>(SUM(BC85*10+BD85)/BB85*10)+BE85</f>
        <v>0</v>
      </c>
      <c r="BG85" s="179">
        <v>1</v>
      </c>
      <c r="BH85" s="179"/>
      <c r="BI85" s="179"/>
      <c r="BJ85" s="179"/>
      <c r="BK85" s="269">
        <f>(SUM(BH85*10+BI85)/BG85*10)+BJ85</f>
        <v>0</v>
      </c>
      <c r="BL85" s="153">
        <f>IF(H85&lt;250,0,IF(H85&lt;500,250,IF(H85&lt;750,"500",IF(H85&lt;1000,750,IF(H85&lt;1500,1000,IF(H85&lt;2000,1500,IF(H85&lt;2500,2000,IF(H85&lt;3000,2500,3000))))))))</f>
        <v>0</v>
      </c>
      <c r="BM85" s="181">
        <v>0</v>
      </c>
      <c r="BN85" s="153">
        <f>BL85-BM85</f>
        <v>0</v>
      </c>
      <c r="BO85" s="153" t="str">
        <f>IF(BN85=0,"geen actie",CONCATENATE("diploma uitschrijven: ",BL85," punten"))</f>
        <v>geen actie</v>
      </c>
      <c r="BP85" s="149">
        <v>84</v>
      </c>
    </row>
    <row r="86" spans="1:68" ht="17.25" customHeight="1" x14ac:dyDescent="0.3">
      <c r="A86" s="149">
        <v>85</v>
      </c>
      <c r="B86" s="149" t="str">
        <f>IF(A86=BP86,"v","x")</f>
        <v>v</v>
      </c>
      <c r="C86" s="149"/>
      <c r="D86" s="199"/>
      <c r="E86" s="245"/>
      <c r="F86" s="266"/>
      <c r="G86" s="231"/>
      <c r="H86" s="176">
        <f>SUM(M86+R86+W86+AB86+AG86+AL86+AQ86+AV86+BA86+BF86+BK86)</f>
        <v>0</v>
      </c>
      <c r="I86" s="267"/>
      <c r="J86" s="153">
        <v>2021</v>
      </c>
      <c r="K86" s="453">
        <f>J86-I86</f>
        <v>2021</v>
      </c>
      <c r="L86" s="153">
        <f>H86-M86</f>
        <v>0</v>
      </c>
      <c r="M86" s="164">
        <v>0</v>
      </c>
      <c r="N86" s="179">
        <v>1</v>
      </c>
      <c r="O86" s="179"/>
      <c r="P86" s="179"/>
      <c r="Q86" s="268"/>
      <c r="R86" s="269">
        <f>(SUM(O86*10+P86)/N86*10)+Q86</f>
        <v>0</v>
      </c>
      <c r="S86" s="179">
        <v>1</v>
      </c>
      <c r="T86" s="179"/>
      <c r="U86" s="179"/>
      <c r="V86" s="179"/>
      <c r="W86" s="269">
        <f>(SUM(T86*10+U86)/S86*10)+V86</f>
        <v>0</v>
      </c>
      <c r="X86" s="179">
        <v>1</v>
      </c>
      <c r="Y86" s="179"/>
      <c r="Z86" s="179"/>
      <c r="AA86" s="179"/>
      <c r="AB86" s="269">
        <f>(SUM(Y86*10+Z86)/X86*10)+AA86</f>
        <v>0</v>
      </c>
      <c r="AC86" s="179">
        <v>1</v>
      </c>
      <c r="AD86" s="179"/>
      <c r="AE86" s="179"/>
      <c r="AF86" s="179"/>
      <c r="AG86" s="269">
        <f>(SUM(AD86*10+AE86)/AC86*10)+AF86</f>
        <v>0</v>
      </c>
      <c r="AH86" s="179">
        <v>1</v>
      </c>
      <c r="AI86" s="179"/>
      <c r="AJ86" s="179"/>
      <c r="AK86" s="270"/>
      <c r="AL86" s="269">
        <f>(SUM(AI86*10+AJ86)/AH86*10)+AK86</f>
        <v>0</v>
      </c>
      <c r="AM86" s="179">
        <v>1</v>
      </c>
      <c r="AN86" s="179"/>
      <c r="AO86" s="179"/>
      <c r="AP86" s="270"/>
      <c r="AQ86" s="269">
        <f>(SUM(AN86*10+AO86)/AM86*10)+AP86</f>
        <v>0</v>
      </c>
      <c r="AR86" s="179">
        <v>1</v>
      </c>
      <c r="AS86" s="179"/>
      <c r="AT86" s="179"/>
      <c r="AU86" s="270"/>
      <c r="AV86" s="271">
        <f>SUM(AS86*10+AT86)/AR86*10</f>
        <v>0</v>
      </c>
      <c r="AW86" s="179">
        <v>1</v>
      </c>
      <c r="AX86" s="179"/>
      <c r="AY86" s="179"/>
      <c r="AZ86" s="268"/>
      <c r="BA86" s="269">
        <f>(SUM(AX86*10+AY86)/AW86*10)+AZ86</f>
        <v>0</v>
      </c>
      <c r="BB86" s="179">
        <v>1</v>
      </c>
      <c r="BC86" s="179"/>
      <c r="BD86" s="179"/>
      <c r="BE86" s="179"/>
      <c r="BF86" s="269">
        <f>(SUM(BC86*10+BD86)/BB86*10)+BE86</f>
        <v>0</v>
      </c>
      <c r="BG86" s="179">
        <v>1</v>
      </c>
      <c r="BH86" s="179"/>
      <c r="BI86" s="179"/>
      <c r="BJ86" s="179"/>
      <c r="BK86" s="269">
        <f>(SUM(BH86*10+BI86)/BG86*10)+BJ86</f>
        <v>0</v>
      </c>
      <c r="BL86" s="153">
        <f>IF(H86&lt;250,0,IF(H86&lt;500,250,IF(H86&lt;750,"500",IF(H86&lt;1000,750,IF(H86&lt;1500,1000,IF(H86&lt;2000,1500,IF(H86&lt;2500,2000,IF(H86&lt;3000,2500,3000))))))))</f>
        <v>0</v>
      </c>
      <c r="BM86" s="181">
        <v>0</v>
      </c>
      <c r="BN86" s="153">
        <f>BL86-BM86</f>
        <v>0</v>
      </c>
      <c r="BO86" s="153" t="str">
        <f>IF(BN86=0,"geen actie",CONCATENATE("diploma uitschrijven: ",BL86," punten"))</f>
        <v>geen actie</v>
      </c>
      <c r="BP86" s="149">
        <v>85</v>
      </c>
    </row>
    <row r="87" spans="1:68" ht="17.25" customHeight="1" x14ac:dyDescent="0.3">
      <c r="A87" s="149">
        <v>86</v>
      </c>
      <c r="B87" s="149" t="str">
        <f>IF(A87=BP87,"v","x")</f>
        <v>v</v>
      </c>
      <c r="C87" s="149"/>
      <c r="D87" s="199"/>
      <c r="E87" s="245"/>
      <c r="F87" s="266"/>
      <c r="G87" s="231"/>
      <c r="H87" s="176">
        <f>SUM(M87+R87+W87+AB87+AG87+AL87+AQ87+AV87+BA87+BF87+BK87)</f>
        <v>0</v>
      </c>
      <c r="I87" s="267"/>
      <c r="J87" s="153">
        <v>2021</v>
      </c>
      <c r="K87" s="453">
        <f>J87-I87</f>
        <v>2021</v>
      </c>
      <c r="L87" s="153">
        <f>H87-M87</f>
        <v>0</v>
      </c>
      <c r="M87" s="164">
        <v>0</v>
      </c>
      <c r="N87" s="179">
        <v>1</v>
      </c>
      <c r="O87" s="179"/>
      <c r="P87" s="179"/>
      <c r="Q87" s="268"/>
      <c r="R87" s="269">
        <f>(SUM(O87*10+P87)/N87*10)+Q87</f>
        <v>0</v>
      </c>
      <c r="S87" s="179">
        <v>1</v>
      </c>
      <c r="T87" s="179"/>
      <c r="U87" s="179"/>
      <c r="V87" s="179"/>
      <c r="W87" s="269">
        <f>(SUM(T87*10+U87)/S87*10)+V87</f>
        <v>0</v>
      </c>
      <c r="X87" s="179">
        <v>1</v>
      </c>
      <c r="Y87" s="179"/>
      <c r="Z87" s="179"/>
      <c r="AA87" s="179"/>
      <c r="AB87" s="269">
        <f>(SUM(Y87*10+Z87)/X87*10)+AA87</f>
        <v>0</v>
      </c>
      <c r="AC87" s="179">
        <v>1</v>
      </c>
      <c r="AD87" s="179"/>
      <c r="AE87" s="179"/>
      <c r="AF87" s="179"/>
      <c r="AG87" s="269">
        <f>(SUM(AD87*10+AE87)/AC87*10)+AF87</f>
        <v>0</v>
      </c>
      <c r="AH87" s="179">
        <v>1</v>
      </c>
      <c r="AI87" s="179"/>
      <c r="AJ87" s="179"/>
      <c r="AK87" s="270"/>
      <c r="AL87" s="269">
        <f>(SUM(AI87*10+AJ87)/AH87*10)+AK87</f>
        <v>0</v>
      </c>
      <c r="AM87" s="179">
        <v>1</v>
      </c>
      <c r="AN87" s="179"/>
      <c r="AO87" s="179"/>
      <c r="AP87" s="270"/>
      <c r="AQ87" s="269">
        <f>(SUM(AN87*10+AO87)/AM87*10)+AP87</f>
        <v>0</v>
      </c>
      <c r="AR87" s="179">
        <v>1</v>
      </c>
      <c r="AS87" s="179"/>
      <c r="AT87" s="179"/>
      <c r="AU87" s="270"/>
      <c r="AV87" s="271">
        <f>SUM(AS87*10+AT87)/AR87*10</f>
        <v>0</v>
      </c>
      <c r="AW87" s="179">
        <v>1</v>
      </c>
      <c r="AX87" s="179"/>
      <c r="AY87" s="179"/>
      <c r="AZ87" s="268"/>
      <c r="BA87" s="269">
        <f>(SUM(AX87*10+AY87)/AW87*10)+AZ87</f>
        <v>0</v>
      </c>
      <c r="BB87" s="179">
        <v>1</v>
      </c>
      <c r="BC87" s="179"/>
      <c r="BD87" s="179"/>
      <c r="BE87" s="179"/>
      <c r="BF87" s="269">
        <f>(SUM(BC87*10+BD87)/BB87*10)+BE87</f>
        <v>0</v>
      </c>
      <c r="BG87" s="179">
        <v>1</v>
      </c>
      <c r="BH87" s="179"/>
      <c r="BI87" s="179"/>
      <c r="BJ87" s="179"/>
      <c r="BK87" s="269">
        <f>(SUM(BH87*10+BI87)/BG87*10)+BJ87</f>
        <v>0</v>
      </c>
      <c r="BL87" s="153">
        <f>IF(H87&lt;250,0,IF(H87&lt;500,250,IF(H87&lt;750,"500",IF(H87&lt;1000,750,IF(H87&lt;1500,1000,IF(H87&lt;2000,1500,IF(H87&lt;2500,2000,IF(H87&lt;3000,2500,3000))))))))</f>
        <v>0</v>
      </c>
      <c r="BM87" s="181">
        <v>0</v>
      </c>
      <c r="BN87" s="153">
        <f>BL87-BM87</f>
        <v>0</v>
      </c>
      <c r="BO87" s="153" t="str">
        <f>IF(BN87=0,"geen actie",CONCATENATE("diploma uitschrijven: ",BL87," punten"))</f>
        <v>geen actie</v>
      </c>
      <c r="BP87" s="149">
        <v>86</v>
      </c>
    </row>
    <row r="88" spans="1:68" ht="17.25" customHeight="1" x14ac:dyDescent="0.3">
      <c r="A88" s="149">
        <v>87</v>
      </c>
      <c r="B88" s="149" t="str">
        <f>IF(A88=BP88,"v","x")</f>
        <v>v</v>
      </c>
      <c r="C88" s="149"/>
      <c r="D88" s="199"/>
      <c r="E88" s="245"/>
      <c r="F88" s="266"/>
      <c r="G88" s="231"/>
      <c r="H88" s="176">
        <f>SUM(M88+R88+W88+AB88+AG88+AL88+AQ88+AV88+BA88+BF88+BK88)</f>
        <v>0</v>
      </c>
      <c r="I88" s="267"/>
      <c r="J88" s="153">
        <v>2021</v>
      </c>
      <c r="K88" s="453">
        <f>J88-I88</f>
        <v>2021</v>
      </c>
      <c r="L88" s="153">
        <f>H88-M88</f>
        <v>0</v>
      </c>
      <c r="M88" s="164">
        <v>0</v>
      </c>
      <c r="N88" s="179">
        <v>1</v>
      </c>
      <c r="O88" s="179"/>
      <c r="P88" s="179"/>
      <c r="Q88" s="268"/>
      <c r="R88" s="269">
        <f>(SUM(O88*10+P88)/N88*10)+Q88</f>
        <v>0</v>
      </c>
      <c r="S88" s="179">
        <v>1</v>
      </c>
      <c r="T88" s="179"/>
      <c r="U88" s="179"/>
      <c r="V88" s="179"/>
      <c r="W88" s="269">
        <f>(SUM(T88*10+U88)/S88*10)+V88</f>
        <v>0</v>
      </c>
      <c r="X88" s="179">
        <v>1</v>
      </c>
      <c r="Y88" s="179"/>
      <c r="Z88" s="179"/>
      <c r="AA88" s="179"/>
      <c r="AB88" s="269">
        <f>(SUM(Y88*10+Z88)/X88*10)+AA88</f>
        <v>0</v>
      </c>
      <c r="AC88" s="179">
        <v>1</v>
      </c>
      <c r="AD88" s="179"/>
      <c r="AE88" s="179"/>
      <c r="AF88" s="179"/>
      <c r="AG88" s="269">
        <f>(SUM(AD88*10+AE88)/AC88*10)+AF88</f>
        <v>0</v>
      </c>
      <c r="AH88" s="179">
        <v>1</v>
      </c>
      <c r="AI88" s="179"/>
      <c r="AJ88" s="179"/>
      <c r="AK88" s="270"/>
      <c r="AL88" s="269">
        <f>(SUM(AI88*10+AJ88)/AH88*10)+AK88</f>
        <v>0</v>
      </c>
      <c r="AM88" s="179">
        <v>1</v>
      </c>
      <c r="AN88" s="179"/>
      <c r="AO88" s="179"/>
      <c r="AP88" s="270"/>
      <c r="AQ88" s="269">
        <f>(SUM(AN88*10+AO88)/AM88*10)+AP88</f>
        <v>0</v>
      </c>
      <c r="AR88" s="179">
        <v>1</v>
      </c>
      <c r="AS88" s="179"/>
      <c r="AT88" s="179"/>
      <c r="AU88" s="270"/>
      <c r="AV88" s="271">
        <f>SUM(AS88*10+AT88)/AR88*10</f>
        <v>0</v>
      </c>
      <c r="AW88" s="179">
        <v>1</v>
      </c>
      <c r="AX88" s="179"/>
      <c r="AY88" s="179"/>
      <c r="AZ88" s="268"/>
      <c r="BA88" s="269">
        <f>(SUM(AX88*10+AY88)/AW88*10)+AZ88</f>
        <v>0</v>
      </c>
      <c r="BB88" s="179">
        <v>1</v>
      </c>
      <c r="BC88" s="179"/>
      <c r="BD88" s="179"/>
      <c r="BE88" s="179"/>
      <c r="BF88" s="269">
        <f>(SUM(BC88*10+BD88)/BB88*10)+BE88</f>
        <v>0</v>
      </c>
      <c r="BG88" s="179">
        <v>1</v>
      </c>
      <c r="BH88" s="179"/>
      <c r="BI88" s="179"/>
      <c r="BJ88" s="179"/>
      <c r="BK88" s="269">
        <f>(SUM(BH88*10+BI88)/BG88*10)+BJ88</f>
        <v>0</v>
      </c>
      <c r="BL88" s="153">
        <f>IF(H88&lt;250,0,IF(H88&lt;500,250,IF(H88&lt;750,"500",IF(H88&lt;1000,750,IF(H88&lt;1500,1000,IF(H88&lt;2000,1500,IF(H88&lt;2500,2000,IF(H88&lt;3000,2500,3000))))))))</f>
        <v>0</v>
      </c>
      <c r="BM88" s="181">
        <v>0</v>
      </c>
      <c r="BN88" s="153">
        <f>BL88-BM88</f>
        <v>0</v>
      </c>
      <c r="BO88" s="153" t="str">
        <f>IF(BN88=0,"geen actie",CONCATENATE("diploma uitschrijven: ",BL88," punten"))</f>
        <v>geen actie</v>
      </c>
      <c r="BP88" s="149">
        <v>87</v>
      </c>
    </row>
    <row r="89" spans="1:68" ht="17.25" customHeight="1" x14ac:dyDescent="0.3">
      <c r="A89" s="149">
        <v>88</v>
      </c>
      <c r="B89" s="149" t="str">
        <f>IF(A89=BP89,"v","x")</f>
        <v>v</v>
      </c>
      <c r="C89" s="149"/>
      <c r="D89" s="199"/>
      <c r="E89" s="245"/>
      <c r="F89" s="266"/>
      <c r="G89" s="231"/>
      <c r="H89" s="176">
        <f>SUM(M89+R89+W89+AB89+AG89+AL89+AQ89+AV89+BA89+BF89+BK89)</f>
        <v>0</v>
      </c>
      <c r="I89" s="267"/>
      <c r="J89" s="153">
        <v>2021</v>
      </c>
      <c r="K89" s="453">
        <f>J89-I89</f>
        <v>2021</v>
      </c>
      <c r="L89" s="153">
        <f>H89-M89</f>
        <v>0</v>
      </c>
      <c r="M89" s="164">
        <v>0</v>
      </c>
      <c r="N89" s="179">
        <v>1</v>
      </c>
      <c r="O89" s="179"/>
      <c r="P89" s="179"/>
      <c r="Q89" s="268"/>
      <c r="R89" s="269">
        <f>(SUM(O89*10+P89)/N89*10)+Q89</f>
        <v>0</v>
      </c>
      <c r="S89" s="179">
        <v>1</v>
      </c>
      <c r="T89" s="179"/>
      <c r="U89" s="179"/>
      <c r="V89" s="179"/>
      <c r="W89" s="269">
        <f>(SUM(T89*10+U89)/S89*10)+V89</f>
        <v>0</v>
      </c>
      <c r="X89" s="179">
        <v>1</v>
      </c>
      <c r="Y89" s="179"/>
      <c r="Z89" s="179"/>
      <c r="AA89" s="179"/>
      <c r="AB89" s="269">
        <f>(SUM(Y89*10+Z89)/X89*10)+AA89</f>
        <v>0</v>
      </c>
      <c r="AC89" s="179">
        <v>1</v>
      </c>
      <c r="AD89" s="179"/>
      <c r="AE89" s="179"/>
      <c r="AF89" s="179"/>
      <c r="AG89" s="269">
        <f>(SUM(AD89*10+AE89)/AC89*10)+AF89</f>
        <v>0</v>
      </c>
      <c r="AH89" s="179">
        <v>1</v>
      </c>
      <c r="AI89" s="179"/>
      <c r="AJ89" s="179"/>
      <c r="AK89" s="270"/>
      <c r="AL89" s="269">
        <f>(SUM(AI89*10+AJ89)/AH89*10)+AK89</f>
        <v>0</v>
      </c>
      <c r="AM89" s="179">
        <v>1</v>
      </c>
      <c r="AN89" s="179"/>
      <c r="AO89" s="179"/>
      <c r="AP89" s="270"/>
      <c r="AQ89" s="269">
        <f>(SUM(AN89*10+AO89)/AM89*10)+AP89</f>
        <v>0</v>
      </c>
      <c r="AR89" s="179">
        <v>1</v>
      </c>
      <c r="AS89" s="179"/>
      <c r="AT89" s="179"/>
      <c r="AU89" s="270"/>
      <c r="AV89" s="271">
        <f>SUM(AS89*10+AT89)/AR89*10</f>
        <v>0</v>
      </c>
      <c r="AW89" s="179">
        <v>1</v>
      </c>
      <c r="AX89" s="179"/>
      <c r="AY89" s="179"/>
      <c r="AZ89" s="268"/>
      <c r="BA89" s="269">
        <f>(SUM(AX89*10+AY89)/AW89*10)+AZ89</f>
        <v>0</v>
      </c>
      <c r="BB89" s="179">
        <v>1</v>
      </c>
      <c r="BC89" s="179"/>
      <c r="BD89" s="179"/>
      <c r="BE89" s="179"/>
      <c r="BF89" s="269">
        <f>(SUM(BC89*10+BD89)/BB89*10)+BE89</f>
        <v>0</v>
      </c>
      <c r="BG89" s="179">
        <v>1</v>
      </c>
      <c r="BH89" s="179"/>
      <c r="BI89" s="179"/>
      <c r="BJ89" s="179"/>
      <c r="BK89" s="269">
        <f>(SUM(BH89*10+BI89)/BG89*10)+BJ89</f>
        <v>0</v>
      </c>
      <c r="BL89" s="153">
        <f>IF(H89&lt;250,0,IF(H89&lt;500,250,IF(H89&lt;750,"500",IF(H89&lt;1000,750,IF(H89&lt;1500,1000,IF(H89&lt;2000,1500,IF(H89&lt;2500,2000,IF(H89&lt;3000,2500,3000))))))))</f>
        <v>0</v>
      </c>
      <c r="BM89" s="181">
        <v>0</v>
      </c>
      <c r="BN89" s="153">
        <f>BL89-BM89</f>
        <v>0</v>
      </c>
      <c r="BO89" s="153" t="str">
        <f>IF(BN89=0,"geen actie",CONCATENATE("diploma uitschrijven: ",BL89," punten"))</f>
        <v>geen actie</v>
      </c>
      <c r="BP89" s="149">
        <v>88</v>
      </c>
    </row>
    <row r="90" spans="1:68" ht="17.25" customHeight="1" x14ac:dyDescent="0.3">
      <c r="A90" s="149">
        <v>89</v>
      </c>
      <c r="B90" s="149" t="str">
        <f>IF(A90=BP90,"v","x")</f>
        <v>v</v>
      </c>
      <c r="C90" s="149"/>
      <c r="D90" s="199"/>
      <c r="E90" s="245"/>
      <c r="F90" s="266"/>
      <c r="G90" s="231"/>
      <c r="H90" s="176">
        <f>SUM(M90+R90+W90+AB90+AG90+AL90+AQ90+AV90+BA90+BF90+BK90)</f>
        <v>0</v>
      </c>
      <c r="I90" s="267"/>
      <c r="J90" s="153">
        <v>2021</v>
      </c>
      <c r="K90" s="453">
        <f>J90-I90</f>
        <v>2021</v>
      </c>
      <c r="L90" s="153">
        <f>H90-M90</f>
        <v>0</v>
      </c>
      <c r="M90" s="164">
        <v>0</v>
      </c>
      <c r="N90" s="179">
        <v>1</v>
      </c>
      <c r="O90" s="179"/>
      <c r="P90" s="179"/>
      <c r="Q90" s="268"/>
      <c r="R90" s="269">
        <f>(SUM(O90*10+P90)/N90*10)+Q90</f>
        <v>0</v>
      </c>
      <c r="S90" s="179">
        <v>1</v>
      </c>
      <c r="T90" s="179"/>
      <c r="U90" s="179"/>
      <c r="V90" s="179"/>
      <c r="W90" s="269">
        <f>(SUM(T90*10+U90)/S90*10)+V90</f>
        <v>0</v>
      </c>
      <c r="X90" s="179">
        <v>1</v>
      </c>
      <c r="Y90" s="179"/>
      <c r="Z90" s="179"/>
      <c r="AA90" s="179"/>
      <c r="AB90" s="269">
        <f>(SUM(Y90*10+Z90)/X90*10)+AA90</f>
        <v>0</v>
      </c>
      <c r="AC90" s="179">
        <v>1</v>
      </c>
      <c r="AD90" s="179"/>
      <c r="AE90" s="179"/>
      <c r="AF90" s="179"/>
      <c r="AG90" s="269">
        <f>(SUM(AD90*10+AE90)/AC90*10)+AF90</f>
        <v>0</v>
      </c>
      <c r="AH90" s="179">
        <v>1</v>
      </c>
      <c r="AI90" s="179"/>
      <c r="AJ90" s="179"/>
      <c r="AK90" s="270"/>
      <c r="AL90" s="269">
        <f>(SUM(AI90*10+AJ90)/AH90*10)+AK90</f>
        <v>0</v>
      </c>
      <c r="AM90" s="179">
        <v>1</v>
      </c>
      <c r="AN90" s="179"/>
      <c r="AO90" s="179"/>
      <c r="AP90" s="270"/>
      <c r="AQ90" s="269">
        <f>(SUM(AN90*10+AO90)/AM90*10)+AP90</f>
        <v>0</v>
      </c>
      <c r="AR90" s="179">
        <v>1</v>
      </c>
      <c r="AS90" s="179"/>
      <c r="AT90" s="179"/>
      <c r="AU90" s="270"/>
      <c r="AV90" s="271">
        <f>SUM(AS90*10+AT90)/AR90*10</f>
        <v>0</v>
      </c>
      <c r="AW90" s="179">
        <v>1</v>
      </c>
      <c r="AX90" s="179"/>
      <c r="AY90" s="179"/>
      <c r="AZ90" s="268"/>
      <c r="BA90" s="269">
        <f>(SUM(AX90*10+AY90)/AW90*10)+AZ90</f>
        <v>0</v>
      </c>
      <c r="BB90" s="179">
        <v>1</v>
      </c>
      <c r="BC90" s="179"/>
      <c r="BD90" s="179"/>
      <c r="BE90" s="179"/>
      <c r="BF90" s="269">
        <f>(SUM(BC90*10+BD90)/BB90*10)+BE90</f>
        <v>0</v>
      </c>
      <c r="BG90" s="179">
        <v>1</v>
      </c>
      <c r="BH90" s="179"/>
      <c r="BI90" s="179"/>
      <c r="BJ90" s="179"/>
      <c r="BK90" s="269">
        <f>(SUM(BH90*10+BI90)/BG90*10)+BJ90</f>
        <v>0</v>
      </c>
      <c r="BL90" s="153">
        <f>IF(H90&lt;250,0,IF(H90&lt;500,250,IF(H90&lt;750,"500",IF(H90&lt;1000,750,IF(H90&lt;1500,1000,IF(H90&lt;2000,1500,IF(H90&lt;2500,2000,IF(H90&lt;3000,2500,3000))))))))</f>
        <v>0</v>
      </c>
      <c r="BM90" s="181">
        <v>0</v>
      </c>
      <c r="BN90" s="153">
        <f>BL90-BM90</f>
        <v>0</v>
      </c>
      <c r="BO90" s="153" t="str">
        <f>IF(BN90=0,"geen actie",CONCATENATE("diploma uitschrijven: ",BL90," punten"))</f>
        <v>geen actie</v>
      </c>
      <c r="BP90" s="149">
        <v>89</v>
      </c>
    </row>
    <row r="91" spans="1:68" ht="17.25" customHeight="1" x14ac:dyDescent="0.3">
      <c r="A91" s="149">
        <v>90</v>
      </c>
      <c r="B91" s="149" t="str">
        <f>IF(A91=BP91,"v","x")</f>
        <v>v</v>
      </c>
      <c r="C91" s="149"/>
      <c r="D91" s="199"/>
      <c r="E91" s="245"/>
      <c r="F91" s="266"/>
      <c r="G91" s="231"/>
      <c r="H91" s="176">
        <f>SUM(M91+R91+W91+AB91+AG91+AL91+AQ91+AV91+BA91+BF91+BK91)</f>
        <v>0</v>
      </c>
      <c r="I91" s="267"/>
      <c r="J91" s="153">
        <v>2021</v>
      </c>
      <c r="K91" s="453">
        <f>J91-I91</f>
        <v>2021</v>
      </c>
      <c r="L91" s="153">
        <f>H91-M91</f>
        <v>0</v>
      </c>
      <c r="M91" s="164">
        <v>0</v>
      </c>
      <c r="N91" s="179">
        <v>1</v>
      </c>
      <c r="O91" s="179"/>
      <c r="P91" s="179"/>
      <c r="Q91" s="268"/>
      <c r="R91" s="269">
        <f>(SUM(O91*10+P91)/N91*10)+Q91</f>
        <v>0</v>
      </c>
      <c r="S91" s="179">
        <v>1</v>
      </c>
      <c r="T91" s="179"/>
      <c r="U91" s="179"/>
      <c r="V91" s="179"/>
      <c r="W91" s="269">
        <f>(SUM(T91*10+U91)/S91*10)+V91</f>
        <v>0</v>
      </c>
      <c r="X91" s="179">
        <v>1</v>
      </c>
      <c r="Y91" s="179"/>
      <c r="Z91" s="179"/>
      <c r="AA91" s="179"/>
      <c r="AB91" s="269">
        <f>(SUM(Y91*10+Z91)/X91*10)+AA91</f>
        <v>0</v>
      </c>
      <c r="AC91" s="179">
        <v>1</v>
      </c>
      <c r="AD91" s="179"/>
      <c r="AE91" s="179"/>
      <c r="AF91" s="179"/>
      <c r="AG91" s="269">
        <f>(SUM(AD91*10+AE91)/AC91*10)+AF91</f>
        <v>0</v>
      </c>
      <c r="AH91" s="179">
        <v>1</v>
      </c>
      <c r="AI91" s="179"/>
      <c r="AJ91" s="179"/>
      <c r="AK91" s="270"/>
      <c r="AL91" s="269">
        <f>(SUM(AI91*10+AJ91)/AH91*10)+AK91</f>
        <v>0</v>
      </c>
      <c r="AM91" s="179">
        <v>1</v>
      </c>
      <c r="AN91" s="179"/>
      <c r="AO91" s="179"/>
      <c r="AP91" s="270"/>
      <c r="AQ91" s="269">
        <f>(SUM(AN91*10+AO91)/AM91*10)+AP91</f>
        <v>0</v>
      </c>
      <c r="AR91" s="179">
        <v>1</v>
      </c>
      <c r="AS91" s="179"/>
      <c r="AT91" s="179"/>
      <c r="AU91" s="270"/>
      <c r="AV91" s="271">
        <f>SUM(AS91*10+AT91)/AR91*10</f>
        <v>0</v>
      </c>
      <c r="AW91" s="179">
        <v>1</v>
      </c>
      <c r="AX91" s="179"/>
      <c r="AY91" s="179"/>
      <c r="AZ91" s="268"/>
      <c r="BA91" s="269">
        <f>(SUM(AX91*10+AY91)/AW91*10)+AZ91</f>
        <v>0</v>
      </c>
      <c r="BB91" s="179">
        <v>1</v>
      </c>
      <c r="BC91" s="179"/>
      <c r="BD91" s="179"/>
      <c r="BE91" s="179"/>
      <c r="BF91" s="269">
        <f>(SUM(BC91*10+BD91)/BB91*10)+BE91</f>
        <v>0</v>
      </c>
      <c r="BG91" s="179">
        <v>1</v>
      </c>
      <c r="BH91" s="179"/>
      <c r="BI91" s="179"/>
      <c r="BJ91" s="179"/>
      <c r="BK91" s="269">
        <f>(SUM(BH91*10+BI91)/BG91*10)+BJ91</f>
        <v>0</v>
      </c>
      <c r="BL91" s="153">
        <f>IF(H91&lt;250,0,IF(H91&lt;500,250,IF(H91&lt;750,"500",IF(H91&lt;1000,750,IF(H91&lt;1500,1000,IF(H91&lt;2000,1500,IF(H91&lt;2500,2000,IF(H91&lt;3000,2500,3000))))))))</f>
        <v>0</v>
      </c>
      <c r="BM91" s="181">
        <v>0</v>
      </c>
      <c r="BN91" s="153">
        <f>BL91-BM91</f>
        <v>0</v>
      </c>
      <c r="BO91" s="153" t="str">
        <f>IF(BN91=0,"geen actie",CONCATENATE("diploma uitschrijven: ",BL91," punten"))</f>
        <v>geen actie</v>
      </c>
      <c r="BP91" s="149">
        <v>90</v>
      </c>
    </row>
    <row r="92" spans="1:68" ht="17.25" customHeight="1" x14ac:dyDescent="0.3">
      <c r="A92" s="149">
        <v>91</v>
      </c>
      <c r="B92" s="149" t="str">
        <f>IF(A92=BP92,"v","x")</f>
        <v>v</v>
      </c>
      <c r="C92" s="149"/>
      <c r="D92" s="199"/>
      <c r="E92" s="245"/>
      <c r="F92" s="266"/>
      <c r="G92" s="231"/>
      <c r="H92" s="176">
        <f>SUM(M92+R92+W92+AB92+AG92+AL92+AQ92+AV92+BA92+BF92+BK92)</f>
        <v>0</v>
      </c>
      <c r="I92" s="267"/>
      <c r="J92" s="153">
        <v>2021</v>
      </c>
      <c r="K92" s="453">
        <f>J92-I92</f>
        <v>2021</v>
      </c>
      <c r="L92" s="153">
        <f>H92-M92</f>
        <v>0</v>
      </c>
      <c r="M92" s="164">
        <v>0</v>
      </c>
      <c r="N92" s="179">
        <v>1</v>
      </c>
      <c r="O92" s="179"/>
      <c r="P92" s="179"/>
      <c r="Q92" s="268"/>
      <c r="R92" s="269">
        <f>(SUM(O92*10+P92)/N92*10)+Q92</f>
        <v>0</v>
      </c>
      <c r="S92" s="179">
        <v>1</v>
      </c>
      <c r="T92" s="179"/>
      <c r="U92" s="179"/>
      <c r="V92" s="179"/>
      <c r="W92" s="269">
        <f>(SUM(T92*10+U92)/S92*10)+V92</f>
        <v>0</v>
      </c>
      <c r="X92" s="179">
        <v>1</v>
      </c>
      <c r="Y92" s="179"/>
      <c r="Z92" s="179"/>
      <c r="AA92" s="179"/>
      <c r="AB92" s="269">
        <f>(SUM(Y92*10+Z92)/X92*10)+AA92</f>
        <v>0</v>
      </c>
      <c r="AC92" s="179">
        <v>1</v>
      </c>
      <c r="AD92" s="179"/>
      <c r="AE92" s="179"/>
      <c r="AF92" s="179"/>
      <c r="AG92" s="269">
        <f>(SUM(AD92*10+AE92)/AC92*10)+AF92</f>
        <v>0</v>
      </c>
      <c r="AH92" s="179">
        <v>1</v>
      </c>
      <c r="AI92" s="179"/>
      <c r="AJ92" s="179"/>
      <c r="AK92" s="270"/>
      <c r="AL92" s="269">
        <f>(SUM(AI92*10+AJ92)/AH92*10)+AK92</f>
        <v>0</v>
      </c>
      <c r="AM92" s="179">
        <v>1</v>
      </c>
      <c r="AN92" s="179"/>
      <c r="AO92" s="179"/>
      <c r="AP92" s="270"/>
      <c r="AQ92" s="269">
        <f>(SUM(AN92*10+AO92)/AM92*10)+AP92</f>
        <v>0</v>
      </c>
      <c r="AR92" s="179">
        <v>1</v>
      </c>
      <c r="AS92" s="179"/>
      <c r="AT92" s="179"/>
      <c r="AU92" s="270"/>
      <c r="AV92" s="271">
        <f>SUM(AS92*10+AT92)/AR92*10</f>
        <v>0</v>
      </c>
      <c r="AW92" s="179">
        <v>1</v>
      </c>
      <c r="AX92" s="179"/>
      <c r="AY92" s="179"/>
      <c r="AZ92" s="268"/>
      <c r="BA92" s="269">
        <f>(SUM(AX92*10+AY92)/AW92*10)+AZ92</f>
        <v>0</v>
      </c>
      <c r="BB92" s="179">
        <v>1</v>
      </c>
      <c r="BC92" s="179"/>
      <c r="BD92" s="179"/>
      <c r="BE92" s="179"/>
      <c r="BF92" s="269">
        <f>(SUM(BC92*10+BD92)/BB92*10)+BE92</f>
        <v>0</v>
      </c>
      <c r="BG92" s="179">
        <v>1</v>
      </c>
      <c r="BH92" s="179"/>
      <c r="BI92" s="179"/>
      <c r="BJ92" s="179"/>
      <c r="BK92" s="269">
        <f>(SUM(BH92*10+BI92)/BG92*10)+BJ92</f>
        <v>0</v>
      </c>
      <c r="BL92" s="153">
        <f>IF(H92&lt;250,0,IF(H92&lt;500,250,IF(H92&lt;750,"500",IF(H92&lt;1000,750,IF(H92&lt;1500,1000,IF(H92&lt;2000,1500,IF(H92&lt;2500,2000,IF(H92&lt;3000,2500,3000))))))))</f>
        <v>0</v>
      </c>
      <c r="BM92" s="181">
        <v>0</v>
      </c>
      <c r="BN92" s="153">
        <f>BL92-BM92</f>
        <v>0</v>
      </c>
      <c r="BO92" s="153" t="str">
        <f>IF(BN92=0,"geen actie",CONCATENATE("diploma uitschrijven: ",BL92," punten"))</f>
        <v>geen actie</v>
      </c>
      <c r="BP92" s="149">
        <v>91</v>
      </c>
    </row>
    <row r="93" spans="1:68" ht="17.25" customHeight="1" x14ac:dyDescent="0.3">
      <c r="A93" s="149">
        <v>92</v>
      </c>
      <c r="B93" s="149" t="str">
        <f>IF(A93=BP93,"v","x")</f>
        <v>v</v>
      </c>
      <c r="C93" s="149"/>
      <c r="D93" s="199"/>
      <c r="E93" s="245"/>
      <c r="F93" s="266"/>
      <c r="G93" s="231"/>
      <c r="H93" s="176">
        <f>SUM(M93+R93+W93+AB93+AG93+AL93+AQ93+AV93+BA93+BF93+BK93)</f>
        <v>0</v>
      </c>
      <c r="I93" s="267"/>
      <c r="J93" s="153">
        <v>2021</v>
      </c>
      <c r="K93" s="453">
        <f>J93-I93</f>
        <v>2021</v>
      </c>
      <c r="L93" s="153">
        <f>H93-M93</f>
        <v>0</v>
      </c>
      <c r="M93" s="164">
        <v>0</v>
      </c>
      <c r="N93" s="179">
        <v>1</v>
      </c>
      <c r="O93" s="179"/>
      <c r="P93" s="179"/>
      <c r="Q93" s="268"/>
      <c r="R93" s="269">
        <f>(SUM(O93*10+P93)/N93*10)+Q93</f>
        <v>0</v>
      </c>
      <c r="S93" s="179">
        <v>1</v>
      </c>
      <c r="T93" s="179"/>
      <c r="U93" s="179"/>
      <c r="V93" s="179"/>
      <c r="W93" s="269">
        <f>(SUM(T93*10+U93)/S93*10)+V93</f>
        <v>0</v>
      </c>
      <c r="X93" s="179">
        <v>1</v>
      </c>
      <c r="Y93" s="179"/>
      <c r="Z93" s="179"/>
      <c r="AA93" s="179"/>
      <c r="AB93" s="269">
        <f>(SUM(Y93*10+Z93)/X93*10)+AA93</f>
        <v>0</v>
      </c>
      <c r="AC93" s="179">
        <v>1</v>
      </c>
      <c r="AD93" s="179"/>
      <c r="AE93" s="179"/>
      <c r="AF93" s="179"/>
      <c r="AG93" s="269">
        <f>(SUM(AD93*10+AE93)/AC93*10)+AF93</f>
        <v>0</v>
      </c>
      <c r="AH93" s="179">
        <v>1</v>
      </c>
      <c r="AI93" s="179"/>
      <c r="AJ93" s="179"/>
      <c r="AK93" s="270"/>
      <c r="AL93" s="269">
        <f>(SUM(AI93*10+AJ93)/AH93*10)+AK93</f>
        <v>0</v>
      </c>
      <c r="AM93" s="179">
        <v>1</v>
      </c>
      <c r="AN93" s="179"/>
      <c r="AO93" s="179"/>
      <c r="AP93" s="270"/>
      <c r="AQ93" s="269">
        <f>(SUM(AN93*10+AO93)/AM93*10)+AP93</f>
        <v>0</v>
      </c>
      <c r="AR93" s="179">
        <v>1</v>
      </c>
      <c r="AS93" s="179"/>
      <c r="AT93" s="179"/>
      <c r="AU93" s="270"/>
      <c r="AV93" s="271">
        <f>SUM(AS93*10+AT93)/AR93*10</f>
        <v>0</v>
      </c>
      <c r="AW93" s="179">
        <v>1</v>
      </c>
      <c r="AX93" s="179"/>
      <c r="AY93" s="179"/>
      <c r="AZ93" s="268"/>
      <c r="BA93" s="269">
        <f>(SUM(AX93*10+AY93)/AW93*10)+AZ93</f>
        <v>0</v>
      </c>
      <c r="BB93" s="179">
        <v>1</v>
      </c>
      <c r="BC93" s="179"/>
      <c r="BD93" s="179"/>
      <c r="BE93" s="179"/>
      <c r="BF93" s="269">
        <f>(SUM(BC93*10+BD93)/BB93*10)+BE93</f>
        <v>0</v>
      </c>
      <c r="BG93" s="179">
        <v>1</v>
      </c>
      <c r="BH93" s="179"/>
      <c r="BI93" s="179"/>
      <c r="BJ93" s="179"/>
      <c r="BK93" s="269">
        <f>(SUM(BH93*10+BI93)/BG93*10)+BJ93</f>
        <v>0</v>
      </c>
      <c r="BL93" s="153">
        <f>IF(H93&lt;250,0,IF(H93&lt;500,250,IF(H93&lt;750,"500",IF(H93&lt;1000,750,IF(H93&lt;1500,1000,IF(H93&lt;2000,1500,IF(H93&lt;2500,2000,IF(H93&lt;3000,2500,3000))))))))</f>
        <v>0</v>
      </c>
      <c r="BM93" s="181">
        <v>0</v>
      </c>
      <c r="BN93" s="153">
        <f>BL93-BM93</f>
        <v>0</v>
      </c>
      <c r="BO93" s="153" t="str">
        <f>IF(BN93=0,"geen actie",CONCATENATE("diploma uitschrijven: ",BL93," punten"))</f>
        <v>geen actie</v>
      </c>
      <c r="BP93" s="149">
        <v>92</v>
      </c>
    </row>
    <row r="94" spans="1:68" ht="17.25" customHeight="1" x14ac:dyDescent="0.3">
      <c r="A94" s="149">
        <v>93</v>
      </c>
      <c r="B94" s="149" t="str">
        <f>IF(A94=BP94,"v","x")</f>
        <v>v</v>
      </c>
      <c r="C94" s="149"/>
      <c r="D94" s="199"/>
      <c r="E94" s="245"/>
      <c r="F94" s="266"/>
      <c r="G94" s="231"/>
      <c r="H94" s="176">
        <f>SUM(M94+R94+W94+AB94+AG94+AL94+AQ94+AV94+BA94+BF94+BK94)</f>
        <v>0</v>
      </c>
      <c r="I94" s="267"/>
      <c r="J94" s="153">
        <v>2021</v>
      </c>
      <c r="K94" s="453">
        <f>J94-I94</f>
        <v>2021</v>
      </c>
      <c r="L94" s="153">
        <f>H94-M94</f>
        <v>0</v>
      </c>
      <c r="M94" s="164">
        <v>0</v>
      </c>
      <c r="N94" s="179">
        <v>1</v>
      </c>
      <c r="O94" s="179"/>
      <c r="P94" s="179"/>
      <c r="Q94" s="268"/>
      <c r="R94" s="269">
        <f>(SUM(O94*10+P94)/N94*10)+Q94</f>
        <v>0</v>
      </c>
      <c r="S94" s="179">
        <v>1</v>
      </c>
      <c r="T94" s="179"/>
      <c r="U94" s="179"/>
      <c r="V94" s="179"/>
      <c r="W94" s="269">
        <f>(SUM(T94*10+U94)/S94*10)+V94</f>
        <v>0</v>
      </c>
      <c r="X94" s="179">
        <v>1</v>
      </c>
      <c r="Y94" s="179"/>
      <c r="Z94" s="179"/>
      <c r="AA94" s="179"/>
      <c r="AB94" s="269">
        <f>(SUM(Y94*10+Z94)/X94*10)+AA94</f>
        <v>0</v>
      </c>
      <c r="AC94" s="179">
        <v>1</v>
      </c>
      <c r="AD94" s="179"/>
      <c r="AE94" s="179"/>
      <c r="AF94" s="179"/>
      <c r="AG94" s="269">
        <f>(SUM(AD94*10+AE94)/AC94*10)+AF94</f>
        <v>0</v>
      </c>
      <c r="AH94" s="179">
        <v>1</v>
      </c>
      <c r="AI94" s="179"/>
      <c r="AJ94" s="179"/>
      <c r="AK94" s="270"/>
      <c r="AL94" s="269">
        <f>(SUM(AI94*10+AJ94)/AH94*10)+AK94</f>
        <v>0</v>
      </c>
      <c r="AM94" s="179">
        <v>1</v>
      </c>
      <c r="AN94" s="179"/>
      <c r="AO94" s="179"/>
      <c r="AP94" s="270"/>
      <c r="AQ94" s="269">
        <f>(SUM(AN94*10+AO94)/AM94*10)+AP94</f>
        <v>0</v>
      </c>
      <c r="AR94" s="179">
        <v>1</v>
      </c>
      <c r="AS94" s="179"/>
      <c r="AT94" s="179"/>
      <c r="AU94" s="270"/>
      <c r="AV94" s="271">
        <f>SUM(AS94*10+AT94)/AR94*10</f>
        <v>0</v>
      </c>
      <c r="AW94" s="179">
        <v>1</v>
      </c>
      <c r="AX94" s="179"/>
      <c r="AY94" s="179"/>
      <c r="AZ94" s="268"/>
      <c r="BA94" s="269">
        <f>(SUM(AX94*10+AY94)/AW94*10)+AZ94</f>
        <v>0</v>
      </c>
      <c r="BB94" s="179">
        <v>1</v>
      </c>
      <c r="BC94" s="179"/>
      <c r="BD94" s="179"/>
      <c r="BE94" s="179"/>
      <c r="BF94" s="269">
        <f>(SUM(BC94*10+BD94)/BB94*10)+BE94</f>
        <v>0</v>
      </c>
      <c r="BG94" s="179">
        <v>1</v>
      </c>
      <c r="BH94" s="179"/>
      <c r="BI94" s="179"/>
      <c r="BJ94" s="179"/>
      <c r="BK94" s="269">
        <f>(SUM(BH94*10+BI94)/BG94*10)+BJ94</f>
        <v>0</v>
      </c>
      <c r="BL94" s="153">
        <f>IF(H94&lt;250,0,IF(H94&lt;500,250,IF(H94&lt;750,"500",IF(H94&lt;1000,750,IF(H94&lt;1500,1000,IF(H94&lt;2000,1500,IF(H94&lt;2500,2000,IF(H94&lt;3000,2500,3000))))))))</f>
        <v>0</v>
      </c>
      <c r="BM94" s="181">
        <v>0</v>
      </c>
      <c r="BN94" s="153">
        <f>BL94-BM94</f>
        <v>0</v>
      </c>
      <c r="BO94" s="153" t="str">
        <f>IF(BN94=0,"geen actie",CONCATENATE("diploma uitschrijven: ",BL94," punten"))</f>
        <v>geen actie</v>
      </c>
      <c r="BP94" s="149">
        <v>93</v>
      </c>
    </row>
    <row r="95" spans="1:68" ht="17.25" customHeight="1" x14ac:dyDescent="0.3">
      <c r="A95" s="149">
        <v>94</v>
      </c>
      <c r="B95" s="149" t="str">
        <f>IF(A95=BP95,"v","x")</f>
        <v>v</v>
      </c>
      <c r="C95" s="149"/>
      <c r="D95" s="199"/>
      <c r="E95" s="245"/>
      <c r="F95" s="266"/>
      <c r="G95" s="231"/>
      <c r="H95" s="176">
        <f>SUM(M95+R95+W95+AB95+AG95+AL95+AQ95+AV95+BA95+BF95+BK95)</f>
        <v>0</v>
      </c>
      <c r="I95" s="267"/>
      <c r="J95" s="153">
        <v>2021</v>
      </c>
      <c r="K95" s="453">
        <f>J95-I95</f>
        <v>2021</v>
      </c>
      <c r="L95" s="153">
        <f>H95-M95</f>
        <v>0</v>
      </c>
      <c r="M95" s="164">
        <v>0</v>
      </c>
      <c r="N95" s="179">
        <v>1</v>
      </c>
      <c r="O95" s="179"/>
      <c r="P95" s="179"/>
      <c r="Q95" s="268"/>
      <c r="R95" s="269">
        <f>(SUM(O95*10+P95)/N95*10)+Q95</f>
        <v>0</v>
      </c>
      <c r="S95" s="179">
        <v>1</v>
      </c>
      <c r="T95" s="179"/>
      <c r="U95" s="179"/>
      <c r="V95" s="179"/>
      <c r="W95" s="269">
        <f>(SUM(T95*10+U95)/S95*10)+V95</f>
        <v>0</v>
      </c>
      <c r="X95" s="179">
        <v>1</v>
      </c>
      <c r="Y95" s="179"/>
      <c r="Z95" s="179"/>
      <c r="AA95" s="179"/>
      <c r="AB95" s="269">
        <f>(SUM(Y95*10+Z95)/X95*10)+AA95</f>
        <v>0</v>
      </c>
      <c r="AC95" s="179">
        <v>1</v>
      </c>
      <c r="AD95" s="179"/>
      <c r="AE95" s="179"/>
      <c r="AF95" s="179"/>
      <c r="AG95" s="269">
        <f>(SUM(AD95*10+AE95)/AC95*10)+AF95</f>
        <v>0</v>
      </c>
      <c r="AH95" s="179">
        <v>1</v>
      </c>
      <c r="AI95" s="179"/>
      <c r="AJ95" s="179"/>
      <c r="AK95" s="270"/>
      <c r="AL95" s="269">
        <f>(SUM(AI95*10+AJ95)/AH95*10)+AK95</f>
        <v>0</v>
      </c>
      <c r="AM95" s="179">
        <v>1</v>
      </c>
      <c r="AN95" s="179"/>
      <c r="AO95" s="179"/>
      <c r="AP95" s="270"/>
      <c r="AQ95" s="269">
        <f>(SUM(AN95*10+AO95)/AM95*10)+AP95</f>
        <v>0</v>
      </c>
      <c r="AR95" s="179">
        <v>1</v>
      </c>
      <c r="AS95" s="179"/>
      <c r="AT95" s="179"/>
      <c r="AU95" s="270"/>
      <c r="AV95" s="271">
        <f>SUM(AS95*10+AT95)/AR95*10</f>
        <v>0</v>
      </c>
      <c r="AW95" s="179">
        <v>1</v>
      </c>
      <c r="AX95" s="179"/>
      <c r="AY95" s="179"/>
      <c r="AZ95" s="268"/>
      <c r="BA95" s="269">
        <f>(SUM(AX95*10+AY95)/AW95*10)+AZ95</f>
        <v>0</v>
      </c>
      <c r="BB95" s="179">
        <v>1</v>
      </c>
      <c r="BC95" s="179"/>
      <c r="BD95" s="179"/>
      <c r="BE95" s="179"/>
      <c r="BF95" s="269">
        <f>(SUM(BC95*10+BD95)/BB95*10)+BE95</f>
        <v>0</v>
      </c>
      <c r="BG95" s="179">
        <v>1</v>
      </c>
      <c r="BH95" s="179"/>
      <c r="BI95" s="179"/>
      <c r="BJ95" s="179"/>
      <c r="BK95" s="269">
        <f>(SUM(BH95*10+BI95)/BG95*10)+BJ95</f>
        <v>0</v>
      </c>
      <c r="BL95" s="153">
        <f>IF(H95&lt;250,0,IF(H95&lt;500,250,IF(H95&lt;750,"500",IF(H95&lt;1000,750,IF(H95&lt;1500,1000,IF(H95&lt;2000,1500,IF(H95&lt;2500,2000,IF(H95&lt;3000,2500,3000))))))))</f>
        <v>0</v>
      </c>
      <c r="BM95" s="181">
        <v>0</v>
      </c>
      <c r="BN95" s="153">
        <f>BL95-BM95</f>
        <v>0</v>
      </c>
      <c r="BO95" s="153" t="str">
        <f>IF(BN95=0,"geen actie",CONCATENATE("diploma uitschrijven: ",BL95," punten"))</f>
        <v>geen actie</v>
      </c>
      <c r="BP95" s="149">
        <v>94</v>
      </c>
    </row>
    <row r="96" spans="1:68" ht="17.25" customHeight="1" x14ac:dyDescent="0.3">
      <c r="A96" s="149">
        <v>95</v>
      </c>
      <c r="B96" s="149" t="str">
        <f>IF(A96=BP96,"v","x")</f>
        <v>v</v>
      </c>
      <c r="C96" s="149"/>
      <c r="D96" s="199"/>
      <c r="E96" s="245"/>
      <c r="F96" s="266"/>
      <c r="G96" s="231"/>
      <c r="H96" s="176">
        <f>SUM(M96+R96+W96+AB96+AG96+AL96+AQ96+AV96+BA96+BF96+BK96)</f>
        <v>0</v>
      </c>
      <c r="I96" s="267"/>
      <c r="J96" s="153">
        <v>2021</v>
      </c>
      <c r="K96" s="453">
        <f>J96-I96</f>
        <v>2021</v>
      </c>
      <c r="L96" s="153">
        <f>H96-M96</f>
        <v>0</v>
      </c>
      <c r="M96" s="164">
        <v>0</v>
      </c>
      <c r="N96" s="179">
        <v>1</v>
      </c>
      <c r="O96" s="179"/>
      <c r="P96" s="179"/>
      <c r="Q96" s="268"/>
      <c r="R96" s="269">
        <f>(SUM(O96*10+P96)/N96*10)+Q96</f>
        <v>0</v>
      </c>
      <c r="S96" s="179">
        <v>1</v>
      </c>
      <c r="T96" s="179"/>
      <c r="U96" s="179"/>
      <c r="V96" s="179"/>
      <c r="W96" s="269">
        <f>(SUM(T96*10+U96)/S96*10)+V96</f>
        <v>0</v>
      </c>
      <c r="X96" s="179">
        <v>1</v>
      </c>
      <c r="Y96" s="179"/>
      <c r="Z96" s="179"/>
      <c r="AA96" s="179"/>
      <c r="AB96" s="269">
        <f>(SUM(Y96*10+Z96)/X96*10)+AA96</f>
        <v>0</v>
      </c>
      <c r="AC96" s="179">
        <v>1</v>
      </c>
      <c r="AD96" s="179"/>
      <c r="AE96" s="179"/>
      <c r="AF96" s="179"/>
      <c r="AG96" s="269">
        <f>(SUM(AD96*10+AE96)/AC96*10)+AF96</f>
        <v>0</v>
      </c>
      <c r="AH96" s="179">
        <v>1</v>
      </c>
      <c r="AI96" s="179"/>
      <c r="AJ96" s="179"/>
      <c r="AK96" s="270"/>
      <c r="AL96" s="269">
        <f>(SUM(AI96*10+AJ96)/AH96*10)+AK96</f>
        <v>0</v>
      </c>
      <c r="AM96" s="179">
        <v>1</v>
      </c>
      <c r="AN96" s="179"/>
      <c r="AO96" s="179"/>
      <c r="AP96" s="270"/>
      <c r="AQ96" s="269">
        <f>(SUM(AN96*10+AO96)/AM96*10)+AP96</f>
        <v>0</v>
      </c>
      <c r="AR96" s="179">
        <v>1</v>
      </c>
      <c r="AS96" s="179"/>
      <c r="AT96" s="179"/>
      <c r="AU96" s="270"/>
      <c r="AV96" s="271">
        <f>SUM(AS96*10+AT96)/AR96*10</f>
        <v>0</v>
      </c>
      <c r="AW96" s="179">
        <v>1</v>
      </c>
      <c r="AX96" s="179"/>
      <c r="AY96" s="179"/>
      <c r="AZ96" s="268"/>
      <c r="BA96" s="269">
        <f>(SUM(AX96*10+AY96)/AW96*10)+AZ96</f>
        <v>0</v>
      </c>
      <c r="BB96" s="179">
        <v>1</v>
      </c>
      <c r="BC96" s="179"/>
      <c r="BD96" s="179"/>
      <c r="BE96" s="179"/>
      <c r="BF96" s="269">
        <f>(SUM(BC96*10+BD96)/BB96*10)+BE96</f>
        <v>0</v>
      </c>
      <c r="BG96" s="179">
        <v>1</v>
      </c>
      <c r="BH96" s="179"/>
      <c r="BI96" s="179"/>
      <c r="BJ96" s="179"/>
      <c r="BK96" s="269">
        <f>(SUM(BH96*10+BI96)/BG96*10)+BJ96</f>
        <v>0</v>
      </c>
      <c r="BL96" s="153">
        <f>IF(H96&lt;250,0,IF(H96&lt;500,250,IF(H96&lt;750,"500",IF(H96&lt;1000,750,IF(H96&lt;1500,1000,IF(H96&lt;2000,1500,IF(H96&lt;2500,2000,IF(H96&lt;3000,2500,3000))))))))</f>
        <v>0</v>
      </c>
      <c r="BM96" s="181">
        <v>0</v>
      </c>
      <c r="BN96" s="153">
        <f>BL96-BM96</f>
        <v>0</v>
      </c>
      <c r="BO96" s="153" t="str">
        <f>IF(BN96=0,"geen actie",CONCATENATE("diploma uitschrijven: ",BL96," punten"))</f>
        <v>geen actie</v>
      </c>
      <c r="BP96" s="149">
        <v>95</v>
      </c>
    </row>
    <row r="97" spans="1:68" ht="17.25" customHeight="1" x14ac:dyDescent="0.3">
      <c r="A97" s="149">
        <v>96</v>
      </c>
      <c r="B97" s="149" t="str">
        <f>IF(A97=BP97,"v","x")</f>
        <v>v</v>
      </c>
      <c r="C97" s="149"/>
      <c r="D97" s="199"/>
      <c r="E97" s="245"/>
      <c r="F97" s="266"/>
      <c r="G97" s="231"/>
      <c r="H97" s="176">
        <f>SUM(M97+R97+W97+AB97+AG97+AL97+AQ97+AV97+BA97+BF97+BK97)</f>
        <v>0</v>
      </c>
      <c r="I97" s="267"/>
      <c r="J97" s="153">
        <v>2021</v>
      </c>
      <c r="K97" s="453">
        <f>J97-I97</f>
        <v>2021</v>
      </c>
      <c r="L97" s="153">
        <f>H97-M97</f>
        <v>0</v>
      </c>
      <c r="M97" s="164">
        <v>0</v>
      </c>
      <c r="N97" s="179">
        <v>1</v>
      </c>
      <c r="O97" s="179"/>
      <c r="P97" s="179"/>
      <c r="Q97" s="268"/>
      <c r="R97" s="269">
        <f>(SUM(O97*10+P97)/N97*10)+Q97</f>
        <v>0</v>
      </c>
      <c r="S97" s="179">
        <v>1</v>
      </c>
      <c r="T97" s="179"/>
      <c r="U97" s="179"/>
      <c r="V97" s="179"/>
      <c r="W97" s="269">
        <f>(SUM(T97*10+U97)/S97*10)+V97</f>
        <v>0</v>
      </c>
      <c r="X97" s="179">
        <v>1</v>
      </c>
      <c r="Y97" s="179"/>
      <c r="Z97" s="179"/>
      <c r="AA97" s="179"/>
      <c r="AB97" s="269">
        <f>(SUM(Y97*10+Z97)/X97*10)+AA97</f>
        <v>0</v>
      </c>
      <c r="AC97" s="179">
        <v>1</v>
      </c>
      <c r="AD97" s="179"/>
      <c r="AE97" s="179"/>
      <c r="AF97" s="179"/>
      <c r="AG97" s="269">
        <f>(SUM(AD97*10+AE97)/AC97*10)+AF97</f>
        <v>0</v>
      </c>
      <c r="AH97" s="179">
        <v>1</v>
      </c>
      <c r="AI97" s="179"/>
      <c r="AJ97" s="179"/>
      <c r="AK97" s="270"/>
      <c r="AL97" s="269">
        <f>(SUM(AI97*10+AJ97)/AH97*10)+AK97</f>
        <v>0</v>
      </c>
      <c r="AM97" s="179">
        <v>1</v>
      </c>
      <c r="AN97" s="179"/>
      <c r="AO97" s="179"/>
      <c r="AP97" s="270"/>
      <c r="AQ97" s="269">
        <f>(SUM(AN97*10+AO97)/AM97*10)+AP97</f>
        <v>0</v>
      </c>
      <c r="AR97" s="179">
        <v>1</v>
      </c>
      <c r="AS97" s="179"/>
      <c r="AT97" s="179"/>
      <c r="AU97" s="270"/>
      <c r="AV97" s="271">
        <f>SUM(AS97*10+AT97)/AR97*10</f>
        <v>0</v>
      </c>
      <c r="AW97" s="179">
        <v>1</v>
      </c>
      <c r="AX97" s="179"/>
      <c r="AY97" s="179"/>
      <c r="AZ97" s="268"/>
      <c r="BA97" s="269">
        <f>(SUM(AX97*10+AY97)/AW97*10)+AZ97</f>
        <v>0</v>
      </c>
      <c r="BB97" s="179">
        <v>1</v>
      </c>
      <c r="BC97" s="179"/>
      <c r="BD97" s="179"/>
      <c r="BE97" s="179"/>
      <c r="BF97" s="269">
        <f>(SUM(BC97*10+BD97)/BB97*10)+BE97</f>
        <v>0</v>
      </c>
      <c r="BG97" s="179">
        <v>1</v>
      </c>
      <c r="BH97" s="179"/>
      <c r="BI97" s="179"/>
      <c r="BJ97" s="179"/>
      <c r="BK97" s="269">
        <f>(SUM(BH97*10+BI97)/BG97*10)+BJ97</f>
        <v>0</v>
      </c>
      <c r="BL97" s="153">
        <f>IF(H97&lt;250,0,IF(H97&lt;500,250,IF(H97&lt;750,"500",IF(H97&lt;1000,750,IF(H97&lt;1500,1000,IF(H97&lt;2000,1500,IF(H97&lt;2500,2000,IF(H97&lt;3000,2500,3000))))))))</f>
        <v>0</v>
      </c>
      <c r="BM97" s="181">
        <v>0</v>
      </c>
      <c r="BN97" s="153">
        <f>BL97-BM97</f>
        <v>0</v>
      </c>
      <c r="BO97" s="153" t="str">
        <f>IF(BN97=0,"geen actie",CONCATENATE("diploma uitschrijven: ",BL97," punten"))</f>
        <v>geen actie</v>
      </c>
      <c r="BP97" s="149">
        <v>96</v>
      </c>
    </row>
    <row r="98" spans="1:68" ht="17.25" customHeight="1" x14ac:dyDescent="0.3">
      <c r="A98" s="149">
        <v>97</v>
      </c>
      <c r="B98" s="149" t="str">
        <f>IF(A98=BP98,"v","x")</f>
        <v>v</v>
      </c>
      <c r="C98" s="149"/>
      <c r="D98" s="199"/>
      <c r="E98" s="245"/>
      <c r="F98" s="266"/>
      <c r="G98" s="231"/>
      <c r="H98" s="176">
        <f>SUM(M98+R98+W98+AB98+AG98+AL98+AQ98+AV98+BA98+BF98+BK98)</f>
        <v>0</v>
      </c>
      <c r="I98" s="267"/>
      <c r="J98" s="153">
        <v>2021</v>
      </c>
      <c r="K98" s="453">
        <f>J98-I98</f>
        <v>2021</v>
      </c>
      <c r="L98" s="153">
        <f>H98-M98</f>
        <v>0</v>
      </c>
      <c r="M98" s="164">
        <v>0</v>
      </c>
      <c r="N98" s="179">
        <v>1</v>
      </c>
      <c r="O98" s="179"/>
      <c r="P98" s="179"/>
      <c r="Q98" s="268"/>
      <c r="R98" s="269">
        <f>(SUM(O98*10+P98)/N98*10)+Q98</f>
        <v>0</v>
      </c>
      <c r="S98" s="179">
        <v>1</v>
      </c>
      <c r="T98" s="179"/>
      <c r="U98" s="179"/>
      <c r="V98" s="179"/>
      <c r="W98" s="269">
        <f>(SUM(T98*10+U98)/S98*10)+V98</f>
        <v>0</v>
      </c>
      <c r="X98" s="179">
        <v>1</v>
      </c>
      <c r="Y98" s="179"/>
      <c r="Z98" s="179"/>
      <c r="AA98" s="179"/>
      <c r="AB98" s="269">
        <f>(SUM(Y98*10+Z98)/X98*10)+AA98</f>
        <v>0</v>
      </c>
      <c r="AC98" s="179">
        <v>1</v>
      </c>
      <c r="AD98" s="179"/>
      <c r="AE98" s="179"/>
      <c r="AF98" s="179"/>
      <c r="AG98" s="269">
        <f>(SUM(AD98*10+AE98)/AC98*10)+AF98</f>
        <v>0</v>
      </c>
      <c r="AH98" s="179">
        <v>1</v>
      </c>
      <c r="AI98" s="179"/>
      <c r="AJ98" s="179"/>
      <c r="AK98" s="270"/>
      <c r="AL98" s="269">
        <f>(SUM(AI98*10+AJ98)/AH98*10)+AK98</f>
        <v>0</v>
      </c>
      <c r="AM98" s="179">
        <v>1</v>
      </c>
      <c r="AN98" s="179"/>
      <c r="AO98" s="179"/>
      <c r="AP98" s="270"/>
      <c r="AQ98" s="269">
        <f>(SUM(AN98*10+AO98)/AM98*10)+AP98</f>
        <v>0</v>
      </c>
      <c r="AR98" s="179">
        <v>1</v>
      </c>
      <c r="AS98" s="179"/>
      <c r="AT98" s="179"/>
      <c r="AU98" s="270"/>
      <c r="AV98" s="271">
        <f>SUM(AS98*10+AT98)/AR98*10</f>
        <v>0</v>
      </c>
      <c r="AW98" s="179">
        <v>1</v>
      </c>
      <c r="AX98" s="179"/>
      <c r="AY98" s="179"/>
      <c r="AZ98" s="268"/>
      <c r="BA98" s="269">
        <f>(SUM(AX98*10+AY98)/AW98*10)+AZ98</f>
        <v>0</v>
      </c>
      <c r="BB98" s="179">
        <v>1</v>
      </c>
      <c r="BC98" s="179"/>
      <c r="BD98" s="179"/>
      <c r="BE98" s="179"/>
      <c r="BF98" s="269">
        <f>(SUM(BC98*10+BD98)/BB98*10)+BE98</f>
        <v>0</v>
      </c>
      <c r="BG98" s="179">
        <v>1</v>
      </c>
      <c r="BH98" s="179"/>
      <c r="BI98" s="179"/>
      <c r="BJ98" s="179"/>
      <c r="BK98" s="269">
        <f>(SUM(BH98*10+BI98)/BG98*10)+BJ98</f>
        <v>0</v>
      </c>
      <c r="BL98" s="153">
        <f>IF(H98&lt;250,0,IF(H98&lt;500,250,IF(H98&lt;750,"500",IF(H98&lt;1000,750,IF(H98&lt;1500,1000,IF(H98&lt;2000,1500,IF(H98&lt;2500,2000,IF(H98&lt;3000,2500,3000))))))))</f>
        <v>0</v>
      </c>
      <c r="BM98" s="181">
        <v>0</v>
      </c>
      <c r="BN98" s="153">
        <f>BL98-BM98</f>
        <v>0</v>
      </c>
      <c r="BO98" s="153" t="str">
        <f>IF(BN98=0,"geen actie",CONCATENATE("diploma uitschrijven: ",BL98," punten"))</f>
        <v>geen actie</v>
      </c>
      <c r="BP98" s="149">
        <v>97</v>
      </c>
    </row>
    <row r="99" spans="1:68" ht="17.25" customHeight="1" x14ac:dyDescent="0.3">
      <c r="A99" s="149">
        <v>98</v>
      </c>
      <c r="B99" s="149" t="str">
        <f>IF(A99=BP99,"v","x")</f>
        <v>v</v>
      </c>
      <c r="C99" s="149"/>
      <c r="D99" s="199"/>
      <c r="E99" s="245"/>
      <c r="F99" s="266"/>
      <c r="G99" s="231"/>
      <c r="H99" s="176">
        <f>SUM(M99+R99+W99+AB99+AG99+AL99+AQ99+AV99+BA99+BF99+BK99)</f>
        <v>0</v>
      </c>
      <c r="I99" s="267"/>
      <c r="J99" s="153">
        <v>2021</v>
      </c>
      <c r="K99" s="453">
        <f>J99-I99</f>
        <v>2021</v>
      </c>
      <c r="L99" s="153">
        <f>H99-M99</f>
        <v>0</v>
      </c>
      <c r="M99" s="164">
        <v>0</v>
      </c>
      <c r="N99" s="179">
        <v>1</v>
      </c>
      <c r="O99" s="179"/>
      <c r="P99" s="179"/>
      <c r="Q99" s="268"/>
      <c r="R99" s="269">
        <f>(SUM(O99*10+P99)/N99*10)+Q99</f>
        <v>0</v>
      </c>
      <c r="S99" s="179">
        <v>1</v>
      </c>
      <c r="T99" s="179"/>
      <c r="U99" s="179"/>
      <c r="V99" s="179"/>
      <c r="W99" s="269">
        <f>(SUM(T99*10+U99)/S99*10)+V99</f>
        <v>0</v>
      </c>
      <c r="X99" s="179">
        <v>1</v>
      </c>
      <c r="Y99" s="179"/>
      <c r="Z99" s="179"/>
      <c r="AA99" s="179"/>
      <c r="AB99" s="269">
        <f>(SUM(Y99*10+Z99)/X99*10)+AA99</f>
        <v>0</v>
      </c>
      <c r="AC99" s="179">
        <v>1</v>
      </c>
      <c r="AD99" s="179"/>
      <c r="AE99" s="179"/>
      <c r="AF99" s="179"/>
      <c r="AG99" s="269">
        <f>(SUM(AD99*10+AE99)/AC99*10)+AF99</f>
        <v>0</v>
      </c>
      <c r="AH99" s="179">
        <v>1</v>
      </c>
      <c r="AI99" s="179"/>
      <c r="AJ99" s="179"/>
      <c r="AK99" s="270"/>
      <c r="AL99" s="269">
        <f>(SUM(AI99*10+AJ99)/AH99*10)+AK99</f>
        <v>0</v>
      </c>
      <c r="AM99" s="179">
        <v>1</v>
      </c>
      <c r="AN99" s="179"/>
      <c r="AO99" s="179"/>
      <c r="AP99" s="270"/>
      <c r="AQ99" s="269">
        <f>(SUM(AN99*10+AO99)/AM99*10)+AP99</f>
        <v>0</v>
      </c>
      <c r="AR99" s="179">
        <v>1</v>
      </c>
      <c r="AS99" s="179"/>
      <c r="AT99" s="179"/>
      <c r="AU99" s="270"/>
      <c r="AV99" s="271">
        <f>SUM(AS99*10+AT99)/AR99*10</f>
        <v>0</v>
      </c>
      <c r="AW99" s="179">
        <v>1</v>
      </c>
      <c r="AX99" s="179"/>
      <c r="AY99" s="179"/>
      <c r="AZ99" s="268"/>
      <c r="BA99" s="269">
        <f>(SUM(AX99*10+AY99)/AW99*10)+AZ99</f>
        <v>0</v>
      </c>
      <c r="BB99" s="179">
        <v>1</v>
      </c>
      <c r="BC99" s="179"/>
      <c r="BD99" s="179"/>
      <c r="BE99" s="179"/>
      <c r="BF99" s="269">
        <f>(SUM(BC99*10+BD99)/BB99*10)+BE99</f>
        <v>0</v>
      </c>
      <c r="BG99" s="179">
        <v>1</v>
      </c>
      <c r="BH99" s="179"/>
      <c r="BI99" s="179"/>
      <c r="BJ99" s="179"/>
      <c r="BK99" s="269">
        <f>(SUM(BH99*10+BI99)/BG99*10)+BJ99</f>
        <v>0</v>
      </c>
      <c r="BL99" s="153">
        <f>IF(H99&lt;250,0,IF(H99&lt;500,250,IF(H99&lt;750,"500",IF(H99&lt;1000,750,IF(H99&lt;1500,1000,IF(H99&lt;2000,1500,IF(H99&lt;2500,2000,IF(H99&lt;3000,2500,3000))))))))</f>
        <v>0</v>
      </c>
      <c r="BM99" s="181">
        <v>0</v>
      </c>
      <c r="BN99" s="153">
        <f>BL99-BM99</f>
        <v>0</v>
      </c>
      <c r="BO99" s="153" t="str">
        <f>IF(BN99=0,"geen actie",CONCATENATE("diploma uitschrijven: ",BL99," punten"))</f>
        <v>geen actie</v>
      </c>
      <c r="BP99" s="149">
        <v>98</v>
      </c>
    </row>
    <row r="100" spans="1:68" ht="17.25" customHeight="1" x14ac:dyDescent="0.3">
      <c r="A100" s="149">
        <v>99</v>
      </c>
      <c r="B100" s="149" t="str">
        <f>IF(A100=BP100,"v","x")</f>
        <v>v</v>
      </c>
      <c r="C100" s="149"/>
      <c r="D100" s="199"/>
      <c r="E100" s="245"/>
      <c r="F100" s="266"/>
      <c r="G100" s="231"/>
      <c r="H100" s="176">
        <f>SUM(M100+R100+W100+AB100+AG100+AL100+AQ100+AV100+BA100+BF100+BK100)</f>
        <v>0</v>
      </c>
      <c r="I100" s="267"/>
      <c r="J100" s="153">
        <v>2021</v>
      </c>
      <c r="K100" s="453">
        <f>J100-I100</f>
        <v>2021</v>
      </c>
      <c r="L100" s="153">
        <f>H100-M100</f>
        <v>0</v>
      </c>
      <c r="M100" s="164">
        <v>0</v>
      </c>
      <c r="N100" s="179">
        <v>1</v>
      </c>
      <c r="O100" s="179"/>
      <c r="P100" s="179"/>
      <c r="Q100" s="268"/>
      <c r="R100" s="269">
        <f>(SUM(O100*10+P100)/N100*10)+Q100</f>
        <v>0</v>
      </c>
      <c r="S100" s="179">
        <v>1</v>
      </c>
      <c r="T100" s="179"/>
      <c r="U100" s="179"/>
      <c r="V100" s="179"/>
      <c r="W100" s="269">
        <f>(SUM(T100*10+U100)/S100*10)+V100</f>
        <v>0</v>
      </c>
      <c r="X100" s="179">
        <v>1</v>
      </c>
      <c r="Y100" s="179"/>
      <c r="Z100" s="179"/>
      <c r="AA100" s="179"/>
      <c r="AB100" s="269">
        <f>(SUM(Y100*10+Z100)/X100*10)+AA100</f>
        <v>0</v>
      </c>
      <c r="AC100" s="179">
        <v>1</v>
      </c>
      <c r="AD100" s="179"/>
      <c r="AE100" s="179"/>
      <c r="AF100" s="179"/>
      <c r="AG100" s="269">
        <f>(SUM(AD100*10+AE100)/AC100*10)+AF100</f>
        <v>0</v>
      </c>
      <c r="AH100" s="179">
        <v>1</v>
      </c>
      <c r="AI100" s="179"/>
      <c r="AJ100" s="179"/>
      <c r="AK100" s="270"/>
      <c r="AL100" s="269">
        <f>(SUM(AI100*10+AJ100)/AH100*10)+AK100</f>
        <v>0</v>
      </c>
      <c r="AM100" s="179">
        <v>1</v>
      </c>
      <c r="AN100" s="179"/>
      <c r="AO100" s="179"/>
      <c r="AP100" s="270"/>
      <c r="AQ100" s="269">
        <f>(SUM(AN100*10+AO100)/AM100*10)+AP100</f>
        <v>0</v>
      </c>
      <c r="AR100" s="179">
        <v>1</v>
      </c>
      <c r="AS100" s="179"/>
      <c r="AT100" s="179"/>
      <c r="AU100" s="270"/>
      <c r="AV100" s="271">
        <f>SUM(AS100*10+AT100)/AR100*10</f>
        <v>0</v>
      </c>
      <c r="AW100" s="179">
        <v>1</v>
      </c>
      <c r="AX100" s="179"/>
      <c r="AY100" s="179"/>
      <c r="AZ100" s="268"/>
      <c r="BA100" s="269">
        <f>(SUM(AX100*10+AY100)/AW100*10)+AZ100</f>
        <v>0</v>
      </c>
      <c r="BB100" s="179">
        <v>1</v>
      </c>
      <c r="BC100" s="179"/>
      <c r="BD100" s="179"/>
      <c r="BE100" s="179"/>
      <c r="BF100" s="269">
        <f>(SUM(BC100*10+BD100)/BB100*10)+BE100</f>
        <v>0</v>
      </c>
      <c r="BG100" s="179">
        <v>1</v>
      </c>
      <c r="BH100" s="179"/>
      <c r="BI100" s="179"/>
      <c r="BJ100" s="179"/>
      <c r="BK100" s="269">
        <f>(SUM(BH100*10+BI100)/BG100*10)+BJ100</f>
        <v>0</v>
      </c>
      <c r="BL100" s="153">
        <f>IF(H100&lt;250,0,IF(H100&lt;500,250,IF(H100&lt;750,"500",IF(H100&lt;1000,750,IF(H100&lt;1500,1000,IF(H100&lt;2000,1500,IF(H100&lt;2500,2000,IF(H100&lt;3000,2500,3000))))))))</f>
        <v>0</v>
      </c>
      <c r="BM100" s="181">
        <v>0</v>
      </c>
      <c r="BN100" s="153">
        <f>BL100-BM100</f>
        <v>0</v>
      </c>
      <c r="BO100" s="153" t="str">
        <f>IF(BN100=0,"geen actie",CONCATENATE("diploma uitschrijven: ",BL100," punten"))</f>
        <v>geen actie</v>
      </c>
      <c r="BP100" s="149">
        <v>99</v>
      </c>
    </row>
    <row r="101" spans="1:68" ht="17.25" customHeight="1" x14ac:dyDescent="0.3">
      <c r="A101" s="149">
        <v>100</v>
      </c>
      <c r="B101" s="149" t="str">
        <f>IF(A101=BP101,"v","x")</f>
        <v>v</v>
      </c>
      <c r="C101" s="149"/>
      <c r="D101" s="199"/>
      <c r="E101" s="245"/>
      <c r="F101" s="266"/>
      <c r="G101" s="231"/>
      <c r="H101" s="176">
        <f>SUM(M101+R101+W101+AB101+AG101+AL101+AQ101+AV101+BA101+BF101+BK101)</f>
        <v>0</v>
      </c>
      <c r="I101" s="267"/>
      <c r="J101" s="153">
        <v>2021</v>
      </c>
      <c r="K101" s="453">
        <f>J101-I101</f>
        <v>2021</v>
      </c>
      <c r="L101" s="153">
        <f>H101-M101</f>
        <v>0</v>
      </c>
      <c r="M101" s="164">
        <v>0</v>
      </c>
      <c r="N101" s="179">
        <v>1</v>
      </c>
      <c r="O101" s="179"/>
      <c r="P101" s="179"/>
      <c r="Q101" s="268"/>
      <c r="R101" s="269">
        <f>(SUM(O101*10+P101)/N101*10)+Q101</f>
        <v>0</v>
      </c>
      <c r="S101" s="179">
        <v>1</v>
      </c>
      <c r="T101" s="179"/>
      <c r="U101" s="179"/>
      <c r="V101" s="179"/>
      <c r="W101" s="269">
        <f>(SUM(T101*10+U101)/S101*10)+V101</f>
        <v>0</v>
      </c>
      <c r="X101" s="179">
        <v>1</v>
      </c>
      <c r="Y101" s="179"/>
      <c r="Z101" s="179"/>
      <c r="AA101" s="179"/>
      <c r="AB101" s="269">
        <f>(SUM(Y101*10+Z101)/X101*10)+AA101</f>
        <v>0</v>
      </c>
      <c r="AC101" s="179">
        <v>1</v>
      </c>
      <c r="AD101" s="179"/>
      <c r="AE101" s="179"/>
      <c r="AF101" s="179"/>
      <c r="AG101" s="269">
        <f>(SUM(AD101*10+AE101)/AC101*10)+AF101</f>
        <v>0</v>
      </c>
      <c r="AH101" s="179">
        <v>1</v>
      </c>
      <c r="AI101" s="179"/>
      <c r="AJ101" s="179"/>
      <c r="AK101" s="270"/>
      <c r="AL101" s="269">
        <f>(SUM(AI101*10+AJ101)/AH101*10)+AK101</f>
        <v>0</v>
      </c>
      <c r="AM101" s="179">
        <v>1</v>
      </c>
      <c r="AN101" s="179"/>
      <c r="AO101" s="179"/>
      <c r="AP101" s="270"/>
      <c r="AQ101" s="269">
        <f>(SUM(AN101*10+AO101)/AM101*10)+AP101</f>
        <v>0</v>
      </c>
      <c r="AR101" s="179">
        <v>1</v>
      </c>
      <c r="AS101" s="179"/>
      <c r="AT101" s="179"/>
      <c r="AU101" s="270"/>
      <c r="AV101" s="271">
        <f>SUM(AS101*10+AT101)/AR101*10</f>
        <v>0</v>
      </c>
      <c r="AW101" s="179">
        <v>1</v>
      </c>
      <c r="AX101" s="179"/>
      <c r="AY101" s="179"/>
      <c r="AZ101" s="268"/>
      <c r="BA101" s="269">
        <f>(SUM(AX101*10+AY101)/AW101*10)+AZ101</f>
        <v>0</v>
      </c>
      <c r="BB101" s="179">
        <v>1</v>
      </c>
      <c r="BC101" s="179"/>
      <c r="BD101" s="179"/>
      <c r="BE101" s="179"/>
      <c r="BF101" s="269">
        <f>(SUM(BC101*10+BD101)/BB101*10)+BE101</f>
        <v>0</v>
      </c>
      <c r="BG101" s="179">
        <v>1</v>
      </c>
      <c r="BH101" s="179"/>
      <c r="BI101" s="179"/>
      <c r="BJ101" s="179"/>
      <c r="BK101" s="269">
        <f>(SUM(BH101*10+BI101)/BG101*10)+BJ101</f>
        <v>0</v>
      </c>
      <c r="BL101" s="153">
        <f>IF(H101&lt;250,0,IF(H101&lt;500,250,IF(H101&lt;750,"500",IF(H101&lt;1000,750,IF(H101&lt;1500,1000,IF(H101&lt;2000,1500,IF(H101&lt;2500,2000,IF(H101&lt;3000,2500,3000))))))))</f>
        <v>0</v>
      </c>
      <c r="BM101" s="181">
        <v>0</v>
      </c>
      <c r="BN101" s="153">
        <f>BL101-BM101</f>
        <v>0</v>
      </c>
      <c r="BO101" s="153" t="str">
        <f>IF(BN101=0,"geen actie",CONCATENATE("diploma uitschrijven: ",BL101," punten"))</f>
        <v>geen actie</v>
      </c>
      <c r="BP101" s="149">
        <v>100</v>
      </c>
    </row>
    <row r="102" spans="1:68" ht="17.25" customHeight="1" x14ac:dyDescent="0.3">
      <c r="A102" s="149">
        <v>101</v>
      </c>
      <c r="B102" s="149" t="str">
        <f>IF(A102=BP102,"v","x")</f>
        <v>v</v>
      </c>
      <c r="C102" s="149"/>
      <c r="D102" s="199"/>
      <c r="E102" s="245"/>
      <c r="F102" s="266"/>
      <c r="G102" s="231"/>
      <c r="H102" s="176">
        <f>SUM(M102+R102+W102+AB102+AG102+AL102+AQ102+AV102+BA102+BF102+BK102)</f>
        <v>0</v>
      </c>
      <c r="I102" s="267"/>
      <c r="J102" s="153">
        <v>2021</v>
      </c>
      <c r="K102" s="453">
        <f>J102-I102</f>
        <v>2021</v>
      </c>
      <c r="L102" s="153">
        <f>H102-M102</f>
        <v>0</v>
      </c>
      <c r="M102" s="164">
        <v>0</v>
      </c>
      <c r="N102" s="179">
        <v>1</v>
      </c>
      <c r="O102" s="179"/>
      <c r="P102" s="179"/>
      <c r="Q102" s="268"/>
      <c r="R102" s="269">
        <f>(SUM(O102*10+P102)/N102*10)+Q102</f>
        <v>0</v>
      </c>
      <c r="S102" s="179">
        <v>1</v>
      </c>
      <c r="T102" s="179"/>
      <c r="U102" s="179"/>
      <c r="V102" s="179"/>
      <c r="W102" s="269">
        <f>(SUM(T102*10+U102)/S102*10)+V102</f>
        <v>0</v>
      </c>
      <c r="X102" s="179">
        <v>1</v>
      </c>
      <c r="Y102" s="179"/>
      <c r="Z102" s="179"/>
      <c r="AA102" s="179"/>
      <c r="AB102" s="269">
        <f>(SUM(Y102*10+Z102)/X102*10)+AA102</f>
        <v>0</v>
      </c>
      <c r="AC102" s="179">
        <v>1</v>
      </c>
      <c r="AD102" s="179"/>
      <c r="AE102" s="179"/>
      <c r="AF102" s="179"/>
      <c r="AG102" s="269">
        <f>(SUM(AD102*10+AE102)/AC102*10)+AF102</f>
        <v>0</v>
      </c>
      <c r="AH102" s="179">
        <v>1</v>
      </c>
      <c r="AI102" s="179"/>
      <c r="AJ102" s="179"/>
      <c r="AK102" s="270"/>
      <c r="AL102" s="269">
        <f>(SUM(AI102*10+AJ102)/AH102*10)+AK102</f>
        <v>0</v>
      </c>
      <c r="AM102" s="179">
        <v>1</v>
      </c>
      <c r="AN102" s="179"/>
      <c r="AO102" s="179"/>
      <c r="AP102" s="270"/>
      <c r="AQ102" s="269">
        <f>(SUM(AN102*10+AO102)/AM102*10)+AP102</f>
        <v>0</v>
      </c>
      <c r="AR102" s="179">
        <v>1</v>
      </c>
      <c r="AS102" s="179"/>
      <c r="AT102" s="179"/>
      <c r="AU102" s="270"/>
      <c r="AV102" s="271">
        <f>SUM(AS102*10+AT102)/AR102*10</f>
        <v>0</v>
      </c>
      <c r="AW102" s="179">
        <v>1</v>
      </c>
      <c r="AX102" s="179"/>
      <c r="AY102" s="179"/>
      <c r="AZ102" s="268"/>
      <c r="BA102" s="269">
        <f>(SUM(AX102*10+AY102)/AW102*10)+AZ102</f>
        <v>0</v>
      </c>
      <c r="BB102" s="179">
        <v>1</v>
      </c>
      <c r="BC102" s="179"/>
      <c r="BD102" s="179"/>
      <c r="BE102" s="179"/>
      <c r="BF102" s="269">
        <f>(SUM(BC102*10+BD102)/BB102*10)+BE102</f>
        <v>0</v>
      </c>
      <c r="BG102" s="179">
        <v>1</v>
      </c>
      <c r="BH102" s="179"/>
      <c r="BI102" s="179"/>
      <c r="BJ102" s="179"/>
      <c r="BK102" s="269">
        <f>(SUM(BH102*10+BI102)/BG102*10)+BJ102</f>
        <v>0</v>
      </c>
      <c r="BL102" s="153">
        <f>IF(H102&lt;250,0,IF(H102&lt;500,250,IF(H102&lt;750,"500",IF(H102&lt;1000,750,IF(H102&lt;1500,1000,IF(H102&lt;2000,1500,IF(H102&lt;2500,2000,IF(H102&lt;3000,2500,3000))))))))</f>
        <v>0</v>
      </c>
      <c r="BM102" s="181">
        <v>0</v>
      </c>
      <c r="BN102" s="153">
        <f>BL102-BM102</f>
        <v>0</v>
      </c>
      <c r="BO102" s="153" t="str">
        <f>IF(BN102=0,"geen actie",CONCATENATE("diploma uitschrijven: ",BL102," punten"))</f>
        <v>geen actie</v>
      </c>
      <c r="BP102" s="149">
        <v>101</v>
      </c>
    </row>
    <row r="103" spans="1:68" ht="17.25" customHeight="1" x14ac:dyDescent="0.3">
      <c r="A103" s="149">
        <v>102</v>
      </c>
      <c r="B103" s="149" t="str">
        <f>IF(A103=BP103,"v","x")</f>
        <v>v</v>
      </c>
      <c r="C103" s="149"/>
      <c r="D103" s="199"/>
      <c r="E103" s="245"/>
      <c r="F103" s="266"/>
      <c r="G103" s="231"/>
      <c r="H103" s="176">
        <f>SUM(M103+R103+W103+AB103+AG103+AL103+AQ103+AV103+BA103+BF103+BK103)</f>
        <v>0</v>
      </c>
      <c r="I103" s="267"/>
      <c r="J103" s="153">
        <v>2021</v>
      </c>
      <c r="K103" s="453">
        <f>J103-I103</f>
        <v>2021</v>
      </c>
      <c r="L103" s="153">
        <f>H103-M103</f>
        <v>0</v>
      </c>
      <c r="M103" s="164">
        <v>0</v>
      </c>
      <c r="N103" s="179">
        <v>1</v>
      </c>
      <c r="O103" s="179"/>
      <c r="P103" s="179"/>
      <c r="Q103" s="268"/>
      <c r="R103" s="269">
        <f>(SUM(O103*10+P103)/N103*10)+Q103</f>
        <v>0</v>
      </c>
      <c r="S103" s="179">
        <v>1</v>
      </c>
      <c r="T103" s="179"/>
      <c r="U103" s="179"/>
      <c r="V103" s="179"/>
      <c r="W103" s="269">
        <f>(SUM(T103*10+U103)/S103*10)+V103</f>
        <v>0</v>
      </c>
      <c r="X103" s="179">
        <v>1</v>
      </c>
      <c r="Y103" s="179"/>
      <c r="Z103" s="179"/>
      <c r="AA103" s="179"/>
      <c r="AB103" s="269">
        <f>(SUM(Y103*10+Z103)/X103*10)+AA103</f>
        <v>0</v>
      </c>
      <c r="AC103" s="179">
        <v>1</v>
      </c>
      <c r="AD103" s="179"/>
      <c r="AE103" s="179"/>
      <c r="AF103" s="179"/>
      <c r="AG103" s="269">
        <f>(SUM(AD103*10+AE103)/AC103*10)+AF103</f>
        <v>0</v>
      </c>
      <c r="AH103" s="179">
        <v>1</v>
      </c>
      <c r="AI103" s="179"/>
      <c r="AJ103" s="179"/>
      <c r="AK103" s="270"/>
      <c r="AL103" s="269">
        <f>(SUM(AI103*10+AJ103)/AH103*10)+AK103</f>
        <v>0</v>
      </c>
      <c r="AM103" s="179">
        <v>1</v>
      </c>
      <c r="AN103" s="179"/>
      <c r="AO103" s="179"/>
      <c r="AP103" s="270"/>
      <c r="AQ103" s="269">
        <f>(SUM(AN103*10+AO103)/AM103*10)+AP103</f>
        <v>0</v>
      </c>
      <c r="AR103" s="179">
        <v>1</v>
      </c>
      <c r="AS103" s="179"/>
      <c r="AT103" s="179"/>
      <c r="AU103" s="270"/>
      <c r="AV103" s="271">
        <f>SUM(AS103*10+AT103)/AR103*10</f>
        <v>0</v>
      </c>
      <c r="AW103" s="179">
        <v>1</v>
      </c>
      <c r="AX103" s="179"/>
      <c r="AY103" s="179"/>
      <c r="AZ103" s="268"/>
      <c r="BA103" s="269">
        <f>(SUM(AX103*10+AY103)/AW103*10)+AZ103</f>
        <v>0</v>
      </c>
      <c r="BB103" s="179">
        <v>1</v>
      </c>
      <c r="BC103" s="179"/>
      <c r="BD103" s="179"/>
      <c r="BE103" s="179"/>
      <c r="BF103" s="269">
        <f>(SUM(BC103*10+BD103)/BB103*10)+BE103</f>
        <v>0</v>
      </c>
      <c r="BG103" s="179">
        <v>1</v>
      </c>
      <c r="BH103" s="179"/>
      <c r="BI103" s="179"/>
      <c r="BJ103" s="179"/>
      <c r="BK103" s="269">
        <f>(SUM(BH103*10+BI103)/BG103*10)+BJ103</f>
        <v>0</v>
      </c>
      <c r="BL103" s="153">
        <f>IF(H103&lt;250,0,IF(H103&lt;500,250,IF(H103&lt;750,"500",IF(H103&lt;1000,750,IF(H103&lt;1500,1000,IF(H103&lt;2000,1500,IF(H103&lt;2500,2000,IF(H103&lt;3000,2500,3000))))))))</f>
        <v>0</v>
      </c>
      <c r="BM103" s="181">
        <v>0</v>
      </c>
      <c r="BN103" s="153">
        <f>BL103-BM103</f>
        <v>0</v>
      </c>
      <c r="BO103" s="153" t="str">
        <f>IF(BN103=0,"geen actie",CONCATENATE("diploma uitschrijven: ",BL103," punten"))</f>
        <v>geen actie</v>
      </c>
      <c r="BP103" s="149">
        <v>102</v>
      </c>
    </row>
    <row r="104" spans="1:68" ht="17.25" customHeight="1" x14ac:dyDescent="0.3">
      <c r="A104" s="149">
        <v>103</v>
      </c>
      <c r="B104" s="149" t="str">
        <f>IF(A104=BP104,"v","x")</f>
        <v>v</v>
      </c>
      <c r="C104" s="149"/>
      <c r="D104" s="199"/>
      <c r="E104" s="245"/>
      <c r="F104" s="266"/>
      <c r="G104" s="231"/>
      <c r="H104" s="176">
        <f>SUM(M104+R104+W104+AB104+AG104+AL104+AQ104+AV104+BA104+BF104+BK104)</f>
        <v>0</v>
      </c>
      <c r="I104" s="267"/>
      <c r="J104" s="153">
        <v>2021</v>
      </c>
      <c r="K104" s="453">
        <f>J104-I104</f>
        <v>2021</v>
      </c>
      <c r="L104" s="153">
        <f>H104-M104</f>
        <v>0</v>
      </c>
      <c r="M104" s="164">
        <v>0</v>
      </c>
      <c r="N104" s="179">
        <v>1</v>
      </c>
      <c r="O104" s="179"/>
      <c r="P104" s="179"/>
      <c r="Q104" s="268"/>
      <c r="R104" s="269">
        <f>(SUM(O104*10+P104)/N104*10)+Q104</f>
        <v>0</v>
      </c>
      <c r="S104" s="179">
        <v>1</v>
      </c>
      <c r="T104" s="179"/>
      <c r="U104" s="179"/>
      <c r="V104" s="179"/>
      <c r="W104" s="269">
        <f>(SUM(T104*10+U104)/S104*10)+V104</f>
        <v>0</v>
      </c>
      <c r="X104" s="179">
        <v>1</v>
      </c>
      <c r="Y104" s="179"/>
      <c r="Z104" s="179"/>
      <c r="AA104" s="179"/>
      <c r="AB104" s="269">
        <f>(SUM(Y104*10+Z104)/X104*10)+AA104</f>
        <v>0</v>
      </c>
      <c r="AC104" s="179">
        <v>1</v>
      </c>
      <c r="AD104" s="179"/>
      <c r="AE104" s="179"/>
      <c r="AF104" s="179"/>
      <c r="AG104" s="269">
        <f>(SUM(AD104*10+AE104)/AC104*10)+AF104</f>
        <v>0</v>
      </c>
      <c r="AH104" s="179">
        <v>1</v>
      </c>
      <c r="AI104" s="179"/>
      <c r="AJ104" s="179"/>
      <c r="AK104" s="270"/>
      <c r="AL104" s="269">
        <f>(SUM(AI104*10+AJ104)/AH104*10)+AK104</f>
        <v>0</v>
      </c>
      <c r="AM104" s="179">
        <v>1</v>
      </c>
      <c r="AN104" s="179"/>
      <c r="AO104" s="179"/>
      <c r="AP104" s="270"/>
      <c r="AQ104" s="269">
        <f>(SUM(AN104*10+AO104)/AM104*10)+AP104</f>
        <v>0</v>
      </c>
      <c r="AR104" s="179">
        <v>1</v>
      </c>
      <c r="AS104" s="179"/>
      <c r="AT104" s="179"/>
      <c r="AU104" s="270"/>
      <c r="AV104" s="271">
        <f>SUM(AS104*10+AT104)/AR104*10</f>
        <v>0</v>
      </c>
      <c r="AW104" s="179">
        <v>1</v>
      </c>
      <c r="AX104" s="179"/>
      <c r="AY104" s="179"/>
      <c r="AZ104" s="268"/>
      <c r="BA104" s="269">
        <f>(SUM(AX104*10+AY104)/AW104*10)+AZ104</f>
        <v>0</v>
      </c>
      <c r="BB104" s="179">
        <v>1</v>
      </c>
      <c r="BC104" s="179"/>
      <c r="BD104" s="179"/>
      <c r="BE104" s="179"/>
      <c r="BF104" s="269">
        <f>(SUM(BC104*10+BD104)/BB104*10)+BE104</f>
        <v>0</v>
      </c>
      <c r="BG104" s="179">
        <v>1</v>
      </c>
      <c r="BH104" s="179"/>
      <c r="BI104" s="179"/>
      <c r="BJ104" s="179"/>
      <c r="BK104" s="269">
        <f>(SUM(BH104*10+BI104)/BG104*10)+BJ104</f>
        <v>0</v>
      </c>
      <c r="BL104" s="153">
        <f>IF(H104&lt;250,0,IF(H104&lt;500,250,IF(H104&lt;750,"500",IF(H104&lt;1000,750,IF(H104&lt;1500,1000,IF(H104&lt;2000,1500,IF(H104&lt;2500,2000,IF(H104&lt;3000,2500,3000))))))))</f>
        <v>0</v>
      </c>
      <c r="BM104" s="181">
        <v>0</v>
      </c>
      <c r="BN104" s="153">
        <f>BL104-BM104</f>
        <v>0</v>
      </c>
      <c r="BO104" s="153" t="str">
        <f>IF(BN104=0,"geen actie",CONCATENATE("diploma uitschrijven: ",BL104," punten"))</f>
        <v>geen actie</v>
      </c>
      <c r="BP104" s="149">
        <v>103</v>
      </c>
    </row>
    <row r="105" spans="1:68" ht="17.25" customHeight="1" x14ac:dyDescent="0.3">
      <c r="A105" s="149">
        <v>104</v>
      </c>
      <c r="B105" s="149" t="str">
        <f>IF(A105=BP105,"v","x")</f>
        <v>v</v>
      </c>
      <c r="C105" s="149"/>
      <c r="D105" s="199"/>
      <c r="E105" s="245"/>
      <c r="F105" s="266"/>
      <c r="G105" s="231"/>
      <c r="H105" s="176">
        <f>SUM(M105+R105+W105+AB105+AG105+AL105+AQ105+AV105+BA105+BF105+BK105)</f>
        <v>0</v>
      </c>
      <c r="I105" s="267"/>
      <c r="J105" s="153">
        <v>2021</v>
      </c>
      <c r="K105" s="453">
        <f>J105-I105</f>
        <v>2021</v>
      </c>
      <c r="L105" s="153">
        <f>H105-M105</f>
        <v>0</v>
      </c>
      <c r="M105" s="164">
        <v>0</v>
      </c>
      <c r="N105" s="179">
        <v>1</v>
      </c>
      <c r="O105" s="179"/>
      <c r="P105" s="179"/>
      <c r="Q105" s="268"/>
      <c r="R105" s="269">
        <f>(SUM(O105*10+P105)/N105*10)+Q105</f>
        <v>0</v>
      </c>
      <c r="S105" s="179">
        <v>1</v>
      </c>
      <c r="T105" s="179"/>
      <c r="U105" s="179"/>
      <c r="V105" s="179"/>
      <c r="W105" s="269">
        <f>(SUM(T105*10+U105)/S105*10)+V105</f>
        <v>0</v>
      </c>
      <c r="X105" s="179">
        <v>1</v>
      </c>
      <c r="Y105" s="179"/>
      <c r="Z105" s="179"/>
      <c r="AA105" s="179"/>
      <c r="AB105" s="269">
        <f>(SUM(Y105*10+Z105)/X105*10)+AA105</f>
        <v>0</v>
      </c>
      <c r="AC105" s="179">
        <v>1</v>
      </c>
      <c r="AD105" s="179"/>
      <c r="AE105" s="179"/>
      <c r="AF105" s="179"/>
      <c r="AG105" s="269">
        <f>(SUM(AD105*10+AE105)/AC105*10)+AF105</f>
        <v>0</v>
      </c>
      <c r="AH105" s="179">
        <v>1</v>
      </c>
      <c r="AI105" s="179"/>
      <c r="AJ105" s="179"/>
      <c r="AK105" s="270"/>
      <c r="AL105" s="269">
        <f>(SUM(AI105*10+AJ105)/AH105*10)+AK105</f>
        <v>0</v>
      </c>
      <c r="AM105" s="179">
        <v>1</v>
      </c>
      <c r="AN105" s="179"/>
      <c r="AO105" s="179"/>
      <c r="AP105" s="270"/>
      <c r="AQ105" s="269">
        <f>(SUM(AN105*10+AO105)/AM105*10)+AP105</f>
        <v>0</v>
      </c>
      <c r="AR105" s="179">
        <v>1</v>
      </c>
      <c r="AS105" s="179"/>
      <c r="AT105" s="179"/>
      <c r="AU105" s="270"/>
      <c r="AV105" s="271">
        <f>SUM(AS105*10+AT105)/AR105*10</f>
        <v>0</v>
      </c>
      <c r="AW105" s="179">
        <v>1</v>
      </c>
      <c r="AX105" s="179"/>
      <c r="AY105" s="179"/>
      <c r="AZ105" s="268"/>
      <c r="BA105" s="269">
        <f>(SUM(AX105*10+AY105)/AW105*10)+AZ105</f>
        <v>0</v>
      </c>
      <c r="BB105" s="179">
        <v>1</v>
      </c>
      <c r="BC105" s="179"/>
      <c r="BD105" s="179"/>
      <c r="BE105" s="179"/>
      <c r="BF105" s="269">
        <f>(SUM(BC105*10+BD105)/BB105*10)+BE105</f>
        <v>0</v>
      </c>
      <c r="BG105" s="179">
        <v>1</v>
      </c>
      <c r="BH105" s="179"/>
      <c r="BI105" s="179"/>
      <c r="BJ105" s="179"/>
      <c r="BK105" s="269">
        <f>(SUM(BH105*10+BI105)/BG105*10)+BJ105</f>
        <v>0</v>
      </c>
      <c r="BL105" s="153">
        <f>IF(H105&lt;250,0,IF(H105&lt;500,250,IF(H105&lt;750,"500",IF(H105&lt;1000,750,IF(H105&lt;1500,1000,IF(H105&lt;2000,1500,IF(H105&lt;2500,2000,IF(H105&lt;3000,2500,3000))))))))</f>
        <v>0</v>
      </c>
      <c r="BM105" s="181">
        <v>0</v>
      </c>
      <c r="BN105" s="153">
        <f>BL105-BM105</f>
        <v>0</v>
      </c>
      <c r="BO105" s="153" t="str">
        <f>IF(BN105=0,"geen actie",CONCATENATE("diploma uitschrijven: ",BL105," punten"))</f>
        <v>geen actie</v>
      </c>
      <c r="BP105" s="149">
        <v>104</v>
      </c>
    </row>
    <row r="106" spans="1:68" ht="17.25" customHeight="1" x14ac:dyDescent="0.3">
      <c r="A106" s="149">
        <v>105</v>
      </c>
      <c r="B106" s="149" t="str">
        <f>IF(A106=BP106,"v","x")</f>
        <v>v</v>
      </c>
      <c r="C106" s="149"/>
      <c r="D106" s="199"/>
      <c r="E106" s="245"/>
      <c r="F106" s="266"/>
      <c r="G106" s="231"/>
      <c r="H106" s="176">
        <f>SUM(M106+R106+W106+AB106+AG106+AL106+AQ106+AV106+BA106+BF106+BK106)</f>
        <v>0</v>
      </c>
      <c r="I106" s="267"/>
      <c r="J106" s="153">
        <v>2021</v>
      </c>
      <c r="K106" s="453">
        <f>J106-I106</f>
        <v>2021</v>
      </c>
      <c r="L106" s="153">
        <f>H106-M106</f>
        <v>0</v>
      </c>
      <c r="M106" s="164">
        <v>0</v>
      </c>
      <c r="N106" s="179">
        <v>1</v>
      </c>
      <c r="O106" s="179"/>
      <c r="P106" s="179"/>
      <c r="Q106" s="268"/>
      <c r="R106" s="269">
        <f>(SUM(O106*10+P106)/N106*10)+Q106</f>
        <v>0</v>
      </c>
      <c r="S106" s="179">
        <v>1</v>
      </c>
      <c r="T106" s="179"/>
      <c r="U106" s="179"/>
      <c r="V106" s="179"/>
      <c r="W106" s="269">
        <f>(SUM(T106*10+U106)/S106*10)+V106</f>
        <v>0</v>
      </c>
      <c r="X106" s="179">
        <v>1</v>
      </c>
      <c r="Y106" s="179"/>
      <c r="Z106" s="179"/>
      <c r="AA106" s="179"/>
      <c r="AB106" s="269">
        <f>(SUM(Y106*10+Z106)/X106*10)+AA106</f>
        <v>0</v>
      </c>
      <c r="AC106" s="179">
        <v>1</v>
      </c>
      <c r="AD106" s="179"/>
      <c r="AE106" s="179"/>
      <c r="AF106" s="179"/>
      <c r="AG106" s="269">
        <f>(SUM(AD106*10+AE106)/AC106*10)+AF106</f>
        <v>0</v>
      </c>
      <c r="AH106" s="179">
        <v>1</v>
      </c>
      <c r="AI106" s="179"/>
      <c r="AJ106" s="179"/>
      <c r="AK106" s="270"/>
      <c r="AL106" s="269">
        <f>(SUM(AI106*10+AJ106)/AH106*10)+AK106</f>
        <v>0</v>
      </c>
      <c r="AM106" s="179">
        <v>1</v>
      </c>
      <c r="AN106" s="179"/>
      <c r="AO106" s="179"/>
      <c r="AP106" s="270"/>
      <c r="AQ106" s="269">
        <f>(SUM(AN106*10+AO106)/AM106*10)+AP106</f>
        <v>0</v>
      </c>
      <c r="AR106" s="179">
        <v>1</v>
      </c>
      <c r="AS106" s="179"/>
      <c r="AT106" s="179"/>
      <c r="AU106" s="270"/>
      <c r="AV106" s="271">
        <f>SUM(AS106*10+AT106)/AR106*10</f>
        <v>0</v>
      </c>
      <c r="AW106" s="179">
        <v>1</v>
      </c>
      <c r="AX106" s="179"/>
      <c r="AY106" s="179"/>
      <c r="AZ106" s="268"/>
      <c r="BA106" s="269">
        <f>(SUM(AX106*10+AY106)/AW106*10)+AZ106</f>
        <v>0</v>
      </c>
      <c r="BB106" s="179">
        <v>1</v>
      </c>
      <c r="BC106" s="179"/>
      <c r="BD106" s="179"/>
      <c r="BE106" s="179"/>
      <c r="BF106" s="269">
        <f>(SUM(BC106*10+BD106)/BB106*10)+BE106</f>
        <v>0</v>
      </c>
      <c r="BG106" s="179">
        <v>1</v>
      </c>
      <c r="BH106" s="179"/>
      <c r="BI106" s="179"/>
      <c r="BJ106" s="179"/>
      <c r="BK106" s="269">
        <f>(SUM(BH106*10+BI106)/BG106*10)+BJ106</f>
        <v>0</v>
      </c>
      <c r="BL106" s="153">
        <f>IF(H106&lt;250,0,IF(H106&lt;500,250,IF(H106&lt;750,"500",IF(H106&lt;1000,750,IF(H106&lt;1500,1000,IF(H106&lt;2000,1500,IF(H106&lt;2500,2000,IF(H106&lt;3000,2500,3000))))))))</f>
        <v>0</v>
      </c>
      <c r="BM106" s="181">
        <v>0</v>
      </c>
      <c r="BN106" s="153">
        <f>BL106-BM106</f>
        <v>0</v>
      </c>
      <c r="BO106" s="153" t="str">
        <f>IF(BN106=0,"geen actie",CONCATENATE("diploma uitschrijven: ",BL106," punten"))</f>
        <v>geen actie</v>
      </c>
      <c r="BP106" s="149">
        <v>105</v>
      </c>
    </row>
    <row r="107" spans="1:68" ht="17.25" customHeight="1" x14ac:dyDescent="0.3">
      <c r="A107" s="149">
        <v>106</v>
      </c>
      <c r="B107" s="149" t="str">
        <f>IF(A107=BP107,"v","x")</f>
        <v>v</v>
      </c>
      <c r="C107" s="149"/>
      <c r="D107" s="199"/>
      <c r="E107" s="245"/>
      <c r="F107" s="266"/>
      <c r="G107" s="231"/>
      <c r="H107" s="176">
        <f>SUM(M107+R107+W107+AB107+AG107+AL107+AQ107+AV107+BA107+BF107+BK107)</f>
        <v>0</v>
      </c>
      <c r="I107" s="267"/>
      <c r="J107" s="153">
        <v>2021</v>
      </c>
      <c r="K107" s="453">
        <f>J107-I107</f>
        <v>2021</v>
      </c>
      <c r="L107" s="153">
        <f>H107-M107</f>
        <v>0</v>
      </c>
      <c r="M107" s="164">
        <v>0</v>
      </c>
      <c r="N107" s="179">
        <v>1</v>
      </c>
      <c r="O107" s="179"/>
      <c r="P107" s="179"/>
      <c r="Q107" s="268"/>
      <c r="R107" s="269">
        <f>(SUM(O107*10+P107)/N107*10)+Q107</f>
        <v>0</v>
      </c>
      <c r="S107" s="179">
        <v>1</v>
      </c>
      <c r="T107" s="179"/>
      <c r="U107" s="179"/>
      <c r="V107" s="179"/>
      <c r="W107" s="269">
        <f>(SUM(T107*10+U107)/S107*10)+V107</f>
        <v>0</v>
      </c>
      <c r="X107" s="179">
        <v>1</v>
      </c>
      <c r="Y107" s="179"/>
      <c r="Z107" s="179"/>
      <c r="AA107" s="179"/>
      <c r="AB107" s="269">
        <f>(SUM(Y107*10+Z107)/X107*10)+AA107</f>
        <v>0</v>
      </c>
      <c r="AC107" s="179">
        <v>1</v>
      </c>
      <c r="AD107" s="179"/>
      <c r="AE107" s="179"/>
      <c r="AF107" s="179"/>
      <c r="AG107" s="269">
        <f>(SUM(AD107*10+AE107)/AC107*10)+AF107</f>
        <v>0</v>
      </c>
      <c r="AH107" s="179">
        <v>1</v>
      </c>
      <c r="AI107" s="179"/>
      <c r="AJ107" s="179"/>
      <c r="AK107" s="270"/>
      <c r="AL107" s="269">
        <f>(SUM(AI107*10+AJ107)/AH107*10)+AK107</f>
        <v>0</v>
      </c>
      <c r="AM107" s="179">
        <v>1</v>
      </c>
      <c r="AN107" s="179"/>
      <c r="AO107" s="179"/>
      <c r="AP107" s="270"/>
      <c r="AQ107" s="269">
        <f>(SUM(AN107*10+AO107)/AM107*10)+AP107</f>
        <v>0</v>
      </c>
      <c r="AR107" s="179">
        <v>1</v>
      </c>
      <c r="AS107" s="179"/>
      <c r="AT107" s="179"/>
      <c r="AU107" s="270"/>
      <c r="AV107" s="271">
        <f>SUM(AS107*10+AT107)/AR107*10</f>
        <v>0</v>
      </c>
      <c r="AW107" s="179">
        <v>1</v>
      </c>
      <c r="AX107" s="179"/>
      <c r="AY107" s="179"/>
      <c r="AZ107" s="268"/>
      <c r="BA107" s="269">
        <f>(SUM(AX107*10+AY107)/AW107*10)+AZ107</f>
        <v>0</v>
      </c>
      <c r="BB107" s="179">
        <v>1</v>
      </c>
      <c r="BC107" s="179"/>
      <c r="BD107" s="179"/>
      <c r="BE107" s="179"/>
      <c r="BF107" s="269">
        <f>(SUM(BC107*10+BD107)/BB107*10)+BE107</f>
        <v>0</v>
      </c>
      <c r="BG107" s="179">
        <v>1</v>
      </c>
      <c r="BH107" s="179"/>
      <c r="BI107" s="179"/>
      <c r="BJ107" s="179"/>
      <c r="BK107" s="269">
        <f>(SUM(BH107*10+BI107)/BG107*10)+BJ107</f>
        <v>0</v>
      </c>
      <c r="BL107" s="153">
        <f>IF(H107&lt;250,0,IF(H107&lt;500,250,IF(H107&lt;750,"500",IF(H107&lt;1000,750,IF(H107&lt;1500,1000,IF(H107&lt;2000,1500,IF(H107&lt;2500,2000,IF(H107&lt;3000,2500,3000))))))))</f>
        <v>0</v>
      </c>
      <c r="BM107" s="181">
        <v>0</v>
      </c>
      <c r="BN107" s="153">
        <f>BL107-BM107</f>
        <v>0</v>
      </c>
      <c r="BO107" s="153" t="str">
        <f>IF(BN107=0,"geen actie",CONCATENATE("diploma uitschrijven: ",BL107," punten"))</f>
        <v>geen actie</v>
      </c>
      <c r="BP107" s="149">
        <v>106</v>
      </c>
    </row>
    <row r="108" spans="1:68" ht="17.25" customHeight="1" x14ac:dyDescent="0.3">
      <c r="A108" s="149">
        <v>107</v>
      </c>
      <c r="B108" s="149" t="str">
        <f>IF(A108=BP108,"v","x")</f>
        <v>v</v>
      </c>
      <c r="C108" s="149"/>
      <c r="D108" s="199"/>
      <c r="E108" s="245"/>
      <c r="F108" s="266"/>
      <c r="G108" s="231"/>
      <c r="H108" s="176">
        <f>SUM(M108+R108+W108+AB108+AG108+AL108+AQ108+AV108+BA108+BF108+BK108)</f>
        <v>0</v>
      </c>
      <c r="I108" s="267"/>
      <c r="J108" s="153">
        <v>2021</v>
      </c>
      <c r="K108" s="453">
        <f>J108-I108</f>
        <v>2021</v>
      </c>
      <c r="L108" s="153">
        <f>H108-M108</f>
        <v>0</v>
      </c>
      <c r="M108" s="164">
        <v>0</v>
      </c>
      <c r="N108" s="179">
        <v>1</v>
      </c>
      <c r="O108" s="179"/>
      <c r="P108" s="179"/>
      <c r="Q108" s="268"/>
      <c r="R108" s="269">
        <f>(SUM(O108*10+P108)/N108*10)+Q108</f>
        <v>0</v>
      </c>
      <c r="S108" s="179">
        <v>1</v>
      </c>
      <c r="T108" s="179"/>
      <c r="U108" s="179"/>
      <c r="V108" s="179"/>
      <c r="W108" s="269">
        <f>(SUM(T108*10+U108)/S108*10)+V108</f>
        <v>0</v>
      </c>
      <c r="X108" s="179">
        <v>1</v>
      </c>
      <c r="Y108" s="179"/>
      <c r="Z108" s="179"/>
      <c r="AA108" s="179"/>
      <c r="AB108" s="269">
        <f>(SUM(Y108*10+Z108)/X108*10)+AA108</f>
        <v>0</v>
      </c>
      <c r="AC108" s="179">
        <v>1</v>
      </c>
      <c r="AD108" s="179"/>
      <c r="AE108" s="179"/>
      <c r="AF108" s="179"/>
      <c r="AG108" s="269">
        <f>(SUM(AD108*10+AE108)/AC108*10)+AF108</f>
        <v>0</v>
      </c>
      <c r="AH108" s="179">
        <v>1</v>
      </c>
      <c r="AI108" s="179"/>
      <c r="AJ108" s="179"/>
      <c r="AK108" s="270"/>
      <c r="AL108" s="269">
        <f>(SUM(AI108*10+AJ108)/AH108*10)+AK108</f>
        <v>0</v>
      </c>
      <c r="AM108" s="179">
        <v>1</v>
      </c>
      <c r="AN108" s="179"/>
      <c r="AO108" s="179"/>
      <c r="AP108" s="270"/>
      <c r="AQ108" s="269">
        <f>(SUM(AN108*10+AO108)/AM108*10)+AP108</f>
        <v>0</v>
      </c>
      <c r="AR108" s="179">
        <v>1</v>
      </c>
      <c r="AS108" s="179"/>
      <c r="AT108" s="179"/>
      <c r="AU108" s="270"/>
      <c r="AV108" s="271">
        <f>SUM(AS108*10+AT108)/AR108*10</f>
        <v>0</v>
      </c>
      <c r="AW108" s="179">
        <v>1</v>
      </c>
      <c r="AX108" s="179"/>
      <c r="AY108" s="179"/>
      <c r="AZ108" s="268"/>
      <c r="BA108" s="269">
        <f>(SUM(AX108*10+AY108)/AW108*10)+AZ108</f>
        <v>0</v>
      </c>
      <c r="BB108" s="179">
        <v>1</v>
      </c>
      <c r="BC108" s="179"/>
      <c r="BD108" s="179"/>
      <c r="BE108" s="179"/>
      <c r="BF108" s="269">
        <f>(SUM(BC108*10+BD108)/BB108*10)+BE108</f>
        <v>0</v>
      </c>
      <c r="BG108" s="179">
        <v>1</v>
      </c>
      <c r="BH108" s="179"/>
      <c r="BI108" s="179"/>
      <c r="BJ108" s="179"/>
      <c r="BK108" s="269">
        <f>(SUM(BH108*10+BI108)/BG108*10)+BJ108</f>
        <v>0</v>
      </c>
      <c r="BL108" s="153">
        <f>IF(H108&lt;250,0,IF(H108&lt;500,250,IF(H108&lt;750,"500",IF(H108&lt;1000,750,IF(H108&lt;1500,1000,IF(H108&lt;2000,1500,IF(H108&lt;2500,2000,IF(H108&lt;3000,2500,3000))))))))</f>
        <v>0</v>
      </c>
      <c r="BM108" s="181">
        <v>0</v>
      </c>
      <c r="BN108" s="153">
        <f>BL108-BM108</f>
        <v>0</v>
      </c>
      <c r="BO108" s="153" t="str">
        <f>IF(BN108=0,"geen actie",CONCATENATE("diploma uitschrijven: ",BL108," punten"))</f>
        <v>geen actie</v>
      </c>
      <c r="BP108" s="149">
        <v>107</v>
      </c>
    </row>
    <row r="109" spans="1:68" ht="17.25" customHeight="1" x14ac:dyDescent="0.3">
      <c r="A109" s="149">
        <v>108</v>
      </c>
      <c r="B109" s="149" t="str">
        <f>IF(A109=BP109,"v","x")</f>
        <v>v</v>
      </c>
      <c r="C109" s="149"/>
      <c r="D109" s="199"/>
      <c r="E109" s="245"/>
      <c r="F109" s="266"/>
      <c r="G109" s="231"/>
      <c r="H109" s="176">
        <f>SUM(M109+R109+W109+AB109+AG109+AL109+AQ109+AV109+BA109+BF109+BK109)</f>
        <v>0</v>
      </c>
      <c r="I109" s="267"/>
      <c r="J109" s="153">
        <v>2021</v>
      </c>
      <c r="K109" s="453">
        <f>J109-I109</f>
        <v>2021</v>
      </c>
      <c r="L109" s="153">
        <f>H109-M109</f>
        <v>0</v>
      </c>
      <c r="M109" s="164">
        <v>0</v>
      </c>
      <c r="N109" s="179">
        <v>1</v>
      </c>
      <c r="O109" s="179"/>
      <c r="P109" s="179"/>
      <c r="Q109" s="268"/>
      <c r="R109" s="269">
        <f>(SUM(O109*10+P109)/N109*10)+Q109</f>
        <v>0</v>
      </c>
      <c r="S109" s="179">
        <v>1</v>
      </c>
      <c r="T109" s="179"/>
      <c r="U109" s="179"/>
      <c r="V109" s="179"/>
      <c r="W109" s="269">
        <f>(SUM(T109*10+U109)/S109*10)+V109</f>
        <v>0</v>
      </c>
      <c r="X109" s="179">
        <v>1</v>
      </c>
      <c r="Y109" s="179"/>
      <c r="Z109" s="179"/>
      <c r="AA109" s="179"/>
      <c r="AB109" s="269">
        <f>(SUM(Y109*10+Z109)/X109*10)+AA109</f>
        <v>0</v>
      </c>
      <c r="AC109" s="179">
        <v>1</v>
      </c>
      <c r="AD109" s="179"/>
      <c r="AE109" s="179"/>
      <c r="AF109" s="179"/>
      <c r="AG109" s="269">
        <f>(SUM(AD109*10+AE109)/AC109*10)+AF109</f>
        <v>0</v>
      </c>
      <c r="AH109" s="179">
        <v>1</v>
      </c>
      <c r="AI109" s="179"/>
      <c r="AJ109" s="179"/>
      <c r="AK109" s="270"/>
      <c r="AL109" s="269">
        <f>(SUM(AI109*10+AJ109)/AH109*10)+AK109</f>
        <v>0</v>
      </c>
      <c r="AM109" s="179">
        <v>1</v>
      </c>
      <c r="AN109" s="179"/>
      <c r="AO109" s="179"/>
      <c r="AP109" s="270"/>
      <c r="AQ109" s="269">
        <f>(SUM(AN109*10+AO109)/AM109*10)+AP109</f>
        <v>0</v>
      </c>
      <c r="AR109" s="179">
        <v>1</v>
      </c>
      <c r="AS109" s="179"/>
      <c r="AT109" s="179"/>
      <c r="AU109" s="270"/>
      <c r="AV109" s="271">
        <f>SUM(AS109*10+AT109)/AR109*10</f>
        <v>0</v>
      </c>
      <c r="AW109" s="179">
        <v>1</v>
      </c>
      <c r="AX109" s="179"/>
      <c r="AY109" s="179"/>
      <c r="AZ109" s="268"/>
      <c r="BA109" s="269">
        <f>(SUM(AX109*10+AY109)/AW109*10)+AZ109</f>
        <v>0</v>
      </c>
      <c r="BB109" s="179">
        <v>1</v>
      </c>
      <c r="BC109" s="179"/>
      <c r="BD109" s="179"/>
      <c r="BE109" s="179"/>
      <c r="BF109" s="269">
        <f>(SUM(BC109*10+BD109)/BB109*10)+BE109</f>
        <v>0</v>
      </c>
      <c r="BG109" s="179">
        <v>1</v>
      </c>
      <c r="BH109" s="179"/>
      <c r="BI109" s="179"/>
      <c r="BJ109" s="179"/>
      <c r="BK109" s="269">
        <f>(SUM(BH109*10+BI109)/BG109*10)+BJ109</f>
        <v>0</v>
      </c>
      <c r="BL109" s="153">
        <f>IF(H109&lt;250,0,IF(H109&lt;500,250,IF(H109&lt;750,"500",IF(H109&lt;1000,750,IF(H109&lt;1500,1000,IF(H109&lt;2000,1500,IF(H109&lt;2500,2000,IF(H109&lt;3000,2500,3000))))))))</f>
        <v>0</v>
      </c>
      <c r="BM109" s="181">
        <v>0</v>
      </c>
      <c r="BN109" s="153">
        <f>BL109-BM109</f>
        <v>0</v>
      </c>
      <c r="BO109" s="153" t="str">
        <f>IF(BN109=0,"geen actie",CONCATENATE("diploma uitschrijven: ",BL109," punten"))</f>
        <v>geen actie</v>
      </c>
      <c r="BP109" s="149">
        <v>108</v>
      </c>
    </row>
    <row r="110" spans="1:68" ht="17.25" customHeight="1" x14ac:dyDescent="0.3">
      <c r="A110" s="149">
        <v>109</v>
      </c>
      <c r="B110" s="149" t="str">
        <f>IF(A110=BP110,"v","x")</f>
        <v>v</v>
      </c>
      <c r="C110" s="149"/>
      <c r="D110" s="199"/>
      <c r="E110" s="245"/>
      <c r="F110" s="266"/>
      <c r="G110" s="231"/>
      <c r="H110" s="176">
        <f>SUM(M110+R110+W110+AB110+AG110+AL110+AQ110+AV110+BA110+BF110+BK110)</f>
        <v>0</v>
      </c>
      <c r="I110" s="267"/>
      <c r="J110" s="153">
        <v>2021</v>
      </c>
      <c r="K110" s="453">
        <f>J110-I110</f>
        <v>2021</v>
      </c>
      <c r="L110" s="153">
        <f>H110-M110</f>
        <v>0</v>
      </c>
      <c r="M110" s="164">
        <v>0</v>
      </c>
      <c r="N110" s="179">
        <v>1</v>
      </c>
      <c r="O110" s="179"/>
      <c r="P110" s="179"/>
      <c r="Q110" s="268"/>
      <c r="R110" s="269">
        <f>(SUM(O110*10+P110)/N110*10)+Q110</f>
        <v>0</v>
      </c>
      <c r="S110" s="179">
        <v>1</v>
      </c>
      <c r="T110" s="179"/>
      <c r="U110" s="179"/>
      <c r="V110" s="179"/>
      <c r="W110" s="269">
        <f>(SUM(T110*10+U110)/S110*10)+V110</f>
        <v>0</v>
      </c>
      <c r="X110" s="179">
        <v>1</v>
      </c>
      <c r="Y110" s="179"/>
      <c r="Z110" s="179"/>
      <c r="AA110" s="179"/>
      <c r="AB110" s="269">
        <f>(SUM(Y110*10+Z110)/X110*10)+AA110</f>
        <v>0</v>
      </c>
      <c r="AC110" s="179">
        <v>1</v>
      </c>
      <c r="AD110" s="179"/>
      <c r="AE110" s="179"/>
      <c r="AF110" s="179"/>
      <c r="AG110" s="269">
        <f>(SUM(AD110*10+AE110)/AC110*10)+AF110</f>
        <v>0</v>
      </c>
      <c r="AH110" s="179">
        <v>1</v>
      </c>
      <c r="AI110" s="179"/>
      <c r="AJ110" s="179"/>
      <c r="AK110" s="270"/>
      <c r="AL110" s="269">
        <f>(SUM(AI110*10+AJ110)/AH110*10)+AK110</f>
        <v>0</v>
      </c>
      <c r="AM110" s="179">
        <v>1</v>
      </c>
      <c r="AN110" s="179"/>
      <c r="AO110" s="179"/>
      <c r="AP110" s="270"/>
      <c r="AQ110" s="269">
        <f>(SUM(AN110*10+AO110)/AM110*10)+AP110</f>
        <v>0</v>
      </c>
      <c r="AR110" s="179">
        <v>1</v>
      </c>
      <c r="AS110" s="179"/>
      <c r="AT110" s="179"/>
      <c r="AU110" s="270"/>
      <c r="AV110" s="271">
        <f>SUM(AS110*10+AT110)/AR110*10</f>
        <v>0</v>
      </c>
      <c r="AW110" s="179">
        <v>1</v>
      </c>
      <c r="AX110" s="179"/>
      <c r="AY110" s="179"/>
      <c r="AZ110" s="268"/>
      <c r="BA110" s="269">
        <f>(SUM(AX110*10+AY110)/AW110*10)+AZ110</f>
        <v>0</v>
      </c>
      <c r="BB110" s="179">
        <v>1</v>
      </c>
      <c r="BC110" s="179"/>
      <c r="BD110" s="179"/>
      <c r="BE110" s="179"/>
      <c r="BF110" s="269">
        <f>(SUM(BC110*10+BD110)/BB110*10)+BE110</f>
        <v>0</v>
      </c>
      <c r="BG110" s="179">
        <v>1</v>
      </c>
      <c r="BH110" s="179"/>
      <c r="BI110" s="179"/>
      <c r="BJ110" s="179"/>
      <c r="BK110" s="269">
        <f>(SUM(BH110*10+BI110)/BG110*10)+BJ110</f>
        <v>0</v>
      </c>
      <c r="BL110" s="153">
        <f>IF(H110&lt;250,0,IF(H110&lt;500,250,IF(H110&lt;750,"500",IF(H110&lt;1000,750,IF(H110&lt;1500,1000,IF(H110&lt;2000,1500,IF(H110&lt;2500,2000,IF(H110&lt;3000,2500,3000))))))))</f>
        <v>0</v>
      </c>
      <c r="BM110" s="181">
        <v>0</v>
      </c>
      <c r="BN110" s="153">
        <f>BL110-BM110</f>
        <v>0</v>
      </c>
      <c r="BO110" s="153" t="str">
        <f>IF(BN110=0,"geen actie",CONCATENATE("diploma uitschrijven: ",BL110," punten"))</f>
        <v>geen actie</v>
      </c>
      <c r="BP110" s="149">
        <v>109</v>
      </c>
    </row>
    <row r="111" spans="1:68" ht="17.25" customHeight="1" x14ac:dyDescent="0.3">
      <c r="A111" s="149">
        <v>110</v>
      </c>
      <c r="B111" s="149" t="str">
        <f>IF(A111=BP111,"v","x")</f>
        <v>v</v>
      </c>
      <c r="C111" s="149"/>
      <c r="D111" s="199"/>
      <c r="E111" s="245"/>
      <c r="F111" s="266"/>
      <c r="G111" s="231"/>
      <c r="H111" s="176">
        <f>SUM(M111+R111+W111+AB111+AG111+AL111+AQ111+AV111+BA111+BF111+BK111)</f>
        <v>0</v>
      </c>
      <c r="I111" s="267"/>
      <c r="J111" s="153">
        <v>2021</v>
      </c>
      <c r="K111" s="453">
        <f>J111-I111</f>
        <v>2021</v>
      </c>
      <c r="L111" s="153">
        <f>H111-M111</f>
        <v>0</v>
      </c>
      <c r="M111" s="164">
        <v>0</v>
      </c>
      <c r="N111" s="179">
        <v>1</v>
      </c>
      <c r="O111" s="179"/>
      <c r="P111" s="179"/>
      <c r="Q111" s="268"/>
      <c r="R111" s="269">
        <f>(SUM(O111*10+P111)/N111*10)+Q111</f>
        <v>0</v>
      </c>
      <c r="S111" s="179">
        <v>1</v>
      </c>
      <c r="T111" s="179"/>
      <c r="U111" s="179"/>
      <c r="V111" s="179"/>
      <c r="W111" s="269">
        <f>(SUM(T111*10+U111)/S111*10)+V111</f>
        <v>0</v>
      </c>
      <c r="X111" s="179">
        <v>1</v>
      </c>
      <c r="Y111" s="179"/>
      <c r="Z111" s="179"/>
      <c r="AA111" s="179"/>
      <c r="AB111" s="269">
        <f>(SUM(Y111*10+Z111)/X111*10)+AA111</f>
        <v>0</v>
      </c>
      <c r="AC111" s="179">
        <v>1</v>
      </c>
      <c r="AD111" s="179"/>
      <c r="AE111" s="179"/>
      <c r="AF111" s="179"/>
      <c r="AG111" s="269">
        <f>(SUM(AD111*10+AE111)/AC111*10)+AF111</f>
        <v>0</v>
      </c>
      <c r="AH111" s="179">
        <v>1</v>
      </c>
      <c r="AI111" s="179"/>
      <c r="AJ111" s="179"/>
      <c r="AK111" s="270"/>
      <c r="AL111" s="269">
        <f>(SUM(AI111*10+AJ111)/AH111*10)+AK111</f>
        <v>0</v>
      </c>
      <c r="AM111" s="179">
        <v>1</v>
      </c>
      <c r="AN111" s="179"/>
      <c r="AO111" s="179"/>
      <c r="AP111" s="270"/>
      <c r="AQ111" s="269">
        <f>(SUM(AN111*10+AO111)/AM111*10)+AP111</f>
        <v>0</v>
      </c>
      <c r="AR111" s="179">
        <v>1</v>
      </c>
      <c r="AS111" s="179"/>
      <c r="AT111" s="179"/>
      <c r="AU111" s="270"/>
      <c r="AV111" s="271">
        <f>SUM(AS111*10+AT111)/AR111*10</f>
        <v>0</v>
      </c>
      <c r="AW111" s="179">
        <v>1</v>
      </c>
      <c r="AX111" s="179"/>
      <c r="AY111" s="179"/>
      <c r="AZ111" s="268"/>
      <c r="BA111" s="269">
        <f>(SUM(AX111*10+AY111)/AW111*10)+AZ111</f>
        <v>0</v>
      </c>
      <c r="BB111" s="179">
        <v>1</v>
      </c>
      <c r="BC111" s="179"/>
      <c r="BD111" s="179"/>
      <c r="BE111" s="179"/>
      <c r="BF111" s="269">
        <f>(SUM(BC111*10+BD111)/BB111*10)+BE111</f>
        <v>0</v>
      </c>
      <c r="BG111" s="179">
        <v>1</v>
      </c>
      <c r="BH111" s="179"/>
      <c r="BI111" s="179"/>
      <c r="BJ111" s="179"/>
      <c r="BK111" s="269">
        <f>(SUM(BH111*10+BI111)/BG111*10)+BJ111</f>
        <v>0</v>
      </c>
      <c r="BL111" s="153">
        <f>IF(H111&lt;250,0,IF(H111&lt;500,250,IF(H111&lt;750,"500",IF(H111&lt;1000,750,IF(H111&lt;1500,1000,IF(H111&lt;2000,1500,IF(H111&lt;2500,2000,IF(H111&lt;3000,2500,3000))))))))</f>
        <v>0</v>
      </c>
      <c r="BM111" s="181">
        <v>0</v>
      </c>
      <c r="BN111" s="153">
        <f>BL111-BM111</f>
        <v>0</v>
      </c>
      <c r="BO111" s="153" t="str">
        <f>IF(BN111=0,"geen actie",CONCATENATE("diploma uitschrijven: ",BL111," punten"))</f>
        <v>geen actie</v>
      </c>
      <c r="BP111" s="149">
        <v>110</v>
      </c>
    </row>
    <row r="112" spans="1:68" ht="17.25" customHeight="1" x14ac:dyDescent="0.3">
      <c r="A112" s="149">
        <v>111</v>
      </c>
      <c r="B112" s="149" t="str">
        <f>IF(A112=BP112,"v","x")</f>
        <v>v</v>
      </c>
      <c r="C112" s="149"/>
      <c r="D112" s="199"/>
      <c r="E112" s="245"/>
      <c r="F112" s="266"/>
      <c r="G112" s="231"/>
      <c r="H112" s="176">
        <f>SUM(M112+R112+W112+AB112+AG112+AL112+AQ112+AV112+BA112+BF112+BK112)</f>
        <v>0</v>
      </c>
      <c r="I112" s="267"/>
      <c r="J112" s="153">
        <v>2021</v>
      </c>
      <c r="K112" s="453">
        <f>J112-I112</f>
        <v>2021</v>
      </c>
      <c r="L112" s="153">
        <f>H112-M112</f>
        <v>0</v>
      </c>
      <c r="M112" s="164">
        <v>0</v>
      </c>
      <c r="N112" s="179">
        <v>1</v>
      </c>
      <c r="O112" s="179"/>
      <c r="P112" s="179"/>
      <c r="Q112" s="268"/>
      <c r="R112" s="269">
        <f>(SUM(O112*10+P112)/N112*10)+Q112</f>
        <v>0</v>
      </c>
      <c r="S112" s="179">
        <v>1</v>
      </c>
      <c r="T112" s="179"/>
      <c r="U112" s="179"/>
      <c r="V112" s="179"/>
      <c r="W112" s="269">
        <f>(SUM(T112*10+U112)/S112*10)+V112</f>
        <v>0</v>
      </c>
      <c r="X112" s="179">
        <v>1</v>
      </c>
      <c r="Y112" s="179"/>
      <c r="Z112" s="179"/>
      <c r="AA112" s="179"/>
      <c r="AB112" s="269">
        <f>(SUM(Y112*10+Z112)/X112*10)+AA112</f>
        <v>0</v>
      </c>
      <c r="AC112" s="179">
        <v>1</v>
      </c>
      <c r="AD112" s="179"/>
      <c r="AE112" s="179"/>
      <c r="AF112" s="179"/>
      <c r="AG112" s="269">
        <f>(SUM(AD112*10+AE112)/AC112*10)+AF112</f>
        <v>0</v>
      </c>
      <c r="AH112" s="179">
        <v>1</v>
      </c>
      <c r="AI112" s="179"/>
      <c r="AJ112" s="179"/>
      <c r="AK112" s="270"/>
      <c r="AL112" s="269">
        <f>(SUM(AI112*10+AJ112)/AH112*10)+AK112</f>
        <v>0</v>
      </c>
      <c r="AM112" s="179">
        <v>1</v>
      </c>
      <c r="AN112" s="179"/>
      <c r="AO112" s="179"/>
      <c r="AP112" s="270"/>
      <c r="AQ112" s="269">
        <f>(SUM(AN112*10+AO112)/AM112*10)+AP112</f>
        <v>0</v>
      </c>
      <c r="AR112" s="179">
        <v>1</v>
      </c>
      <c r="AS112" s="179"/>
      <c r="AT112" s="179"/>
      <c r="AU112" s="270"/>
      <c r="AV112" s="271">
        <f>SUM(AS112*10+AT112)/AR112*10</f>
        <v>0</v>
      </c>
      <c r="AW112" s="179">
        <v>1</v>
      </c>
      <c r="AX112" s="179"/>
      <c r="AY112" s="179"/>
      <c r="AZ112" s="268"/>
      <c r="BA112" s="269">
        <f>(SUM(AX112*10+AY112)/AW112*10)+AZ112</f>
        <v>0</v>
      </c>
      <c r="BB112" s="179">
        <v>1</v>
      </c>
      <c r="BC112" s="179"/>
      <c r="BD112" s="179"/>
      <c r="BE112" s="179"/>
      <c r="BF112" s="269">
        <f>(SUM(BC112*10+BD112)/BB112*10)+BE112</f>
        <v>0</v>
      </c>
      <c r="BG112" s="179">
        <v>1</v>
      </c>
      <c r="BH112" s="179"/>
      <c r="BI112" s="179"/>
      <c r="BJ112" s="179"/>
      <c r="BK112" s="269">
        <f>(SUM(BH112*10+BI112)/BG112*10)+BJ112</f>
        <v>0</v>
      </c>
      <c r="BL112" s="153">
        <f>IF(H112&lt;250,0,IF(H112&lt;500,250,IF(H112&lt;750,"500",IF(H112&lt;1000,750,IF(H112&lt;1500,1000,IF(H112&lt;2000,1500,IF(H112&lt;2500,2000,IF(H112&lt;3000,2500,3000))))))))</f>
        <v>0</v>
      </c>
      <c r="BM112" s="181">
        <v>0</v>
      </c>
      <c r="BN112" s="153">
        <f>BL112-BM112</f>
        <v>0</v>
      </c>
      <c r="BO112" s="153" t="str">
        <f>IF(BN112=0,"geen actie",CONCATENATE("diploma uitschrijven: ",BL112," punten"))</f>
        <v>geen actie</v>
      </c>
      <c r="BP112" s="149">
        <v>111</v>
      </c>
    </row>
    <row r="113" spans="1:68" ht="17.25" customHeight="1" x14ac:dyDescent="0.3">
      <c r="A113" s="149">
        <v>112</v>
      </c>
      <c r="B113" s="149" t="str">
        <f>IF(A113=BP113,"v","x")</f>
        <v>v</v>
      </c>
      <c r="C113" s="149"/>
      <c r="D113" s="199"/>
      <c r="E113" s="245"/>
      <c r="F113" s="266"/>
      <c r="G113" s="231"/>
      <c r="H113" s="176">
        <f>SUM(M113+R113+W113+AB113+AG113+AL113+AQ113+AV113+BA113+BF113+BK113)</f>
        <v>0</v>
      </c>
      <c r="I113" s="267"/>
      <c r="J113" s="153">
        <v>2021</v>
      </c>
      <c r="K113" s="453">
        <f>J113-I113</f>
        <v>2021</v>
      </c>
      <c r="L113" s="153">
        <f>H113-M113</f>
        <v>0</v>
      </c>
      <c r="M113" s="164">
        <v>0</v>
      </c>
      <c r="N113" s="179">
        <v>1</v>
      </c>
      <c r="O113" s="179"/>
      <c r="P113" s="179"/>
      <c r="Q113" s="268"/>
      <c r="R113" s="269">
        <f>(SUM(O113*10+P113)/N113*10)+Q113</f>
        <v>0</v>
      </c>
      <c r="S113" s="179">
        <v>1</v>
      </c>
      <c r="T113" s="179"/>
      <c r="U113" s="179"/>
      <c r="V113" s="179"/>
      <c r="W113" s="269">
        <f>(SUM(T113*10+U113)/S113*10)+V113</f>
        <v>0</v>
      </c>
      <c r="X113" s="179">
        <v>1</v>
      </c>
      <c r="Y113" s="179"/>
      <c r="Z113" s="179"/>
      <c r="AA113" s="179"/>
      <c r="AB113" s="269">
        <f>(SUM(Y113*10+Z113)/X113*10)+AA113</f>
        <v>0</v>
      </c>
      <c r="AC113" s="179">
        <v>1</v>
      </c>
      <c r="AD113" s="179"/>
      <c r="AE113" s="179"/>
      <c r="AF113" s="179"/>
      <c r="AG113" s="269">
        <f>(SUM(AD113*10+AE113)/AC113*10)+AF113</f>
        <v>0</v>
      </c>
      <c r="AH113" s="179">
        <v>1</v>
      </c>
      <c r="AI113" s="179"/>
      <c r="AJ113" s="179"/>
      <c r="AK113" s="270"/>
      <c r="AL113" s="269">
        <f>(SUM(AI113*10+AJ113)/AH113*10)+AK113</f>
        <v>0</v>
      </c>
      <c r="AM113" s="179">
        <v>1</v>
      </c>
      <c r="AN113" s="179"/>
      <c r="AO113" s="179"/>
      <c r="AP113" s="270"/>
      <c r="AQ113" s="269">
        <f>(SUM(AN113*10+AO113)/AM113*10)+AP113</f>
        <v>0</v>
      </c>
      <c r="AR113" s="179">
        <v>1</v>
      </c>
      <c r="AS113" s="179"/>
      <c r="AT113" s="179"/>
      <c r="AU113" s="270"/>
      <c r="AV113" s="271">
        <f>SUM(AS113*10+AT113)/AR113*10</f>
        <v>0</v>
      </c>
      <c r="AW113" s="179">
        <v>1</v>
      </c>
      <c r="AX113" s="179"/>
      <c r="AY113" s="179"/>
      <c r="AZ113" s="268"/>
      <c r="BA113" s="269">
        <f>(SUM(AX113*10+AY113)/AW113*10)+AZ113</f>
        <v>0</v>
      </c>
      <c r="BB113" s="179">
        <v>1</v>
      </c>
      <c r="BC113" s="179"/>
      <c r="BD113" s="179"/>
      <c r="BE113" s="179"/>
      <c r="BF113" s="269">
        <f>(SUM(BC113*10+BD113)/BB113*10)+BE113</f>
        <v>0</v>
      </c>
      <c r="BG113" s="179">
        <v>1</v>
      </c>
      <c r="BH113" s="179"/>
      <c r="BI113" s="179"/>
      <c r="BJ113" s="179"/>
      <c r="BK113" s="269">
        <f>(SUM(BH113*10+BI113)/BG113*10)+BJ113</f>
        <v>0</v>
      </c>
      <c r="BL113" s="153">
        <f>IF(H113&lt;250,0,IF(H113&lt;500,250,IF(H113&lt;750,"500",IF(H113&lt;1000,750,IF(H113&lt;1500,1000,IF(H113&lt;2000,1500,IF(H113&lt;2500,2000,IF(H113&lt;3000,2500,3000))))))))</f>
        <v>0</v>
      </c>
      <c r="BM113" s="181">
        <v>0</v>
      </c>
      <c r="BN113" s="153">
        <f>BL113-BM113</f>
        <v>0</v>
      </c>
      <c r="BO113" s="153" t="str">
        <f>IF(BN113=0,"geen actie",CONCATENATE("diploma uitschrijven: ",BL113," punten"))</f>
        <v>geen actie</v>
      </c>
      <c r="BP113" s="149">
        <v>112</v>
      </c>
    </row>
    <row r="114" spans="1:68" ht="17.25" customHeight="1" x14ac:dyDescent="0.3">
      <c r="A114" s="149">
        <v>113</v>
      </c>
      <c r="B114" s="149" t="str">
        <f>IF(A114=BP114,"v","x")</f>
        <v>v</v>
      </c>
      <c r="C114" s="149"/>
      <c r="D114" s="199"/>
      <c r="E114" s="245"/>
      <c r="F114" s="266"/>
      <c r="G114" s="231"/>
      <c r="H114" s="176">
        <f>SUM(M114+R114+W114+AB114+AG114+AL114+AQ114+AV114+BA114+BF114+BK114)</f>
        <v>0</v>
      </c>
      <c r="I114" s="267"/>
      <c r="J114" s="153">
        <v>2021</v>
      </c>
      <c r="K114" s="453">
        <f>J114-I114</f>
        <v>2021</v>
      </c>
      <c r="L114" s="153">
        <f>H114-M114</f>
        <v>0</v>
      </c>
      <c r="M114" s="164">
        <v>0</v>
      </c>
      <c r="N114" s="179">
        <v>1</v>
      </c>
      <c r="O114" s="179"/>
      <c r="P114" s="179"/>
      <c r="Q114" s="268"/>
      <c r="R114" s="269">
        <f>(SUM(O114*10+P114)/N114*10)+Q114</f>
        <v>0</v>
      </c>
      <c r="S114" s="179">
        <v>1</v>
      </c>
      <c r="T114" s="179"/>
      <c r="U114" s="179"/>
      <c r="V114" s="179"/>
      <c r="W114" s="269">
        <f>(SUM(T114*10+U114)/S114*10)+V114</f>
        <v>0</v>
      </c>
      <c r="X114" s="179">
        <v>1</v>
      </c>
      <c r="Y114" s="179"/>
      <c r="Z114" s="179"/>
      <c r="AA114" s="179"/>
      <c r="AB114" s="269">
        <f>(SUM(Y114*10+Z114)/X114*10)+AA114</f>
        <v>0</v>
      </c>
      <c r="AC114" s="179">
        <v>1</v>
      </c>
      <c r="AD114" s="179"/>
      <c r="AE114" s="179"/>
      <c r="AF114" s="179"/>
      <c r="AG114" s="269">
        <f>(SUM(AD114*10+AE114)/AC114*10)+AF114</f>
        <v>0</v>
      </c>
      <c r="AH114" s="179">
        <v>1</v>
      </c>
      <c r="AI114" s="179"/>
      <c r="AJ114" s="179"/>
      <c r="AK114" s="270"/>
      <c r="AL114" s="269">
        <f>(SUM(AI114*10+AJ114)/AH114*10)+AK114</f>
        <v>0</v>
      </c>
      <c r="AM114" s="179">
        <v>1</v>
      </c>
      <c r="AN114" s="179"/>
      <c r="AO114" s="179"/>
      <c r="AP114" s="270"/>
      <c r="AQ114" s="269">
        <f>(SUM(AN114*10+AO114)/AM114*10)+AP114</f>
        <v>0</v>
      </c>
      <c r="AR114" s="179">
        <v>1</v>
      </c>
      <c r="AS114" s="179"/>
      <c r="AT114" s="179"/>
      <c r="AU114" s="270"/>
      <c r="AV114" s="271">
        <f>SUM(AS114*10+AT114)/AR114*10</f>
        <v>0</v>
      </c>
      <c r="AW114" s="179">
        <v>1</v>
      </c>
      <c r="AX114" s="179"/>
      <c r="AY114" s="179"/>
      <c r="AZ114" s="268"/>
      <c r="BA114" s="269">
        <f>(SUM(AX114*10+AY114)/AW114*10)+AZ114</f>
        <v>0</v>
      </c>
      <c r="BB114" s="179">
        <v>1</v>
      </c>
      <c r="BC114" s="179"/>
      <c r="BD114" s="179"/>
      <c r="BE114" s="179"/>
      <c r="BF114" s="269">
        <f>(SUM(BC114*10+BD114)/BB114*10)+BE114</f>
        <v>0</v>
      </c>
      <c r="BG114" s="179">
        <v>1</v>
      </c>
      <c r="BH114" s="179"/>
      <c r="BI114" s="179"/>
      <c r="BJ114" s="179"/>
      <c r="BK114" s="269">
        <f>(SUM(BH114*10+BI114)/BG114*10)+BJ114</f>
        <v>0</v>
      </c>
      <c r="BL114" s="153">
        <f>IF(H114&lt;250,0,IF(H114&lt;500,250,IF(H114&lt;750,"500",IF(H114&lt;1000,750,IF(H114&lt;1500,1000,IF(H114&lt;2000,1500,IF(H114&lt;2500,2000,IF(H114&lt;3000,2500,3000))))))))</f>
        <v>0</v>
      </c>
      <c r="BM114" s="181">
        <v>0</v>
      </c>
      <c r="BN114" s="153">
        <f>BL114-BM114</f>
        <v>0</v>
      </c>
      <c r="BO114" s="153" t="str">
        <f>IF(BN114=0,"geen actie",CONCATENATE("diploma uitschrijven: ",BL114," punten"))</f>
        <v>geen actie</v>
      </c>
      <c r="BP114" s="149">
        <v>113</v>
      </c>
    </row>
    <row r="115" spans="1:68" ht="17.25" customHeight="1" x14ac:dyDescent="0.3">
      <c r="A115" s="149">
        <v>114</v>
      </c>
      <c r="B115" s="149" t="str">
        <f>IF(A115=BP115,"v","x")</f>
        <v>v</v>
      </c>
      <c r="C115" s="149"/>
      <c r="D115" s="199"/>
      <c r="E115" s="245"/>
      <c r="F115" s="266"/>
      <c r="G115" s="231"/>
      <c r="H115" s="176">
        <f>SUM(M115+R115+W115+AB115+AG115+AL115+AQ115+AV115+BA115+BF115+BK115)</f>
        <v>0</v>
      </c>
      <c r="I115" s="267"/>
      <c r="J115" s="153">
        <v>2021</v>
      </c>
      <c r="K115" s="453">
        <f>J115-I115</f>
        <v>2021</v>
      </c>
      <c r="L115" s="153">
        <f>H115-M115</f>
        <v>0</v>
      </c>
      <c r="M115" s="164">
        <v>0</v>
      </c>
      <c r="N115" s="179">
        <v>1</v>
      </c>
      <c r="O115" s="179"/>
      <c r="P115" s="179"/>
      <c r="Q115" s="268"/>
      <c r="R115" s="269">
        <f>(SUM(O115*10+P115)/N115*10)+Q115</f>
        <v>0</v>
      </c>
      <c r="S115" s="179">
        <v>1</v>
      </c>
      <c r="T115" s="179"/>
      <c r="U115" s="179"/>
      <c r="V115" s="179"/>
      <c r="W115" s="269">
        <f>(SUM(T115*10+U115)/S115*10)+V115</f>
        <v>0</v>
      </c>
      <c r="X115" s="179">
        <v>1</v>
      </c>
      <c r="Y115" s="179"/>
      <c r="Z115" s="179"/>
      <c r="AA115" s="179"/>
      <c r="AB115" s="269">
        <f>(SUM(Y115*10+Z115)/X115*10)+AA115</f>
        <v>0</v>
      </c>
      <c r="AC115" s="179">
        <v>1</v>
      </c>
      <c r="AD115" s="179"/>
      <c r="AE115" s="179"/>
      <c r="AF115" s="179"/>
      <c r="AG115" s="269">
        <f>(SUM(AD115*10+AE115)/AC115*10)+AF115</f>
        <v>0</v>
      </c>
      <c r="AH115" s="179">
        <v>1</v>
      </c>
      <c r="AI115" s="179"/>
      <c r="AJ115" s="179"/>
      <c r="AK115" s="270"/>
      <c r="AL115" s="269">
        <f>(SUM(AI115*10+AJ115)/AH115*10)+AK115</f>
        <v>0</v>
      </c>
      <c r="AM115" s="179">
        <v>1</v>
      </c>
      <c r="AN115" s="179"/>
      <c r="AO115" s="179"/>
      <c r="AP115" s="270"/>
      <c r="AQ115" s="269">
        <f>(SUM(AN115*10+AO115)/AM115*10)+AP115</f>
        <v>0</v>
      </c>
      <c r="AR115" s="179">
        <v>1</v>
      </c>
      <c r="AS115" s="179"/>
      <c r="AT115" s="179"/>
      <c r="AU115" s="270"/>
      <c r="AV115" s="271">
        <f>SUM(AS115*10+AT115)/AR115*10</f>
        <v>0</v>
      </c>
      <c r="AW115" s="179">
        <v>1</v>
      </c>
      <c r="AX115" s="179"/>
      <c r="AY115" s="179"/>
      <c r="AZ115" s="268"/>
      <c r="BA115" s="269">
        <f>(SUM(AX115*10+AY115)/AW115*10)+AZ115</f>
        <v>0</v>
      </c>
      <c r="BB115" s="179">
        <v>1</v>
      </c>
      <c r="BC115" s="179"/>
      <c r="BD115" s="179"/>
      <c r="BE115" s="179"/>
      <c r="BF115" s="269">
        <f>(SUM(BC115*10+BD115)/BB115*10)+BE115</f>
        <v>0</v>
      </c>
      <c r="BG115" s="179">
        <v>1</v>
      </c>
      <c r="BH115" s="179"/>
      <c r="BI115" s="179"/>
      <c r="BJ115" s="179"/>
      <c r="BK115" s="269">
        <f>(SUM(BH115*10+BI115)/BG115*10)+BJ115</f>
        <v>0</v>
      </c>
      <c r="BL115" s="153">
        <f>IF(H115&lt;250,0,IF(H115&lt;500,250,IF(H115&lt;750,"500",IF(H115&lt;1000,750,IF(H115&lt;1500,1000,IF(H115&lt;2000,1500,IF(H115&lt;2500,2000,IF(H115&lt;3000,2500,3000))))))))</f>
        <v>0</v>
      </c>
      <c r="BM115" s="181">
        <v>0</v>
      </c>
      <c r="BN115" s="153">
        <f>BL115-BM115</f>
        <v>0</v>
      </c>
      <c r="BO115" s="153" t="str">
        <f>IF(BN115=0,"geen actie",CONCATENATE("diploma uitschrijven: ",BL115," punten"))</f>
        <v>geen actie</v>
      </c>
      <c r="BP115" s="149">
        <v>114</v>
      </c>
    </row>
    <row r="116" spans="1:68" ht="17.25" customHeight="1" x14ac:dyDescent="0.3">
      <c r="A116" s="149">
        <v>115</v>
      </c>
      <c r="B116" s="149" t="str">
        <f>IF(A116=BP116,"v","x")</f>
        <v>v</v>
      </c>
      <c r="C116" s="149"/>
      <c r="D116" s="199"/>
      <c r="E116" s="245"/>
      <c r="F116" s="266"/>
      <c r="G116" s="231"/>
      <c r="H116" s="176">
        <f>SUM(M116+R116+W116+AB116+AG116+AL116+AQ116+AV116+BA116+BF116+BK116)</f>
        <v>0</v>
      </c>
      <c r="I116" s="267"/>
      <c r="J116" s="153">
        <v>2021</v>
      </c>
      <c r="K116" s="453">
        <f>J116-I116</f>
        <v>2021</v>
      </c>
      <c r="L116" s="153">
        <f>H116-M116</f>
        <v>0</v>
      </c>
      <c r="M116" s="164">
        <v>0</v>
      </c>
      <c r="N116" s="179">
        <v>1</v>
      </c>
      <c r="O116" s="179"/>
      <c r="P116" s="179"/>
      <c r="Q116" s="268"/>
      <c r="R116" s="269">
        <f>(SUM(O116*10+P116)/N116*10)+Q116</f>
        <v>0</v>
      </c>
      <c r="S116" s="179">
        <v>1</v>
      </c>
      <c r="T116" s="179"/>
      <c r="U116" s="179"/>
      <c r="V116" s="179"/>
      <c r="W116" s="269">
        <f>(SUM(T116*10+U116)/S116*10)+V116</f>
        <v>0</v>
      </c>
      <c r="X116" s="179">
        <v>1</v>
      </c>
      <c r="Y116" s="179"/>
      <c r="Z116" s="179"/>
      <c r="AA116" s="179"/>
      <c r="AB116" s="269">
        <f>(SUM(Y116*10+Z116)/X116*10)+AA116</f>
        <v>0</v>
      </c>
      <c r="AC116" s="179">
        <v>1</v>
      </c>
      <c r="AD116" s="179"/>
      <c r="AE116" s="179"/>
      <c r="AF116" s="179"/>
      <c r="AG116" s="269">
        <f>(SUM(AD116*10+AE116)/AC116*10)+AF116</f>
        <v>0</v>
      </c>
      <c r="AH116" s="179">
        <v>1</v>
      </c>
      <c r="AI116" s="179"/>
      <c r="AJ116" s="179"/>
      <c r="AK116" s="270"/>
      <c r="AL116" s="269">
        <f>(SUM(AI116*10+AJ116)/AH116*10)+AK116</f>
        <v>0</v>
      </c>
      <c r="AM116" s="179">
        <v>1</v>
      </c>
      <c r="AN116" s="179"/>
      <c r="AO116" s="179"/>
      <c r="AP116" s="270"/>
      <c r="AQ116" s="269">
        <f>(SUM(AN116*10+AO116)/AM116*10)+AP116</f>
        <v>0</v>
      </c>
      <c r="AR116" s="179">
        <v>1</v>
      </c>
      <c r="AS116" s="179"/>
      <c r="AT116" s="179"/>
      <c r="AU116" s="270"/>
      <c r="AV116" s="271">
        <f>SUM(AS116*10+AT116)/AR116*10</f>
        <v>0</v>
      </c>
      <c r="AW116" s="179">
        <v>1</v>
      </c>
      <c r="AX116" s="179"/>
      <c r="AY116" s="179"/>
      <c r="AZ116" s="268"/>
      <c r="BA116" s="269">
        <f>(SUM(AX116*10+AY116)/AW116*10)+AZ116</f>
        <v>0</v>
      </c>
      <c r="BB116" s="179">
        <v>1</v>
      </c>
      <c r="BC116" s="179"/>
      <c r="BD116" s="179"/>
      <c r="BE116" s="179"/>
      <c r="BF116" s="269">
        <f>(SUM(BC116*10+BD116)/BB116*10)+BE116</f>
        <v>0</v>
      </c>
      <c r="BG116" s="179">
        <v>1</v>
      </c>
      <c r="BH116" s="179"/>
      <c r="BI116" s="179"/>
      <c r="BJ116" s="179"/>
      <c r="BK116" s="269">
        <f>(SUM(BH116*10+BI116)/BG116*10)+BJ116</f>
        <v>0</v>
      </c>
      <c r="BL116" s="153">
        <f>IF(H116&lt;250,0,IF(H116&lt;500,250,IF(H116&lt;750,"500",IF(H116&lt;1000,750,IF(H116&lt;1500,1000,IF(H116&lt;2000,1500,IF(H116&lt;2500,2000,IF(H116&lt;3000,2500,3000))))))))</f>
        <v>0</v>
      </c>
      <c r="BM116" s="181">
        <v>0</v>
      </c>
      <c r="BN116" s="153">
        <f>BL116-BM116</f>
        <v>0</v>
      </c>
      <c r="BO116" s="153" t="str">
        <f>IF(BN116=0,"geen actie",CONCATENATE("diploma uitschrijven: ",BL116," punten"))</f>
        <v>geen actie</v>
      </c>
      <c r="BP116" s="149">
        <v>115</v>
      </c>
    </row>
    <row r="117" spans="1:68" ht="17.25" customHeight="1" x14ac:dyDescent="0.3">
      <c r="A117" s="149">
        <v>116</v>
      </c>
      <c r="B117" s="149" t="str">
        <f>IF(A117=BP117,"v","x")</f>
        <v>v</v>
      </c>
      <c r="C117" s="149"/>
      <c r="D117" s="199"/>
      <c r="E117" s="245"/>
      <c r="F117" s="267"/>
      <c r="G117" s="231"/>
      <c r="H117" s="176">
        <f>SUM(M117+R117+W117+AB117+AG117+AL117+AQ117+AV117+BA117+BF117+BK117)</f>
        <v>0</v>
      </c>
      <c r="I117" s="154"/>
      <c r="J117" s="153">
        <v>2021</v>
      </c>
      <c r="K117" s="453">
        <f>J117-I117</f>
        <v>2021</v>
      </c>
      <c r="L117" s="153">
        <f>H117-M117</f>
        <v>0</v>
      </c>
      <c r="M117" s="164">
        <v>0</v>
      </c>
      <c r="N117" s="179">
        <v>1</v>
      </c>
      <c r="O117" s="179"/>
      <c r="P117" s="179"/>
      <c r="Q117" s="268"/>
      <c r="R117" s="269">
        <f>(SUM(O117*10+P117)/N117*10)+Q117</f>
        <v>0</v>
      </c>
      <c r="S117" s="179">
        <v>1</v>
      </c>
      <c r="T117" s="179"/>
      <c r="U117" s="179"/>
      <c r="V117" s="179"/>
      <c r="W117" s="269">
        <f>(SUM(T117*10+U117)/S117*10)+V117</f>
        <v>0</v>
      </c>
      <c r="X117" s="179">
        <v>1</v>
      </c>
      <c r="Y117" s="179"/>
      <c r="Z117" s="179"/>
      <c r="AA117" s="179"/>
      <c r="AB117" s="269">
        <f>(SUM(Y117*10+Z117)/X117*10)+AA117</f>
        <v>0</v>
      </c>
      <c r="AC117" s="179">
        <v>1</v>
      </c>
      <c r="AD117" s="179"/>
      <c r="AE117" s="179"/>
      <c r="AF117" s="179"/>
      <c r="AG117" s="269">
        <f>(SUM(AD117*10+AE117)/AC117*10)+AF117</f>
        <v>0</v>
      </c>
      <c r="AH117" s="179">
        <v>1</v>
      </c>
      <c r="AI117" s="179"/>
      <c r="AJ117" s="179"/>
      <c r="AK117" s="270"/>
      <c r="AL117" s="269">
        <f>(SUM(AI117*10+AJ117)/AH117*10)+AK117</f>
        <v>0</v>
      </c>
      <c r="AM117" s="179">
        <v>1</v>
      </c>
      <c r="AN117" s="179"/>
      <c r="AO117" s="179"/>
      <c r="AP117" s="270"/>
      <c r="AQ117" s="269">
        <f>(SUM(AN117*10+AO117)/AM117*10)+AP117</f>
        <v>0</v>
      </c>
      <c r="AR117" s="179">
        <v>1</v>
      </c>
      <c r="AS117" s="179"/>
      <c r="AT117" s="179"/>
      <c r="AU117" s="270"/>
      <c r="AV117" s="271">
        <f>SUM(AS117*10+AT117)/AR117*10</f>
        <v>0</v>
      </c>
      <c r="AW117" s="179">
        <v>1</v>
      </c>
      <c r="AX117" s="179"/>
      <c r="AY117" s="179"/>
      <c r="AZ117" s="268"/>
      <c r="BA117" s="269">
        <f>(SUM(AX117*10+AY117)/AW117*10)+AZ117</f>
        <v>0</v>
      </c>
      <c r="BB117" s="179">
        <v>1</v>
      </c>
      <c r="BC117" s="179"/>
      <c r="BD117" s="179"/>
      <c r="BE117" s="179"/>
      <c r="BF117" s="269">
        <f>(SUM(BC117*10+BD117)/BB117*10)+BE117</f>
        <v>0</v>
      </c>
      <c r="BG117" s="179">
        <v>1</v>
      </c>
      <c r="BH117" s="179"/>
      <c r="BI117" s="179"/>
      <c r="BJ117" s="179"/>
      <c r="BK117" s="269">
        <f>(SUM(BH117*10+BI117)/BG117*10)+BJ117</f>
        <v>0</v>
      </c>
      <c r="BL117" s="153">
        <f>IF(H117&lt;250,0,IF(H117&lt;500,250,IF(H117&lt;750,"500",IF(H117&lt;1000,750,IF(H117&lt;1500,1000,IF(H117&lt;2000,1500,IF(H117&lt;2500,2000,IF(H117&lt;3000,2500,3000))))))))</f>
        <v>0</v>
      </c>
      <c r="BM117" s="181">
        <v>0</v>
      </c>
      <c r="BN117" s="153">
        <v>0</v>
      </c>
      <c r="BO117" s="153" t="str">
        <f>IF(BN117=0,"geen actie",CONCATENATE("diploma uitschrijven: ",BL117," punten"))</f>
        <v>geen actie</v>
      </c>
      <c r="BP117" s="149">
        <v>116</v>
      </c>
    </row>
    <row r="118" spans="1:68" ht="17.25" customHeight="1" x14ac:dyDescent="0.3">
      <c r="A118" s="149">
        <v>117</v>
      </c>
      <c r="B118" s="149" t="str">
        <f>IF(A118=BP118,"v","x")</f>
        <v>v</v>
      </c>
      <c r="C118" s="149"/>
      <c r="D118" s="199"/>
      <c r="E118" s="245"/>
      <c r="F118" s="267"/>
      <c r="G118" s="231"/>
      <c r="H118" s="176">
        <f>SUM(M118+R118+W118+AB118+AG118+AL118+AQ118+AV118+BA118+BF118+BK118)</f>
        <v>0</v>
      </c>
      <c r="I118" s="267"/>
      <c r="J118" s="153">
        <v>2021</v>
      </c>
      <c r="K118" s="453">
        <f>J118-I118</f>
        <v>2021</v>
      </c>
      <c r="L118" s="153">
        <f>H118-M118</f>
        <v>0</v>
      </c>
      <c r="M118" s="164">
        <v>0</v>
      </c>
      <c r="N118" s="179">
        <v>1</v>
      </c>
      <c r="O118" s="179"/>
      <c r="P118" s="179"/>
      <c r="Q118" s="268"/>
      <c r="R118" s="269">
        <f>(SUM(O118*10+P118)/N118*10)+Q118</f>
        <v>0</v>
      </c>
      <c r="S118" s="179">
        <v>1</v>
      </c>
      <c r="T118" s="179"/>
      <c r="U118" s="179"/>
      <c r="V118" s="179"/>
      <c r="W118" s="269">
        <f>(SUM(T118*10+U118)/S118*10)+V118</f>
        <v>0</v>
      </c>
      <c r="X118" s="179">
        <v>1</v>
      </c>
      <c r="Y118" s="179"/>
      <c r="Z118" s="179"/>
      <c r="AA118" s="179"/>
      <c r="AB118" s="269">
        <f>(SUM(Y118*10+Z118)/X118*10)+AA118</f>
        <v>0</v>
      </c>
      <c r="AC118" s="179">
        <v>1</v>
      </c>
      <c r="AD118" s="179"/>
      <c r="AE118" s="179"/>
      <c r="AF118" s="179"/>
      <c r="AG118" s="269">
        <f>(SUM(AD118*10+AE118)/AC118*10)+AF118</f>
        <v>0</v>
      </c>
      <c r="AH118" s="179">
        <v>1</v>
      </c>
      <c r="AI118" s="179"/>
      <c r="AJ118" s="179"/>
      <c r="AK118" s="270"/>
      <c r="AL118" s="269">
        <f>(SUM(AI118*10+AJ118)/AH118*10)+AK118</f>
        <v>0</v>
      </c>
      <c r="AM118" s="179">
        <v>1</v>
      </c>
      <c r="AN118" s="179"/>
      <c r="AO118" s="179"/>
      <c r="AP118" s="270"/>
      <c r="AQ118" s="269">
        <f>(SUM(AN118*10+AO118)/AM118*10)+AP118</f>
        <v>0</v>
      </c>
      <c r="AR118" s="179">
        <v>1</v>
      </c>
      <c r="AS118" s="179"/>
      <c r="AT118" s="179"/>
      <c r="AU118" s="270"/>
      <c r="AV118" s="271">
        <f>SUM(AS118*10+AT118)/AR118*10</f>
        <v>0</v>
      </c>
      <c r="AW118" s="179">
        <v>1</v>
      </c>
      <c r="AX118" s="179"/>
      <c r="AY118" s="179"/>
      <c r="AZ118" s="268"/>
      <c r="BA118" s="269">
        <f>(SUM(AX118*10+AY118)/AW118*10)+AZ118</f>
        <v>0</v>
      </c>
      <c r="BB118" s="179">
        <v>1</v>
      </c>
      <c r="BC118" s="179"/>
      <c r="BD118" s="179"/>
      <c r="BE118" s="179"/>
      <c r="BF118" s="269">
        <f>(SUM(BC118*10+BD118)/BB118*10)+BE118</f>
        <v>0</v>
      </c>
      <c r="BG118" s="179">
        <v>1</v>
      </c>
      <c r="BH118" s="179"/>
      <c r="BI118" s="179"/>
      <c r="BJ118" s="179"/>
      <c r="BK118" s="269">
        <f>(SUM(BH118*10+BI118)/BG118*10)+BJ118</f>
        <v>0</v>
      </c>
      <c r="BL118" s="153">
        <f>IF(H118&lt;250,0,IF(H118&lt;500,250,IF(H118&lt;750,"500",IF(H118&lt;1000,750,IF(H118&lt;1500,1000,IF(H118&lt;2000,1500,IF(H118&lt;2500,2000,IF(H118&lt;3000,2500,3000))))))))</f>
        <v>0</v>
      </c>
      <c r="BM118" s="181">
        <v>0</v>
      </c>
      <c r="BN118" s="153">
        <v>0</v>
      </c>
      <c r="BO118" s="153" t="str">
        <f>IF(BN118=0,"geen actie",CONCATENATE("diploma uitschrijven: ",BL118," punten"))</f>
        <v>geen actie</v>
      </c>
      <c r="BP118" s="149">
        <v>117</v>
      </c>
    </row>
    <row r="119" spans="1:68" ht="17.25" customHeight="1" x14ac:dyDescent="0.3">
      <c r="A119" s="149">
        <v>118</v>
      </c>
      <c r="B119" s="149" t="str">
        <f>IF(A119=BP119,"v","x")</f>
        <v>v</v>
      </c>
      <c r="C119" s="149"/>
      <c r="D119" s="199"/>
      <c r="E119" s="245"/>
      <c r="F119" s="267"/>
      <c r="G119" s="231"/>
      <c r="H119" s="176">
        <f>SUM(M119+R119+W119+AB119+AG119+AL119+AQ119+AV119+BA119+BF119+BK119)</f>
        <v>0</v>
      </c>
      <c r="I119" s="154"/>
      <c r="J119" s="153">
        <v>2021</v>
      </c>
      <c r="K119" s="453">
        <f>J119-I119</f>
        <v>2021</v>
      </c>
      <c r="L119" s="153">
        <f>H119-M119</f>
        <v>0</v>
      </c>
      <c r="M119" s="164">
        <v>0</v>
      </c>
      <c r="N119" s="179">
        <v>1</v>
      </c>
      <c r="O119" s="179"/>
      <c r="P119" s="179"/>
      <c r="Q119" s="268"/>
      <c r="R119" s="269">
        <f>(SUM(O119*10+P119)/N119*10)+Q119</f>
        <v>0</v>
      </c>
      <c r="S119" s="179">
        <v>1</v>
      </c>
      <c r="T119" s="179"/>
      <c r="U119" s="179"/>
      <c r="V119" s="179"/>
      <c r="W119" s="269">
        <f>(SUM(T119*10+U119)/S119*10)+V119</f>
        <v>0</v>
      </c>
      <c r="X119" s="179">
        <v>1</v>
      </c>
      <c r="Y119" s="179"/>
      <c r="Z119" s="179"/>
      <c r="AA119" s="179"/>
      <c r="AB119" s="269">
        <f>(SUM(Y119*10+Z119)/X119*10)+AA119</f>
        <v>0</v>
      </c>
      <c r="AC119" s="179">
        <v>1</v>
      </c>
      <c r="AD119" s="179"/>
      <c r="AE119" s="179"/>
      <c r="AF119" s="179"/>
      <c r="AG119" s="269">
        <f>(SUM(AD119*10+AE119)/AC119*10)+AF119</f>
        <v>0</v>
      </c>
      <c r="AH119" s="179">
        <v>1</v>
      </c>
      <c r="AI119" s="179"/>
      <c r="AJ119" s="179"/>
      <c r="AK119" s="270"/>
      <c r="AL119" s="269">
        <f>(SUM(AI119*10+AJ119)/AH119*10)+AK119</f>
        <v>0</v>
      </c>
      <c r="AM119" s="179">
        <v>1</v>
      </c>
      <c r="AN119" s="179"/>
      <c r="AO119" s="179"/>
      <c r="AP119" s="270"/>
      <c r="AQ119" s="269">
        <f>(SUM(AN119*10+AO119)/AM119*10)+AP119</f>
        <v>0</v>
      </c>
      <c r="AR119" s="179">
        <v>1</v>
      </c>
      <c r="AS119" s="179"/>
      <c r="AT119" s="179"/>
      <c r="AU119" s="270"/>
      <c r="AV119" s="271">
        <f>SUM(AS119*10+AT119)/AR119*10</f>
        <v>0</v>
      </c>
      <c r="AW119" s="179">
        <v>1</v>
      </c>
      <c r="AX119" s="179"/>
      <c r="AY119" s="179"/>
      <c r="AZ119" s="268"/>
      <c r="BA119" s="269">
        <f>(SUM(AX119*10+AY119)/AW119*10)+AZ119</f>
        <v>0</v>
      </c>
      <c r="BB119" s="179">
        <v>1</v>
      </c>
      <c r="BC119" s="179"/>
      <c r="BD119" s="179"/>
      <c r="BE119" s="179"/>
      <c r="BF119" s="269">
        <f>(SUM(BC119*10+BD119)/BB119*10)+BE119</f>
        <v>0</v>
      </c>
      <c r="BG119" s="179">
        <v>1</v>
      </c>
      <c r="BH119" s="179"/>
      <c r="BI119" s="179"/>
      <c r="BJ119" s="179"/>
      <c r="BK119" s="269">
        <f>(SUM(BH119*10+BI119)/BG119*10)+BJ119</f>
        <v>0</v>
      </c>
      <c r="BL119" s="153">
        <f>IF(H119&lt;250,0,IF(H119&lt;500,250,IF(H119&lt;750,"500",IF(H119&lt;1000,750,IF(H119&lt;1500,1000,IF(H119&lt;2000,1500,IF(H119&lt;2500,2000,IF(H119&lt;3000,2500,3000))))))))</f>
        <v>0</v>
      </c>
      <c r="BM119" s="181">
        <v>0</v>
      </c>
      <c r="BN119" s="153">
        <v>0</v>
      </c>
      <c r="BO119" s="153" t="str">
        <f>IF(BN119=0,"geen actie",CONCATENATE("diploma uitschrijven: ",BL119," punten"))</f>
        <v>geen actie</v>
      </c>
      <c r="BP119" s="149">
        <v>118</v>
      </c>
    </row>
    <row r="120" spans="1:68" ht="17.25" customHeight="1" x14ac:dyDescent="0.3">
      <c r="A120" s="149">
        <v>119</v>
      </c>
      <c r="B120" s="149" t="str">
        <f>IF(A120=BP120,"v","x")</f>
        <v>v</v>
      </c>
      <c r="C120" s="149"/>
      <c r="D120" s="199"/>
      <c r="E120" s="245"/>
      <c r="F120" s="266"/>
      <c r="G120" s="231"/>
      <c r="H120" s="176">
        <f>SUM(M120+R120+W120+AB120+AG120+AL120+AQ120+AV120+BA120+BF120+BK120)</f>
        <v>0</v>
      </c>
      <c r="I120" s="267"/>
      <c r="J120" s="153">
        <v>2021</v>
      </c>
      <c r="K120" s="453">
        <f>J120-I120</f>
        <v>2021</v>
      </c>
      <c r="L120" s="153">
        <f>H120-M120</f>
        <v>0</v>
      </c>
      <c r="M120" s="164">
        <v>0</v>
      </c>
      <c r="N120" s="179">
        <v>1</v>
      </c>
      <c r="O120" s="179"/>
      <c r="P120" s="179"/>
      <c r="Q120" s="268"/>
      <c r="R120" s="269">
        <f>(SUM(O120*10+P120)/N120*10)+Q120</f>
        <v>0</v>
      </c>
      <c r="S120" s="179">
        <v>1</v>
      </c>
      <c r="T120" s="179"/>
      <c r="U120" s="179"/>
      <c r="V120" s="179"/>
      <c r="W120" s="269">
        <f>(SUM(T120*10+U120)/S120*10)+V120</f>
        <v>0</v>
      </c>
      <c r="X120" s="179">
        <v>1</v>
      </c>
      <c r="Y120" s="179"/>
      <c r="Z120" s="179"/>
      <c r="AA120" s="179"/>
      <c r="AB120" s="269">
        <f>(SUM(Y120*10+Z120)/X120*10)+AA120</f>
        <v>0</v>
      </c>
      <c r="AC120" s="179">
        <v>1</v>
      </c>
      <c r="AD120" s="179"/>
      <c r="AE120" s="179"/>
      <c r="AF120" s="179"/>
      <c r="AG120" s="269">
        <f>(SUM(AD120*10+AE120)/AC120*10)+AF120</f>
        <v>0</v>
      </c>
      <c r="AH120" s="179">
        <v>1</v>
      </c>
      <c r="AI120" s="179"/>
      <c r="AJ120" s="179"/>
      <c r="AK120" s="270"/>
      <c r="AL120" s="269">
        <f>(SUM(AI120*10+AJ120)/AH120*10)+AK120</f>
        <v>0</v>
      </c>
      <c r="AM120" s="179">
        <v>1</v>
      </c>
      <c r="AN120" s="179"/>
      <c r="AO120" s="179"/>
      <c r="AP120" s="270"/>
      <c r="AQ120" s="269">
        <f>(SUM(AN120*10+AO120)/AM120*10)+AP120</f>
        <v>0</v>
      </c>
      <c r="AR120" s="179">
        <v>1</v>
      </c>
      <c r="AS120" s="179"/>
      <c r="AT120" s="179"/>
      <c r="AU120" s="270"/>
      <c r="AV120" s="271">
        <f>SUM(AS120*10+AT120)/AR120*10</f>
        <v>0</v>
      </c>
      <c r="AW120" s="179">
        <v>1</v>
      </c>
      <c r="AX120" s="179"/>
      <c r="AY120" s="179"/>
      <c r="AZ120" s="268"/>
      <c r="BA120" s="269">
        <f>(SUM(AX120*10+AY120)/AW120*10)+AZ120</f>
        <v>0</v>
      </c>
      <c r="BB120" s="179">
        <v>1</v>
      </c>
      <c r="BC120" s="179"/>
      <c r="BD120" s="179"/>
      <c r="BE120" s="179"/>
      <c r="BF120" s="269">
        <f>(SUM(BC120*10+BD120)/BB120*10)+BE120</f>
        <v>0</v>
      </c>
      <c r="BG120" s="179">
        <v>1</v>
      </c>
      <c r="BH120" s="179"/>
      <c r="BI120" s="179"/>
      <c r="BJ120" s="179"/>
      <c r="BK120" s="269">
        <f>(SUM(BH120*10+BI120)/BG120*10)+BJ120</f>
        <v>0</v>
      </c>
      <c r="BL120" s="153">
        <f>IF(H120&lt;250,0,IF(H120&lt;500,250,IF(H120&lt;750,"500",IF(H120&lt;1000,750,IF(H120&lt;1500,1000,IF(H120&lt;2000,1500,IF(H120&lt;2500,2000,IF(H120&lt;3000,2500,3000))))))))</f>
        <v>0</v>
      </c>
      <c r="BM120" s="181">
        <v>0</v>
      </c>
      <c r="BN120" s="153">
        <v>0</v>
      </c>
      <c r="BO120" s="153" t="str">
        <f>IF(BN120=0,"geen actie",CONCATENATE("diploma uitschrijven: ",BL120," punten"))</f>
        <v>geen actie</v>
      </c>
      <c r="BP120" s="149">
        <v>119</v>
      </c>
    </row>
    <row r="121" spans="1:68" ht="17.25" customHeight="1" x14ac:dyDescent="0.3">
      <c r="A121" s="149">
        <v>120</v>
      </c>
      <c r="B121" s="149" t="str">
        <f>IF(A121=BP121,"v","x")</f>
        <v>v</v>
      </c>
      <c r="C121" s="149"/>
      <c r="D121" s="199"/>
      <c r="E121" s="245"/>
      <c r="F121" s="267"/>
      <c r="G121" s="231"/>
      <c r="H121" s="176">
        <f>SUM(M121+R121+W121+AB121+AG121+AL121+AQ121+AV121+BA121+BF121+BK121)</f>
        <v>0</v>
      </c>
      <c r="I121" s="154"/>
      <c r="J121" s="153">
        <v>2021</v>
      </c>
      <c r="K121" s="453">
        <f>J121-I121</f>
        <v>2021</v>
      </c>
      <c r="L121" s="153">
        <f>H121-M121</f>
        <v>0</v>
      </c>
      <c r="M121" s="164">
        <v>0</v>
      </c>
      <c r="N121" s="179">
        <v>1</v>
      </c>
      <c r="O121" s="179"/>
      <c r="P121" s="179"/>
      <c r="Q121" s="268"/>
      <c r="R121" s="269">
        <f>(SUM(O121*10+P121)/N121*10)+Q121</f>
        <v>0</v>
      </c>
      <c r="S121" s="179">
        <v>1</v>
      </c>
      <c r="T121" s="179"/>
      <c r="U121" s="179"/>
      <c r="V121" s="179"/>
      <c r="W121" s="269">
        <f>(SUM(T121*10+U121)/S121*10)+V121</f>
        <v>0</v>
      </c>
      <c r="X121" s="179">
        <v>1</v>
      </c>
      <c r="Y121" s="179"/>
      <c r="Z121" s="179"/>
      <c r="AA121" s="179"/>
      <c r="AB121" s="269">
        <f>(SUM(Y121*10+Z121)/X121*10)+AA121</f>
        <v>0</v>
      </c>
      <c r="AC121" s="179">
        <v>1</v>
      </c>
      <c r="AD121" s="179"/>
      <c r="AE121" s="179"/>
      <c r="AF121" s="179"/>
      <c r="AG121" s="269">
        <f>(SUM(AD121*10+AE121)/AC121*10)+AF121</f>
        <v>0</v>
      </c>
      <c r="AH121" s="179">
        <v>1</v>
      </c>
      <c r="AI121" s="179"/>
      <c r="AJ121" s="179"/>
      <c r="AK121" s="270"/>
      <c r="AL121" s="269">
        <f>(SUM(AI121*10+AJ121)/AH121*10)+AK121</f>
        <v>0</v>
      </c>
      <c r="AM121" s="179">
        <v>1</v>
      </c>
      <c r="AN121" s="179"/>
      <c r="AO121" s="179"/>
      <c r="AP121" s="270"/>
      <c r="AQ121" s="269">
        <f>(SUM(AN121*10+AO121)/AM121*10)+AP121</f>
        <v>0</v>
      </c>
      <c r="AR121" s="179">
        <v>1</v>
      </c>
      <c r="AS121" s="179"/>
      <c r="AT121" s="179"/>
      <c r="AU121" s="270"/>
      <c r="AV121" s="271">
        <f>SUM(AS121*10+AT121)/AR121*10</f>
        <v>0</v>
      </c>
      <c r="AW121" s="179">
        <v>1</v>
      </c>
      <c r="AX121" s="179"/>
      <c r="AY121" s="179"/>
      <c r="AZ121" s="268"/>
      <c r="BA121" s="269">
        <f>(SUM(AX121*10+AY121)/AW121*10)+AZ121</f>
        <v>0</v>
      </c>
      <c r="BB121" s="179">
        <v>1</v>
      </c>
      <c r="BC121" s="179"/>
      <c r="BD121" s="179"/>
      <c r="BE121" s="179"/>
      <c r="BF121" s="269">
        <f>(SUM(BC121*10+BD121)/BB121*10)+BE121</f>
        <v>0</v>
      </c>
      <c r="BG121" s="179">
        <v>1</v>
      </c>
      <c r="BH121" s="179"/>
      <c r="BI121" s="179"/>
      <c r="BJ121" s="179"/>
      <c r="BK121" s="269">
        <f>(SUM(BH121*10+BI121)/BG121*10)+BJ121</f>
        <v>0</v>
      </c>
      <c r="BL121" s="153">
        <f>IF(H121&lt;250,0,IF(H121&lt;500,250,IF(H121&lt;750,"500",IF(H121&lt;1000,750,IF(H121&lt;1500,1000,IF(H121&lt;2000,1500,IF(H121&lt;2500,2000,IF(H121&lt;3000,2500,3000))))))))</f>
        <v>0</v>
      </c>
      <c r="BM121" s="181">
        <v>0</v>
      </c>
      <c r="BN121" s="153">
        <v>0</v>
      </c>
      <c r="BO121" s="153" t="str">
        <f>IF(BN121=0,"geen actie",CONCATENATE("diploma uitschrijven: ",BL121," punten"))</f>
        <v>geen actie</v>
      </c>
      <c r="BP121" s="149">
        <v>120</v>
      </c>
    </row>
    <row r="122" spans="1:68" ht="17.25" customHeight="1" x14ac:dyDescent="0.3">
      <c r="A122" s="149">
        <v>121</v>
      </c>
      <c r="B122" s="149" t="str">
        <f>IF(A122=BP122,"v","x")</f>
        <v>v</v>
      </c>
      <c r="C122" s="149"/>
      <c r="D122" s="199"/>
      <c r="E122" s="245"/>
      <c r="F122" s="267"/>
      <c r="G122" s="231"/>
      <c r="H122" s="176">
        <f>SUM(M122+R122+W122+AB122+AG122+AL122+AQ122+AV122+BA122+BF122+BK122)</f>
        <v>0</v>
      </c>
      <c r="I122" s="154"/>
      <c r="J122" s="153">
        <v>2021</v>
      </c>
      <c r="K122" s="453">
        <f>J122-I122</f>
        <v>2021</v>
      </c>
      <c r="L122" s="153">
        <f>H122-M122</f>
        <v>0</v>
      </c>
      <c r="M122" s="164">
        <v>0</v>
      </c>
      <c r="N122" s="179">
        <v>1</v>
      </c>
      <c r="O122" s="179"/>
      <c r="P122" s="179"/>
      <c r="Q122" s="268"/>
      <c r="R122" s="269">
        <f>(SUM(O122*10+P122)/N122*10)+Q122</f>
        <v>0</v>
      </c>
      <c r="S122" s="179">
        <v>1</v>
      </c>
      <c r="T122" s="179"/>
      <c r="U122" s="179"/>
      <c r="V122" s="179"/>
      <c r="W122" s="269">
        <f>(SUM(T122*10+U122)/S122*10)+V122</f>
        <v>0</v>
      </c>
      <c r="X122" s="179">
        <v>1</v>
      </c>
      <c r="Y122" s="179"/>
      <c r="Z122" s="179"/>
      <c r="AA122" s="179"/>
      <c r="AB122" s="269">
        <f>(SUM(Y122*10+Z122)/X122*10)+AA122</f>
        <v>0</v>
      </c>
      <c r="AC122" s="179">
        <v>1</v>
      </c>
      <c r="AD122" s="179"/>
      <c r="AE122" s="179"/>
      <c r="AF122" s="179"/>
      <c r="AG122" s="269">
        <f>(SUM(AD122*10+AE122)/AC122*10)+AF122</f>
        <v>0</v>
      </c>
      <c r="AH122" s="179">
        <v>1</v>
      </c>
      <c r="AI122" s="179"/>
      <c r="AJ122" s="179"/>
      <c r="AK122" s="270"/>
      <c r="AL122" s="269">
        <f>(SUM(AI122*10+AJ122)/AH122*10)+AK122</f>
        <v>0</v>
      </c>
      <c r="AM122" s="179">
        <v>1</v>
      </c>
      <c r="AN122" s="179"/>
      <c r="AO122" s="179"/>
      <c r="AP122" s="270"/>
      <c r="AQ122" s="269">
        <f>(SUM(AN122*10+AO122)/AM122*10)+AP122</f>
        <v>0</v>
      </c>
      <c r="AR122" s="179">
        <v>1</v>
      </c>
      <c r="AS122" s="179"/>
      <c r="AT122" s="179"/>
      <c r="AU122" s="270"/>
      <c r="AV122" s="271">
        <f>SUM(AS122*10+AT122)/AR122*10</f>
        <v>0</v>
      </c>
      <c r="AW122" s="179">
        <v>1</v>
      </c>
      <c r="AX122" s="179"/>
      <c r="AY122" s="179"/>
      <c r="AZ122" s="268"/>
      <c r="BA122" s="269">
        <f>(SUM(AX122*10+AY122)/AW122*10)+AZ122</f>
        <v>0</v>
      </c>
      <c r="BB122" s="179">
        <v>1</v>
      </c>
      <c r="BC122" s="179"/>
      <c r="BD122" s="179"/>
      <c r="BE122" s="179"/>
      <c r="BF122" s="269">
        <f>(SUM(BC122*10+BD122)/BB122*10)+BE122</f>
        <v>0</v>
      </c>
      <c r="BG122" s="179">
        <v>1</v>
      </c>
      <c r="BH122" s="179"/>
      <c r="BI122" s="179"/>
      <c r="BJ122" s="179"/>
      <c r="BK122" s="269">
        <f>(SUM(BH122*10+BI122)/BG122*10)+BJ122</f>
        <v>0</v>
      </c>
      <c r="BL122" s="153">
        <f>IF(H122&lt;250,0,IF(H122&lt;500,250,IF(H122&lt;750,"500",IF(H122&lt;1000,750,IF(H122&lt;1500,1000,IF(H122&lt;2000,1500,IF(H122&lt;2500,2000,IF(H122&lt;3000,2500,3000))))))))</f>
        <v>0</v>
      </c>
      <c r="BM122" s="181">
        <v>0</v>
      </c>
      <c r="BN122" s="153">
        <f>BL122-BM122</f>
        <v>0</v>
      </c>
      <c r="BO122" s="153" t="str">
        <f>IF(BN122=0,"geen actie",CONCATENATE("diploma uitschrijven: ",BL122," punten"))</f>
        <v>geen actie</v>
      </c>
      <c r="BP122" s="149">
        <v>121</v>
      </c>
    </row>
    <row r="123" spans="1:68" ht="17.25" customHeight="1" x14ac:dyDescent="0.3">
      <c r="A123" s="149">
        <v>122</v>
      </c>
      <c r="B123" s="149" t="str">
        <f>IF(A123=BP123,"v","x")</f>
        <v>v</v>
      </c>
      <c r="C123" s="149"/>
      <c r="D123" s="199"/>
      <c r="E123" s="245"/>
      <c r="F123" s="266"/>
      <c r="G123" s="231"/>
      <c r="H123" s="176">
        <f>SUM(M123+R123+W123+AB123+AG123+AL123+AQ123+AV123+BA123+BF123+BK123)</f>
        <v>0</v>
      </c>
      <c r="I123" s="267"/>
      <c r="J123" s="153">
        <v>2021</v>
      </c>
      <c r="K123" s="453">
        <f>J123-I123</f>
        <v>2021</v>
      </c>
      <c r="L123" s="153">
        <f>H123-M123</f>
        <v>0</v>
      </c>
      <c r="M123" s="164">
        <v>0</v>
      </c>
      <c r="N123" s="179">
        <v>1</v>
      </c>
      <c r="O123" s="179"/>
      <c r="P123" s="179"/>
      <c r="Q123" s="268"/>
      <c r="R123" s="269">
        <f>(SUM(O123*10+P123)/N123*10)+Q123</f>
        <v>0</v>
      </c>
      <c r="S123" s="179">
        <v>1</v>
      </c>
      <c r="T123" s="179"/>
      <c r="U123" s="179"/>
      <c r="V123" s="179"/>
      <c r="W123" s="269">
        <f>(SUM(T123*10+U123)/S123*10)+V123</f>
        <v>0</v>
      </c>
      <c r="X123" s="179">
        <v>1</v>
      </c>
      <c r="Y123" s="179"/>
      <c r="Z123" s="179"/>
      <c r="AA123" s="179"/>
      <c r="AB123" s="269">
        <f>(SUM(Y123*10+Z123)/X123*10)+AA123</f>
        <v>0</v>
      </c>
      <c r="AC123" s="179">
        <v>1</v>
      </c>
      <c r="AD123" s="179"/>
      <c r="AE123" s="179"/>
      <c r="AF123" s="179"/>
      <c r="AG123" s="269">
        <f>(SUM(AD123*10+AE123)/AC123*10)+AF123</f>
        <v>0</v>
      </c>
      <c r="AH123" s="179">
        <v>1</v>
      </c>
      <c r="AI123" s="179"/>
      <c r="AJ123" s="179"/>
      <c r="AK123" s="270"/>
      <c r="AL123" s="269">
        <f>(SUM(AI123*10+AJ123)/AH123*10)+AK123</f>
        <v>0</v>
      </c>
      <c r="AM123" s="179">
        <v>1</v>
      </c>
      <c r="AN123" s="179"/>
      <c r="AO123" s="179"/>
      <c r="AP123" s="270"/>
      <c r="AQ123" s="269">
        <f>(SUM(AN123*10+AO123)/AM123*10)+AP123</f>
        <v>0</v>
      </c>
      <c r="AR123" s="179">
        <v>1</v>
      </c>
      <c r="AS123" s="179"/>
      <c r="AT123" s="179"/>
      <c r="AU123" s="270"/>
      <c r="AV123" s="271">
        <f>SUM(AS123*10+AT123)/AR123*10</f>
        <v>0</v>
      </c>
      <c r="AW123" s="179">
        <v>1</v>
      </c>
      <c r="AX123" s="179"/>
      <c r="AY123" s="179"/>
      <c r="AZ123" s="268"/>
      <c r="BA123" s="269">
        <f>(SUM(AX123*10+AY123)/AW123*10)+AZ123</f>
        <v>0</v>
      </c>
      <c r="BB123" s="179">
        <v>1</v>
      </c>
      <c r="BC123" s="179"/>
      <c r="BD123" s="179"/>
      <c r="BE123" s="179"/>
      <c r="BF123" s="269">
        <f>(SUM(BC123*10+BD123)/BB123*10)+BE123</f>
        <v>0</v>
      </c>
      <c r="BG123" s="179">
        <v>1</v>
      </c>
      <c r="BH123" s="179"/>
      <c r="BI123" s="179"/>
      <c r="BJ123" s="179"/>
      <c r="BK123" s="269">
        <f>(SUM(BH123*10+BI123)/BG123*10)+BJ123</f>
        <v>0</v>
      </c>
      <c r="BL123" s="153">
        <f>IF(H123&lt;250,0,IF(H123&lt;500,250,IF(H123&lt;750,"500",IF(H123&lt;1000,750,IF(H123&lt;1500,1000,IF(H123&lt;2000,1500,IF(H123&lt;2500,2000,IF(H123&lt;3000,2500,3000))))))))</f>
        <v>0</v>
      </c>
      <c r="BM123" s="181">
        <v>0</v>
      </c>
      <c r="BN123" s="153">
        <f>BL123-BM123</f>
        <v>0</v>
      </c>
      <c r="BO123" s="153" t="str">
        <f>IF(BN123=0,"geen actie",CONCATENATE("diploma uitschrijven: ",BL123," punten"))</f>
        <v>geen actie</v>
      </c>
      <c r="BP123" s="149">
        <v>122</v>
      </c>
    </row>
    <row r="124" spans="1:68" ht="17.25" customHeight="1" x14ac:dyDescent="0.3">
      <c r="A124" s="149">
        <v>123</v>
      </c>
      <c r="B124" s="149" t="str">
        <f>IF(A124=BP124,"v","x")</f>
        <v>v</v>
      </c>
      <c r="C124" s="149"/>
      <c r="D124" s="199"/>
      <c r="E124" s="245"/>
      <c r="F124" s="266"/>
      <c r="G124" s="231"/>
      <c r="H124" s="176">
        <f>SUM(M124+R124+W124+AB124+AG124+AL124+AQ124+AV124+BA124+BF124+BK124)</f>
        <v>0</v>
      </c>
      <c r="I124" s="267"/>
      <c r="J124" s="153">
        <v>2021</v>
      </c>
      <c r="K124" s="453">
        <f>J124-I124</f>
        <v>2021</v>
      </c>
      <c r="L124" s="153">
        <f>H124-M124</f>
        <v>0</v>
      </c>
      <c r="M124" s="164">
        <v>0</v>
      </c>
      <c r="N124" s="179">
        <v>1</v>
      </c>
      <c r="O124" s="179"/>
      <c r="P124" s="179"/>
      <c r="Q124" s="268"/>
      <c r="R124" s="269">
        <f>(SUM(O124*10+P124)/N124*10)+Q124</f>
        <v>0</v>
      </c>
      <c r="S124" s="179">
        <v>1</v>
      </c>
      <c r="T124" s="179"/>
      <c r="U124" s="179"/>
      <c r="V124" s="179"/>
      <c r="W124" s="269">
        <f>(SUM(T124*10+U124)/S124*10)+V124</f>
        <v>0</v>
      </c>
      <c r="X124" s="179">
        <v>1</v>
      </c>
      <c r="Y124" s="179"/>
      <c r="Z124" s="179"/>
      <c r="AA124" s="179"/>
      <c r="AB124" s="269">
        <f>(SUM(Y124*10+Z124)/X124*10)+AA124</f>
        <v>0</v>
      </c>
      <c r="AC124" s="179">
        <v>1</v>
      </c>
      <c r="AD124" s="179"/>
      <c r="AE124" s="179"/>
      <c r="AF124" s="179"/>
      <c r="AG124" s="269">
        <f>(SUM(AD124*10+AE124)/AC124*10)+AF124</f>
        <v>0</v>
      </c>
      <c r="AH124" s="179">
        <v>1</v>
      </c>
      <c r="AI124" s="179"/>
      <c r="AJ124" s="179"/>
      <c r="AK124" s="270"/>
      <c r="AL124" s="269">
        <f>(SUM(AI124*10+AJ124)/AH124*10)+AK124</f>
        <v>0</v>
      </c>
      <c r="AM124" s="179">
        <v>1</v>
      </c>
      <c r="AN124" s="179"/>
      <c r="AO124" s="179"/>
      <c r="AP124" s="270"/>
      <c r="AQ124" s="269">
        <f>(SUM(AN124*10+AO124)/AM124*10)+AP124</f>
        <v>0</v>
      </c>
      <c r="AR124" s="179">
        <v>1</v>
      </c>
      <c r="AS124" s="179"/>
      <c r="AT124" s="179"/>
      <c r="AU124" s="270"/>
      <c r="AV124" s="271">
        <f>SUM(AS124*10+AT124)/AR124*10</f>
        <v>0</v>
      </c>
      <c r="AW124" s="179">
        <v>1</v>
      </c>
      <c r="AX124" s="179"/>
      <c r="AY124" s="179"/>
      <c r="AZ124" s="268"/>
      <c r="BA124" s="269">
        <f>(SUM(AX124*10+AY124)/AW124*10)+AZ124</f>
        <v>0</v>
      </c>
      <c r="BB124" s="179">
        <v>1</v>
      </c>
      <c r="BC124" s="179"/>
      <c r="BD124" s="179"/>
      <c r="BE124" s="179"/>
      <c r="BF124" s="269">
        <f>(SUM(BC124*10+BD124)/BB124*10)+BE124</f>
        <v>0</v>
      </c>
      <c r="BG124" s="179">
        <v>1</v>
      </c>
      <c r="BH124" s="179"/>
      <c r="BI124" s="179"/>
      <c r="BJ124" s="179"/>
      <c r="BK124" s="269">
        <f>(SUM(BH124*10+BI124)/BG124*10)+BJ124</f>
        <v>0</v>
      </c>
      <c r="BL124" s="153">
        <f>IF(H124&lt;250,0,IF(H124&lt;500,250,IF(H124&lt;750,"500",IF(H124&lt;1000,750,IF(H124&lt;1500,1000,IF(H124&lt;2000,1500,IF(H124&lt;2500,2000,IF(H124&lt;3000,2500,3000))))))))</f>
        <v>0</v>
      </c>
      <c r="BM124" s="181">
        <v>0</v>
      </c>
      <c r="BN124" s="153">
        <v>0</v>
      </c>
      <c r="BO124" s="153" t="str">
        <f>IF(BN124=0,"geen actie",CONCATENATE("diploma uitschrijven: ",BL124," punten"))</f>
        <v>geen actie</v>
      </c>
      <c r="BP124" s="149">
        <v>123</v>
      </c>
    </row>
    <row r="125" spans="1:68" ht="17.25" customHeight="1" x14ac:dyDescent="0.3">
      <c r="A125" s="149">
        <v>124</v>
      </c>
      <c r="B125" s="149" t="str">
        <f>IF(A125=BP125,"v","x")</f>
        <v>v</v>
      </c>
      <c r="C125" s="149"/>
      <c r="D125" s="199"/>
      <c r="E125" s="245"/>
      <c r="F125" s="267"/>
      <c r="G125" s="231"/>
      <c r="H125" s="176"/>
      <c r="I125" s="154"/>
      <c r="J125" s="153">
        <v>2021</v>
      </c>
      <c r="K125" s="453">
        <f>J125-I125</f>
        <v>2021</v>
      </c>
      <c r="L125" s="153">
        <f>H125-M125</f>
        <v>0</v>
      </c>
      <c r="M125" s="164">
        <v>0</v>
      </c>
      <c r="N125" s="179">
        <v>1</v>
      </c>
      <c r="O125" s="179"/>
      <c r="P125" s="179"/>
      <c r="Q125" s="268"/>
      <c r="R125" s="269">
        <f>(SUM(O125*10+P125)/N125*10)+Q125</f>
        <v>0</v>
      </c>
      <c r="S125" s="179">
        <v>1</v>
      </c>
      <c r="T125" s="179"/>
      <c r="U125" s="179"/>
      <c r="V125" s="179"/>
      <c r="W125" s="269">
        <f>(SUM(T125*10+U125)/S125*10)+V125</f>
        <v>0</v>
      </c>
      <c r="X125" s="179">
        <v>1</v>
      </c>
      <c r="Y125" s="179"/>
      <c r="Z125" s="179"/>
      <c r="AA125" s="179"/>
      <c r="AB125" s="269">
        <f>(SUM(Y125*10+Z125)/X125*10)+AA125</f>
        <v>0</v>
      </c>
      <c r="AC125" s="179">
        <v>1</v>
      </c>
      <c r="AD125" s="179"/>
      <c r="AE125" s="179"/>
      <c r="AF125" s="179"/>
      <c r="AG125" s="269">
        <f>(SUM(AD125*10+AE125)/AC125*10)+AF125</f>
        <v>0</v>
      </c>
      <c r="AH125" s="179">
        <v>1</v>
      </c>
      <c r="AI125" s="179"/>
      <c r="AJ125" s="179"/>
      <c r="AK125" s="270"/>
      <c r="AL125" s="269">
        <f>(SUM(AI125*10+AJ125)/AH125*10)+AK125</f>
        <v>0</v>
      </c>
      <c r="AM125" s="179">
        <v>1</v>
      </c>
      <c r="AN125" s="179"/>
      <c r="AO125" s="179"/>
      <c r="AP125" s="270"/>
      <c r="AQ125" s="269">
        <f>(SUM(AN125*10+AO125)/AM125*10)+AP125</f>
        <v>0</v>
      </c>
      <c r="AR125" s="179">
        <v>1</v>
      </c>
      <c r="AS125" s="179"/>
      <c r="AT125" s="179"/>
      <c r="AU125" s="270"/>
      <c r="AV125" s="271">
        <f>SUM(AS125*10+AT125)/AR125*10</f>
        <v>0</v>
      </c>
      <c r="AW125" s="179">
        <v>1</v>
      </c>
      <c r="AX125" s="179"/>
      <c r="AY125" s="179"/>
      <c r="AZ125" s="268"/>
      <c r="BA125" s="269">
        <f>(SUM(AX125*10+AY125)/AW125*10)+AZ125</f>
        <v>0</v>
      </c>
      <c r="BB125" s="179">
        <v>1</v>
      </c>
      <c r="BC125" s="179"/>
      <c r="BD125" s="179"/>
      <c r="BE125" s="179"/>
      <c r="BF125" s="269">
        <f>(SUM(BC125*10+BD125)/BB125*10)+BE125</f>
        <v>0</v>
      </c>
      <c r="BG125" s="179">
        <v>1</v>
      </c>
      <c r="BH125" s="179"/>
      <c r="BI125" s="179"/>
      <c r="BJ125" s="179"/>
      <c r="BK125" s="269">
        <f>(SUM(BH125*10+BI125)/BG125*10)+BJ125</f>
        <v>0</v>
      </c>
      <c r="BL125" s="153">
        <f>IF(H125&lt;250,0,IF(H125&lt;500,250,IF(H125&lt;750,"500",IF(H125&lt;1000,750,IF(H125&lt;1500,1000,IF(H125&lt;2000,1500,IF(H125&lt;2500,2000,IF(H125&lt;3000,2500,3000))))))))</f>
        <v>0</v>
      </c>
      <c r="BM125" s="181">
        <v>0</v>
      </c>
      <c r="BN125" s="153">
        <f>BL125-BM125</f>
        <v>0</v>
      </c>
      <c r="BO125" s="153" t="str">
        <f>IF(BN125=0,"geen actie",CONCATENATE("diploma uitschrijven: ",BL125," punten"))</f>
        <v>geen actie</v>
      </c>
      <c r="BP125" s="149">
        <v>124</v>
      </c>
    </row>
    <row r="126" spans="1:68" ht="17.25" customHeight="1" x14ac:dyDescent="0.3">
      <c r="D126" s="182"/>
      <c r="BK126" s="168"/>
      <c r="BP126" s="182"/>
    </row>
    <row r="127" spans="1:68" ht="17.25" customHeight="1" x14ac:dyDescent="0.3">
      <c r="D127" s="182"/>
      <c r="BK127" s="168"/>
    </row>
    <row r="128" spans="1:68" s="150" customFormat="1" x14ac:dyDescent="0.3">
      <c r="G128" s="208"/>
      <c r="BK128" s="168"/>
      <c r="BL128" s="182"/>
      <c r="BM128" s="210"/>
      <c r="BN128" s="182"/>
      <c r="BO128" s="182"/>
      <c r="BP128" s="209"/>
    </row>
    <row r="129" spans="7:68" s="150" customFormat="1" x14ac:dyDescent="0.3">
      <c r="G129" s="208"/>
      <c r="BK129" s="168"/>
      <c r="BL129" s="182"/>
      <c r="BM129" s="210"/>
      <c r="BN129" s="182"/>
      <c r="BO129" s="182"/>
      <c r="BP129" s="209"/>
    </row>
    <row r="130" spans="7:68" s="150" customFormat="1" x14ac:dyDescent="0.3">
      <c r="G130" s="208"/>
      <c r="BK130" s="168"/>
      <c r="BL130" s="182"/>
      <c r="BM130" s="210"/>
      <c r="BN130" s="182"/>
      <c r="BO130" s="182"/>
      <c r="BP130" s="209"/>
    </row>
    <row r="131" spans="7:68" s="150" customFormat="1" x14ac:dyDescent="0.3">
      <c r="G131" s="208"/>
      <c r="BK131" s="168"/>
      <c r="BL131" s="182"/>
      <c r="BM131" s="210"/>
      <c r="BN131" s="182"/>
      <c r="BO131" s="182"/>
      <c r="BP131" s="209"/>
    </row>
    <row r="132" spans="7:68" s="150" customFormat="1" x14ac:dyDescent="0.3">
      <c r="G132" s="208"/>
      <c r="BK132" s="168"/>
      <c r="BL132" s="182"/>
      <c r="BM132" s="210"/>
      <c r="BN132" s="182"/>
      <c r="BO132" s="182"/>
      <c r="BP132" s="209"/>
    </row>
    <row r="133" spans="7:68" s="150" customFormat="1" x14ac:dyDescent="0.3">
      <c r="G133" s="208"/>
      <c r="BK133" s="168"/>
      <c r="BL133" s="182"/>
      <c r="BM133" s="210"/>
      <c r="BN133" s="182"/>
      <c r="BO133" s="182"/>
      <c r="BP133" s="209"/>
    </row>
    <row r="134" spans="7:68" s="150" customFormat="1" x14ac:dyDescent="0.3">
      <c r="G134" s="208"/>
      <c r="BK134" s="168"/>
      <c r="BL134" s="182"/>
      <c r="BM134" s="210"/>
      <c r="BN134" s="182"/>
      <c r="BO134" s="182"/>
      <c r="BP134" s="209"/>
    </row>
    <row r="135" spans="7:68" s="150" customFormat="1" x14ac:dyDescent="0.3">
      <c r="G135" s="208"/>
      <c r="BK135" s="168"/>
      <c r="BL135" s="182"/>
      <c r="BM135" s="210"/>
      <c r="BN135" s="182"/>
      <c r="BO135" s="182"/>
      <c r="BP135" s="209"/>
    </row>
    <row r="136" spans="7:68" s="150" customFormat="1" x14ac:dyDescent="0.3">
      <c r="G136" s="208"/>
      <c r="BK136" s="168"/>
      <c r="BL136" s="182"/>
      <c r="BM136" s="210"/>
      <c r="BN136" s="182"/>
      <c r="BO136" s="182"/>
      <c r="BP136" s="209"/>
    </row>
    <row r="137" spans="7:68" s="150" customFormat="1" x14ac:dyDescent="0.3">
      <c r="G137" s="208"/>
      <c r="BK137" s="168"/>
      <c r="BL137" s="182"/>
      <c r="BM137" s="210"/>
      <c r="BN137" s="182"/>
      <c r="BO137" s="182"/>
      <c r="BP137" s="209"/>
    </row>
    <row r="138" spans="7:68" s="150" customFormat="1" x14ac:dyDescent="0.3">
      <c r="G138" s="208"/>
      <c r="BK138" s="168"/>
      <c r="BL138" s="182"/>
      <c r="BM138" s="210"/>
      <c r="BN138" s="182"/>
      <c r="BO138" s="182"/>
      <c r="BP138" s="209"/>
    </row>
    <row r="139" spans="7:68" s="150" customFormat="1" x14ac:dyDescent="0.3">
      <c r="G139" s="208"/>
      <c r="BK139" s="168"/>
      <c r="BL139" s="182"/>
      <c r="BM139" s="210"/>
      <c r="BN139" s="182"/>
      <c r="BO139" s="182"/>
      <c r="BP139" s="209"/>
    </row>
    <row r="140" spans="7:68" s="150" customFormat="1" x14ac:dyDescent="0.3">
      <c r="G140" s="208"/>
      <c r="BK140" s="168"/>
      <c r="BL140" s="182"/>
      <c r="BM140" s="210"/>
      <c r="BN140" s="182"/>
      <c r="BO140" s="182"/>
      <c r="BP140" s="209"/>
    </row>
    <row r="141" spans="7:68" s="150" customFormat="1" x14ac:dyDescent="0.3">
      <c r="G141" s="208"/>
      <c r="BK141" s="168"/>
      <c r="BL141" s="182"/>
      <c r="BM141" s="210"/>
      <c r="BN141" s="182"/>
      <c r="BO141" s="182"/>
      <c r="BP141" s="209"/>
    </row>
    <row r="142" spans="7:68" s="150" customFormat="1" x14ac:dyDescent="0.3">
      <c r="G142" s="208"/>
      <c r="BK142" s="168"/>
      <c r="BL142" s="182"/>
      <c r="BM142" s="210"/>
      <c r="BN142" s="182"/>
      <c r="BO142" s="182"/>
      <c r="BP142" s="209"/>
    </row>
    <row r="143" spans="7:68" s="150" customFormat="1" x14ac:dyDescent="0.3">
      <c r="G143" s="208"/>
      <c r="BK143" s="168"/>
      <c r="BL143" s="182"/>
      <c r="BM143" s="210"/>
      <c r="BN143" s="182"/>
      <c r="BO143" s="182"/>
      <c r="BP143" s="209"/>
    </row>
    <row r="144" spans="7:68" s="150" customFormat="1" x14ac:dyDescent="0.3">
      <c r="G144" s="208"/>
      <c r="BK144" s="168"/>
    </row>
    <row r="145" spans="7:63" s="150" customFormat="1" x14ac:dyDescent="0.3">
      <c r="G145" s="208"/>
      <c r="BK145" s="168"/>
    </row>
    <row r="146" spans="7:63" s="150" customFormat="1" x14ac:dyDescent="0.3">
      <c r="G146" s="208"/>
      <c r="BK146" s="168"/>
    </row>
    <row r="147" spans="7:63" s="150" customFormat="1" x14ac:dyDescent="0.3">
      <c r="G147" s="208"/>
      <c r="BK147" s="168"/>
    </row>
    <row r="148" spans="7:63" s="150" customFormat="1" x14ac:dyDescent="0.3">
      <c r="G148" s="208"/>
      <c r="BK148" s="168"/>
    </row>
    <row r="149" spans="7:63" s="150" customFormat="1" x14ac:dyDescent="0.3">
      <c r="G149" s="208"/>
      <c r="BK149" s="168"/>
    </row>
    <row r="150" spans="7:63" s="150" customFormat="1" x14ac:dyDescent="0.3">
      <c r="G150" s="208"/>
      <c r="BK150" s="168"/>
    </row>
    <row r="151" spans="7:63" s="150" customFormat="1" x14ac:dyDescent="0.3">
      <c r="G151" s="208"/>
      <c r="BK151" s="168"/>
    </row>
    <row r="152" spans="7:63" s="150" customFormat="1" x14ac:dyDescent="0.3">
      <c r="G152" s="208"/>
      <c r="BK152" s="168"/>
    </row>
    <row r="153" spans="7:63" s="150" customFormat="1" x14ac:dyDescent="0.3">
      <c r="G153" s="208"/>
      <c r="BK153" s="168"/>
    </row>
    <row r="154" spans="7:63" s="150" customFormat="1" x14ac:dyDescent="0.3">
      <c r="G154" s="208"/>
      <c r="BK154" s="168"/>
    </row>
    <row r="155" spans="7:63" s="150" customFormat="1" x14ac:dyDescent="0.3">
      <c r="G155" s="208"/>
      <c r="BK155" s="168"/>
    </row>
    <row r="156" spans="7:63" s="150" customFormat="1" x14ac:dyDescent="0.3">
      <c r="G156" s="208"/>
      <c r="BK156" s="168"/>
    </row>
    <row r="157" spans="7:63" s="150" customFormat="1" x14ac:dyDescent="0.3">
      <c r="G157" s="208"/>
      <c r="BK157" s="168"/>
    </row>
    <row r="158" spans="7:63" s="150" customFormat="1" x14ac:dyDescent="0.3">
      <c r="G158" s="208"/>
      <c r="BK158" s="168"/>
    </row>
    <row r="159" spans="7:63" s="150" customFormat="1" x14ac:dyDescent="0.3">
      <c r="G159" s="208"/>
      <c r="BK159" s="168"/>
    </row>
    <row r="160" spans="7:63" s="150" customFormat="1" x14ac:dyDescent="0.3">
      <c r="G160" s="208"/>
      <c r="BK160" s="168"/>
    </row>
    <row r="161" spans="7:63" s="150" customFormat="1" x14ac:dyDescent="0.3">
      <c r="G161" s="208"/>
      <c r="BK161" s="168"/>
    </row>
    <row r="162" spans="7:63" s="150" customFormat="1" x14ac:dyDescent="0.3">
      <c r="G162" s="208"/>
      <c r="BK162" s="168"/>
    </row>
    <row r="163" spans="7:63" s="150" customFormat="1" x14ac:dyDescent="0.3">
      <c r="G163" s="208"/>
      <c r="BK163" s="168"/>
    </row>
    <row r="164" spans="7:63" s="150" customFormat="1" x14ac:dyDescent="0.3">
      <c r="G164" s="208"/>
      <c r="BK164" s="168"/>
    </row>
    <row r="165" spans="7:63" s="150" customFormat="1" x14ac:dyDescent="0.3">
      <c r="G165" s="208"/>
      <c r="BK165" s="168"/>
    </row>
    <row r="166" spans="7:63" s="150" customFormat="1" x14ac:dyDescent="0.3">
      <c r="G166" s="208"/>
      <c r="BK166" s="168"/>
    </row>
    <row r="167" spans="7:63" s="150" customFormat="1" x14ac:dyDescent="0.3">
      <c r="G167" s="208"/>
      <c r="BK167" s="168"/>
    </row>
    <row r="168" spans="7:63" s="150" customFormat="1" x14ac:dyDescent="0.3">
      <c r="G168" s="208"/>
      <c r="BK168" s="168"/>
    </row>
    <row r="169" spans="7:63" s="150" customFormat="1" x14ac:dyDescent="0.3">
      <c r="G169" s="208"/>
      <c r="BK169" s="168"/>
    </row>
    <row r="170" spans="7:63" s="150" customFormat="1" x14ac:dyDescent="0.3">
      <c r="G170" s="208"/>
      <c r="BK170" s="168"/>
    </row>
    <row r="171" spans="7:63" s="150" customFormat="1" x14ac:dyDescent="0.3">
      <c r="G171" s="208"/>
      <c r="BK171" s="168"/>
    </row>
    <row r="172" spans="7:63" s="150" customFormat="1" x14ac:dyDescent="0.3">
      <c r="G172" s="208"/>
      <c r="BK172" s="168"/>
    </row>
    <row r="173" spans="7:63" s="150" customFormat="1" x14ac:dyDescent="0.3">
      <c r="G173" s="208"/>
      <c r="BK173" s="168"/>
    </row>
    <row r="174" spans="7:63" s="150" customFormat="1" x14ac:dyDescent="0.3">
      <c r="G174" s="208"/>
      <c r="BK174" s="168"/>
    </row>
    <row r="175" spans="7:63" s="150" customFormat="1" x14ac:dyDescent="0.3">
      <c r="G175" s="208"/>
      <c r="BK175" s="168"/>
    </row>
    <row r="176" spans="7:63" s="150" customFormat="1" x14ac:dyDescent="0.3">
      <c r="G176" s="208"/>
      <c r="BK176" s="168"/>
    </row>
    <row r="177" spans="7:63" s="150" customFormat="1" x14ac:dyDescent="0.3">
      <c r="G177" s="208"/>
      <c r="BK177" s="168"/>
    </row>
    <row r="178" spans="7:63" s="150" customFormat="1" x14ac:dyDescent="0.3">
      <c r="G178" s="208"/>
      <c r="BK178" s="168"/>
    </row>
    <row r="179" spans="7:63" s="150" customFormat="1" x14ac:dyDescent="0.3">
      <c r="G179" s="208"/>
      <c r="BK179" s="168"/>
    </row>
    <row r="180" spans="7:63" s="150" customFormat="1" x14ac:dyDescent="0.3">
      <c r="G180" s="208"/>
      <c r="BK180" s="168"/>
    </row>
    <row r="181" spans="7:63" s="150" customFormat="1" x14ac:dyDescent="0.3">
      <c r="G181" s="208"/>
      <c r="BK181" s="168"/>
    </row>
    <row r="182" spans="7:63" s="150" customFormat="1" x14ac:dyDescent="0.3">
      <c r="G182" s="208"/>
      <c r="BK182" s="168"/>
    </row>
    <row r="183" spans="7:63" s="150" customFormat="1" x14ac:dyDescent="0.3">
      <c r="G183" s="208"/>
      <c r="BK183" s="168"/>
    </row>
    <row r="184" spans="7:63" s="150" customFormat="1" x14ac:dyDescent="0.3">
      <c r="G184" s="208"/>
      <c r="BK184" s="168"/>
    </row>
    <row r="185" spans="7:63" s="150" customFormat="1" x14ac:dyDescent="0.3">
      <c r="G185" s="208"/>
      <c r="BK185" s="168"/>
    </row>
    <row r="186" spans="7:63" s="150" customFormat="1" x14ac:dyDescent="0.3">
      <c r="G186" s="208"/>
      <c r="BK186" s="168"/>
    </row>
    <row r="187" spans="7:63" s="150" customFormat="1" x14ac:dyDescent="0.3">
      <c r="G187" s="208"/>
      <c r="BK187" s="168"/>
    </row>
  </sheetData>
  <autoFilter ref="A1:BP125" xr:uid="{3C340C97-7F39-431D-B28B-402DDF8377A1}">
    <sortState xmlns:xlrd2="http://schemas.microsoft.com/office/spreadsheetml/2017/richdata2" ref="A2:BP125">
      <sortCondition ref="E2:E123"/>
    </sortState>
  </autoFilter>
  <conditionalFormatting sqref="BL2:BN125">
    <cfRule type="expression" dxfId="99" priority="10">
      <formula>NOT(ISERROR(SEARCH("diploma",BL2)))</formula>
    </cfRule>
    <cfRule type="expression" dxfId="98" priority="11">
      <formula>NOT(ISERROR(SEARCH("diploma",BL2)))</formula>
    </cfRule>
  </conditionalFormatting>
  <conditionalFormatting sqref="B2:B125">
    <cfRule type="cellIs" dxfId="97" priority="12" operator="equal">
      <formula>"v"</formula>
    </cfRule>
  </conditionalFormatting>
  <conditionalFormatting sqref="S1">
    <cfRule type="cellIs" dxfId="96" priority="13" operator="between">
      <formula>0</formula>
      <formula>200</formula>
    </cfRule>
  </conditionalFormatting>
  <conditionalFormatting sqref="Z1:AA1">
    <cfRule type="cellIs" dxfId="95" priority="14" operator="between">
      <formula>1</formula>
      <formula>200</formula>
    </cfRule>
  </conditionalFormatting>
  <conditionalFormatting sqref="X1">
    <cfRule type="cellIs" dxfId="94" priority="15" operator="between">
      <formula>0</formula>
      <formula>200</formula>
    </cfRule>
  </conditionalFormatting>
  <conditionalFormatting sqref="AC1">
    <cfRule type="cellIs" dxfId="93" priority="16" operator="between">
      <formula>0</formula>
      <formula>200</formula>
    </cfRule>
  </conditionalFormatting>
  <conditionalFormatting sqref="AH1">
    <cfRule type="cellIs" dxfId="92" priority="17" operator="between">
      <formula>0</formula>
      <formula>200</formula>
    </cfRule>
  </conditionalFormatting>
  <conditionalFormatting sqref="AM1">
    <cfRule type="cellIs" dxfId="91" priority="18" operator="between">
      <formula>0</formula>
      <formula>200</formula>
    </cfRule>
  </conditionalFormatting>
  <conditionalFormatting sqref="AR1">
    <cfRule type="cellIs" dxfId="90" priority="19" operator="between">
      <formula>0</formula>
      <formula>200</formula>
    </cfRule>
  </conditionalFormatting>
  <conditionalFormatting sqref="AW1">
    <cfRule type="cellIs" dxfId="89" priority="20" operator="between">
      <formula>0</formula>
      <formula>200</formula>
    </cfRule>
  </conditionalFormatting>
  <conditionalFormatting sqref="BB1">
    <cfRule type="cellIs" dxfId="88" priority="21" operator="between">
      <formula>0</formula>
      <formula>200</formula>
    </cfRule>
  </conditionalFormatting>
  <conditionalFormatting sqref="BG1">
    <cfRule type="cellIs" dxfId="87" priority="22" operator="between">
      <formula>0</formula>
      <formula>200</formula>
    </cfRule>
  </conditionalFormatting>
  <conditionalFormatting sqref="N1:BK1048576">
    <cfRule type="cellIs" dxfId="86" priority="23" operator="greaterThan">
      <formula>150</formula>
    </cfRule>
  </conditionalFormatting>
  <conditionalFormatting sqref="BO2:BO125">
    <cfRule type="containsText" dxfId="85" priority="8" operator="containsText" text="geen actie">
      <formula>NOT(ISERROR(SEARCH("geen actie",BO2)))</formula>
    </cfRule>
    <cfRule type="containsText" dxfId="84" priority="9" operator="containsText" text="diploma">
      <formula>NOT(ISERROR(SEARCH("diploma",BO2)))</formula>
    </cfRule>
  </conditionalFormatting>
  <conditionalFormatting sqref="F2:F125">
    <cfRule type="cellIs" dxfId="83" priority="7" operator="lessThan">
      <formula>1000</formula>
    </cfRule>
  </conditionalFormatting>
  <conditionalFormatting sqref="B2:B125">
    <cfRule type="containsText" dxfId="82" priority="5" operator="containsText" text="x">
      <formula>NOT(ISERROR(SEARCH("x",B2)))</formula>
    </cfRule>
  </conditionalFormatting>
  <conditionalFormatting sqref="K2:K125">
    <cfRule type="cellIs" dxfId="81" priority="2" operator="equal">
      <formula>12</formula>
    </cfRule>
    <cfRule type="cellIs" dxfId="80" priority="3" operator="lessThan">
      <formula>19</formula>
    </cfRule>
    <cfRule type="cellIs" dxfId="79" priority="4" operator="greaterThan">
      <formula>19</formula>
    </cfRule>
  </conditionalFormatting>
  <conditionalFormatting sqref="J2:J125">
    <cfRule type="cellIs" dxfId="78" priority="1" operator="greaterThan">
      <formula>1900</formula>
    </cfRule>
  </conditionalFormatting>
  <pageMargins left="0.75" right="0.75" top="1" bottom="1" header="0.51180555555555496" footer="0.51180555555555496"/>
  <pageSetup paperSize="9" firstPageNumber="0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D89A-0AF4-4C12-956D-095D46419017}">
  <sheetPr codeName="Blad9">
    <tabColor theme="5" tint="-0.499984740745262"/>
  </sheetPr>
  <dimension ref="A1:AU210"/>
  <sheetViews>
    <sheetView zoomScaleNormal="100" workbookViewId="0">
      <selection activeCell="A20" sqref="A20"/>
    </sheetView>
  </sheetViews>
  <sheetFormatPr defaultColWidth="8.88671875" defaultRowHeight="13.2" x14ac:dyDescent="0.25"/>
  <cols>
    <col min="1" max="1" width="27.109375" style="156" customWidth="1"/>
    <col min="2" max="4" width="5" style="156" customWidth="1"/>
    <col min="5" max="14" width="4.33203125" style="156" customWidth="1"/>
    <col min="15" max="22" width="6.109375" style="156" customWidth="1"/>
    <col min="23" max="23" width="8.33203125" style="354" customWidth="1"/>
    <col min="24" max="25" width="10.44140625" style="156" bestFit="1" customWidth="1"/>
    <col min="26" max="26" width="13.109375" style="156" bestFit="1" customWidth="1"/>
    <col min="27" max="27" width="7.109375" style="156" bestFit="1" customWidth="1"/>
    <col min="28" max="28" width="4.109375" style="156" customWidth="1"/>
    <col min="29" max="29" width="9.33203125" style="156" bestFit="1" customWidth="1"/>
    <col min="30" max="30" width="10.6640625" style="156" bestFit="1" customWidth="1"/>
    <col min="31" max="31" width="10.88671875" style="156" bestFit="1" customWidth="1"/>
    <col min="32" max="32" width="3.33203125" style="156" customWidth="1"/>
    <col min="33" max="33" width="3.6640625" style="156" customWidth="1"/>
    <col min="34" max="34" width="4.33203125" style="156" customWidth="1"/>
    <col min="35" max="35" width="4" style="156" customWidth="1"/>
    <col min="36" max="37" width="3.88671875" style="156" customWidth="1"/>
    <col min="38" max="38" width="3.6640625" style="156" customWidth="1"/>
    <col min="39" max="39" width="3.88671875" style="156" customWidth="1"/>
    <col min="40" max="40" width="4.109375" style="156" customWidth="1"/>
    <col min="41" max="41" width="3.6640625" style="156" customWidth="1"/>
    <col min="42" max="42" width="4" style="156" customWidth="1"/>
    <col min="43" max="43" width="4.109375" style="156" customWidth="1"/>
    <col min="44" max="44" width="4.44140625" style="156" customWidth="1"/>
    <col min="45" max="45" width="5.109375" style="156" customWidth="1"/>
    <col min="46" max="16384" width="8.88671875" style="156"/>
  </cols>
  <sheetData>
    <row r="1" spans="1:47" ht="51" customHeight="1" x14ac:dyDescent="0.25">
      <c r="A1" s="445" t="s">
        <v>173</v>
      </c>
      <c r="E1" s="444"/>
      <c r="W1" s="443"/>
      <c r="X1" s="442" t="s">
        <v>152</v>
      </c>
      <c r="Y1" s="442" t="s">
        <v>157</v>
      </c>
      <c r="Z1" s="442" t="s">
        <v>153</v>
      </c>
      <c r="AA1" s="442" t="s">
        <v>168</v>
      </c>
      <c r="AC1" s="156" t="s">
        <v>158</v>
      </c>
      <c r="AD1" s="156" t="s">
        <v>159</v>
      </c>
      <c r="AE1" s="156" t="s">
        <v>160</v>
      </c>
    </row>
    <row r="2" spans="1:47" ht="20.399999999999999" x14ac:dyDescent="0.35">
      <c r="A2" s="447" t="s">
        <v>165</v>
      </c>
      <c r="B2" s="447"/>
      <c r="W2" s="147" t="s">
        <v>175</v>
      </c>
      <c r="X2" s="531">
        <v>9</v>
      </c>
      <c r="Y2" s="531" t="s">
        <v>154</v>
      </c>
      <c r="Z2" s="531" t="s">
        <v>156</v>
      </c>
      <c r="AA2" s="531">
        <v>2</v>
      </c>
      <c r="AC2" s="156" t="str">
        <f>CONCATENATE("LOPER ",Tabel13[[#This Row],[Loper nr.]])</f>
        <v>LOPER 9</v>
      </c>
      <c r="AD2" s="156" t="str">
        <f>IF(Tabel13[[#This Row],[el/me/ gem]]="e","elektrisch",IF(Tabel13[[#This Row],[el/me/ gem]]="m","mechanisch","gemengd elek./mech."))</f>
        <v>elektrisch</v>
      </c>
      <c r="AE2" s="156" t="str">
        <f>IF(Tabel13[[#This Row],[groot/klein wapen]]="k","klein wapen","groot wapen")</f>
        <v>groot wapen</v>
      </c>
    </row>
    <row r="3" spans="1:47" ht="20.399999999999999" x14ac:dyDescent="0.35">
      <c r="A3" s="447"/>
      <c r="B3" s="441" t="s">
        <v>162</v>
      </c>
      <c r="W3" s="147" t="s">
        <v>175</v>
      </c>
      <c r="X3" s="531">
        <v>2</v>
      </c>
      <c r="Y3" s="531" t="s">
        <v>154</v>
      </c>
      <c r="Z3" s="531" t="s">
        <v>156</v>
      </c>
      <c r="AA3" s="531">
        <v>1</v>
      </c>
      <c r="AC3" s="156" t="str">
        <f>CONCATENATE("LOPER ",Tabel13[[#This Row],[Loper nr.]])</f>
        <v>LOPER 2</v>
      </c>
      <c r="AD3" s="156" t="str">
        <f>IF(Tabel13[[#This Row],[el/me/ gem]]="e","elektrisch",IF(Tabel13[[#This Row],[el/me/ gem]]="m","mechanisch","gemengd elek./mech."))</f>
        <v>elektrisch</v>
      </c>
      <c r="AE3" s="156" t="str">
        <f>IF(Tabel13[[#This Row],[groot/klein wapen]]="k","klein wapen","groot wapen")</f>
        <v>groot wapen</v>
      </c>
    </row>
    <row r="4" spans="1:47" ht="20.399999999999999" x14ac:dyDescent="0.35">
      <c r="A4" s="447"/>
      <c r="B4" s="441" t="s">
        <v>163</v>
      </c>
      <c r="W4" s="147" t="s">
        <v>175</v>
      </c>
      <c r="X4" s="531">
        <v>3</v>
      </c>
      <c r="Y4" s="531" t="s">
        <v>154</v>
      </c>
      <c r="Z4" s="531" t="s">
        <v>161</v>
      </c>
      <c r="AA4" s="531">
        <v>1</v>
      </c>
      <c r="AC4" s="156" t="str">
        <f>CONCATENATE("LOPER ",Tabel13[[#This Row],[Loper nr.]])</f>
        <v>LOPER 3</v>
      </c>
      <c r="AD4" s="156" t="str">
        <f>IF(Tabel13[[#This Row],[el/me/ gem]]="e","elektrisch",IF(Tabel13[[#This Row],[el/me/ gem]]="m","mechanisch","gemengd elek./mech."))</f>
        <v>elektrisch</v>
      </c>
      <c r="AE4" s="156" t="str">
        <f>IF(Tabel13[[#This Row],[groot/klein wapen]]="k","klein wapen","groot wapen")</f>
        <v>klein wapen</v>
      </c>
    </row>
    <row r="5" spans="1:47" ht="20.399999999999999" x14ac:dyDescent="0.35">
      <c r="A5" s="447"/>
      <c r="B5" s="441" t="s">
        <v>164</v>
      </c>
      <c r="W5" s="147" t="s">
        <v>175</v>
      </c>
      <c r="X5" s="531">
        <v>4</v>
      </c>
      <c r="Y5" s="531" t="s">
        <v>154</v>
      </c>
      <c r="Z5" s="531" t="s">
        <v>161</v>
      </c>
      <c r="AA5" s="531">
        <v>1</v>
      </c>
      <c r="AC5" s="156" t="str">
        <f>CONCATENATE("LOPER ",Tabel13[[#This Row],[Loper nr.]])</f>
        <v>LOPER 4</v>
      </c>
      <c r="AD5" s="156" t="str">
        <f>IF(Tabel13[[#This Row],[el/me/ gem]]="e","elektrisch",IF(Tabel13[[#This Row],[el/me/ gem]]="m","mechanisch","gemengd elek./mech."))</f>
        <v>elektrisch</v>
      </c>
      <c r="AE5" s="156" t="str">
        <f>IF(Tabel13[[#This Row],[groot/klein wapen]]="k","klein wapen","groot wapen")</f>
        <v>klein wapen</v>
      </c>
    </row>
    <row r="6" spans="1:47" ht="20.399999999999999" x14ac:dyDescent="0.35">
      <c r="B6" s="441" t="s">
        <v>171</v>
      </c>
      <c r="W6" s="147" t="s">
        <v>175</v>
      </c>
      <c r="X6" s="531">
        <v>5</v>
      </c>
      <c r="Y6" s="531" t="s">
        <v>154</v>
      </c>
      <c r="Z6" s="531" t="s">
        <v>161</v>
      </c>
      <c r="AA6" s="531">
        <v>1</v>
      </c>
      <c r="AC6" s="156" t="str">
        <f>CONCATENATE("LOPER ",Tabel13[[#This Row],[Loper nr.]])</f>
        <v>LOPER 5</v>
      </c>
      <c r="AD6" s="156" t="str">
        <f>IF(Tabel13[[#This Row],[el/me/ gem]]="e","elektrisch",IF(Tabel13[[#This Row],[el/me/ gem]]="m","mechanisch","gemengd elek./mech."))</f>
        <v>elektrisch</v>
      </c>
      <c r="AE6" s="156" t="str">
        <f>IF(Tabel13[[#This Row],[groot/klein wapen]]="k","klein wapen","groot wapen")</f>
        <v>klein wapen</v>
      </c>
    </row>
    <row r="7" spans="1:47" ht="20.399999999999999" x14ac:dyDescent="0.35">
      <c r="A7" s="447" t="s">
        <v>166</v>
      </c>
      <c r="B7" s="447"/>
      <c r="W7" s="147" t="s">
        <v>175</v>
      </c>
      <c r="X7" s="531">
        <v>6</v>
      </c>
      <c r="Y7" s="531" t="s">
        <v>154</v>
      </c>
      <c r="Z7" s="531" t="s">
        <v>161</v>
      </c>
      <c r="AA7" s="531">
        <v>1</v>
      </c>
      <c r="AC7" s="156" t="str">
        <f>CONCATENATE("LOPER ",Tabel13[[#This Row],[Loper nr.]])</f>
        <v>LOPER 6</v>
      </c>
      <c r="AD7" s="156" t="str">
        <f>IF(Tabel13[[#This Row],[el/me/ gem]]="e","elektrisch",IF(Tabel13[[#This Row],[el/me/ gem]]="m","mechanisch","gemengd elek./mech."))</f>
        <v>elektrisch</v>
      </c>
      <c r="AE7" s="156" t="str">
        <f>IF(Tabel13[[#This Row],[groot/klein wapen]]="k","klein wapen","groot wapen")</f>
        <v>klein wapen</v>
      </c>
    </row>
    <row r="8" spans="1:47" ht="20.399999999999999" x14ac:dyDescent="0.35">
      <c r="A8" s="447" t="s">
        <v>167</v>
      </c>
      <c r="B8" s="447"/>
      <c r="W8" s="147" t="s">
        <v>175</v>
      </c>
      <c r="X8" s="531">
        <v>7</v>
      </c>
      <c r="Y8" s="531" t="s">
        <v>154</v>
      </c>
      <c r="Z8" s="531" t="s">
        <v>161</v>
      </c>
      <c r="AA8" s="531">
        <v>1</v>
      </c>
      <c r="AC8" s="156" t="str">
        <f>CONCATENATE("LOPER ",Tabel13[[#This Row],[Loper nr.]])</f>
        <v>LOPER 7</v>
      </c>
      <c r="AD8" s="156" t="str">
        <f>IF(Tabel13[[#This Row],[el/me/ gem]]="e","elektrisch",IF(Tabel13[[#This Row],[el/me/ gem]]="m","mechanisch","gemengd elek./mech."))</f>
        <v>elektrisch</v>
      </c>
      <c r="AE8" s="156" t="str">
        <f>IF(Tabel13[[#This Row],[groot/klein wapen]]="k","klein wapen","groot wapen")</f>
        <v>klein wapen</v>
      </c>
    </row>
    <row r="9" spans="1:47" ht="20.399999999999999" x14ac:dyDescent="0.35">
      <c r="A9" s="447" t="s">
        <v>169</v>
      </c>
      <c r="B9" s="447"/>
      <c r="W9" s="147" t="s">
        <v>175</v>
      </c>
      <c r="X9" s="531">
        <v>8</v>
      </c>
      <c r="Y9" s="531" t="s">
        <v>154</v>
      </c>
      <c r="Z9" s="531" t="s">
        <v>161</v>
      </c>
      <c r="AA9" s="531">
        <v>1</v>
      </c>
      <c r="AC9" s="156" t="str">
        <f>CONCATENATE("LOPER ",Tabel13[[#This Row],[Loper nr.]])</f>
        <v>LOPER 8</v>
      </c>
      <c r="AD9" s="156" t="str">
        <f>IF(Tabel13[[#This Row],[el/me/ gem]]="e","elektrisch",IF(Tabel13[[#This Row],[el/me/ gem]]="m","mechanisch","gemengd elek./mech."))</f>
        <v>elektrisch</v>
      </c>
      <c r="AE9" s="156" t="str">
        <f>IF(Tabel13[[#This Row],[groot/klein wapen]]="k","klein wapen","groot wapen")</f>
        <v>klein wapen</v>
      </c>
    </row>
    <row r="10" spans="1:47" ht="24.6" customHeight="1" x14ac:dyDescent="0.55000000000000004">
      <c r="A10" s="440"/>
      <c r="B10" s="439"/>
      <c r="X10" s="438"/>
      <c r="Y10" s="438"/>
      <c r="Z10" s="438"/>
      <c r="AA10" s="438"/>
      <c r="AB10" s="438"/>
      <c r="AC10" s="438"/>
      <c r="AD10" s="438"/>
      <c r="AE10" s="438"/>
    </row>
    <row r="11" spans="1:47" ht="13.8" thickBot="1" x14ac:dyDescent="0.3"/>
    <row r="12" spans="1:47" ht="107.25" customHeight="1" thickBot="1" x14ac:dyDescent="0.55000000000000004">
      <c r="A12" s="539" t="str">
        <f>CONCATENATE("SABEL        ",AE2)</f>
        <v>SABEL        groot wapen</v>
      </c>
      <c r="B12" s="540"/>
      <c r="C12" s="541" t="str">
        <f>CONCATENATE(AC2,"                     ", AD2)</f>
        <v>LOPER 9                     elektrisch</v>
      </c>
      <c r="D12" s="542"/>
      <c r="E12" s="543"/>
      <c r="F12" s="543"/>
      <c r="G12" s="543"/>
      <c r="H12" s="543"/>
      <c r="I12" s="543"/>
      <c r="J12" s="543"/>
      <c r="K12" s="544"/>
      <c r="L12" s="545">
        <f>AA2</f>
        <v>2</v>
      </c>
      <c r="M12" s="546"/>
      <c r="N12" s="530" t="s">
        <v>69</v>
      </c>
      <c r="O12" s="547" t="s">
        <v>151</v>
      </c>
      <c r="P12" s="548"/>
      <c r="Q12" s="547" t="s">
        <v>150</v>
      </c>
      <c r="R12" s="548"/>
      <c r="S12" s="547" t="s">
        <v>73</v>
      </c>
      <c r="T12" s="548"/>
      <c r="U12" s="551" t="s">
        <v>7</v>
      </c>
      <c r="V12" s="552"/>
      <c r="W12" s="146" t="s">
        <v>141</v>
      </c>
      <c r="X12" s="555"/>
      <c r="Y12" s="555"/>
      <c r="Z12" s="555"/>
      <c r="AA12" s="555"/>
      <c r="AB12" s="555"/>
      <c r="AC12" s="555"/>
      <c r="AD12" s="555"/>
      <c r="AE12" s="555"/>
      <c r="AF12" s="555"/>
      <c r="AG12" s="555"/>
      <c r="AH12" s="555"/>
      <c r="AI12" s="555"/>
      <c r="AJ12" s="555"/>
      <c r="AK12" s="555"/>
      <c r="AL12" s="555"/>
      <c r="AM12" s="555"/>
      <c r="AN12" s="555"/>
    </row>
    <row r="13" spans="1:47" ht="16.2" thickBot="1" x14ac:dyDescent="0.35">
      <c r="A13" s="437" t="s">
        <v>100</v>
      </c>
      <c r="B13" s="436"/>
      <c r="C13" s="399">
        <v>1</v>
      </c>
      <c r="D13" s="398">
        <v>2</v>
      </c>
      <c r="E13" s="398">
        <v>3</v>
      </c>
      <c r="F13" s="398">
        <v>4</v>
      </c>
      <c r="G13" s="398">
        <v>5</v>
      </c>
      <c r="H13" s="398">
        <v>6</v>
      </c>
      <c r="I13" s="398">
        <v>7</v>
      </c>
      <c r="J13" s="398">
        <v>8</v>
      </c>
      <c r="K13" s="398">
        <v>9</v>
      </c>
      <c r="L13" s="397">
        <v>10</v>
      </c>
      <c r="M13" s="397">
        <v>11</v>
      </c>
      <c r="N13" s="394">
        <v>12</v>
      </c>
      <c r="O13" s="396" t="s">
        <v>99</v>
      </c>
      <c r="P13" s="395" t="s">
        <v>101</v>
      </c>
      <c r="Q13" s="393" t="s">
        <v>99</v>
      </c>
      <c r="R13" s="394" t="s">
        <v>101</v>
      </c>
      <c r="S13" s="393" t="s">
        <v>99</v>
      </c>
      <c r="T13" s="392" t="s">
        <v>101</v>
      </c>
      <c r="U13" s="553"/>
      <c r="V13" s="554"/>
      <c r="X13" s="409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</row>
    <row r="14" spans="1:47" ht="16.2" thickBot="1" x14ac:dyDescent="0.35">
      <c r="A14" s="521" t="s">
        <v>316</v>
      </c>
      <c r="B14" s="430">
        <v>1</v>
      </c>
      <c r="C14" s="391"/>
      <c r="D14" s="390"/>
      <c r="E14" s="390"/>
      <c r="F14" s="390"/>
      <c r="G14" s="390"/>
      <c r="H14" s="390"/>
      <c r="I14" s="390"/>
      <c r="J14" s="389"/>
      <c r="K14" s="389"/>
      <c r="L14" s="389"/>
      <c r="M14" s="389"/>
      <c r="N14" s="387"/>
      <c r="O14" s="372"/>
      <c r="P14" s="373"/>
      <c r="Q14" s="372"/>
      <c r="R14" s="373"/>
      <c r="S14" s="372"/>
      <c r="T14" s="371"/>
      <c r="U14" s="549"/>
      <c r="V14" s="550"/>
      <c r="X14" s="409"/>
      <c r="Y14" s="404"/>
      <c r="Z14" s="404"/>
      <c r="AA14" s="404"/>
      <c r="AB14" s="404"/>
      <c r="AC14" s="404"/>
      <c r="AD14" s="404"/>
      <c r="AE14" s="404"/>
      <c r="AF14" s="359" t="s">
        <v>88</v>
      </c>
      <c r="AG14" s="359"/>
      <c r="AH14" s="408"/>
      <c r="AI14" s="359"/>
      <c r="AJ14" s="359"/>
      <c r="AK14" s="359"/>
      <c r="AL14" s="355"/>
      <c r="AM14" s="355"/>
      <c r="AN14" s="355"/>
      <c r="AU14" s="156">
        <v>1</v>
      </c>
    </row>
    <row r="15" spans="1:47" ht="16.2" thickBot="1" x14ac:dyDescent="0.35">
      <c r="A15" s="245" t="s">
        <v>581</v>
      </c>
      <c r="B15" s="432">
        <v>2</v>
      </c>
      <c r="C15" s="386"/>
      <c r="D15" s="384"/>
      <c r="E15" s="385"/>
      <c r="F15" s="385"/>
      <c r="G15" s="385"/>
      <c r="H15" s="385"/>
      <c r="I15" s="385"/>
      <c r="J15" s="388"/>
      <c r="K15" s="388"/>
      <c r="L15" s="388"/>
      <c r="M15" s="388"/>
      <c r="N15" s="387"/>
      <c r="O15" s="372"/>
      <c r="P15" s="373"/>
      <c r="Q15" s="372"/>
      <c r="R15" s="373"/>
      <c r="S15" s="372"/>
      <c r="T15" s="371"/>
      <c r="U15" s="549"/>
      <c r="V15" s="550"/>
      <c r="X15" s="411" t="s">
        <v>47</v>
      </c>
      <c r="Y15" s="435" t="s">
        <v>130</v>
      </c>
      <c r="Z15" s="434" t="s">
        <v>126</v>
      </c>
      <c r="AA15" s="434" t="s">
        <v>65</v>
      </c>
      <c r="AB15" s="434" t="s">
        <v>125</v>
      </c>
      <c r="AC15" s="434" t="s">
        <v>137</v>
      </c>
      <c r="AD15" s="433" t="s">
        <v>76</v>
      </c>
      <c r="AE15" s="358"/>
      <c r="AF15" s="358"/>
      <c r="AG15" s="358"/>
      <c r="AH15" s="358"/>
      <c r="AI15" s="358"/>
      <c r="AJ15" s="358"/>
      <c r="AK15" s="358"/>
      <c r="AL15" s="357"/>
      <c r="AM15" s="356"/>
      <c r="AN15" s="355"/>
      <c r="AU15" s="156">
        <v>2</v>
      </c>
    </row>
    <row r="16" spans="1:47" ht="16.2" thickBot="1" x14ac:dyDescent="0.35">
      <c r="A16" s="229" t="s">
        <v>699</v>
      </c>
      <c r="B16" s="430">
        <v>3</v>
      </c>
      <c r="C16" s="386"/>
      <c r="D16" s="385"/>
      <c r="E16" s="384"/>
      <c r="F16" s="385"/>
      <c r="G16" s="385"/>
      <c r="H16" s="385"/>
      <c r="I16" s="385"/>
      <c r="J16" s="388"/>
      <c r="K16" s="388"/>
      <c r="L16" s="388"/>
      <c r="M16" s="388"/>
      <c r="N16" s="387"/>
      <c r="O16" s="372"/>
      <c r="P16" s="373"/>
      <c r="Q16" s="372"/>
      <c r="R16" s="373"/>
      <c r="S16" s="372"/>
      <c r="T16" s="371"/>
      <c r="U16" s="549"/>
      <c r="V16" s="550"/>
      <c r="X16" s="407" t="s">
        <v>54</v>
      </c>
      <c r="Y16" s="405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7"/>
      <c r="AM16" s="356"/>
      <c r="AN16" s="355"/>
      <c r="AU16" s="156">
        <v>3</v>
      </c>
    </row>
    <row r="17" spans="1:47" ht="15.6" x14ac:dyDescent="0.3">
      <c r="A17" s="229" t="s">
        <v>661</v>
      </c>
      <c r="B17" s="432">
        <v>4</v>
      </c>
      <c r="C17" s="386"/>
      <c r="D17" s="385"/>
      <c r="E17" s="385"/>
      <c r="F17" s="384"/>
      <c r="G17" s="385"/>
      <c r="H17" s="385"/>
      <c r="I17" s="385"/>
      <c r="J17" s="388"/>
      <c r="K17" s="388"/>
      <c r="L17" s="388"/>
      <c r="M17" s="388"/>
      <c r="N17" s="387"/>
      <c r="O17" s="372"/>
      <c r="P17" s="373"/>
      <c r="Q17" s="372"/>
      <c r="R17" s="373"/>
      <c r="S17" s="372"/>
      <c r="T17" s="371"/>
      <c r="U17" s="549"/>
      <c r="V17" s="550"/>
      <c r="X17" s="425" t="s">
        <v>10</v>
      </c>
      <c r="Y17" s="424" t="s">
        <v>76</v>
      </c>
      <c r="Z17" s="424" t="s">
        <v>137</v>
      </c>
      <c r="AA17" s="424" t="s">
        <v>25</v>
      </c>
      <c r="AB17" s="424" t="s">
        <v>126</v>
      </c>
      <c r="AC17" s="424" t="s">
        <v>74</v>
      </c>
      <c r="AD17" s="424" t="s">
        <v>65</v>
      </c>
      <c r="AE17" s="424" t="s">
        <v>28</v>
      </c>
      <c r="AF17" s="424" t="s">
        <v>68</v>
      </c>
      <c r="AG17" s="424" t="s">
        <v>127</v>
      </c>
      <c r="AH17" s="424" t="s">
        <v>3</v>
      </c>
      <c r="AI17" s="401"/>
      <c r="AJ17" s="357"/>
      <c r="AK17" s="357"/>
      <c r="AL17" s="357"/>
      <c r="AM17" s="356"/>
      <c r="AN17" s="355"/>
      <c r="AU17" s="156">
        <v>4</v>
      </c>
    </row>
    <row r="18" spans="1:47" ht="15.6" x14ac:dyDescent="0.3">
      <c r="A18" s="229" t="s">
        <v>633</v>
      </c>
      <c r="B18" s="430">
        <v>5</v>
      </c>
      <c r="C18" s="386"/>
      <c r="D18" s="385"/>
      <c r="E18" s="385"/>
      <c r="F18" s="385"/>
      <c r="G18" s="384"/>
      <c r="H18" s="385"/>
      <c r="I18" s="385"/>
      <c r="J18" s="388"/>
      <c r="K18" s="388"/>
      <c r="L18" s="388"/>
      <c r="M18" s="388"/>
      <c r="N18" s="387"/>
      <c r="O18" s="372"/>
      <c r="P18" s="373"/>
      <c r="Q18" s="372"/>
      <c r="R18" s="373"/>
      <c r="S18" s="372"/>
      <c r="T18" s="371"/>
      <c r="U18" s="549"/>
      <c r="V18" s="550"/>
      <c r="X18" s="357" t="s">
        <v>39</v>
      </c>
      <c r="Y18" s="357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7"/>
      <c r="AK18" s="357"/>
      <c r="AL18" s="357"/>
      <c r="AM18" s="356"/>
      <c r="AN18" s="355"/>
    </row>
    <row r="19" spans="1:47" ht="15.6" x14ac:dyDescent="0.3">
      <c r="A19" s="245" t="s">
        <v>588</v>
      </c>
      <c r="B19" s="432">
        <v>6</v>
      </c>
      <c r="C19" s="386"/>
      <c r="D19" s="385"/>
      <c r="E19" s="385"/>
      <c r="F19" s="385"/>
      <c r="G19" s="385"/>
      <c r="H19" s="384"/>
      <c r="I19" s="385"/>
      <c r="J19" s="388"/>
      <c r="K19" s="388"/>
      <c r="L19" s="388"/>
      <c r="M19" s="388"/>
      <c r="N19" s="387"/>
      <c r="O19" s="372"/>
      <c r="P19" s="373"/>
      <c r="Q19" s="372"/>
      <c r="R19" s="373"/>
      <c r="S19" s="372"/>
      <c r="T19" s="371"/>
      <c r="U19" s="549"/>
      <c r="V19" s="550"/>
      <c r="X19" s="405"/>
      <c r="Y19" s="405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7"/>
      <c r="AK19" s="357"/>
      <c r="AL19" s="357"/>
      <c r="AM19" s="356"/>
      <c r="AN19" s="355"/>
    </row>
    <row r="20" spans="1:47" ht="15.6" x14ac:dyDescent="0.3">
      <c r="A20" s="245"/>
      <c r="B20" s="430">
        <v>7</v>
      </c>
      <c r="C20" s="386"/>
      <c r="D20" s="385"/>
      <c r="E20" s="385"/>
      <c r="F20" s="385"/>
      <c r="G20" s="385"/>
      <c r="H20" s="385"/>
      <c r="I20" s="384"/>
      <c r="J20" s="383"/>
      <c r="K20" s="383"/>
      <c r="L20" s="383"/>
      <c r="M20" s="383"/>
      <c r="N20" s="374"/>
      <c r="O20" s="372"/>
      <c r="P20" s="373"/>
      <c r="Q20" s="372"/>
      <c r="R20" s="373"/>
      <c r="S20" s="372"/>
      <c r="T20" s="371"/>
      <c r="U20" s="549"/>
      <c r="V20" s="550"/>
      <c r="X20" s="418" t="s">
        <v>54</v>
      </c>
      <c r="Y20" s="410" t="s">
        <v>109</v>
      </c>
      <c r="Z20" s="410" t="s">
        <v>28</v>
      </c>
      <c r="AA20" s="410" t="s">
        <v>137</v>
      </c>
      <c r="AB20" s="410" t="s">
        <v>42</v>
      </c>
      <c r="AC20" s="410" t="s">
        <v>50</v>
      </c>
      <c r="AD20" s="410" t="s">
        <v>126</v>
      </c>
      <c r="AE20" s="410" t="s">
        <v>130</v>
      </c>
      <c r="AF20" s="410" t="s">
        <v>51</v>
      </c>
      <c r="AG20" s="410" t="s">
        <v>110</v>
      </c>
      <c r="AH20" s="410" t="s">
        <v>65</v>
      </c>
      <c r="AI20" s="410" t="s">
        <v>3</v>
      </c>
      <c r="AJ20" s="410" t="s">
        <v>61</v>
      </c>
      <c r="AK20" s="410" t="s">
        <v>76</v>
      </c>
      <c r="AL20" s="410" t="s">
        <v>62</v>
      </c>
      <c r="AM20" s="410" t="s">
        <v>63</v>
      </c>
    </row>
    <row r="21" spans="1:47" ht="15.6" x14ac:dyDescent="0.3">
      <c r="B21" s="432">
        <v>8</v>
      </c>
      <c r="C21" s="379"/>
      <c r="D21" s="378"/>
      <c r="E21" s="378"/>
      <c r="F21" s="378"/>
      <c r="G21" s="378"/>
      <c r="H21" s="378"/>
      <c r="I21" s="377"/>
      <c r="J21" s="375"/>
      <c r="K21" s="376"/>
      <c r="L21" s="376"/>
      <c r="M21" s="376"/>
      <c r="N21" s="374"/>
      <c r="O21" s="372"/>
      <c r="P21" s="373"/>
      <c r="Q21" s="372"/>
      <c r="R21" s="373"/>
      <c r="S21" s="372"/>
      <c r="T21" s="371"/>
      <c r="U21" s="549"/>
      <c r="V21" s="550"/>
      <c r="X21" s="357" t="s">
        <v>52</v>
      </c>
      <c r="AF21" s="357"/>
      <c r="AG21" s="357"/>
      <c r="AH21" s="357"/>
      <c r="AI21" s="357"/>
      <c r="AJ21" s="357"/>
      <c r="AK21" s="358"/>
      <c r="AL21" s="358"/>
      <c r="AM21" s="360"/>
      <c r="AN21" s="359"/>
    </row>
    <row r="22" spans="1:47" ht="16.2" thickBot="1" x14ac:dyDescent="0.35">
      <c r="A22" s="245"/>
      <c r="B22" s="430">
        <v>9</v>
      </c>
      <c r="C22" s="379"/>
      <c r="D22" s="378"/>
      <c r="E22" s="378"/>
      <c r="F22" s="378"/>
      <c r="G22" s="378"/>
      <c r="H22" s="378"/>
      <c r="I22" s="377"/>
      <c r="J22" s="376"/>
      <c r="K22" s="375"/>
      <c r="L22" s="376"/>
      <c r="M22" s="376"/>
      <c r="N22" s="374"/>
      <c r="O22" s="372"/>
      <c r="P22" s="373"/>
      <c r="Q22" s="372"/>
      <c r="R22" s="373"/>
      <c r="S22" s="372"/>
      <c r="T22" s="371"/>
      <c r="U22" s="549"/>
      <c r="V22" s="550"/>
      <c r="X22" s="405"/>
      <c r="Y22" s="405"/>
      <c r="Z22" s="358"/>
      <c r="AA22" s="358"/>
      <c r="AB22" s="358"/>
      <c r="AC22" s="358"/>
      <c r="AD22" s="358"/>
      <c r="AE22" s="358"/>
      <c r="AF22" s="358"/>
      <c r="AG22" s="357"/>
      <c r="AH22" s="357"/>
      <c r="AI22" s="357"/>
      <c r="AJ22" s="357"/>
      <c r="AK22" s="357"/>
      <c r="AL22" s="358"/>
      <c r="AM22" s="360"/>
      <c r="AN22" s="359"/>
    </row>
    <row r="23" spans="1:47" ht="16.2" thickBot="1" x14ac:dyDescent="0.35">
      <c r="A23" s="431"/>
      <c r="B23" s="432">
        <v>10</v>
      </c>
      <c r="C23" s="379"/>
      <c r="D23" s="378"/>
      <c r="E23" s="378"/>
      <c r="F23" s="378"/>
      <c r="G23" s="378"/>
      <c r="H23" s="378"/>
      <c r="I23" s="377"/>
      <c r="J23" s="376"/>
      <c r="K23" s="376"/>
      <c r="L23" s="375"/>
      <c r="M23" s="376"/>
      <c r="N23" s="374"/>
      <c r="O23" s="372"/>
      <c r="P23" s="373"/>
      <c r="Q23" s="372"/>
      <c r="R23" s="373"/>
      <c r="S23" s="372"/>
      <c r="T23" s="371"/>
      <c r="U23" s="549"/>
      <c r="V23" s="550"/>
      <c r="X23" s="411" t="s">
        <v>64</v>
      </c>
      <c r="Y23" s="410" t="s">
        <v>130</v>
      </c>
      <c r="Z23" s="410" t="s">
        <v>28</v>
      </c>
      <c r="AA23" s="410" t="s">
        <v>62</v>
      </c>
      <c r="AB23" s="410" t="s">
        <v>98</v>
      </c>
      <c r="AC23" s="410" t="s">
        <v>74</v>
      </c>
      <c r="AD23" s="410" t="s">
        <v>126</v>
      </c>
      <c r="AE23" s="410" t="s">
        <v>108</v>
      </c>
      <c r="AF23" s="410" t="s">
        <v>25</v>
      </c>
      <c r="AG23" s="410" t="s">
        <v>72</v>
      </c>
      <c r="AH23" s="410" t="s">
        <v>110</v>
      </c>
      <c r="AI23" s="410" t="s">
        <v>67</v>
      </c>
      <c r="AJ23" s="410" t="s">
        <v>1</v>
      </c>
      <c r="AK23" s="410" t="s">
        <v>133</v>
      </c>
      <c r="AL23" s="410" t="s">
        <v>96</v>
      </c>
      <c r="AM23" s="410" t="s">
        <v>127</v>
      </c>
      <c r="AN23" s="410" t="s">
        <v>109</v>
      </c>
      <c r="AO23" s="410" t="s">
        <v>125</v>
      </c>
      <c r="AP23" s="410" t="s">
        <v>8</v>
      </c>
      <c r="AQ23" s="410" t="s">
        <v>48</v>
      </c>
      <c r="AR23" s="410" t="s">
        <v>76</v>
      </c>
      <c r="AS23" s="410" t="s">
        <v>140</v>
      </c>
    </row>
    <row r="24" spans="1:47" ht="15.6" x14ac:dyDescent="0.3">
      <c r="A24" s="431"/>
      <c r="B24" s="430">
        <v>11</v>
      </c>
      <c r="C24" s="379"/>
      <c r="D24" s="378"/>
      <c r="E24" s="378"/>
      <c r="F24" s="378"/>
      <c r="G24" s="378"/>
      <c r="H24" s="378"/>
      <c r="I24" s="377"/>
      <c r="J24" s="376"/>
      <c r="K24" s="376"/>
      <c r="L24" s="376"/>
      <c r="M24" s="375"/>
      <c r="N24" s="374"/>
      <c r="O24" s="372"/>
      <c r="P24" s="373"/>
      <c r="Q24" s="372"/>
      <c r="R24" s="373"/>
      <c r="S24" s="372"/>
      <c r="T24" s="371"/>
      <c r="U24" s="549"/>
      <c r="V24" s="550"/>
      <c r="X24" s="357" t="s">
        <v>71</v>
      </c>
      <c r="AI24" s="401"/>
      <c r="AJ24" s="401"/>
      <c r="AK24" s="401"/>
      <c r="AL24" s="401"/>
      <c r="AM24" s="533"/>
      <c r="AN24" s="404"/>
    </row>
    <row r="25" spans="1:47" ht="16.2" thickBot="1" x14ac:dyDescent="0.35">
      <c r="A25" s="429"/>
      <c r="B25" s="428">
        <v>12</v>
      </c>
      <c r="C25" s="368"/>
      <c r="D25" s="367"/>
      <c r="E25" s="367"/>
      <c r="F25" s="367"/>
      <c r="G25" s="367"/>
      <c r="H25" s="367"/>
      <c r="I25" s="367"/>
      <c r="J25" s="366"/>
      <c r="K25" s="366"/>
      <c r="L25" s="366"/>
      <c r="M25" s="366"/>
      <c r="N25" s="365"/>
      <c r="O25" s="363"/>
      <c r="P25" s="364"/>
      <c r="Q25" s="363"/>
      <c r="R25" s="364"/>
      <c r="S25" s="363"/>
      <c r="T25" s="362"/>
      <c r="U25" s="556"/>
      <c r="V25" s="5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403"/>
      <c r="AN25" s="402"/>
    </row>
    <row r="26" spans="1:47" ht="15.6" x14ac:dyDescent="0.3">
      <c r="A26" s="427"/>
      <c r="B26" s="415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3"/>
      <c r="P26" s="413"/>
      <c r="Q26" s="413"/>
      <c r="R26" s="413"/>
      <c r="S26" s="413"/>
      <c r="T26" s="413"/>
      <c r="X26" s="426" t="s">
        <v>56</v>
      </c>
      <c r="Y26" s="410" t="s">
        <v>126</v>
      </c>
      <c r="Z26" s="410" t="s">
        <v>42</v>
      </c>
      <c r="AA26" s="410" t="s">
        <v>12</v>
      </c>
      <c r="AB26" s="410" t="s">
        <v>13</v>
      </c>
      <c r="AC26" s="410" t="s">
        <v>76</v>
      </c>
      <c r="AD26" s="410" t="s">
        <v>137</v>
      </c>
      <c r="AE26" s="410" t="s">
        <v>61</v>
      </c>
      <c r="AF26" s="410" t="s">
        <v>20</v>
      </c>
      <c r="AG26" s="410" t="s">
        <v>68</v>
      </c>
      <c r="AH26" s="410" t="s">
        <v>90</v>
      </c>
      <c r="AI26" s="410" t="s">
        <v>79</v>
      </c>
      <c r="AJ26" s="410" t="s">
        <v>108</v>
      </c>
      <c r="AK26" s="410" t="s">
        <v>3</v>
      </c>
      <c r="AL26" s="410" t="s">
        <v>132</v>
      </c>
      <c r="AM26" s="403"/>
      <c r="AN26" s="402"/>
    </row>
    <row r="27" spans="1:47" ht="15.6" x14ac:dyDescent="0.3">
      <c r="A27" s="357" t="s">
        <v>149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423"/>
      <c r="X27" s="357" t="s">
        <v>44</v>
      </c>
      <c r="AM27" s="403"/>
      <c r="AN27" s="402"/>
    </row>
    <row r="28" spans="1:47" ht="15.6" x14ac:dyDescent="0.3">
      <c r="A28" s="418" t="s">
        <v>54</v>
      </c>
      <c r="B28" s="410" t="s">
        <v>109</v>
      </c>
      <c r="C28" s="410" t="s">
        <v>28</v>
      </c>
      <c r="D28" s="410" t="s">
        <v>137</v>
      </c>
      <c r="E28" s="410" t="s">
        <v>42</v>
      </c>
      <c r="F28" s="410" t="s">
        <v>50</v>
      </c>
      <c r="G28" s="410" t="s">
        <v>126</v>
      </c>
      <c r="H28" s="410" t="s">
        <v>130</v>
      </c>
      <c r="I28" s="410" t="s">
        <v>51</v>
      </c>
      <c r="J28" s="410" t="s">
        <v>110</v>
      </c>
      <c r="K28" s="410" t="s">
        <v>65</v>
      </c>
      <c r="L28" s="410" t="s">
        <v>3</v>
      </c>
      <c r="M28" s="410" t="s">
        <v>61</v>
      </c>
      <c r="N28" s="410" t="s">
        <v>76</v>
      </c>
      <c r="O28" s="410" t="s">
        <v>62</v>
      </c>
      <c r="P28" s="410" t="s">
        <v>63</v>
      </c>
      <c r="W28" s="423"/>
      <c r="X28" s="357"/>
      <c r="Y28" s="410" t="s">
        <v>38</v>
      </c>
      <c r="Z28" s="410" t="s">
        <v>62</v>
      </c>
      <c r="AA28" s="410" t="s">
        <v>26</v>
      </c>
      <c r="AB28" s="410" t="s">
        <v>74</v>
      </c>
      <c r="AC28" s="410" t="s">
        <v>80</v>
      </c>
      <c r="AD28" s="410" t="s">
        <v>120</v>
      </c>
      <c r="AE28" s="410" t="s">
        <v>49</v>
      </c>
      <c r="AF28" s="410" t="s">
        <v>37</v>
      </c>
      <c r="AG28" s="410" t="s">
        <v>127</v>
      </c>
      <c r="AH28" s="410" t="s">
        <v>105</v>
      </c>
      <c r="AI28" s="410" t="s">
        <v>133</v>
      </c>
      <c r="AJ28" s="410" t="s">
        <v>135</v>
      </c>
      <c r="AK28" s="410" t="s">
        <v>96</v>
      </c>
      <c r="AL28" s="410" t="s">
        <v>65</v>
      </c>
      <c r="AM28" s="403"/>
      <c r="AN28" s="402"/>
    </row>
    <row r="29" spans="1:47" ht="16.2" thickBot="1" x14ac:dyDescent="0.35">
      <c r="A29" s="357" t="s">
        <v>52</v>
      </c>
      <c r="I29" s="357"/>
      <c r="J29" s="357"/>
      <c r="K29" s="357"/>
      <c r="L29" s="357"/>
      <c r="M29" s="357"/>
      <c r="N29" s="358"/>
      <c r="O29" s="358"/>
      <c r="P29" s="360"/>
      <c r="Q29" s="359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403"/>
      <c r="AN29" s="402"/>
    </row>
    <row r="30" spans="1:47" ht="13.8" thickBot="1" x14ac:dyDescent="0.3">
      <c r="A30" s="357"/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404"/>
      <c r="X30" s="411" t="s">
        <v>136</v>
      </c>
      <c r="Y30" s="410" t="s">
        <v>115</v>
      </c>
      <c r="Z30" s="410" t="s">
        <v>26</v>
      </c>
      <c r="AA30" s="410" t="s">
        <v>120</v>
      </c>
      <c r="AB30" s="410" t="s">
        <v>133</v>
      </c>
      <c r="AC30" s="410" t="s">
        <v>42</v>
      </c>
      <c r="AD30" s="410" t="s">
        <v>58</v>
      </c>
      <c r="AE30" s="410" t="s">
        <v>79</v>
      </c>
      <c r="AF30" s="410" t="s">
        <v>12</v>
      </c>
      <c r="AG30" s="410" t="s">
        <v>48</v>
      </c>
      <c r="AH30" s="410" t="s">
        <v>76</v>
      </c>
      <c r="AI30" s="410" t="s">
        <v>128</v>
      </c>
      <c r="AJ30" s="410" t="s">
        <v>94</v>
      </c>
      <c r="AK30" s="410" t="s">
        <v>38</v>
      </c>
      <c r="AL30" s="410" t="s">
        <v>80</v>
      </c>
      <c r="AM30" s="410" t="s">
        <v>29</v>
      </c>
      <c r="AN30" s="410" t="s">
        <v>30</v>
      </c>
      <c r="AO30" s="410" t="s">
        <v>86</v>
      </c>
      <c r="AP30" s="410" t="s">
        <v>93</v>
      </c>
      <c r="AQ30" s="410" t="s">
        <v>1</v>
      </c>
      <c r="AR30" s="410" t="s">
        <v>125</v>
      </c>
      <c r="AS30" s="410" t="s">
        <v>117</v>
      </c>
    </row>
    <row r="31" spans="1:47" ht="10.5" customHeight="1" x14ac:dyDescent="0.3">
      <c r="A31" s="357"/>
      <c r="J31" s="401"/>
      <c r="K31" s="401"/>
      <c r="L31" s="401"/>
      <c r="M31" s="401"/>
      <c r="N31" s="401"/>
      <c r="O31" s="401"/>
      <c r="P31" s="403"/>
      <c r="Q31" s="402"/>
      <c r="W31" s="423"/>
      <c r="X31" s="357" t="s">
        <v>139</v>
      </c>
      <c r="AM31" s="403"/>
      <c r="AN31" s="402"/>
    </row>
    <row r="32" spans="1:47" x14ac:dyDescent="0.25">
      <c r="A32" s="401"/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423"/>
      <c r="X32" s="357"/>
      <c r="Y32" s="410" t="s">
        <v>78</v>
      </c>
      <c r="Z32" s="410" t="s">
        <v>98</v>
      </c>
      <c r="AA32" s="410" t="s">
        <v>72</v>
      </c>
      <c r="AB32" s="410" t="s">
        <v>90</v>
      </c>
      <c r="AC32" s="410" t="s">
        <v>118</v>
      </c>
      <c r="AD32" s="410" t="s">
        <v>20</v>
      </c>
      <c r="AE32" s="410" t="s">
        <v>68</v>
      </c>
      <c r="AF32" s="410" t="s">
        <v>51</v>
      </c>
      <c r="AG32" s="410" t="s">
        <v>110</v>
      </c>
      <c r="AH32" s="410" t="s">
        <v>55</v>
      </c>
      <c r="AI32" s="410" t="s">
        <v>131</v>
      </c>
      <c r="AJ32" s="410" t="s">
        <v>63</v>
      </c>
      <c r="AK32" s="410" t="s">
        <v>62</v>
      </c>
      <c r="AL32" s="410" t="s">
        <v>15</v>
      </c>
      <c r="AM32" s="410" t="s">
        <v>97</v>
      </c>
      <c r="AN32" s="404"/>
    </row>
    <row r="33" spans="1:45" ht="15.6" x14ac:dyDescent="0.3">
      <c r="X33" s="357"/>
      <c r="AG33" s="401"/>
      <c r="AH33" s="401"/>
      <c r="AI33" s="401"/>
      <c r="AJ33" s="401"/>
      <c r="AK33" s="401"/>
      <c r="AL33" s="401"/>
      <c r="AM33" s="403"/>
      <c r="AN33" s="402"/>
    </row>
    <row r="34" spans="1:45" ht="15.6" x14ac:dyDescent="0.3">
      <c r="B34" s="357"/>
      <c r="C34" s="357"/>
      <c r="D34" s="357"/>
      <c r="AL34" s="401"/>
      <c r="AM34" s="403"/>
      <c r="AN34" s="402"/>
    </row>
    <row r="35" spans="1:45" ht="17.399999999999999" x14ac:dyDescent="0.3">
      <c r="A35" s="564" t="s">
        <v>53</v>
      </c>
      <c r="B35" s="564"/>
      <c r="C35" s="564"/>
      <c r="D35" s="564"/>
      <c r="E35" s="564"/>
      <c r="F35" s="414"/>
      <c r="G35" s="414"/>
      <c r="H35" s="414"/>
      <c r="I35" s="414"/>
      <c r="J35" s="414"/>
      <c r="K35" s="414"/>
      <c r="L35" s="414"/>
      <c r="M35" s="414"/>
      <c r="N35" s="414"/>
      <c r="O35" s="413"/>
      <c r="P35" s="413"/>
      <c r="Q35" s="413"/>
      <c r="R35" s="413"/>
      <c r="S35" s="413"/>
      <c r="T35" s="413"/>
      <c r="X35" s="361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</row>
    <row r="36" spans="1:45" ht="16.2" thickBot="1" x14ac:dyDescent="0.35">
      <c r="A36" s="416"/>
      <c r="B36" s="415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13"/>
      <c r="P36" s="413"/>
      <c r="Q36" s="403"/>
      <c r="R36" s="403"/>
      <c r="S36" s="403"/>
      <c r="T36" s="403"/>
      <c r="U36" s="403"/>
      <c r="V36" s="403"/>
      <c r="X36" s="357"/>
    </row>
    <row r="37" spans="1:45" ht="102" customHeight="1" thickBot="1" x14ac:dyDescent="0.55000000000000004">
      <c r="A37" s="539" t="str">
        <f>CONCATENATE("SABEL        ",AE3)</f>
        <v>SABEL        groot wapen</v>
      </c>
      <c r="B37" s="540"/>
      <c r="C37" s="541" t="str">
        <f>CONCATENATE(AC3,"                     ", AD3)</f>
        <v>LOPER 2                     elektrisch</v>
      </c>
      <c r="D37" s="542"/>
      <c r="E37" s="543"/>
      <c r="F37" s="543"/>
      <c r="G37" s="543"/>
      <c r="H37" s="543"/>
      <c r="I37" s="543"/>
      <c r="J37" s="543"/>
      <c r="K37" s="544"/>
      <c r="L37" s="545">
        <f>AA3</f>
        <v>1</v>
      </c>
      <c r="M37" s="546"/>
      <c r="N37" s="530" t="s">
        <v>69</v>
      </c>
      <c r="O37" s="547" t="s">
        <v>151</v>
      </c>
      <c r="P37" s="548"/>
      <c r="Q37" s="547" t="s">
        <v>150</v>
      </c>
      <c r="R37" s="548"/>
      <c r="S37" s="547" t="s">
        <v>73</v>
      </c>
      <c r="T37" s="548"/>
      <c r="U37" s="559" t="s">
        <v>95</v>
      </c>
      <c r="V37" s="560"/>
      <c r="W37" s="146" t="s">
        <v>142</v>
      </c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/>
      <c r="AN37" s="357"/>
      <c r="AO37" s="357"/>
      <c r="AP37" s="357"/>
      <c r="AQ37" s="357"/>
      <c r="AR37" s="357"/>
      <c r="AS37" s="357"/>
    </row>
    <row r="38" spans="1:45" ht="16.2" thickBot="1" x14ac:dyDescent="0.35">
      <c r="A38" s="396" t="s">
        <v>100</v>
      </c>
      <c r="B38" s="400"/>
      <c r="C38" s="399">
        <v>1</v>
      </c>
      <c r="D38" s="398">
        <v>2</v>
      </c>
      <c r="E38" s="398">
        <v>3</v>
      </c>
      <c r="F38" s="398">
        <v>4</v>
      </c>
      <c r="G38" s="398">
        <v>5</v>
      </c>
      <c r="H38" s="398">
        <v>6</v>
      </c>
      <c r="I38" s="398">
        <v>7</v>
      </c>
      <c r="J38" s="398">
        <v>8</v>
      </c>
      <c r="K38" s="398">
        <v>9</v>
      </c>
      <c r="L38" s="397">
        <v>10</v>
      </c>
      <c r="M38" s="397">
        <v>11</v>
      </c>
      <c r="N38" s="394">
        <v>12</v>
      </c>
      <c r="O38" s="396" t="s">
        <v>99</v>
      </c>
      <c r="P38" s="395" t="s">
        <v>101</v>
      </c>
      <c r="Q38" s="393" t="s">
        <v>99</v>
      </c>
      <c r="R38" s="394" t="s">
        <v>101</v>
      </c>
      <c r="S38" s="393" t="s">
        <v>99</v>
      </c>
      <c r="T38" s="392" t="s">
        <v>101</v>
      </c>
      <c r="U38" s="561"/>
      <c r="V38" s="562"/>
      <c r="X38" s="422" t="s">
        <v>39</v>
      </c>
      <c r="Y38" s="421" t="s">
        <v>130</v>
      </c>
      <c r="Z38" s="421" t="s">
        <v>118</v>
      </c>
      <c r="AA38" s="421" t="s">
        <v>28</v>
      </c>
      <c r="AB38" s="421" t="s">
        <v>83</v>
      </c>
      <c r="AC38" s="421" t="s">
        <v>1</v>
      </c>
      <c r="AD38" s="421" t="s">
        <v>78</v>
      </c>
      <c r="AE38" s="421" t="s">
        <v>63</v>
      </c>
      <c r="AF38" s="421" t="s">
        <v>134</v>
      </c>
      <c r="AG38" s="421" t="s">
        <v>126</v>
      </c>
      <c r="AH38" s="421" t="s">
        <v>45</v>
      </c>
      <c r="AI38" s="421" t="s">
        <v>25</v>
      </c>
      <c r="AJ38" s="421" t="s">
        <v>81</v>
      </c>
      <c r="AK38" s="421" t="s">
        <v>3</v>
      </c>
      <c r="AL38" s="421" t="s">
        <v>33</v>
      </c>
      <c r="AM38" s="421" t="s">
        <v>76</v>
      </c>
      <c r="AN38" s="421" t="s">
        <v>108</v>
      </c>
      <c r="AO38" s="421" t="s">
        <v>137</v>
      </c>
      <c r="AP38" s="421" t="s">
        <v>16</v>
      </c>
      <c r="AQ38" s="421" t="s">
        <v>17</v>
      </c>
      <c r="AR38" s="421" t="s">
        <v>109</v>
      </c>
      <c r="AS38" s="421" t="s">
        <v>15</v>
      </c>
    </row>
    <row r="39" spans="1:45" ht="15.6" x14ac:dyDescent="0.3">
      <c r="A39" s="521"/>
      <c r="B39" s="380">
        <v>1</v>
      </c>
      <c r="C39" s="391"/>
      <c r="D39" s="390"/>
      <c r="E39" s="390"/>
      <c r="F39" s="390"/>
      <c r="G39" s="390"/>
      <c r="H39" s="390"/>
      <c r="I39" s="390"/>
      <c r="J39" s="389"/>
      <c r="K39" s="389"/>
      <c r="L39" s="389"/>
      <c r="M39" s="389"/>
      <c r="N39" s="387"/>
      <c r="O39" s="372"/>
      <c r="P39" s="373"/>
      <c r="Q39" s="372"/>
      <c r="R39" s="373"/>
      <c r="S39" s="372"/>
      <c r="T39" s="371"/>
      <c r="U39" s="549"/>
      <c r="V39" s="550"/>
      <c r="X39" s="357" t="s">
        <v>32</v>
      </c>
    </row>
    <row r="40" spans="1:45" ht="15.6" x14ac:dyDescent="0.3">
      <c r="A40" s="245"/>
      <c r="B40" s="382">
        <v>2</v>
      </c>
      <c r="C40" s="386"/>
      <c r="D40" s="384"/>
      <c r="E40" s="385"/>
      <c r="F40" s="385"/>
      <c r="G40" s="385"/>
      <c r="H40" s="385"/>
      <c r="I40" s="385"/>
      <c r="J40" s="388"/>
      <c r="K40" s="388"/>
      <c r="L40" s="388"/>
      <c r="M40" s="388"/>
      <c r="N40" s="387"/>
      <c r="O40" s="372"/>
      <c r="P40" s="373"/>
      <c r="Q40" s="372"/>
      <c r="R40" s="373"/>
      <c r="S40" s="372"/>
      <c r="T40" s="371"/>
      <c r="U40" s="549"/>
      <c r="V40" s="550"/>
      <c r="X40" s="357"/>
      <c r="Y40" s="410" t="s">
        <v>84</v>
      </c>
      <c r="Z40" s="410" t="s">
        <v>24</v>
      </c>
      <c r="AA40" s="410" t="s">
        <v>48</v>
      </c>
      <c r="AB40" s="410" t="s">
        <v>2</v>
      </c>
      <c r="AC40" s="410" t="s">
        <v>132</v>
      </c>
      <c r="AD40" s="410" t="s">
        <v>55</v>
      </c>
      <c r="AE40" s="410" t="s">
        <v>51</v>
      </c>
      <c r="AF40" s="410" t="s">
        <v>12</v>
      </c>
      <c r="AG40" s="410" t="s">
        <v>121</v>
      </c>
      <c r="AH40" s="410" t="s">
        <v>37</v>
      </c>
      <c r="AI40" s="410" t="s">
        <v>86</v>
      </c>
      <c r="AJ40" s="410" t="s">
        <v>116</v>
      </c>
      <c r="AK40" s="410" t="s">
        <v>115</v>
      </c>
      <c r="AL40" s="410" t="s">
        <v>120</v>
      </c>
      <c r="AM40" s="410" t="s">
        <v>59</v>
      </c>
      <c r="AN40" s="410" t="s">
        <v>50</v>
      </c>
      <c r="AO40" s="410" t="s">
        <v>75</v>
      </c>
      <c r="AP40" s="410" t="s">
        <v>123</v>
      </c>
      <c r="AQ40" s="410" t="s">
        <v>98</v>
      </c>
      <c r="AR40" s="410" t="s">
        <v>49</v>
      </c>
      <c r="AS40" s="410" t="s">
        <v>58</v>
      </c>
    </row>
    <row r="41" spans="1:45" ht="15.6" x14ac:dyDescent="0.3">
      <c r="A41" s="229"/>
      <c r="B41" s="380">
        <v>3</v>
      </c>
      <c r="C41" s="386"/>
      <c r="D41" s="385"/>
      <c r="E41" s="384"/>
      <c r="F41" s="385"/>
      <c r="G41" s="385"/>
      <c r="H41" s="385"/>
      <c r="I41" s="385"/>
      <c r="J41" s="388"/>
      <c r="K41" s="388"/>
      <c r="L41" s="388"/>
      <c r="M41" s="388"/>
      <c r="N41" s="387"/>
      <c r="O41" s="372"/>
      <c r="P41" s="373"/>
      <c r="Q41" s="372"/>
      <c r="R41" s="373"/>
      <c r="S41" s="372"/>
      <c r="T41" s="371"/>
      <c r="U41" s="549"/>
      <c r="V41" s="550"/>
      <c r="X41" s="401"/>
      <c r="AE41" s="401"/>
      <c r="AF41" s="401"/>
      <c r="AG41" s="401"/>
      <c r="AH41" s="401"/>
      <c r="AI41" s="401"/>
      <c r="AJ41" s="401"/>
      <c r="AK41" s="401"/>
      <c r="AL41" s="401"/>
      <c r="AM41" s="533"/>
      <c r="AN41" s="404"/>
    </row>
    <row r="42" spans="1:45" ht="15.6" x14ac:dyDescent="0.3">
      <c r="A42" s="245"/>
      <c r="B42" s="382">
        <v>4</v>
      </c>
      <c r="C42" s="386"/>
      <c r="D42" s="385"/>
      <c r="E42" s="385"/>
      <c r="F42" s="384"/>
      <c r="G42" s="385"/>
      <c r="H42" s="385"/>
      <c r="I42" s="385"/>
      <c r="J42" s="388"/>
      <c r="K42" s="388"/>
      <c r="L42" s="388"/>
      <c r="M42" s="388"/>
      <c r="N42" s="387"/>
      <c r="O42" s="372"/>
      <c r="P42" s="373"/>
      <c r="Q42" s="372"/>
      <c r="R42" s="373"/>
      <c r="S42" s="372"/>
      <c r="T42" s="371"/>
      <c r="U42" s="549"/>
      <c r="V42" s="550"/>
      <c r="Y42" s="410" t="s">
        <v>62</v>
      </c>
      <c r="Z42" s="410" t="s">
        <v>67</v>
      </c>
      <c r="AA42" s="410" t="s">
        <v>43</v>
      </c>
      <c r="AM42" s="533"/>
      <c r="AN42" s="404"/>
    </row>
    <row r="43" spans="1:45" ht="15.6" x14ac:dyDescent="0.3">
      <c r="A43" s="245"/>
      <c r="B43" s="380">
        <v>5</v>
      </c>
      <c r="C43" s="386"/>
      <c r="D43" s="385"/>
      <c r="E43" s="385"/>
      <c r="F43" s="385"/>
      <c r="G43" s="384"/>
      <c r="H43" s="385"/>
      <c r="I43" s="385"/>
      <c r="J43" s="388"/>
      <c r="K43" s="388"/>
      <c r="L43" s="388"/>
      <c r="M43" s="388"/>
      <c r="N43" s="387"/>
      <c r="O43" s="372"/>
      <c r="P43" s="373"/>
      <c r="Q43" s="372"/>
      <c r="R43" s="373"/>
      <c r="S43" s="372"/>
      <c r="T43" s="371"/>
      <c r="U43" s="549"/>
      <c r="V43" s="550"/>
      <c r="AM43" s="356"/>
      <c r="AN43" s="355"/>
    </row>
    <row r="44" spans="1:45" ht="15.6" x14ac:dyDescent="0.3">
      <c r="A44" s="247"/>
      <c r="B44" s="382">
        <v>6</v>
      </c>
      <c r="C44" s="386"/>
      <c r="D44" s="385"/>
      <c r="E44" s="385"/>
      <c r="F44" s="385"/>
      <c r="G44" s="385"/>
      <c r="H44" s="384"/>
      <c r="I44" s="385"/>
      <c r="J44" s="388"/>
      <c r="K44" s="388"/>
      <c r="L44" s="388"/>
      <c r="M44" s="388"/>
      <c r="N44" s="387"/>
      <c r="O44" s="372"/>
      <c r="P44" s="373"/>
      <c r="Q44" s="372"/>
      <c r="R44" s="373"/>
      <c r="S44" s="372"/>
      <c r="T44" s="371"/>
      <c r="U44" s="549"/>
      <c r="V44" s="550"/>
      <c r="AM44" s="356"/>
      <c r="AN44" s="355"/>
    </row>
    <row r="45" spans="1:45" ht="15.6" x14ac:dyDescent="0.3">
      <c r="A45" s="229"/>
      <c r="B45" s="380">
        <v>7</v>
      </c>
      <c r="C45" s="386"/>
      <c r="D45" s="385"/>
      <c r="E45" s="385"/>
      <c r="F45" s="385"/>
      <c r="G45" s="385"/>
      <c r="H45" s="385"/>
      <c r="I45" s="384"/>
      <c r="J45" s="383"/>
      <c r="K45" s="383"/>
      <c r="L45" s="383"/>
      <c r="M45" s="383"/>
      <c r="N45" s="374"/>
      <c r="O45" s="372"/>
      <c r="P45" s="373"/>
      <c r="Q45" s="372"/>
      <c r="R45" s="373"/>
      <c r="S45" s="372"/>
      <c r="T45" s="371"/>
      <c r="U45" s="549"/>
      <c r="V45" s="550"/>
      <c r="X45" s="420">
        <v>11</v>
      </c>
      <c r="Y45" s="410" t="s">
        <v>40</v>
      </c>
      <c r="Z45" s="410" t="s">
        <v>87</v>
      </c>
      <c r="AA45" s="410" t="s">
        <v>24</v>
      </c>
      <c r="AB45" s="410" t="s">
        <v>86</v>
      </c>
      <c r="AC45" s="410" t="s">
        <v>108</v>
      </c>
      <c r="AD45" s="410" t="s">
        <v>85</v>
      </c>
      <c r="AE45" s="410" t="s">
        <v>58</v>
      </c>
      <c r="AF45" s="410" t="s">
        <v>84</v>
      </c>
      <c r="AG45" s="410" t="s">
        <v>140</v>
      </c>
      <c r="AH45" s="410" t="s">
        <v>61</v>
      </c>
      <c r="AI45" s="410" t="s">
        <v>43</v>
      </c>
      <c r="AJ45" s="410" t="s">
        <v>124</v>
      </c>
      <c r="AK45" s="410" t="s">
        <v>15</v>
      </c>
      <c r="AL45" s="410" t="s">
        <v>62</v>
      </c>
      <c r="AM45" s="410" t="s">
        <v>63</v>
      </c>
      <c r="AN45" s="410" t="s">
        <v>115</v>
      </c>
      <c r="AO45" s="410" t="s">
        <v>33</v>
      </c>
      <c r="AP45" s="410" t="s">
        <v>21</v>
      </c>
      <c r="AQ45" s="410" t="s">
        <v>28</v>
      </c>
      <c r="AR45" s="410" t="s">
        <v>137</v>
      </c>
      <c r="AS45" s="410" t="s">
        <v>131</v>
      </c>
    </row>
    <row r="46" spans="1:45" ht="15.6" x14ac:dyDescent="0.3">
      <c r="A46" s="229"/>
      <c r="B46" s="382">
        <v>8</v>
      </c>
      <c r="C46" s="379"/>
      <c r="D46" s="378"/>
      <c r="E46" s="378"/>
      <c r="F46" s="378"/>
      <c r="G46" s="378"/>
      <c r="H46" s="378"/>
      <c r="I46" s="377"/>
      <c r="J46" s="375"/>
      <c r="K46" s="376"/>
      <c r="L46" s="376"/>
      <c r="M46" s="376"/>
      <c r="N46" s="374"/>
      <c r="O46" s="372"/>
      <c r="P46" s="373"/>
      <c r="Q46" s="372"/>
      <c r="R46" s="373"/>
      <c r="S46" s="372"/>
      <c r="T46" s="371"/>
      <c r="U46" s="549"/>
      <c r="V46" s="550"/>
      <c r="X46" s="401">
        <v>55</v>
      </c>
      <c r="AM46" s="533"/>
      <c r="AN46" s="404"/>
    </row>
    <row r="47" spans="1:45" ht="15.6" x14ac:dyDescent="0.3">
      <c r="A47" s="229"/>
      <c r="B47" s="380">
        <v>9</v>
      </c>
      <c r="C47" s="379"/>
      <c r="D47" s="378"/>
      <c r="E47" s="378"/>
      <c r="F47" s="378"/>
      <c r="G47" s="378"/>
      <c r="H47" s="378"/>
      <c r="I47" s="377"/>
      <c r="J47" s="376"/>
      <c r="K47" s="375"/>
      <c r="L47" s="376"/>
      <c r="M47" s="376"/>
      <c r="N47" s="374"/>
      <c r="O47" s="372"/>
      <c r="P47" s="373"/>
      <c r="Q47" s="372"/>
      <c r="R47" s="373"/>
      <c r="S47" s="372"/>
      <c r="T47" s="371"/>
      <c r="U47" s="549"/>
      <c r="V47" s="550"/>
      <c r="Y47" s="410" t="s">
        <v>55</v>
      </c>
      <c r="Z47" s="410" t="s">
        <v>81</v>
      </c>
      <c r="AA47" s="410" t="s">
        <v>22</v>
      </c>
      <c r="AB47" s="410" t="s">
        <v>126</v>
      </c>
      <c r="AC47" s="410" t="s">
        <v>105</v>
      </c>
      <c r="AD47" s="410" t="s">
        <v>78</v>
      </c>
      <c r="AE47" s="410" t="s">
        <v>75</v>
      </c>
      <c r="AF47" s="410" t="s">
        <v>129</v>
      </c>
      <c r="AG47" s="410" t="s">
        <v>14</v>
      </c>
      <c r="AH47" s="410" t="s">
        <v>109</v>
      </c>
      <c r="AI47" s="410" t="s">
        <v>38</v>
      </c>
      <c r="AJ47" s="410" t="s">
        <v>94</v>
      </c>
      <c r="AK47" s="410" t="s">
        <v>128</v>
      </c>
      <c r="AL47" s="410" t="s">
        <v>2</v>
      </c>
      <c r="AM47" s="410" t="s">
        <v>42</v>
      </c>
      <c r="AN47" s="410" t="s">
        <v>50</v>
      </c>
      <c r="AO47" s="410" t="s">
        <v>8</v>
      </c>
      <c r="AP47" s="410" t="s">
        <v>59</v>
      </c>
      <c r="AQ47" s="410" t="s">
        <v>104</v>
      </c>
      <c r="AR47" s="410" t="s">
        <v>130</v>
      </c>
      <c r="AS47" s="410" t="s">
        <v>51</v>
      </c>
    </row>
    <row r="48" spans="1:45" ht="15.6" x14ac:dyDescent="0.3">
      <c r="A48" s="381"/>
      <c r="B48" s="382">
        <v>10</v>
      </c>
      <c r="C48" s="379"/>
      <c r="D48" s="378"/>
      <c r="E48" s="378"/>
      <c r="F48" s="378"/>
      <c r="G48" s="378"/>
      <c r="H48" s="378"/>
      <c r="I48" s="377"/>
      <c r="J48" s="376"/>
      <c r="K48" s="376"/>
      <c r="L48" s="375"/>
      <c r="M48" s="376"/>
      <c r="N48" s="374"/>
      <c r="O48" s="372"/>
      <c r="P48" s="373"/>
      <c r="Q48" s="372"/>
      <c r="R48" s="373"/>
      <c r="S48" s="372"/>
      <c r="T48" s="371"/>
      <c r="U48" s="549"/>
      <c r="V48" s="550"/>
    </row>
    <row r="49" spans="1:45" ht="15.6" x14ac:dyDescent="0.3">
      <c r="A49" s="381"/>
      <c r="B49" s="380">
        <v>11</v>
      </c>
      <c r="C49" s="379"/>
      <c r="D49" s="378"/>
      <c r="E49" s="378"/>
      <c r="F49" s="378"/>
      <c r="G49" s="378"/>
      <c r="H49" s="378"/>
      <c r="I49" s="377"/>
      <c r="J49" s="376"/>
      <c r="K49" s="376"/>
      <c r="L49" s="376"/>
      <c r="M49" s="375"/>
      <c r="N49" s="374"/>
      <c r="O49" s="372"/>
      <c r="P49" s="373"/>
      <c r="Q49" s="372"/>
      <c r="R49" s="373"/>
      <c r="S49" s="372"/>
      <c r="T49" s="371"/>
      <c r="U49" s="549"/>
      <c r="V49" s="550"/>
      <c r="Y49" s="419" t="s">
        <v>110</v>
      </c>
      <c r="Z49" s="419" t="s">
        <v>36</v>
      </c>
      <c r="AA49" s="419" t="s">
        <v>134</v>
      </c>
      <c r="AB49" s="419" t="s">
        <v>65</v>
      </c>
      <c r="AC49" s="419" t="s">
        <v>3</v>
      </c>
      <c r="AD49" s="419" t="s">
        <v>19</v>
      </c>
      <c r="AE49" s="419" t="s">
        <v>83</v>
      </c>
      <c r="AF49" s="419" t="s">
        <v>16</v>
      </c>
      <c r="AG49" s="419" t="s">
        <v>76</v>
      </c>
      <c r="AH49" s="419" t="s">
        <v>23</v>
      </c>
      <c r="AI49" s="419" t="s">
        <v>17</v>
      </c>
      <c r="AJ49" s="419" t="s">
        <v>118</v>
      </c>
      <c r="AK49" s="419" t="s">
        <v>45</v>
      </c>
    </row>
    <row r="50" spans="1:45" ht="16.2" thickBot="1" x14ac:dyDescent="0.35">
      <c r="A50" s="370"/>
      <c r="B50" s="369">
        <v>12</v>
      </c>
      <c r="C50" s="368"/>
      <c r="D50" s="367"/>
      <c r="E50" s="367"/>
      <c r="F50" s="367"/>
      <c r="G50" s="367"/>
      <c r="H50" s="367"/>
      <c r="I50" s="367"/>
      <c r="J50" s="366"/>
      <c r="K50" s="366"/>
      <c r="L50" s="366"/>
      <c r="M50" s="366"/>
      <c r="N50" s="365"/>
      <c r="O50" s="363"/>
      <c r="P50" s="364"/>
      <c r="Q50" s="363"/>
      <c r="R50" s="364"/>
      <c r="S50" s="363"/>
      <c r="T50" s="362"/>
      <c r="U50" s="556"/>
      <c r="V50" s="557"/>
      <c r="X50" s="406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</row>
    <row r="51" spans="1:45" ht="16.2" thickBot="1" x14ac:dyDescent="0.35">
      <c r="A51" s="416"/>
      <c r="B51" s="415"/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3"/>
      <c r="P51" s="413"/>
      <c r="Q51" s="403"/>
      <c r="R51" s="403"/>
      <c r="S51" s="403"/>
      <c r="T51" s="403"/>
      <c r="U51" s="403"/>
      <c r="V51" s="403"/>
      <c r="X51" s="411" t="s">
        <v>46</v>
      </c>
      <c r="Y51" s="410" t="s">
        <v>57</v>
      </c>
      <c r="Z51" s="410" t="s">
        <v>40</v>
      </c>
      <c r="AA51" s="410" t="s">
        <v>87</v>
      </c>
      <c r="AB51" s="410" t="s">
        <v>24</v>
      </c>
      <c r="AC51" s="410" t="s">
        <v>86</v>
      </c>
      <c r="AD51" s="410" t="s">
        <v>108</v>
      </c>
      <c r="AE51" s="410" t="s">
        <v>85</v>
      </c>
      <c r="AF51" s="410" t="s">
        <v>70</v>
      </c>
      <c r="AG51" s="410" t="s">
        <v>58</v>
      </c>
      <c r="AH51" s="410" t="s">
        <v>84</v>
      </c>
      <c r="AI51" s="410" t="s">
        <v>140</v>
      </c>
      <c r="AJ51" s="410" t="s">
        <v>61</v>
      </c>
      <c r="AK51" s="410" t="s">
        <v>43</v>
      </c>
      <c r="AL51" s="410" t="s">
        <v>124</v>
      </c>
      <c r="AM51" s="410" t="s">
        <v>92</v>
      </c>
      <c r="AN51" s="410" t="s">
        <v>15</v>
      </c>
      <c r="AO51" s="410" t="s">
        <v>62</v>
      </c>
      <c r="AP51" s="410" t="s">
        <v>63</v>
      </c>
      <c r="AQ51" s="410" t="s">
        <v>115</v>
      </c>
      <c r="AR51" s="410" t="s">
        <v>33</v>
      </c>
      <c r="AS51" s="410" t="s">
        <v>21</v>
      </c>
    </row>
    <row r="52" spans="1:45" ht="15.6" x14ac:dyDescent="0.3">
      <c r="A52" s="357" t="s">
        <v>149</v>
      </c>
      <c r="B52" s="415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3"/>
      <c r="P52" s="413"/>
      <c r="Q52" s="403"/>
      <c r="R52" s="403"/>
      <c r="S52" s="403"/>
      <c r="T52" s="403"/>
      <c r="U52" s="403"/>
      <c r="V52" s="403"/>
      <c r="X52" s="357" t="s">
        <v>91</v>
      </c>
    </row>
    <row r="53" spans="1:45" x14ac:dyDescent="0.25">
      <c r="A53" s="361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Y53" s="410" t="s">
        <v>113</v>
      </c>
      <c r="Z53" s="410" t="s">
        <v>28</v>
      </c>
      <c r="AA53" s="410" t="s">
        <v>137</v>
      </c>
      <c r="AB53" s="410" t="s">
        <v>131</v>
      </c>
      <c r="AC53" s="410" t="s">
        <v>55</v>
      </c>
      <c r="AD53" s="410" t="s">
        <v>81</v>
      </c>
      <c r="AE53" s="410" t="s">
        <v>22</v>
      </c>
      <c r="AF53" s="410" t="s">
        <v>35</v>
      </c>
      <c r="AG53" s="410" t="s">
        <v>126</v>
      </c>
      <c r="AH53" s="410" t="s">
        <v>105</v>
      </c>
      <c r="AI53" s="410" t="s">
        <v>78</v>
      </c>
      <c r="AJ53" s="410" t="s">
        <v>75</v>
      </c>
      <c r="AK53" s="410" t="s">
        <v>129</v>
      </c>
      <c r="AL53" s="410" t="s">
        <v>14</v>
      </c>
      <c r="AM53" s="410" t="s">
        <v>41</v>
      </c>
      <c r="AN53" s="410" t="s">
        <v>109</v>
      </c>
      <c r="AO53" s="410" t="s">
        <v>38</v>
      </c>
      <c r="AP53" s="410" t="s">
        <v>94</v>
      </c>
      <c r="AQ53" s="410" t="s">
        <v>128</v>
      </c>
      <c r="AR53" s="410" t="s">
        <v>2</v>
      </c>
      <c r="AS53" s="410" t="s">
        <v>4</v>
      </c>
    </row>
    <row r="54" spans="1:45" ht="15.6" x14ac:dyDescent="0.3">
      <c r="A54" s="357"/>
      <c r="P54" s="403"/>
      <c r="Q54" s="402"/>
      <c r="X54" s="401"/>
    </row>
    <row r="55" spans="1:45" ht="13.8" thickBot="1" x14ac:dyDescent="0.3">
      <c r="A55" s="357"/>
      <c r="B55" s="357"/>
      <c r="C55" s="357"/>
      <c r="D55" s="357"/>
      <c r="E55" s="357"/>
      <c r="F55" s="357"/>
      <c r="G55" s="357"/>
      <c r="H55" s="357"/>
      <c r="I55" s="357"/>
      <c r="J55" s="357"/>
      <c r="K55" s="357"/>
      <c r="L55" s="357"/>
      <c r="M55" s="357"/>
      <c r="N55" s="357"/>
      <c r="O55" s="357"/>
      <c r="P55" s="357"/>
      <c r="Q55" s="404"/>
      <c r="X55" s="401"/>
      <c r="Y55" s="410" t="s">
        <v>42</v>
      </c>
      <c r="Z55" s="410" t="s">
        <v>50</v>
      </c>
      <c r="AA55" s="410" t="s">
        <v>8</v>
      </c>
      <c r="AB55" s="410" t="s">
        <v>59</v>
      </c>
      <c r="AC55" s="410" t="s">
        <v>5</v>
      </c>
      <c r="AD55" s="410" t="s">
        <v>104</v>
      </c>
      <c r="AE55" s="410" t="s">
        <v>130</v>
      </c>
      <c r="AF55" s="410" t="s">
        <v>51</v>
      </c>
      <c r="AG55" s="410" t="s">
        <v>110</v>
      </c>
      <c r="AH55" s="410" t="s">
        <v>82</v>
      </c>
      <c r="AI55" s="417" t="s">
        <v>36</v>
      </c>
      <c r="AJ55" s="417" t="s">
        <v>134</v>
      </c>
      <c r="AK55" s="417" t="s">
        <v>65</v>
      </c>
      <c r="AL55" s="417" t="s">
        <v>3</v>
      </c>
      <c r="AM55" s="417" t="s">
        <v>102</v>
      </c>
      <c r="AN55" s="417" t="s">
        <v>19</v>
      </c>
      <c r="AO55" s="417" t="s">
        <v>83</v>
      </c>
      <c r="AP55" s="417" t="s">
        <v>16</v>
      </c>
      <c r="AQ55" s="417" t="s">
        <v>76</v>
      </c>
      <c r="AR55" s="417" t="s">
        <v>103</v>
      </c>
      <c r="AS55" s="417" t="s">
        <v>23</v>
      </c>
    </row>
    <row r="56" spans="1:45" ht="16.2" thickTop="1" x14ac:dyDescent="0.3">
      <c r="A56" s="357"/>
      <c r="J56" s="401"/>
      <c r="K56" s="401"/>
      <c r="L56" s="401"/>
      <c r="M56" s="401"/>
      <c r="N56" s="401"/>
      <c r="O56" s="401"/>
      <c r="P56" s="403"/>
      <c r="Q56" s="402"/>
    </row>
    <row r="57" spans="1:45" ht="13.8" thickBot="1" x14ac:dyDescent="0.3">
      <c r="A57" s="401"/>
      <c r="B57" s="357"/>
      <c r="C57" s="357"/>
      <c r="D57" s="357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Y57" s="417" t="s">
        <v>17</v>
      </c>
      <c r="Z57" s="417" t="s">
        <v>118</v>
      </c>
      <c r="AA57" s="417" t="s">
        <v>45</v>
      </c>
    </row>
    <row r="58" spans="1:45" ht="15.6" thickTop="1" x14ac:dyDescent="0.25">
      <c r="X58" s="401"/>
      <c r="Y58" s="412"/>
      <c r="Z58" s="412"/>
      <c r="AA58" s="412"/>
      <c r="AB58" s="412"/>
      <c r="AC58" s="412"/>
      <c r="AD58" s="412"/>
      <c r="AE58" s="412"/>
      <c r="AF58" s="412"/>
      <c r="AG58" s="412"/>
      <c r="AH58" s="412"/>
      <c r="AI58" s="412"/>
      <c r="AJ58" s="412"/>
      <c r="AK58" s="412"/>
      <c r="AL58" s="412"/>
      <c r="AM58" s="356"/>
      <c r="AN58" s="355"/>
    </row>
    <row r="59" spans="1:45" ht="15" x14ac:dyDescent="0.25">
      <c r="B59" s="357"/>
      <c r="C59" s="357"/>
      <c r="D59" s="357"/>
      <c r="X59" s="401"/>
      <c r="Y59" s="412"/>
      <c r="Z59" s="412"/>
      <c r="AA59" s="412"/>
      <c r="AB59" s="412"/>
      <c r="AC59" s="412"/>
      <c r="AD59" s="412"/>
      <c r="AE59" s="412"/>
      <c r="AF59" s="412"/>
      <c r="AG59" s="412"/>
      <c r="AH59" s="412"/>
      <c r="AI59" s="412"/>
      <c r="AJ59" s="412"/>
      <c r="AK59" s="412"/>
      <c r="AL59" s="412"/>
      <c r="AM59" s="356"/>
      <c r="AN59" s="355"/>
    </row>
    <row r="60" spans="1:45" ht="18" thickBot="1" x14ac:dyDescent="0.35">
      <c r="A60" s="564" t="s">
        <v>53</v>
      </c>
      <c r="B60" s="564"/>
      <c r="C60" s="564"/>
      <c r="D60" s="564"/>
      <c r="E60" s="564"/>
      <c r="F60" s="414"/>
      <c r="G60" s="414"/>
      <c r="H60" s="414"/>
      <c r="I60" s="414"/>
      <c r="J60" s="414"/>
      <c r="K60" s="414"/>
      <c r="L60" s="414"/>
      <c r="M60" s="414"/>
      <c r="N60" s="414"/>
      <c r="O60" s="413"/>
      <c r="P60" s="413"/>
      <c r="Q60" s="413"/>
      <c r="R60" s="413"/>
      <c r="S60" s="413"/>
      <c r="T60" s="413"/>
      <c r="X60" s="401"/>
      <c r="Y60" s="412"/>
      <c r="Z60" s="412"/>
      <c r="AA60" s="412"/>
      <c r="AB60" s="412"/>
      <c r="AC60" s="412"/>
      <c r="AD60" s="412"/>
      <c r="AE60" s="412"/>
      <c r="AF60" s="412"/>
      <c r="AG60" s="412"/>
      <c r="AH60" s="412"/>
      <c r="AI60" s="412"/>
      <c r="AJ60" s="412"/>
      <c r="AK60" s="412"/>
      <c r="AL60" s="412"/>
      <c r="AM60" s="356"/>
      <c r="AN60" s="355"/>
    </row>
    <row r="61" spans="1:45" ht="116.1" customHeight="1" thickBot="1" x14ac:dyDescent="0.55000000000000004">
      <c r="A61" s="539" t="str">
        <f>CONCATENATE("SABEL        ",AE4)</f>
        <v>SABEL        klein wapen</v>
      </c>
      <c r="B61" s="540"/>
      <c r="C61" s="541" t="str">
        <f>CONCATENATE(AC4,"                     ", AD4)</f>
        <v>LOPER 3                     elektrisch</v>
      </c>
      <c r="D61" s="542"/>
      <c r="E61" s="543"/>
      <c r="F61" s="543"/>
      <c r="G61" s="543"/>
      <c r="H61" s="543"/>
      <c r="I61" s="543"/>
      <c r="J61" s="543"/>
      <c r="K61" s="544"/>
      <c r="L61" s="545">
        <f>AA4</f>
        <v>1</v>
      </c>
      <c r="M61" s="546"/>
      <c r="N61" s="530" t="s">
        <v>69</v>
      </c>
      <c r="O61" s="547" t="s">
        <v>151</v>
      </c>
      <c r="P61" s="548"/>
      <c r="Q61" s="547" t="s">
        <v>150</v>
      </c>
      <c r="R61" s="548"/>
      <c r="S61" s="547" t="s">
        <v>73</v>
      </c>
      <c r="T61" s="548"/>
      <c r="U61" s="559" t="s">
        <v>95</v>
      </c>
      <c r="V61" s="560"/>
      <c r="W61" s="146" t="s">
        <v>143</v>
      </c>
      <c r="AM61" s="533"/>
      <c r="AN61" s="404"/>
    </row>
    <row r="62" spans="1:45" ht="16.2" thickBot="1" x14ac:dyDescent="0.35">
      <c r="A62" s="396" t="s">
        <v>100</v>
      </c>
      <c r="B62" s="400"/>
      <c r="C62" s="399">
        <v>1</v>
      </c>
      <c r="D62" s="398">
        <v>2</v>
      </c>
      <c r="E62" s="398">
        <v>3</v>
      </c>
      <c r="F62" s="398">
        <v>4</v>
      </c>
      <c r="G62" s="398">
        <v>5</v>
      </c>
      <c r="H62" s="398">
        <v>6</v>
      </c>
      <c r="I62" s="398">
        <v>7</v>
      </c>
      <c r="J62" s="398">
        <v>8</v>
      </c>
      <c r="K62" s="398">
        <v>9</v>
      </c>
      <c r="L62" s="397">
        <v>10</v>
      </c>
      <c r="M62" s="397">
        <v>11</v>
      </c>
      <c r="N62" s="394">
        <v>12</v>
      </c>
      <c r="O62" s="396" t="s">
        <v>99</v>
      </c>
      <c r="P62" s="395" t="s">
        <v>101</v>
      </c>
      <c r="Q62" s="393" t="s">
        <v>99</v>
      </c>
      <c r="R62" s="394" t="s">
        <v>101</v>
      </c>
      <c r="S62" s="393" t="s">
        <v>99</v>
      </c>
      <c r="T62" s="392" t="s">
        <v>101</v>
      </c>
      <c r="U62" s="561"/>
      <c r="V62" s="562"/>
    </row>
    <row r="63" spans="1:45" ht="15.6" x14ac:dyDescent="0.3">
      <c r="A63" s="462"/>
      <c r="B63" s="380">
        <v>1</v>
      </c>
      <c r="C63" s="391"/>
      <c r="D63" s="390"/>
      <c r="E63" s="390"/>
      <c r="F63" s="390"/>
      <c r="G63" s="390"/>
      <c r="H63" s="390"/>
      <c r="I63" s="390"/>
      <c r="J63" s="389"/>
      <c r="K63" s="389"/>
      <c r="L63" s="389"/>
      <c r="M63" s="389"/>
      <c r="N63" s="387"/>
      <c r="O63" s="372"/>
      <c r="P63" s="373"/>
      <c r="Q63" s="372"/>
      <c r="R63" s="373"/>
      <c r="S63" s="372"/>
      <c r="T63" s="371"/>
      <c r="U63" s="549"/>
      <c r="V63" s="550"/>
    </row>
    <row r="64" spans="1:45" ht="15.6" x14ac:dyDescent="0.3">
      <c r="A64" s="462"/>
      <c r="B64" s="382">
        <v>2</v>
      </c>
      <c r="C64" s="386"/>
      <c r="D64" s="384"/>
      <c r="E64" s="385"/>
      <c r="F64" s="385"/>
      <c r="G64" s="385"/>
      <c r="H64" s="385"/>
      <c r="I64" s="385"/>
      <c r="J64" s="388"/>
      <c r="K64" s="388"/>
      <c r="L64" s="388"/>
      <c r="M64" s="388"/>
      <c r="N64" s="387"/>
      <c r="O64" s="372"/>
      <c r="P64" s="373"/>
      <c r="Q64" s="372"/>
      <c r="R64" s="373"/>
      <c r="S64" s="372"/>
      <c r="T64" s="371"/>
      <c r="U64" s="549"/>
      <c r="V64" s="550"/>
    </row>
    <row r="65" spans="1:27" ht="15.6" x14ac:dyDescent="0.3">
      <c r="A65" s="462"/>
      <c r="B65" s="380">
        <v>3</v>
      </c>
      <c r="C65" s="386"/>
      <c r="D65" s="385"/>
      <c r="E65" s="384"/>
      <c r="F65" s="385"/>
      <c r="G65" s="385"/>
      <c r="H65" s="385"/>
      <c r="I65" s="385"/>
      <c r="J65" s="388"/>
      <c r="K65" s="388"/>
      <c r="L65" s="388"/>
      <c r="M65" s="388"/>
      <c r="N65" s="387"/>
      <c r="O65" s="372"/>
      <c r="P65" s="373"/>
      <c r="Q65" s="372"/>
      <c r="R65" s="373"/>
      <c r="S65" s="372"/>
      <c r="T65" s="371"/>
      <c r="U65" s="549"/>
      <c r="V65" s="550"/>
    </row>
    <row r="66" spans="1:27" ht="15.6" x14ac:dyDescent="0.3">
      <c r="A66" s="462"/>
      <c r="B66" s="382">
        <v>4</v>
      </c>
      <c r="C66" s="386"/>
      <c r="D66" s="385"/>
      <c r="E66" s="385"/>
      <c r="F66" s="384"/>
      <c r="G66" s="385"/>
      <c r="H66" s="385"/>
      <c r="I66" s="385"/>
      <c r="J66" s="388"/>
      <c r="K66" s="388"/>
      <c r="L66" s="388"/>
      <c r="M66" s="388"/>
      <c r="N66" s="387"/>
      <c r="O66" s="372"/>
      <c r="P66" s="373"/>
      <c r="Q66" s="372"/>
      <c r="R66" s="373"/>
      <c r="S66" s="372"/>
      <c r="T66" s="371"/>
      <c r="U66" s="549"/>
      <c r="V66" s="550"/>
    </row>
    <row r="67" spans="1:27" ht="15.6" x14ac:dyDescent="0.3">
      <c r="A67" s="462"/>
      <c r="B67" s="380">
        <v>5</v>
      </c>
      <c r="C67" s="386"/>
      <c r="D67" s="385"/>
      <c r="E67" s="385"/>
      <c r="F67" s="385"/>
      <c r="G67" s="384"/>
      <c r="H67" s="385"/>
      <c r="I67" s="385"/>
      <c r="J67" s="388"/>
      <c r="K67" s="388"/>
      <c r="L67" s="388"/>
      <c r="M67" s="388"/>
      <c r="N67" s="387"/>
      <c r="O67" s="372"/>
      <c r="P67" s="373"/>
      <c r="Q67" s="372"/>
      <c r="R67" s="373"/>
      <c r="S67" s="372"/>
      <c r="T67" s="371"/>
      <c r="U67" s="549"/>
      <c r="V67" s="550"/>
    </row>
    <row r="68" spans="1:27" ht="15.6" x14ac:dyDescent="0.3">
      <c r="A68" s="245"/>
      <c r="B68" s="382">
        <v>6</v>
      </c>
      <c r="C68" s="386"/>
      <c r="D68" s="385"/>
      <c r="E68" s="385"/>
      <c r="F68" s="385"/>
      <c r="G68" s="385"/>
      <c r="H68" s="384"/>
      <c r="I68" s="385"/>
      <c r="J68" s="388"/>
      <c r="K68" s="388"/>
      <c r="L68" s="388"/>
      <c r="M68" s="388"/>
      <c r="N68" s="387"/>
      <c r="O68" s="372"/>
      <c r="P68" s="373"/>
      <c r="Q68" s="372"/>
      <c r="R68" s="373"/>
      <c r="S68" s="372"/>
      <c r="T68" s="371"/>
      <c r="U68" s="549"/>
      <c r="V68" s="550"/>
    </row>
    <row r="69" spans="1:27" ht="15.6" x14ac:dyDescent="0.3">
      <c r="A69" s="381"/>
      <c r="B69" s="380">
        <v>7</v>
      </c>
      <c r="C69" s="386"/>
      <c r="D69" s="385"/>
      <c r="E69" s="385"/>
      <c r="F69" s="385"/>
      <c r="G69" s="385"/>
      <c r="H69" s="385"/>
      <c r="I69" s="384"/>
      <c r="J69" s="383"/>
      <c r="K69" s="383"/>
      <c r="L69" s="383"/>
      <c r="M69" s="383"/>
      <c r="N69" s="374"/>
      <c r="O69" s="372"/>
      <c r="P69" s="373"/>
      <c r="Q69" s="372"/>
      <c r="R69" s="373"/>
      <c r="S69" s="372"/>
      <c r="T69" s="371"/>
      <c r="U69" s="549"/>
      <c r="V69" s="550"/>
    </row>
    <row r="70" spans="1:27" ht="15.6" x14ac:dyDescent="0.3">
      <c r="A70" s="381"/>
      <c r="B70" s="382">
        <v>8</v>
      </c>
      <c r="C70" s="379"/>
      <c r="D70" s="378"/>
      <c r="E70" s="378"/>
      <c r="F70" s="378"/>
      <c r="G70" s="378"/>
      <c r="H70" s="378"/>
      <c r="I70" s="377"/>
      <c r="J70" s="375"/>
      <c r="K70" s="376"/>
      <c r="L70" s="376"/>
      <c r="M70" s="376"/>
      <c r="N70" s="374"/>
      <c r="O70" s="372"/>
      <c r="P70" s="373"/>
      <c r="Q70" s="372"/>
      <c r="R70" s="373"/>
      <c r="S70" s="372"/>
      <c r="T70" s="371"/>
      <c r="U70" s="549"/>
      <c r="V70" s="550"/>
    </row>
    <row r="71" spans="1:27" ht="15.6" x14ac:dyDescent="0.3">
      <c r="A71" s="381"/>
      <c r="B71" s="380">
        <v>9</v>
      </c>
      <c r="C71" s="379"/>
      <c r="D71" s="378"/>
      <c r="E71" s="378"/>
      <c r="F71" s="378"/>
      <c r="G71" s="378"/>
      <c r="H71" s="378"/>
      <c r="I71" s="377"/>
      <c r="J71" s="376"/>
      <c r="K71" s="375"/>
      <c r="L71" s="376"/>
      <c r="M71" s="376"/>
      <c r="N71" s="374"/>
      <c r="O71" s="372"/>
      <c r="P71" s="373"/>
      <c r="Q71" s="372"/>
      <c r="R71" s="373"/>
      <c r="S71" s="372"/>
      <c r="T71" s="371"/>
      <c r="U71" s="549"/>
      <c r="V71" s="550"/>
    </row>
    <row r="72" spans="1:27" ht="15.6" x14ac:dyDescent="0.3">
      <c r="A72" s="381"/>
      <c r="B72" s="382">
        <v>10</v>
      </c>
      <c r="C72" s="379"/>
      <c r="D72" s="378"/>
      <c r="E72" s="378"/>
      <c r="F72" s="378"/>
      <c r="G72" s="378"/>
      <c r="H72" s="378"/>
      <c r="I72" s="377"/>
      <c r="J72" s="376"/>
      <c r="K72" s="376"/>
      <c r="L72" s="375"/>
      <c r="M72" s="376"/>
      <c r="N72" s="374"/>
      <c r="O72" s="372"/>
      <c r="P72" s="373"/>
      <c r="Q72" s="372"/>
      <c r="R72" s="373"/>
      <c r="S72" s="372"/>
      <c r="T72" s="371"/>
      <c r="U72" s="549"/>
      <c r="V72" s="550"/>
    </row>
    <row r="73" spans="1:27" ht="15.6" x14ac:dyDescent="0.3">
      <c r="A73" s="381"/>
      <c r="B73" s="380">
        <v>11</v>
      </c>
      <c r="C73" s="379"/>
      <c r="D73" s="378"/>
      <c r="E73" s="378"/>
      <c r="F73" s="378"/>
      <c r="G73" s="378"/>
      <c r="H73" s="378"/>
      <c r="I73" s="377"/>
      <c r="J73" s="376"/>
      <c r="K73" s="376"/>
      <c r="L73" s="376"/>
      <c r="M73" s="375"/>
      <c r="N73" s="374"/>
      <c r="O73" s="372"/>
      <c r="P73" s="373"/>
      <c r="Q73" s="372"/>
      <c r="R73" s="373"/>
      <c r="S73" s="372"/>
      <c r="T73" s="371"/>
      <c r="U73" s="549"/>
      <c r="V73" s="550"/>
    </row>
    <row r="74" spans="1:27" ht="16.2" thickBot="1" x14ac:dyDescent="0.35">
      <c r="A74" s="370"/>
      <c r="B74" s="369">
        <v>12</v>
      </c>
      <c r="C74" s="368"/>
      <c r="D74" s="367"/>
      <c r="E74" s="367"/>
      <c r="F74" s="367"/>
      <c r="G74" s="367"/>
      <c r="H74" s="367"/>
      <c r="I74" s="367"/>
      <c r="J74" s="366"/>
      <c r="K74" s="366"/>
      <c r="L74" s="366"/>
      <c r="M74" s="366"/>
      <c r="N74" s="365"/>
      <c r="O74" s="363"/>
      <c r="P74" s="364"/>
      <c r="Q74" s="363"/>
      <c r="R74" s="364"/>
      <c r="S74" s="363"/>
      <c r="T74" s="362"/>
      <c r="U74" s="556"/>
      <c r="V74" s="557"/>
    </row>
    <row r="75" spans="1:27" ht="15.75" customHeight="1" x14ac:dyDescent="0.25"/>
    <row r="76" spans="1:27" ht="15.75" customHeight="1" x14ac:dyDescent="0.25">
      <c r="A76" s="357" t="s">
        <v>149</v>
      </c>
    </row>
    <row r="77" spans="1:27" ht="15.75" customHeight="1" x14ac:dyDescent="0.25">
      <c r="A77" s="361"/>
      <c r="B77" s="358"/>
      <c r="C77" s="358"/>
      <c r="D77" s="358"/>
      <c r="E77" s="358"/>
      <c r="F77" s="358"/>
      <c r="G77" s="358"/>
      <c r="H77" s="358"/>
      <c r="I77" s="358"/>
      <c r="J77" s="358"/>
      <c r="K77" s="358"/>
      <c r="L77" s="401"/>
      <c r="M77" s="357"/>
      <c r="N77" s="357"/>
      <c r="O77" s="357"/>
      <c r="P77" s="356"/>
      <c r="Q77" s="355"/>
      <c r="Y77" s="357"/>
      <c r="Z77" s="357"/>
      <c r="AA77" s="357"/>
    </row>
    <row r="78" spans="1:27" ht="15.75" customHeight="1" x14ac:dyDescent="0.25">
      <c r="A78" s="357"/>
      <c r="B78" s="357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7"/>
      <c r="N78" s="357"/>
      <c r="O78" s="357"/>
      <c r="P78" s="356"/>
      <c r="Q78" s="355"/>
      <c r="Y78" s="357"/>
      <c r="Z78" s="357"/>
      <c r="AA78" s="357"/>
    </row>
    <row r="79" spans="1:27" ht="15.75" customHeight="1" x14ac:dyDescent="0.3">
      <c r="A79" s="357"/>
      <c r="B79" s="357"/>
      <c r="C79" s="357"/>
      <c r="D79" s="357"/>
      <c r="E79" s="357"/>
      <c r="F79" s="357"/>
      <c r="G79" s="357"/>
      <c r="H79" s="357"/>
      <c r="I79" s="357"/>
      <c r="J79" s="357"/>
      <c r="K79" s="357"/>
      <c r="L79" s="357"/>
      <c r="M79" s="357"/>
      <c r="N79" s="357"/>
      <c r="O79" s="357"/>
      <c r="P79" s="403"/>
      <c r="Q79" s="402"/>
      <c r="Y79" s="357"/>
      <c r="Z79" s="357"/>
      <c r="AA79" s="357"/>
    </row>
    <row r="80" spans="1:27" ht="15.75" customHeight="1" x14ac:dyDescent="0.4">
      <c r="A80" s="532"/>
      <c r="Y80" s="357"/>
      <c r="Z80" s="357"/>
      <c r="AA80" s="357"/>
    </row>
    <row r="81" spans="1:40" ht="15.75" customHeight="1" x14ac:dyDescent="0.4">
      <c r="A81" s="532"/>
      <c r="Y81" s="357"/>
      <c r="Z81" s="357"/>
      <c r="AA81" s="357"/>
    </row>
    <row r="82" spans="1:40" ht="15.75" customHeight="1" x14ac:dyDescent="0.4">
      <c r="A82" s="532"/>
      <c r="Y82" s="357"/>
      <c r="Z82" s="357"/>
      <c r="AA82" s="357"/>
    </row>
    <row r="83" spans="1:40" ht="15.75" customHeight="1" x14ac:dyDescent="0.3">
      <c r="A83" s="564" t="s">
        <v>53</v>
      </c>
      <c r="B83" s="564"/>
      <c r="C83" s="564"/>
      <c r="D83" s="564"/>
      <c r="E83" s="564"/>
      <c r="F83" s="414"/>
      <c r="G83" s="414"/>
      <c r="H83" s="414"/>
      <c r="I83" s="414"/>
      <c r="J83" s="414"/>
      <c r="K83" s="414"/>
      <c r="L83" s="414"/>
      <c r="M83" s="414"/>
      <c r="N83" s="414"/>
      <c r="O83" s="413"/>
      <c r="P83" s="413"/>
      <c r="Q83" s="413"/>
      <c r="R83" s="413"/>
      <c r="S83" s="413"/>
      <c r="T83" s="413"/>
      <c r="Y83" s="357"/>
      <c r="Z83" s="357"/>
      <c r="AA83" s="357"/>
    </row>
    <row r="84" spans="1:40" ht="15.6" x14ac:dyDescent="0.3">
      <c r="A84" s="416"/>
      <c r="B84" s="415"/>
      <c r="C84" s="414"/>
      <c r="D84" s="414"/>
      <c r="E84" s="414"/>
      <c r="F84" s="414"/>
      <c r="G84" s="414"/>
      <c r="H84" s="414"/>
      <c r="I84" s="414"/>
      <c r="J84" s="414"/>
      <c r="K84" s="414"/>
      <c r="L84" s="414"/>
      <c r="M84" s="414"/>
      <c r="N84" s="414"/>
      <c r="O84" s="413"/>
      <c r="P84" s="413"/>
      <c r="Q84" s="403"/>
      <c r="R84" s="403"/>
      <c r="S84" s="403"/>
      <c r="T84" s="403"/>
      <c r="U84" s="403"/>
      <c r="V84" s="403"/>
      <c r="Y84" s="357"/>
      <c r="Z84" s="357"/>
      <c r="AA84" s="357"/>
    </row>
    <row r="85" spans="1:40" ht="10.5" customHeight="1" thickBot="1" x14ac:dyDescent="0.3"/>
    <row r="86" spans="1:40" ht="100.5" customHeight="1" thickBot="1" x14ac:dyDescent="0.55000000000000004">
      <c r="A86" s="539" t="str">
        <f>CONCATENATE("SABEL        ",AE5)</f>
        <v>SABEL        klein wapen</v>
      </c>
      <c r="B86" s="540"/>
      <c r="C86" s="541" t="str">
        <f>CONCATENATE(AC5,"                     ", AD5)</f>
        <v>LOPER 4                     elektrisch</v>
      </c>
      <c r="D86" s="542"/>
      <c r="E86" s="543"/>
      <c r="F86" s="543"/>
      <c r="G86" s="543"/>
      <c r="H86" s="543"/>
      <c r="I86" s="543"/>
      <c r="J86" s="543"/>
      <c r="K86" s="544"/>
      <c r="L86" s="545">
        <f>AA5</f>
        <v>1</v>
      </c>
      <c r="M86" s="546"/>
      <c r="N86" s="530" t="s">
        <v>69</v>
      </c>
      <c r="O86" s="547" t="s">
        <v>151</v>
      </c>
      <c r="P86" s="548"/>
      <c r="Q86" s="547" t="s">
        <v>150</v>
      </c>
      <c r="R86" s="548"/>
      <c r="S86" s="547" t="s">
        <v>73</v>
      </c>
      <c r="T86" s="548"/>
      <c r="U86" s="559" t="s">
        <v>95</v>
      </c>
      <c r="V86" s="560"/>
      <c r="W86" s="146" t="s">
        <v>144</v>
      </c>
    </row>
    <row r="87" spans="1:40" ht="16.2" thickBot="1" x14ac:dyDescent="0.35">
      <c r="A87" s="396" t="s">
        <v>100</v>
      </c>
      <c r="B87" s="400"/>
      <c r="C87" s="399">
        <v>1</v>
      </c>
      <c r="D87" s="398">
        <v>2</v>
      </c>
      <c r="E87" s="398">
        <v>3</v>
      </c>
      <c r="F87" s="398">
        <v>4</v>
      </c>
      <c r="G87" s="398">
        <v>5</v>
      </c>
      <c r="H87" s="398">
        <v>6</v>
      </c>
      <c r="I87" s="398">
        <v>7</v>
      </c>
      <c r="J87" s="398">
        <v>8</v>
      </c>
      <c r="K87" s="398">
        <v>9</v>
      </c>
      <c r="L87" s="397">
        <v>10</v>
      </c>
      <c r="M87" s="397">
        <v>11</v>
      </c>
      <c r="N87" s="394">
        <v>12</v>
      </c>
      <c r="O87" s="396" t="s">
        <v>99</v>
      </c>
      <c r="P87" s="395" t="s">
        <v>101</v>
      </c>
      <c r="Q87" s="393" t="s">
        <v>99</v>
      </c>
      <c r="R87" s="394" t="s">
        <v>101</v>
      </c>
      <c r="S87" s="393" t="s">
        <v>99</v>
      </c>
      <c r="T87" s="392" t="s">
        <v>101</v>
      </c>
      <c r="U87" s="561"/>
      <c r="V87" s="562"/>
      <c r="X87" s="563"/>
      <c r="Y87" s="563"/>
      <c r="Z87" s="563"/>
      <c r="AA87" s="563"/>
      <c r="AB87" s="563"/>
      <c r="AC87" s="563"/>
      <c r="AD87" s="563"/>
      <c r="AE87" s="563"/>
      <c r="AF87" s="563"/>
      <c r="AG87" s="563"/>
      <c r="AH87" s="563"/>
      <c r="AI87" s="563"/>
      <c r="AJ87" s="563"/>
      <c r="AK87" s="563"/>
      <c r="AL87" s="563"/>
      <c r="AM87" s="563"/>
      <c r="AN87" s="563"/>
    </row>
    <row r="88" spans="1:40" ht="15.6" x14ac:dyDescent="0.3">
      <c r="A88" s="462"/>
      <c r="B88" s="380">
        <v>1</v>
      </c>
      <c r="C88" s="391"/>
      <c r="D88" s="390"/>
      <c r="E88" s="390"/>
      <c r="F88" s="390"/>
      <c r="G88" s="390"/>
      <c r="H88" s="390"/>
      <c r="I88" s="390"/>
      <c r="J88" s="389"/>
      <c r="K88" s="389"/>
      <c r="L88" s="389"/>
      <c r="M88" s="389"/>
      <c r="N88" s="387"/>
      <c r="O88" s="372"/>
      <c r="P88" s="373"/>
      <c r="Q88" s="372"/>
      <c r="R88" s="373"/>
      <c r="S88" s="372"/>
      <c r="T88" s="371"/>
      <c r="U88" s="549"/>
      <c r="V88" s="550"/>
      <c r="X88" s="409"/>
      <c r="Y88" s="404"/>
      <c r="Z88" s="404"/>
      <c r="AA88" s="404"/>
      <c r="AB88" s="404"/>
      <c r="AC88" s="404"/>
      <c r="AD88" s="404"/>
      <c r="AE88" s="404"/>
      <c r="AF88" s="404"/>
      <c r="AG88" s="404"/>
      <c r="AH88" s="404"/>
      <c r="AI88" s="404"/>
      <c r="AJ88" s="404"/>
      <c r="AK88" s="404"/>
      <c r="AL88" s="404"/>
      <c r="AM88" s="404"/>
      <c r="AN88" s="404"/>
    </row>
    <row r="89" spans="1:40" ht="15.6" x14ac:dyDescent="0.3">
      <c r="A89" s="462"/>
      <c r="B89" s="382">
        <v>2</v>
      </c>
      <c r="C89" s="386"/>
      <c r="D89" s="384"/>
      <c r="E89" s="385"/>
      <c r="F89" s="385"/>
      <c r="G89" s="385"/>
      <c r="H89" s="385"/>
      <c r="I89" s="385"/>
      <c r="J89" s="388"/>
      <c r="K89" s="388"/>
      <c r="L89" s="388"/>
      <c r="M89" s="388"/>
      <c r="N89" s="387"/>
      <c r="O89" s="372"/>
      <c r="P89" s="373"/>
      <c r="Q89" s="372"/>
      <c r="R89" s="373"/>
      <c r="S89" s="372"/>
      <c r="T89" s="371"/>
      <c r="U89" s="549"/>
      <c r="V89" s="550"/>
      <c r="X89" s="409"/>
      <c r="Y89" s="404"/>
      <c r="Z89" s="404"/>
      <c r="AA89" s="404"/>
      <c r="AB89" s="404"/>
      <c r="AC89" s="404"/>
      <c r="AD89" s="404"/>
      <c r="AE89" s="404"/>
      <c r="AF89" s="359"/>
      <c r="AG89" s="359"/>
      <c r="AH89" s="408"/>
      <c r="AI89" s="359"/>
      <c r="AJ89" s="359"/>
      <c r="AK89" s="359"/>
      <c r="AL89" s="355"/>
      <c r="AM89" s="355"/>
      <c r="AN89" s="355"/>
    </row>
    <row r="90" spans="1:40" ht="15.6" x14ac:dyDescent="0.3">
      <c r="A90" s="462"/>
      <c r="B90" s="380">
        <v>3</v>
      </c>
      <c r="C90" s="386"/>
      <c r="D90" s="385"/>
      <c r="E90" s="384"/>
      <c r="F90" s="385"/>
      <c r="G90" s="385"/>
      <c r="H90" s="385"/>
      <c r="I90" s="385"/>
      <c r="J90" s="388"/>
      <c r="K90" s="388"/>
      <c r="L90" s="388"/>
      <c r="M90" s="388"/>
      <c r="N90" s="387"/>
      <c r="O90" s="372"/>
      <c r="P90" s="373"/>
      <c r="Q90" s="372"/>
      <c r="R90" s="373"/>
      <c r="S90" s="372"/>
      <c r="T90" s="371"/>
      <c r="U90" s="549"/>
      <c r="V90" s="550"/>
      <c r="X90" s="361"/>
      <c r="Y90" s="358"/>
      <c r="Z90" s="358"/>
      <c r="AA90" s="358"/>
      <c r="AB90" s="358"/>
      <c r="AC90" s="358"/>
      <c r="AD90" s="358"/>
      <c r="AE90" s="358"/>
      <c r="AF90" s="358"/>
      <c r="AG90" s="358"/>
      <c r="AH90" s="358"/>
      <c r="AI90" s="358"/>
      <c r="AJ90" s="358"/>
      <c r="AK90" s="358"/>
      <c r="AL90" s="357"/>
      <c r="AM90" s="356"/>
      <c r="AN90" s="355"/>
    </row>
    <row r="91" spans="1:40" ht="15.6" x14ac:dyDescent="0.3">
      <c r="A91" s="462"/>
      <c r="B91" s="382">
        <v>4</v>
      </c>
      <c r="C91" s="386"/>
      <c r="D91" s="385"/>
      <c r="E91" s="385"/>
      <c r="F91" s="384"/>
      <c r="G91" s="385"/>
      <c r="H91" s="385"/>
      <c r="I91" s="385"/>
      <c r="J91" s="388"/>
      <c r="K91" s="388"/>
      <c r="L91" s="388"/>
      <c r="M91" s="388"/>
      <c r="N91" s="387"/>
      <c r="O91" s="372"/>
      <c r="P91" s="373"/>
      <c r="Q91" s="372"/>
      <c r="R91" s="373"/>
      <c r="S91" s="372"/>
      <c r="T91" s="371"/>
      <c r="U91" s="549"/>
      <c r="V91" s="550"/>
      <c r="X91" s="407"/>
      <c r="Y91" s="405"/>
      <c r="Z91" s="358"/>
      <c r="AA91" s="358"/>
      <c r="AB91" s="358"/>
      <c r="AC91" s="358"/>
      <c r="AD91" s="358"/>
      <c r="AE91" s="358"/>
      <c r="AF91" s="358"/>
      <c r="AG91" s="358"/>
      <c r="AH91" s="358"/>
      <c r="AI91" s="358"/>
      <c r="AJ91" s="358"/>
      <c r="AK91" s="358"/>
      <c r="AL91" s="357"/>
      <c r="AM91" s="356"/>
      <c r="AN91" s="355"/>
    </row>
    <row r="92" spans="1:40" ht="15.6" x14ac:dyDescent="0.3">
      <c r="A92" s="462"/>
      <c r="B92" s="380">
        <v>5</v>
      </c>
      <c r="C92" s="386"/>
      <c r="D92" s="385"/>
      <c r="E92" s="385"/>
      <c r="F92" s="385"/>
      <c r="G92" s="384"/>
      <c r="H92" s="385"/>
      <c r="I92" s="385"/>
      <c r="J92" s="388"/>
      <c r="K92" s="388"/>
      <c r="L92" s="388"/>
      <c r="M92" s="388"/>
      <c r="N92" s="387"/>
      <c r="O92" s="372"/>
      <c r="P92" s="373"/>
      <c r="Q92" s="372"/>
      <c r="R92" s="373"/>
      <c r="S92" s="372"/>
      <c r="T92" s="371"/>
      <c r="U92" s="549"/>
      <c r="V92" s="550"/>
      <c r="X92" s="361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401"/>
      <c r="AJ92" s="357"/>
      <c r="AK92" s="357"/>
      <c r="AL92" s="357"/>
      <c r="AM92" s="356"/>
      <c r="AN92" s="355"/>
    </row>
    <row r="93" spans="1:40" ht="15.6" x14ac:dyDescent="0.3">
      <c r="A93" s="462"/>
      <c r="B93" s="382">
        <v>6</v>
      </c>
      <c r="C93" s="386"/>
      <c r="D93" s="385"/>
      <c r="E93" s="385"/>
      <c r="F93" s="385"/>
      <c r="G93" s="385"/>
      <c r="H93" s="384"/>
      <c r="I93" s="385"/>
      <c r="J93" s="388"/>
      <c r="K93" s="388"/>
      <c r="L93" s="388"/>
      <c r="M93" s="388"/>
      <c r="N93" s="387"/>
      <c r="O93" s="372"/>
      <c r="P93" s="373"/>
      <c r="Q93" s="372"/>
      <c r="R93" s="373"/>
      <c r="S93" s="372"/>
      <c r="T93" s="371"/>
      <c r="U93" s="549"/>
      <c r="V93" s="550"/>
      <c r="X93" s="357"/>
      <c r="Y93" s="357"/>
      <c r="Z93" s="358"/>
      <c r="AA93" s="358"/>
      <c r="AB93" s="358"/>
      <c r="AC93" s="358"/>
      <c r="AD93" s="358"/>
      <c r="AE93" s="358"/>
      <c r="AF93" s="358"/>
      <c r="AG93" s="358"/>
      <c r="AH93" s="358"/>
      <c r="AI93" s="358"/>
      <c r="AJ93" s="357"/>
      <c r="AK93" s="357"/>
      <c r="AL93" s="357"/>
      <c r="AM93" s="356"/>
      <c r="AN93" s="355"/>
    </row>
    <row r="94" spans="1:40" ht="15.6" x14ac:dyDescent="0.3">
      <c r="A94" s="471"/>
      <c r="B94" s="380">
        <v>7</v>
      </c>
      <c r="C94" s="386"/>
      <c r="D94" s="385"/>
      <c r="E94" s="385"/>
      <c r="F94" s="385"/>
      <c r="G94" s="385"/>
      <c r="H94" s="385"/>
      <c r="I94" s="384"/>
      <c r="J94" s="383"/>
      <c r="K94" s="383"/>
      <c r="L94" s="383"/>
      <c r="M94" s="383"/>
      <c r="N94" s="374"/>
      <c r="O94" s="372"/>
      <c r="P94" s="373"/>
      <c r="Q94" s="372"/>
      <c r="R94" s="373"/>
      <c r="S94" s="372"/>
      <c r="T94" s="371"/>
      <c r="U94" s="549"/>
      <c r="V94" s="550"/>
      <c r="X94" s="405"/>
      <c r="Y94" s="405"/>
      <c r="Z94" s="358"/>
      <c r="AA94" s="358"/>
      <c r="AB94" s="358"/>
      <c r="AC94" s="358"/>
      <c r="AD94" s="358"/>
      <c r="AE94" s="358"/>
      <c r="AF94" s="358"/>
      <c r="AG94" s="358"/>
      <c r="AH94" s="358"/>
      <c r="AI94" s="358"/>
      <c r="AJ94" s="357"/>
      <c r="AK94" s="357"/>
      <c r="AL94" s="357"/>
      <c r="AM94" s="356"/>
      <c r="AN94" s="355"/>
    </row>
    <row r="95" spans="1:40" ht="15.6" x14ac:dyDescent="0.3">
      <c r="A95" s="381"/>
      <c r="B95" s="382">
        <v>8</v>
      </c>
      <c r="C95" s="379"/>
      <c r="D95" s="378"/>
      <c r="E95" s="378"/>
      <c r="F95" s="378"/>
      <c r="G95" s="378"/>
      <c r="H95" s="378"/>
      <c r="I95" s="377"/>
      <c r="J95" s="375"/>
      <c r="K95" s="376"/>
      <c r="L95" s="376"/>
      <c r="M95" s="376"/>
      <c r="N95" s="374"/>
      <c r="O95" s="372"/>
      <c r="P95" s="373"/>
      <c r="Q95" s="372"/>
      <c r="R95" s="373"/>
      <c r="S95" s="372"/>
      <c r="T95" s="371"/>
      <c r="U95" s="549"/>
      <c r="V95" s="550"/>
      <c r="X95" s="361"/>
      <c r="Y95" s="357"/>
      <c r="Z95" s="357"/>
      <c r="AA95" s="357"/>
      <c r="AB95" s="357"/>
      <c r="AC95" s="357"/>
      <c r="AD95" s="357"/>
      <c r="AE95" s="357"/>
      <c r="AF95" s="357"/>
      <c r="AG95" s="357"/>
      <c r="AH95" s="357"/>
      <c r="AI95" s="357"/>
      <c r="AJ95" s="357"/>
      <c r="AK95" s="357"/>
      <c r="AL95" s="357"/>
      <c r="AM95" s="357"/>
    </row>
    <row r="96" spans="1:40" ht="15.6" x14ac:dyDescent="0.3">
      <c r="A96" s="381"/>
      <c r="B96" s="380">
        <v>9</v>
      </c>
      <c r="C96" s="379"/>
      <c r="D96" s="378"/>
      <c r="E96" s="378"/>
      <c r="F96" s="378"/>
      <c r="G96" s="378"/>
      <c r="H96" s="378"/>
      <c r="I96" s="377"/>
      <c r="J96" s="376"/>
      <c r="K96" s="375"/>
      <c r="L96" s="376"/>
      <c r="M96" s="376"/>
      <c r="N96" s="374"/>
      <c r="O96" s="372"/>
      <c r="P96" s="373"/>
      <c r="Q96" s="372"/>
      <c r="R96" s="373"/>
      <c r="S96" s="372"/>
      <c r="T96" s="371"/>
      <c r="U96" s="549"/>
      <c r="V96" s="550"/>
      <c r="X96" s="357"/>
      <c r="AF96" s="357"/>
      <c r="AG96" s="357"/>
      <c r="AH96" s="357"/>
      <c r="AI96" s="357"/>
      <c r="AJ96" s="357"/>
      <c r="AK96" s="358"/>
      <c r="AL96" s="358"/>
      <c r="AM96" s="360"/>
      <c r="AN96" s="359"/>
    </row>
    <row r="97" spans="1:45" ht="15.6" x14ac:dyDescent="0.3">
      <c r="A97" s="381"/>
      <c r="B97" s="382">
        <v>10</v>
      </c>
      <c r="C97" s="379"/>
      <c r="D97" s="378"/>
      <c r="E97" s="378"/>
      <c r="F97" s="378"/>
      <c r="G97" s="378"/>
      <c r="H97" s="378"/>
      <c r="I97" s="377"/>
      <c r="J97" s="376"/>
      <c r="K97" s="376"/>
      <c r="L97" s="375"/>
      <c r="M97" s="376"/>
      <c r="N97" s="374"/>
      <c r="O97" s="372"/>
      <c r="P97" s="373"/>
      <c r="Q97" s="372"/>
      <c r="R97" s="373"/>
      <c r="S97" s="372"/>
      <c r="T97" s="371"/>
      <c r="U97" s="549"/>
      <c r="V97" s="550"/>
      <c r="X97" s="405"/>
      <c r="Y97" s="405"/>
      <c r="Z97" s="358"/>
      <c r="AA97" s="358"/>
      <c r="AB97" s="358"/>
      <c r="AC97" s="358"/>
      <c r="AD97" s="358"/>
      <c r="AE97" s="358"/>
      <c r="AF97" s="358"/>
      <c r="AG97" s="357"/>
      <c r="AH97" s="357"/>
      <c r="AI97" s="357"/>
      <c r="AJ97" s="357"/>
      <c r="AK97" s="357"/>
      <c r="AL97" s="358"/>
      <c r="AM97" s="360"/>
      <c r="AN97" s="359"/>
    </row>
    <row r="98" spans="1:45" ht="15.6" x14ac:dyDescent="0.3">
      <c r="A98" s="381"/>
      <c r="B98" s="380">
        <v>11</v>
      </c>
      <c r="C98" s="379"/>
      <c r="D98" s="378"/>
      <c r="E98" s="378"/>
      <c r="F98" s="378"/>
      <c r="G98" s="378"/>
      <c r="H98" s="378"/>
      <c r="I98" s="377"/>
      <c r="J98" s="376"/>
      <c r="K98" s="376"/>
      <c r="L98" s="376"/>
      <c r="M98" s="375"/>
      <c r="N98" s="374"/>
      <c r="O98" s="372"/>
      <c r="P98" s="373"/>
      <c r="Q98" s="372"/>
      <c r="R98" s="373"/>
      <c r="S98" s="372"/>
      <c r="T98" s="371"/>
      <c r="U98" s="549"/>
      <c r="V98" s="550"/>
      <c r="X98" s="361"/>
      <c r="Y98" s="357"/>
      <c r="Z98" s="357"/>
      <c r="AA98" s="357"/>
      <c r="AB98" s="357"/>
      <c r="AC98" s="357"/>
      <c r="AD98" s="357"/>
      <c r="AE98" s="357"/>
      <c r="AF98" s="357"/>
      <c r="AG98" s="357"/>
      <c r="AH98" s="357"/>
      <c r="AI98" s="357"/>
      <c r="AJ98" s="357"/>
      <c r="AK98" s="357"/>
      <c r="AL98" s="357"/>
      <c r="AM98" s="357"/>
      <c r="AN98" s="357"/>
      <c r="AO98" s="357"/>
      <c r="AP98" s="357"/>
      <c r="AQ98" s="357"/>
      <c r="AR98" s="357"/>
      <c r="AS98" s="357"/>
    </row>
    <row r="99" spans="1:45" ht="16.2" thickBot="1" x14ac:dyDescent="0.35">
      <c r="A99" s="370"/>
      <c r="B99" s="369">
        <v>12</v>
      </c>
      <c r="C99" s="368"/>
      <c r="D99" s="367"/>
      <c r="E99" s="367"/>
      <c r="F99" s="367"/>
      <c r="G99" s="367"/>
      <c r="H99" s="367"/>
      <c r="I99" s="367"/>
      <c r="J99" s="366"/>
      <c r="K99" s="366"/>
      <c r="L99" s="366"/>
      <c r="M99" s="366"/>
      <c r="N99" s="365"/>
      <c r="O99" s="363"/>
      <c r="P99" s="364"/>
      <c r="Q99" s="363"/>
      <c r="R99" s="364"/>
      <c r="S99" s="363"/>
      <c r="T99" s="362"/>
      <c r="U99" s="556"/>
      <c r="V99" s="557"/>
      <c r="X99" s="357"/>
      <c r="AI99" s="401"/>
      <c r="AJ99" s="401"/>
      <c r="AK99" s="401"/>
      <c r="AL99" s="401"/>
      <c r="AM99" s="533"/>
      <c r="AN99" s="404"/>
    </row>
    <row r="100" spans="1:45" ht="15.6" x14ac:dyDescent="0.3">
      <c r="X100" s="357"/>
      <c r="Y100" s="357"/>
      <c r="Z100" s="357"/>
      <c r="AA100" s="357"/>
      <c r="AB100" s="357"/>
      <c r="AC100" s="357"/>
      <c r="AD100" s="357"/>
      <c r="AE100" s="357"/>
      <c r="AF100" s="357"/>
      <c r="AG100" s="357"/>
      <c r="AH100" s="357"/>
      <c r="AI100" s="357"/>
      <c r="AJ100" s="357"/>
      <c r="AK100" s="357"/>
      <c r="AL100" s="357"/>
      <c r="AM100" s="403"/>
      <c r="AN100" s="402"/>
    </row>
    <row r="101" spans="1:45" ht="15.6" x14ac:dyDescent="0.3">
      <c r="A101" s="357" t="s">
        <v>149</v>
      </c>
      <c r="B101" s="358"/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7"/>
      <c r="P101" s="356"/>
      <c r="Q101" s="355"/>
      <c r="X101" s="361"/>
      <c r="Y101" s="357"/>
      <c r="Z101" s="357"/>
      <c r="AA101" s="357"/>
      <c r="AB101" s="357"/>
      <c r="AC101" s="357"/>
      <c r="AD101" s="357"/>
      <c r="AE101" s="357"/>
      <c r="AF101" s="357"/>
      <c r="AG101" s="357"/>
      <c r="AH101" s="357"/>
      <c r="AI101" s="357"/>
      <c r="AJ101" s="357"/>
      <c r="AK101" s="357"/>
      <c r="AL101" s="357"/>
      <c r="AM101" s="403"/>
      <c r="AN101" s="402"/>
    </row>
    <row r="102" spans="1:45" ht="15.6" x14ac:dyDescent="0.3">
      <c r="A102" s="361"/>
      <c r="B102" s="357"/>
      <c r="C102" s="357"/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X102" s="358"/>
      <c r="Y102" s="357"/>
      <c r="Z102" s="356"/>
      <c r="AA102" s="355"/>
      <c r="AM102" s="403"/>
      <c r="AN102" s="402"/>
    </row>
    <row r="103" spans="1:45" ht="15.6" x14ac:dyDescent="0.3">
      <c r="A103" s="357"/>
      <c r="I103" s="357"/>
      <c r="J103" s="357"/>
      <c r="K103" s="357"/>
      <c r="L103" s="357"/>
      <c r="M103" s="357"/>
      <c r="N103" s="358"/>
      <c r="O103" s="358"/>
      <c r="P103" s="360"/>
      <c r="Q103" s="359"/>
      <c r="X103" s="358"/>
      <c r="Y103" s="357"/>
      <c r="Z103" s="356"/>
      <c r="AA103" s="355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403"/>
      <c r="AN103" s="402"/>
    </row>
    <row r="104" spans="1:45" ht="15.6" x14ac:dyDescent="0.3">
      <c r="A104" s="357"/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  <c r="N104" s="357"/>
      <c r="O104" s="357"/>
      <c r="P104" s="403"/>
      <c r="Q104" s="402"/>
      <c r="X104" s="357"/>
      <c r="Y104" s="357"/>
      <c r="Z104" s="357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403"/>
      <c r="AN104" s="402"/>
    </row>
    <row r="105" spans="1:45" ht="15.6" x14ac:dyDescent="0.3">
      <c r="A105" s="361"/>
      <c r="B105" s="358"/>
      <c r="C105" s="358"/>
      <c r="D105" s="358"/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7"/>
      <c r="P105" s="356"/>
      <c r="Q105" s="355"/>
      <c r="X105" s="357"/>
      <c r="Y105" s="357"/>
      <c r="Z105" s="357"/>
      <c r="AA105" s="357"/>
      <c r="AB105" s="357"/>
      <c r="AC105" s="357"/>
      <c r="AD105" s="357"/>
      <c r="AE105" s="357"/>
      <c r="AF105" s="357"/>
      <c r="AG105" s="357"/>
      <c r="AH105" s="357"/>
      <c r="AI105" s="357"/>
      <c r="AJ105" s="357"/>
      <c r="AK105" s="357"/>
      <c r="AL105" s="357"/>
      <c r="AM105" s="403"/>
      <c r="AN105" s="402"/>
    </row>
    <row r="106" spans="1:45" ht="15.6" x14ac:dyDescent="0.3">
      <c r="A106" s="407"/>
      <c r="B106" s="405"/>
      <c r="C106" s="358"/>
      <c r="D106" s="358"/>
      <c r="E106" s="358"/>
      <c r="F106" s="358"/>
      <c r="G106" s="358"/>
      <c r="H106" s="358"/>
      <c r="I106" s="358"/>
      <c r="J106" s="361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X106" s="357"/>
      <c r="Y106" s="356"/>
      <c r="Z106" s="355"/>
      <c r="AA106" s="357"/>
      <c r="AB106" s="357"/>
      <c r="AC106" s="357"/>
      <c r="AD106" s="357"/>
      <c r="AE106" s="357"/>
      <c r="AF106" s="357"/>
      <c r="AG106" s="357"/>
      <c r="AH106" s="357"/>
      <c r="AI106" s="357"/>
      <c r="AJ106" s="357"/>
      <c r="AK106" s="357"/>
      <c r="AL106" s="357"/>
      <c r="AM106" s="403"/>
      <c r="AN106" s="402"/>
    </row>
    <row r="107" spans="1:45" ht="22.8" x14ac:dyDescent="0.4">
      <c r="A107" s="532"/>
      <c r="J107" s="407"/>
      <c r="K107" s="405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X107" s="361"/>
      <c r="Y107" s="357"/>
      <c r="Z107" s="357"/>
      <c r="AA107" s="357"/>
      <c r="AB107" s="357"/>
      <c r="AC107" s="357"/>
      <c r="AD107" s="357"/>
      <c r="AE107" s="357"/>
      <c r="AF107" s="357"/>
      <c r="AG107" s="357"/>
      <c r="AH107" s="357"/>
      <c r="AI107" s="357"/>
      <c r="AJ107" s="357"/>
      <c r="AK107" s="357"/>
      <c r="AL107" s="357"/>
      <c r="AM107" s="357"/>
      <c r="AN107" s="357"/>
      <c r="AO107" s="357"/>
      <c r="AP107" s="357"/>
      <c r="AQ107" s="357"/>
      <c r="AR107" s="357"/>
      <c r="AS107" s="357"/>
    </row>
    <row r="108" spans="1:45" ht="22.8" x14ac:dyDescent="0.4">
      <c r="A108" s="532"/>
      <c r="X108" s="357"/>
      <c r="AM108" s="403"/>
      <c r="AN108" s="402"/>
    </row>
    <row r="109" spans="1:45" ht="17.399999999999999" x14ac:dyDescent="0.3">
      <c r="A109" s="564" t="s">
        <v>53</v>
      </c>
      <c r="B109" s="564"/>
      <c r="C109" s="564"/>
      <c r="D109" s="564"/>
      <c r="E109" s="564"/>
      <c r="F109" s="414"/>
      <c r="G109" s="414"/>
      <c r="H109" s="414"/>
      <c r="I109" s="414"/>
      <c r="J109" s="414"/>
      <c r="K109" s="414"/>
      <c r="L109" s="414"/>
      <c r="M109" s="414"/>
      <c r="N109" s="414"/>
      <c r="O109" s="413"/>
      <c r="P109" s="413"/>
      <c r="Q109" s="413"/>
      <c r="R109" s="413"/>
      <c r="S109" s="413"/>
      <c r="T109" s="413"/>
      <c r="X109" s="357"/>
      <c r="Y109" s="357"/>
      <c r="Z109" s="357"/>
      <c r="AA109" s="357"/>
      <c r="AB109" s="357"/>
      <c r="AC109" s="357"/>
      <c r="AD109" s="357"/>
      <c r="AE109" s="357"/>
      <c r="AF109" s="357"/>
      <c r="AG109" s="357"/>
      <c r="AH109" s="357"/>
      <c r="AI109" s="357"/>
      <c r="AJ109" s="357"/>
      <c r="AK109" s="357"/>
      <c r="AL109" s="357"/>
      <c r="AM109" s="357"/>
      <c r="AN109" s="404"/>
    </row>
    <row r="110" spans="1:45" ht="16.2" thickBot="1" x14ac:dyDescent="0.35">
      <c r="A110" s="416"/>
      <c r="B110" s="415"/>
      <c r="C110" s="414"/>
      <c r="D110" s="414"/>
      <c r="E110" s="414"/>
      <c r="F110" s="414"/>
      <c r="G110" s="414"/>
      <c r="H110" s="414"/>
      <c r="I110" s="414"/>
      <c r="J110" s="414"/>
      <c r="K110" s="414"/>
      <c r="L110" s="414"/>
      <c r="M110" s="414"/>
      <c r="N110" s="414"/>
      <c r="O110" s="413"/>
      <c r="P110" s="413"/>
      <c r="Q110" s="403"/>
      <c r="R110" s="403"/>
      <c r="S110" s="403"/>
      <c r="T110" s="403"/>
      <c r="U110" s="403"/>
      <c r="V110" s="403"/>
    </row>
    <row r="111" spans="1:45" ht="96" customHeight="1" thickBot="1" x14ac:dyDescent="0.55000000000000004">
      <c r="A111" s="539" t="str">
        <f>CONCATENATE("SABEL        ",AE6)</f>
        <v>SABEL        klein wapen</v>
      </c>
      <c r="B111" s="540"/>
      <c r="C111" s="541" t="str">
        <f>CONCATENATE(AC6,"                     ", AD6)</f>
        <v>LOPER 5                     elektrisch</v>
      </c>
      <c r="D111" s="542"/>
      <c r="E111" s="543"/>
      <c r="F111" s="543"/>
      <c r="G111" s="543"/>
      <c r="H111" s="543"/>
      <c r="I111" s="543"/>
      <c r="J111" s="543"/>
      <c r="K111" s="544"/>
      <c r="L111" s="545">
        <f>AA6</f>
        <v>1</v>
      </c>
      <c r="M111" s="546"/>
      <c r="N111" s="530" t="s">
        <v>69</v>
      </c>
      <c r="O111" s="547" t="s">
        <v>151</v>
      </c>
      <c r="P111" s="548"/>
      <c r="Q111" s="547" t="s">
        <v>150</v>
      </c>
      <c r="R111" s="548"/>
      <c r="S111" s="547" t="s">
        <v>73</v>
      </c>
      <c r="T111" s="548"/>
      <c r="U111" s="559" t="s">
        <v>95</v>
      </c>
      <c r="V111" s="560"/>
      <c r="W111" s="146" t="s">
        <v>145</v>
      </c>
    </row>
    <row r="112" spans="1:45" ht="16.2" thickBot="1" x14ac:dyDescent="0.35">
      <c r="A112" s="396" t="s">
        <v>100</v>
      </c>
      <c r="B112" s="400"/>
      <c r="C112" s="399">
        <v>1</v>
      </c>
      <c r="D112" s="398">
        <v>2</v>
      </c>
      <c r="E112" s="398">
        <v>3</v>
      </c>
      <c r="F112" s="398">
        <v>4</v>
      </c>
      <c r="G112" s="398">
        <v>5</v>
      </c>
      <c r="H112" s="398">
        <v>6</v>
      </c>
      <c r="I112" s="398">
        <v>7</v>
      </c>
      <c r="J112" s="398">
        <v>8</v>
      </c>
      <c r="K112" s="398">
        <v>9</v>
      </c>
      <c r="L112" s="397">
        <v>10</v>
      </c>
      <c r="M112" s="397">
        <v>11</v>
      </c>
      <c r="N112" s="394">
        <v>12</v>
      </c>
      <c r="O112" s="396" t="s">
        <v>99</v>
      </c>
      <c r="P112" s="395" t="s">
        <v>101</v>
      </c>
      <c r="Q112" s="393" t="s">
        <v>99</v>
      </c>
      <c r="R112" s="394" t="s">
        <v>101</v>
      </c>
      <c r="S112" s="393" t="s">
        <v>99</v>
      </c>
      <c r="T112" s="392" t="s">
        <v>101</v>
      </c>
      <c r="U112" s="561"/>
      <c r="V112" s="562"/>
      <c r="X112" s="361"/>
      <c r="Y112" s="357"/>
      <c r="Z112" s="357"/>
      <c r="AA112" s="357"/>
      <c r="AB112" s="357"/>
      <c r="AC112" s="357"/>
      <c r="AD112" s="357"/>
      <c r="AE112" s="357"/>
      <c r="AF112" s="357"/>
      <c r="AG112" s="357"/>
      <c r="AH112" s="357"/>
      <c r="AI112" s="357"/>
      <c r="AJ112" s="357"/>
      <c r="AK112" s="357"/>
      <c r="AL112" s="357"/>
      <c r="AM112" s="357"/>
      <c r="AN112" s="357"/>
      <c r="AO112" s="357"/>
      <c r="AP112" s="357"/>
      <c r="AQ112" s="357"/>
      <c r="AR112" s="357"/>
      <c r="AS112" s="357"/>
    </row>
    <row r="113" spans="1:45" ht="15.6" x14ac:dyDescent="0.3">
      <c r="A113" s="381"/>
      <c r="B113" s="380">
        <v>1</v>
      </c>
      <c r="C113" s="391"/>
      <c r="D113" s="390"/>
      <c r="E113" s="390"/>
      <c r="F113" s="390"/>
      <c r="G113" s="390"/>
      <c r="H113" s="390"/>
      <c r="I113" s="390"/>
      <c r="J113" s="389"/>
      <c r="K113" s="389"/>
      <c r="L113" s="389"/>
      <c r="M113" s="389"/>
      <c r="N113" s="387"/>
      <c r="O113" s="372"/>
      <c r="P113" s="373"/>
      <c r="Q113" s="372"/>
      <c r="R113" s="373"/>
      <c r="S113" s="372"/>
      <c r="T113" s="371"/>
      <c r="U113" s="549"/>
      <c r="V113" s="550"/>
      <c r="X113" s="357"/>
    </row>
    <row r="114" spans="1:45" ht="15.6" x14ac:dyDescent="0.3">
      <c r="A114" s="381"/>
      <c r="B114" s="382">
        <v>2</v>
      </c>
      <c r="C114" s="386"/>
      <c r="D114" s="384"/>
      <c r="E114" s="385"/>
      <c r="F114" s="385"/>
      <c r="G114" s="385"/>
      <c r="H114" s="385"/>
      <c r="I114" s="385"/>
      <c r="J114" s="388"/>
      <c r="K114" s="388"/>
      <c r="L114" s="388"/>
      <c r="M114" s="388"/>
      <c r="N114" s="387"/>
      <c r="O114" s="372"/>
      <c r="P114" s="373"/>
      <c r="Q114" s="372"/>
      <c r="R114" s="373"/>
      <c r="S114" s="372"/>
      <c r="T114" s="371"/>
      <c r="U114" s="549"/>
      <c r="V114" s="550"/>
      <c r="X114" s="357"/>
      <c r="Y114" s="357"/>
      <c r="Z114" s="357"/>
      <c r="AA114" s="357"/>
      <c r="AB114" s="357"/>
      <c r="AC114" s="357"/>
      <c r="AD114" s="357"/>
      <c r="AE114" s="357"/>
      <c r="AF114" s="357"/>
      <c r="AG114" s="357"/>
      <c r="AH114" s="357"/>
      <c r="AI114" s="357"/>
      <c r="AJ114" s="357"/>
      <c r="AK114" s="357"/>
      <c r="AL114" s="357"/>
      <c r="AM114" s="357"/>
      <c r="AN114" s="357"/>
      <c r="AO114" s="357"/>
      <c r="AP114" s="357"/>
      <c r="AQ114" s="357"/>
      <c r="AR114" s="357"/>
      <c r="AS114" s="357"/>
    </row>
    <row r="115" spans="1:45" ht="15.6" x14ac:dyDescent="0.3">
      <c r="A115" s="381"/>
      <c r="B115" s="380">
        <v>3</v>
      </c>
      <c r="C115" s="386"/>
      <c r="D115" s="385"/>
      <c r="E115" s="384"/>
      <c r="F115" s="385"/>
      <c r="G115" s="385"/>
      <c r="H115" s="385"/>
      <c r="I115" s="385"/>
      <c r="J115" s="388"/>
      <c r="K115" s="388"/>
      <c r="L115" s="388"/>
      <c r="M115" s="388"/>
      <c r="N115" s="387"/>
      <c r="O115" s="372"/>
      <c r="P115" s="373"/>
      <c r="Q115" s="372"/>
      <c r="R115" s="373"/>
      <c r="S115" s="372"/>
      <c r="T115" s="371"/>
      <c r="U115" s="549"/>
      <c r="V115" s="550"/>
      <c r="X115" s="401"/>
      <c r="AE115" s="401"/>
      <c r="AF115" s="401"/>
      <c r="AG115" s="401"/>
      <c r="AH115" s="401"/>
      <c r="AI115" s="401"/>
      <c r="AJ115" s="401"/>
      <c r="AK115" s="401"/>
      <c r="AL115" s="401"/>
      <c r="AM115" s="533"/>
      <c r="AN115" s="404"/>
    </row>
    <row r="116" spans="1:45" ht="15.6" x14ac:dyDescent="0.3">
      <c r="A116" s="381"/>
      <c r="B116" s="382">
        <v>4</v>
      </c>
      <c r="C116" s="386"/>
      <c r="D116" s="385"/>
      <c r="E116" s="385"/>
      <c r="F116" s="384"/>
      <c r="G116" s="385"/>
      <c r="H116" s="385"/>
      <c r="I116" s="385"/>
      <c r="J116" s="388"/>
      <c r="K116" s="388"/>
      <c r="L116" s="388"/>
      <c r="M116" s="388"/>
      <c r="N116" s="387"/>
      <c r="O116" s="372"/>
      <c r="P116" s="373"/>
      <c r="Q116" s="372"/>
      <c r="R116" s="373"/>
      <c r="S116" s="372"/>
      <c r="T116" s="371"/>
      <c r="U116" s="549"/>
      <c r="V116" s="550"/>
      <c r="Y116" s="357"/>
      <c r="Z116" s="357"/>
      <c r="AA116" s="357"/>
      <c r="AM116" s="533"/>
      <c r="AN116" s="404"/>
    </row>
    <row r="117" spans="1:45" ht="15.6" x14ac:dyDescent="0.3">
      <c r="A117" s="381"/>
      <c r="B117" s="380">
        <v>5</v>
      </c>
      <c r="C117" s="386"/>
      <c r="D117" s="385"/>
      <c r="E117" s="385"/>
      <c r="F117" s="385"/>
      <c r="G117" s="384"/>
      <c r="H117" s="385"/>
      <c r="I117" s="385"/>
      <c r="J117" s="388"/>
      <c r="K117" s="388"/>
      <c r="L117" s="388"/>
      <c r="M117" s="388"/>
      <c r="N117" s="387"/>
      <c r="O117" s="372"/>
      <c r="P117" s="373"/>
      <c r="Q117" s="372"/>
      <c r="R117" s="373"/>
      <c r="S117" s="372"/>
      <c r="T117" s="371"/>
      <c r="U117" s="549"/>
      <c r="V117" s="550"/>
    </row>
    <row r="118" spans="1:45" ht="15.6" x14ac:dyDescent="0.3">
      <c r="A118" s="381"/>
      <c r="B118" s="382">
        <v>6</v>
      </c>
      <c r="C118" s="386"/>
      <c r="D118" s="385"/>
      <c r="E118" s="385"/>
      <c r="F118" s="385"/>
      <c r="G118" s="385"/>
      <c r="H118" s="384"/>
      <c r="I118" s="385"/>
      <c r="J118" s="388"/>
      <c r="K118" s="388"/>
      <c r="L118" s="388"/>
      <c r="M118" s="388"/>
      <c r="N118" s="387"/>
      <c r="O118" s="372"/>
      <c r="P118" s="373"/>
      <c r="Q118" s="372"/>
      <c r="R118" s="373"/>
      <c r="S118" s="372"/>
      <c r="T118" s="371"/>
      <c r="U118" s="549"/>
      <c r="V118" s="550"/>
    </row>
    <row r="119" spans="1:45" ht="15.6" x14ac:dyDescent="0.3">
      <c r="A119" s="381"/>
      <c r="B119" s="380">
        <v>7</v>
      </c>
      <c r="C119" s="386"/>
      <c r="D119" s="385"/>
      <c r="E119" s="385"/>
      <c r="F119" s="385"/>
      <c r="G119" s="385"/>
      <c r="H119" s="385"/>
      <c r="I119" s="384"/>
      <c r="J119" s="383"/>
      <c r="K119" s="383"/>
      <c r="L119" s="383"/>
      <c r="M119" s="383"/>
      <c r="N119" s="374"/>
      <c r="O119" s="372"/>
      <c r="P119" s="373"/>
      <c r="Q119" s="372"/>
      <c r="R119" s="373"/>
      <c r="S119" s="372"/>
      <c r="T119" s="371"/>
      <c r="U119" s="549"/>
      <c r="V119" s="550"/>
      <c r="X119" s="406"/>
      <c r="Y119" s="357"/>
      <c r="Z119" s="357"/>
      <c r="AA119" s="357"/>
      <c r="AB119" s="357"/>
      <c r="AC119" s="357"/>
      <c r="AD119" s="357"/>
      <c r="AE119" s="357"/>
      <c r="AF119" s="357"/>
      <c r="AG119" s="357"/>
      <c r="AH119" s="357"/>
      <c r="AI119" s="357"/>
      <c r="AJ119" s="357"/>
      <c r="AK119" s="357"/>
      <c r="AL119" s="357"/>
      <c r="AM119" s="357"/>
      <c r="AN119" s="357"/>
      <c r="AO119" s="357"/>
      <c r="AP119" s="357"/>
      <c r="AQ119" s="357"/>
      <c r="AR119" s="357"/>
      <c r="AS119" s="357"/>
    </row>
    <row r="120" spans="1:45" ht="15.6" x14ac:dyDescent="0.3">
      <c r="A120" s="381"/>
      <c r="B120" s="382">
        <v>8</v>
      </c>
      <c r="C120" s="379"/>
      <c r="D120" s="378"/>
      <c r="E120" s="378"/>
      <c r="F120" s="378"/>
      <c r="G120" s="378"/>
      <c r="H120" s="378"/>
      <c r="I120" s="377"/>
      <c r="J120" s="375"/>
      <c r="K120" s="376"/>
      <c r="L120" s="376"/>
      <c r="M120" s="376"/>
      <c r="N120" s="374"/>
      <c r="O120" s="372"/>
      <c r="P120" s="373"/>
      <c r="Q120" s="372"/>
      <c r="R120" s="373"/>
      <c r="S120" s="372"/>
      <c r="T120" s="371"/>
      <c r="U120" s="549"/>
      <c r="V120" s="550"/>
      <c r="X120" s="401"/>
      <c r="AM120" s="533"/>
      <c r="AN120" s="404"/>
    </row>
    <row r="121" spans="1:45" ht="15.6" x14ac:dyDescent="0.3">
      <c r="A121" s="381"/>
      <c r="B121" s="380">
        <v>9</v>
      </c>
      <c r="C121" s="379"/>
      <c r="D121" s="378"/>
      <c r="E121" s="378"/>
      <c r="F121" s="378"/>
      <c r="G121" s="378"/>
      <c r="H121" s="378"/>
      <c r="I121" s="377"/>
      <c r="J121" s="376"/>
      <c r="K121" s="375"/>
      <c r="L121" s="376"/>
      <c r="M121" s="376"/>
      <c r="N121" s="374"/>
      <c r="O121" s="372"/>
      <c r="P121" s="373"/>
      <c r="Q121" s="372"/>
      <c r="R121" s="373"/>
      <c r="S121" s="372"/>
      <c r="T121" s="371"/>
      <c r="U121" s="549"/>
      <c r="V121" s="550"/>
      <c r="Y121" s="357"/>
      <c r="Z121" s="357"/>
      <c r="AA121" s="357"/>
      <c r="AB121" s="357"/>
      <c r="AC121" s="357"/>
      <c r="AD121" s="357"/>
      <c r="AE121" s="357"/>
      <c r="AF121" s="357"/>
      <c r="AG121" s="357"/>
      <c r="AH121" s="357"/>
      <c r="AI121" s="357"/>
      <c r="AJ121" s="357"/>
      <c r="AK121" s="357"/>
      <c r="AL121" s="357"/>
      <c r="AM121" s="357"/>
      <c r="AN121" s="357"/>
      <c r="AO121" s="357"/>
      <c r="AP121" s="357"/>
      <c r="AQ121" s="357"/>
      <c r="AR121" s="357"/>
      <c r="AS121" s="357"/>
    </row>
    <row r="122" spans="1:45" ht="15.6" x14ac:dyDescent="0.3">
      <c r="A122" s="381"/>
      <c r="B122" s="382">
        <v>10</v>
      </c>
      <c r="C122" s="379"/>
      <c r="D122" s="378"/>
      <c r="E122" s="378"/>
      <c r="F122" s="378"/>
      <c r="G122" s="378"/>
      <c r="H122" s="378"/>
      <c r="I122" s="377"/>
      <c r="J122" s="376"/>
      <c r="K122" s="376"/>
      <c r="L122" s="375"/>
      <c r="M122" s="376"/>
      <c r="N122" s="374"/>
      <c r="O122" s="372"/>
      <c r="P122" s="373"/>
      <c r="Q122" s="372"/>
      <c r="R122" s="373"/>
      <c r="S122" s="372"/>
      <c r="T122" s="371"/>
      <c r="U122" s="549"/>
      <c r="V122" s="550"/>
    </row>
    <row r="123" spans="1:45" ht="15.6" x14ac:dyDescent="0.3">
      <c r="A123" s="381"/>
      <c r="B123" s="380">
        <v>11</v>
      </c>
      <c r="C123" s="379"/>
      <c r="D123" s="378"/>
      <c r="E123" s="378"/>
      <c r="F123" s="378"/>
      <c r="G123" s="378"/>
      <c r="H123" s="378"/>
      <c r="I123" s="377"/>
      <c r="J123" s="376"/>
      <c r="K123" s="376"/>
      <c r="L123" s="376"/>
      <c r="M123" s="375"/>
      <c r="N123" s="374"/>
      <c r="O123" s="372"/>
      <c r="P123" s="373"/>
      <c r="Q123" s="372"/>
      <c r="R123" s="373"/>
      <c r="S123" s="372"/>
      <c r="T123" s="371"/>
      <c r="U123" s="549"/>
      <c r="V123" s="550"/>
      <c r="Y123" s="357"/>
      <c r="Z123" s="357"/>
      <c r="AA123" s="357"/>
      <c r="AB123" s="357"/>
      <c r="AC123" s="357"/>
      <c r="AD123" s="357"/>
      <c r="AE123" s="357"/>
      <c r="AF123" s="357"/>
      <c r="AG123" s="357"/>
      <c r="AH123" s="357"/>
      <c r="AI123" s="357"/>
      <c r="AJ123" s="357"/>
      <c r="AK123" s="357"/>
    </row>
    <row r="124" spans="1:45" ht="16.2" thickBot="1" x14ac:dyDescent="0.35">
      <c r="A124" s="370"/>
      <c r="B124" s="369">
        <v>12</v>
      </c>
      <c r="C124" s="368"/>
      <c r="D124" s="367"/>
      <c r="E124" s="367"/>
      <c r="F124" s="367"/>
      <c r="G124" s="367"/>
      <c r="H124" s="367"/>
      <c r="I124" s="367"/>
      <c r="J124" s="366"/>
      <c r="K124" s="366"/>
      <c r="L124" s="366"/>
      <c r="M124" s="366"/>
      <c r="N124" s="365"/>
      <c r="O124" s="363"/>
      <c r="P124" s="364"/>
      <c r="Q124" s="363"/>
      <c r="R124" s="364"/>
      <c r="S124" s="363"/>
      <c r="T124" s="362"/>
      <c r="U124" s="556"/>
      <c r="V124" s="557"/>
    </row>
    <row r="125" spans="1:45" ht="16.5" customHeight="1" x14ac:dyDescent="0.25"/>
    <row r="126" spans="1:45" ht="16.5" customHeight="1" x14ac:dyDescent="0.25">
      <c r="A126" s="357" t="s">
        <v>149</v>
      </c>
      <c r="B126" s="358"/>
      <c r="C126" s="358"/>
      <c r="D126" s="358"/>
      <c r="E126" s="358"/>
      <c r="F126" s="358"/>
      <c r="G126" s="358"/>
      <c r="H126" s="358"/>
      <c r="I126" s="358"/>
      <c r="J126" s="358"/>
      <c r="K126" s="358"/>
      <c r="L126" s="358"/>
      <c r="M126" s="358"/>
      <c r="N126" s="358"/>
      <c r="O126" s="357"/>
      <c r="P126" s="356"/>
      <c r="Q126" s="355"/>
      <c r="X126" s="361"/>
      <c r="Y126" s="357"/>
      <c r="Z126" s="357"/>
      <c r="AA126" s="357"/>
      <c r="AB126" s="357"/>
      <c r="AC126" s="357"/>
      <c r="AD126" s="357"/>
      <c r="AE126" s="357"/>
      <c r="AF126" s="357"/>
      <c r="AG126" s="357"/>
      <c r="AH126" s="357"/>
      <c r="AI126" s="357"/>
      <c r="AJ126" s="357"/>
      <c r="AK126" s="357"/>
      <c r="AL126" s="357"/>
      <c r="AM126" s="357"/>
      <c r="AN126" s="357"/>
      <c r="AO126" s="357"/>
      <c r="AP126" s="357"/>
      <c r="AQ126" s="357"/>
      <c r="AR126" s="357"/>
      <c r="AS126" s="357"/>
    </row>
    <row r="127" spans="1:45" ht="16.5" customHeight="1" x14ac:dyDescent="0.25">
      <c r="A127" s="361"/>
      <c r="B127" s="357"/>
      <c r="C127" s="357"/>
      <c r="D127" s="357"/>
      <c r="E127" s="357"/>
      <c r="F127" s="357"/>
      <c r="G127" s="357"/>
      <c r="H127" s="357"/>
      <c r="I127" s="357"/>
      <c r="J127" s="357"/>
      <c r="K127" s="357"/>
      <c r="L127" s="357"/>
      <c r="M127" s="357"/>
      <c r="N127" s="357"/>
      <c r="O127" s="357"/>
      <c r="P127" s="357"/>
      <c r="Q127" s="357"/>
      <c r="R127" s="357"/>
      <c r="S127" s="357"/>
      <c r="T127" s="357"/>
      <c r="U127" s="357"/>
      <c r="V127" s="357"/>
      <c r="X127" s="357"/>
    </row>
    <row r="128" spans="1:45" ht="16.5" customHeight="1" x14ac:dyDescent="0.25">
      <c r="A128" s="357"/>
      <c r="Y128" s="357"/>
      <c r="Z128" s="357"/>
      <c r="AA128" s="357"/>
      <c r="AB128" s="357"/>
      <c r="AC128" s="357"/>
      <c r="AD128" s="357"/>
      <c r="AE128" s="357"/>
      <c r="AF128" s="357"/>
      <c r="AG128" s="357"/>
      <c r="AH128" s="357"/>
      <c r="AI128" s="357"/>
      <c r="AJ128" s="357"/>
      <c r="AK128" s="357"/>
      <c r="AL128" s="357"/>
      <c r="AM128" s="357"/>
      <c r="AN128" s="357"/>
      <c r="AO128" s="357"/>
      <c r="AP128" s="357"/>
      <c r="AQ128" s="357"/>
      <c r="AR128" s="357"/>
      <c r="AS128" s="357"/>
    </row>
    <row r="129" spans="1:45" ht="16.5" customHeight="1" x14ac:dyDescent="0.25">
      <c r="A129" s="357"/>
      <c r="B129" s="357"/>
      <c r="C129" s="357"/>
      <c r="D129" s="357"/>
      <c r="E129" s="357"/>
      <c r="F129" s="357"/>
      <c r="G129" s="357"/>
      <c r="H129" s="357"/>
      <c r="I129" s="357"/>
      <c r="J129" s="357"/>
      <c r="K129" s="357"/>
      <c r="L129" s="357"/>
      <c r="M129" s="357"/>
      <c r="N129" s="357"/>
      <c r="O129" s="357"/>
      <c r="P129" s="357"/>
      <c r="Q129" s="357"/>
      <c r="R129" s="357"/>
      <c r="S129" s="357"/>
      <c r="T129" s="357"/>
      <c r="U129" s="357"/>
      <c r="V129" s="357"/>
      <c r="X129" s="401"/>
    </row>
    <row r="130" spans="1:45" ht="16.5" customHeight="1" x14ac:dyDescent="0.25">
      <c r="A130" s="401"/>
      <c r="H130" s="401"/>
      <c r="I130" s="401"/>
      <c r="J130" s="401"/>
      <c r="K130" s="401"/>
      <c r="L130" s="401"/>
      <c r="M130" s="401"/>
      <c r="N130" s="401"/>
      <c r="O130" s="401"/>
      <c r="P130" s="533"/>
      <c r="Q130" s="404"/>
      <c r="X130" s="401"/>
      <c r="Y130" s="357"/>
      <c r="Z130" s="357"/>
      <c r="AA130" s="357"/>
      <c r="AB130" s="357"/>
      <c r="AC130" s="357"/>
      <c r="AD130" s="357"/>
      <c r="AE130" s="357"/>
      <c r="AF130" s="357"/>
      <c r="AG130" s="357"/>
      <c r="AH130" s="357"/>
      <c r="AI130" s="357"/>
      <c r="AJ130" s="357"/>
      <c r="AK130" s="357"/>
      <c r="AL130" s="357"/>
      <c r="AM130" s="357"/>
      <c r="AN130" s="357"/>
      <c r="AO130" s="357"/>
      <c r="AP130" s="357"/>
      <c r="AQ130" s="357"/>
      <c r="AR130" s="357"/>
      <c r="AS130" s="357"/>
    </row>
    <row r="131" spans="1:45" ht="16.5" customHeight="1" x14ac:dyDescent="0.25">
      <c r="B131" s="357"/>
      <c r="C131" s="357"/>
      <c r="D131" s="357"/>
      <c r="P131" s="533"/>
      <c r="Q131" s="404"/>
    </row>
    <row r="132" spans="1:45" ht="16.5" customHeight="1" x14ac:dyDescent="0.25">
      <c r="Y132" s="357"/>
      <c r="Z132" s="357"/>
      <c r="AA132" s="357"/>
    </row>
    <row r="133" spans="1:45" ht="16.5" customHeight="1" x14ac:dyDescent="0.25"/>
    <row r="134" spans="1:45" ht="17.399999999999999" x14ac:dyDescent="0.3">
      <c r="A134" s="564" t="s">
        <v>53</v>
      </c>
      <c r="B134" s="564"/>
      <c r="C134" s="564"/>
      <c r="D134" s="564"/>
      <c r="E134" s="564"/>
      <c r="F134" s="414"/>
      <c r="G134" s="414"/>
      <c r="H134" s="414"/>
      <c r="I134" s="414"/>
      <c r="J134" s="414"/>
      <c r="K134" s="414"/>
      <c r="L134" s="414"/>
      <c r="M134" s="414"/>
      <c r="N134" s="414"/>
      <c r="O134" s="413"/>
      <c r="P134" s="413"/>
      <c r="Q134" s="413"/>
      <c r="R134" s="413"/>
      <c r="S134" s="413"/>
      <c r="T134" s="413"/>
    </row>
    <row r="135" spans="1:45" ht="16.2" thickBot="1" x14ac:dyDescent="0.35">
      <c r="A135" s="416"/>
      <c r="B135" s="415"/>
      <c r="C135" s="414"/>
      <c r="D135" s="414"/>
      <c r="E135" s="414"/>
      <c r="F135" s="414"/>
      <c r="G135" s="414"/>
      <c r="H135" s="414"/>
      <c r="I135" s="414"/>
      <c r="J135" s="414"/>
      <c r="K135" s="414"/>
      <c r="L135" s="414"/>
      <c r="M135" s="414"/>
      <c r="N135" s="414"/>
      <c r="O135" s="413"/>
      <c r="P135" s="413"/>
      <c r="Q135" s="403"/>
      <c r="R135" s="403"/>
      <c r="S135" s="403"/>
      <c r="T135" s="403"/>
      <c r="U135" s="403"/>
      <c r="V135" s="403"/>
    </row>
    <row r="136" spans="1:45" ht="93" customHeight="1" thickBot="1" x14ac:dyDescent="0.55000000000000004">
      <c r="A136" s="539" t="str">
        <f>CONCATENATE("SABEL        ",AE7)</f>
        <v>SABEL        klein wapen</v>
      </c>
      <c r="B136" s="540"/>
      <c r="C136" s="541" t="str">
        <f>CONCATENATE(AC7,"                     ", AD7)</f>
        <v>LOPER 6                     elektrisch</v>
      </c>
      <c r="D136" s="542"/>
      <c r="E136" s="543"/>
      <c r="F136" s="543"/>
      <c r="G136" s="543"/>
      <c r="H136" s="543"/>
      <c r="I136" s="543"/>
      <c r="J136" s="543"/>
      <c r="K136" s="544"/>
      <c r="L136" s="545">
        <f>AA7</f>
        <v>1</v>
      </c>
      <c r="M136" s="546"/>
      <c r="N136" s="530" t="s">
        <v>69</v>
      </c>
      <c r="O136" s="547" t="s">
        <v>151</v>
      </c>
      <c r="P136" s="548"/>
      <c r="Q136" s="547" t="s">
        <v>150</v>
      </c>
      <c r="R136" s="548"/>
      <c r="S136" s="547" t="s">
        <v>73</v>
      </c>
      <c r="T136" s="548"/>
      <c r="U136" s="559" t="s">
        <v>95</v>
      </c>
      <c r="V136" s="560"/>
      <c r="W136" s="146" t="s">
        <v>146</v>
      </c>
    </row>
    <row r="137" spans="1:45" ht="16.2" thickBot="1" x14ac:dyDescent="0.35">
      <c r="A137" s="396" t="s">
        <v>100</v>
      </c>
      <c r="B137" s="400"/>
      <c r="C137" s="399">
        <v>1</v>
      </c>
      <c r="D137" s="398">
        <v>2</v>
      </c>
      <c r="E137" s="398">
        <v>3</v>
      </c>
      <c r="F137" s="398">
        <v>4</v>
      </c>
      <c r="G137" s="398">
        <v>5</v>
      </c>
      <c r="H137" s="398">
        <v>6</v>
      </c>
      <c r="I137" s="398">
        <v>7</v>
      </c>
      <c r="J137" s="398">
        <v>8</v>
      </c>
      <c r="K137" s="398">
        <v>9</v>
      </c>
      <c r="L137" s="397">
        <v>10</v>
      </c>
      <c r="M137" s="397">
        <v>11</v>
      </c>
      <c r="N137" s="394">
        <v>12</v>
      </c>
      <c r="O137" s="396" t="s">
        <v>99</v>
      </c>
      <c r="P137" s="395" t="s">
        <v>101</v>
      </c>
      <c r="Q137" s="393" t="s">
        <v>99</v>
      </c>
      <c r="R137" s="394" t="s">
        <v>101</v>
      </c>
      <c r="S137" s="393" t="s">
        <v>99</v>
      </c>
      <c r="T137" s="392" t="s">
        <v>101</v>
      </c>
      <c r="U137" s="561"/>
      <c r="V137" s="562"/>
    </row>
    <row r="138" spans="1:45" ht="15.6" x14ac:dyDescent="0.3">
      <c r="A138" s="381"/>
      <c r="B138" s="380">
        <v>1</v>
      </c>
      <c r="C138" s="391"/>
      <c r="D138" s="390"/>
      <c r="E138" s="390"/>
      <c r="F138" s="390"/>
      <c r="G138" s="390"/>
      <c r="H138" s="390"/>
      <c r="I138" s="390"/>
      <c r="J138" s="389"/>
      <c r="K138" s="389"/>
      <c r="L138" s="389"/>
      <c r="M138" s="389"/>
      <c r="N138" s="387"/>
      <c r="O138" s="372"/>
      <c r="P138" s="373"/>
      <c r="Q138" s="372"/>
      <c r="R138" s="373"/>
      <c r="S138" s="372"/>
      <c r="T138" s="371"/>
      <c r="U138" s="549"/>
      <c r="V138" s="550"/>
    </row>
    <row r="139" spans="1:45" ht="15.6" x14ac:dyDescent="0.3">
      <c r="A139" s="381"/>
      <c r="B139" s="382">
        <v>2</v>
      </c>
      <c r="C139" s="386"/>
      <c r="D139" s="384"/>
      <c r="E139" s="385"/>
      <c r="F139" s="385"/>
      <c r="G139" s="385"/>
      <c r="H139" s="385"/>
      <c r="I139" s="385"/>
      <c r="J139" s="388"/>
      <c r="K139" s="388"/>
      <c r="L139" s="388"/>
      <c r="M139" s="388"/>
      <c r="N139" s="387"/>
      <c r="O139" s="372"/>
      <c r="P139" s="373"/>
      <c r="Q139" s="372"/>
      <c r="R139" s="373"/>
      <c r="S139" s="372"/>
      <c r="T139" s="371"/>
      <c r="U139" s="549"/>
      <c r="V139" s="550"/>
    </row>
    <row r="140" spans="1:45" ht="15.6" x14ac:dyDescent="0.3">
      <c r="A140" s="381"/>
      <c r="B140" s="380">
        <v>3</v>
      </c>
      <c r="C140" s="386"/>
      <c r="D140" s="385"/>
      <c r="E140" s="384"/>
      <c r="F140" s="385"/>
      <c r="G140" s="385"/>
      <c r="H140" s="385"/>
      <c r="I140" s="385"/>
      <c r="J140" s="388"/>
      <c r="K140" s="388"/>
      <c r="L140" s="388"/>
      <c r="M140" s="388"/>
      <c r="N140" s="387"/>
      <c r="O140" s="372"/>
      <c r="P140" s="373"/>
      <c r="Q140" s="372"/>
      <c r="R140" s="373"/>
      <c r="S140" s="372"/>
      <c r="T140" s="371"/>
      <c r="U140" s="549"/>
      <c r="V140" s="550"/>
    </row>
    <row r="141" spans="1:45" ht="15.6" x14ac:dyDescent="0.3">
      <c r="A141" s="381"/>
      <c r="B141" s="382">
        <v>4</v>
      </c>
      <c r="C141" s="386"/>
      <c r="D141" s="385"/>
      <c r="E141" s="385"/>
      <c r="F141" s="384"/>
      <c r="G141" s="385"/>
      <c r="H141" s="385"/>
      <c r="I141" s="385"/>
      <c r="J141" s="388"/>
      <c r="K141" s="388"/>
      <c r="L141" s="388"/>
      <c r="M141" s="388"/>
      <c r="N141" s="387"/>
      <c r="O141" s="372"/>
      <c r="P141" s="373"/>
      <c r="Q141" s="372"/>
      <c r="R141" s="373"/>
      <c r="S141" s="372"/>
      <c r="T141" s="371"/>
      <c r="U141" s="549"/>
      <c r="V141" s="550"/>
    </row>
    <row r="142" spans="1:45" ht="15.6" x14ac:dyDescent="0.3">
      <c r="A142" s="381"/>
      <c r="B142" s="380">
        <v>5</v>
      </c>
      <c r="C142" s="386"/>
      <c r="D142" s="385"/>
      <c r="E142" s="385"/>
      <c r="F142" s="385"/>
      <c r="G142" s="384"/>
      <c r="H142" s="385"/>
      <c r="I142" s="385"/>
      <c r="J142" s="388"/>
      <c r="K142" s="388"/>
      <c r="L142" s="388"/>
      <c r="M142" s="388"/>
      <c r="N142" s="387"/>
      <c r="O142" s="372"/>
      <c r="P142" s="373"/>
      <c r="Q142" s="372"/>
      <c r="R142" s="373"/>
      <c r="S142" s="372"/>
      <c r="T142" s="371"/>
      <c r="U142" s="549"/>
      <c r="V142" s="550"/>
    </row>
    <row r="143" spans="1:45" ht="15.6" x14ac:dyDescent="0.3">
      <c r="A143" s="381"/>
      <c r="B143" s="382">
        <v>6</v>
      </c>
      <c r="C143" s="386"/>
      <c r="D143" s="385"/>
      <c r="E143" s="385"/>
      <c r="F143" s="385"/>
      <c r="G143" s="385"/>
      <c r="H143" s="384"/>
      <c r="I143" s="385"/>
      <c r="J143" s="388"/>
      <c r="K143" s="388"/>
      <c r="L143" s="388"/>
      <c r="M143" s="388"/>
      <c r="N143" s="387"/>
      <c r="O143" s="372"/>
      <c r="P143" s="373"/>
      <c r="Q143" s="372"/>
      <c r="R143" s="373"/>
      <c r="S143" s="372"/>
      <c r="T143" s="371"/>
      <c r="U143" s="549"/>
      <c r="V143" s="550"/>
    </row>
    <row r="144" spans="1:45" ht="15.6" x14ac:dyDescent="0.3">
      <c r="A144" s="381"/>
      <c r="B144" s="380">
        <v>7</v>
      </c>
      <c r="C144" s="386"/>
      <c r="D144" s="385"/>
      <c r="E144" s="385"/>
      <c r="F144" s="385"/>
      <c r="G144" s="385"/>
      <c r="H144" s="385"/>
      <c r="I144" s="384"/>
      <c r="J144" s="383"/>
      <c r="K144" s="383"/>
      <c r="L144" s="383"/>
      <c r="M144" s="383"/>
      <c r="N144" s="374"/>
      <c r="O144" s="372"/>
      <c r="P144" s="373"/>
      <c r="Q144" s="372"/>
      <c r="R144" s="373"/>
      <c r="S144" s="372"/>
      <c r="T144" s="371"/>
      <c r="U144" s="549"/>
      <c r="V144" s="550"/>
    </row>
    <row r="145" spans="1:45" ht="15.6" x14ac:dyDescent="0.3">
      <c r="A145" s="381"/>
      <c r="B145" s="382">
        <v>8</v>
      </c>
      <c r="C145" s="379"/>
      <c r="D145" s="378"/>
      <c r="E145" s="378"/>
      <c r="F145" s="378"/>
      <c r="G145" s="378"/>
      <c r="H145" s="378"/>
      <c r="I145" s="377"/>
      <c r="J145" s="375"/>
      <c r="K145" s="376"/>
      <c r="L145" s="376"/>
      <c r="M145" s="376"/>
      <c r="N145" s="374"/>
      <c r="O145" s="372"/>
      <c r="P145" s="373"/>
      <c r="Q145" s="372"/>
      <c r="R145" s="373"/>
      <c r="S145" s="372"/>
      <c r="T145" s="371"/>
      <c r="U145" s="549"/>
      <c r="V145" s="550"/>
    </row>
    <row r="146" spans="1:45" ht="15.6" x14ac:dyDescent="0.3">
      <c r="A146" s="381"/>
      <c r="B146" s="380">
        <v>9</v>
      </c>
      <c r="C146" s="379"/>
      <c r="D146" s="378"/>
      <c r="E146" s="378"/>
      <c r="F146" s="378"/>
      <c r="G146" s="378"/>
      <c r="H146" s="378"/>
      <c r="I146" s="377"/>
      <c r="J146" s="376"/>
      <c r="K146" s="375"/>
      <c r="L146" s="376"/>
      <c r="M146" s="376"/>
      <c r="N146" s="374"/>
      <c r="O146" s="372"/>
      <c r="P146" s="373"/>
      <c r="Q146" s="372"/>
      <c r="R146" s="373"/>
      <c r="S146" s="372"/>
      <c r="T146" s="371"/>
      <c r="U146" s="549"/>
      <c r="V146" s="550"/>
    </row>
    <row r="147" spans="1:45" ht="15.6" x14ac:dyDescent="0.3">
      <c r="A147" s="381"/>
      <c r="B147" s="382">
        <v>10</v>
      </c>
      <c r="C147" s="379"/>
      <c r="D147" s="378"/>
      <c r="E147" s="378"/>
      <c r="F147" s="378"/>
      <c r="G147" s="378"/>
      <c r="H147" s="378"/>
      <c r="I147" s="377"/>
      <c r="J147" s="376"/>
      <c r="K147" s="376"/>
      <c r="L147" s="375"/>
      <c r="M147" s="376"/>
      <c r="N147" s="374"/>
      <c r="O147" s="372"/>
      <c r="P147" s="373"/>
      <c r="Q147" s="372"/>
      <c r="R147" s="373"/>
      <c r="S147" s="372"/>
      <c r="T147" s="371"/>
      <c r="U147" s="549"/>
      <c r="V147" s="550"/>
      <c r="X147" s="361"/>
      <c r="Y147" s="358"/>
      <c r="Z147" s="358"/>
      <c r="AA147" s="358"/>
      <c r="AB147" s="358"/>
      <c r="AC147" s="358"/>
      <c r="AD147" s="358"/>
      <c r="AE147" s="358"/>
      <c r="AF147" s="358"/>
      <c r="AG147" s="358"/>
      <c r="AH147" s="358"/>
      <c r="AI147" s="358"/>
      <c r="AJ147" s="358"/>
      <c r="AK147" s="358"/>
      <c r="AL147" s="357"/>
      <c r="AM147" s="356"/>
      <c r="AN147" s="355"/>
    </row>
    <row r="148" spans="1:45" ht="15.6" x14ac:dyDescent="0.3">
      <c r="A148" s="381"/>
      <c r="B148" s="380">
        <v>11</v>
      </c>
      <c r="C148" s="379"/>
      <c r="D148" s="378"/>
      <c r="E148" s="378"/>
      <c r="F148" s="378"/>
      <c r="G148" s="378"/>
      <c r="H148" s="378"/>
      <c r="I148" s="377"/>
      <c r="J148" s="376"/>
      <c r="K148" s="376"/>
      <c r="L148" s="376"/>
      <c r="M148" s="375"/>
      <c r="N148" s="374"/>
      <c r="O148" s="372"/>
      <c r="P148" s="373"/>
      <c r="Q148" s="372"/>
      <c r="R148" s="373"/>
      <c r="S148" s="372"/>
      <c r="T148" s="371"/>
      <c r="U148" s="549"/>
      <c r="V148" s="550"/>
      <c r="X148" s="407"/>
      <c r="Y148" s="405"/>
      <c r="Z148" s="358"/>
      <c r="AA148" s="358"/>
      <c r="AB148" s="358"/>
      <c r="AC148" s="358"/>
      <c r="AD148" s="358"/>
      <c r="AE148" s="358"/>
      <c r="AF148" s="358"/>
      <c r="AG148" s="358"/>
      <c r="AH148" s="358"/>
      <c r="AI148" s="358"/>
      <c r="AJ148" s="358"/>
      <c r="AK148" s="358"/>
      <c r="AL148" s="357"/>
      <c r="AM148" s="356"/>
      <c r="AN148" s="355"/>
    </row>
    <row r="149" spans="1:45" ht="16.2" thickBot="1" x14ac:dyDescent="0.35">
      <c r="A149" s="370"/>
      <c r="B149" s="369">
        <v>12</v>
      </c>
      <c r="C149" s="368"/>
      <c r="D149" s="367"/>
      <c r="E149" s="367"/>
      <c r="F149" s="367"/>
      <c r="G149" s="367"/>
      <c r="H149" s="367"/>
      <c r="I149" s="367"/>
      <c r="J149" s="366"/>
      <c r="K149" s="366"/>
      <c r="L149" s="366"/>
      <c r="M149" s="366"/>
      <c r="N149" s="365"/>
      <c r="O149" s="363"/>
      <c r="P149" s="364"/>
      <c r="Q149" s="363"/>
      <c r="R149" s="364"/>
      <c r="S149" s="363"/>
      <c r="T149" s="362"/>
      <c r="U149" s="556"/>
      <c r="V149" s="557"/>
      <c r="X149" s="361"/>
      <c r="Y149" s="358"/>
      <c r="Z149" s="358"/>
      <c r="AA149" s="358"/>
      <c r="AB149" s="358"/>
      <c r="AC149" s="358"/>
      <c r="AD149" s="358"/>
      <c r="AE149" s="358"/>
      <c r="AF149" s="358"/>
      <c r="AG149" s="358"/>
      <c r="AH149" s="358"/>
      <c r="AI149" s="401"/>
      <c r="AJ149" s="357"/>
      <c r="AK149" s="357"/>
      <c r="AL149" s="357"/>
      <c r="AM149" s="356"/>
      <c r="AN149" s="355"/>
    </row>
    <row r="150" spans="1:45" ht="15" x14ac:dyDescent="0.25">
      <c r="X150" s="357"/>
      <c r="Y150" s="357"/>
      <c r="Z150" s="358"/>
      <c r="AA150" s="358"/>
      <c r="AB150" s="358"/>
      <c r="AC150" s="358"/>
      <c r="AD150" s="358"/>
      <c r="AE150" s="358"/>
      <c r="AF150" s="358"/>
      <c r="AG150" s="358"/>
      <c r="AH150" s="358"/>
      <c r="AI150" s="358"/>
      <c r="AJ150" s="357"/>
      <c r="AK150" s="357"/>
      <c r="AL150" s="357"/>
      <c r="AM150" s="356"/>
      <c r="AN150" s="355"/>
    </row>
    <row r="151" spans="1:45" ht="15" x14ac:dyDescent="0.25">
      <c r="A151" s="357" t="s">
        <v>149</v>
      </c>
      <c r="X151" s="405"/>
      <c r="Y151" s="405"/>
      <c r="Z151" s="358"/>
      <c r="AA151" s="358"/>
      <c r="AB151" s="358"/>
      <c r="AC151" s="358"/>
      <c r="AD151" s="358"/>
      <c r="AE151" s="358"/>
      <c r="AF151" s="358"/>
      <c r="AG151" s="358"/>
      <c r="AH151" s="358"/>
      <c r="AI151" s="358"/>
      <c r="AJ151" s="357"/>
      <c r="AK151" s="357"/>
      <c r="AL151" s="357"/>
      <c r="AM151" s="356"/>
      <c r="AN151" s="355"/>
    </row>
    <row r="152" spans="1:45" x14ac:dyDescent="0.25">
      <c r="A152" s="406"/>
      <c r="B152" s="357"/>
      <c r="C152" s="357"/>
      <c r="D152" s="357"/>
      <c r="E152" s="357"/>
      <c r="F152" s="357"/>
      <c r="G152" s="357"/>
      <c r="H152" s="357"/>
      <c r="I152" s="357"/>
      <c r="J152" s="357"/>
      <c r="K152" s="357"/>
      <c r="L152" s="357"/>
      <c r="M152" s="357"/>
      <c r="N152" s="357"/>
      <c r="O152" s="357"/>
      <c r="P152" s="357"/>
      <c r="Q152" s="357"/>
      <c r="R152" s="357"/>
      <c r="S152" s="357"/>
      <c r="T152" s="357"/>
      <c r="U152" s="357"/>
      <c r="V152" s="357"/>
      <c r="X152" s="361"/>
      <c r="Y152" s="357"/>
      <c r="Z152" s="357"/>
      <c r="AA152" s="357"/>
      <c r="AB152" s="357"/>
      <c r="AC152" s="357"/>
      <c r="AD152" s="357"/>
      <c r="AE152" s="357"/>
      <c r="AF152" s="357"/>
      <c r="AG152" s="357"/>
      <c r="AH152" s="357"/>
      <c r="AI152" s="357"/>
      <c r="AJ152" s="357"/>
      <c r="AK152" s="357"/>
      <c r="AL152" s="357"/>
      <c r="AM152" s="357"/>
    </row>
    <row r="153" spans="1:45" ht="15" x14ac:dyDescent="0.25">
      <c r="A153" s="401"/>
      <c r="P153" s="533"/>
      <c r="Q153" s="404"/>
      <c r="X153" s="357"/>
      <c r="AF153" s="357"/>
      <c r="AG153" s="357"/>
      <c r="AH153" s="357"/>
      <c r="AI153" s="357"/>
      <c r="AJ153" s="357"/>
      <c r="AK153" s="358"/>
      <c r="AL153" s="358"/>
      <c r="AM153" s="360"/>
      <c r="AN153" s="359"/>
    </row>
    <row r="154" spans="1:45" ht="15" x14ac:dyDescent="0.25">
      <c r="B154" s="357"/>
      <c r="C154" s="357"/>
      <c r="D154" s="357"/>
      <c r="E154" s="357"/>
      <c r="F154" s="357"/>
      <c r="G154" s="357"/>
      <c r="H154" s="357"/>
      <c r="I154" s="357"/>
      <c r="J154" s="357"/>
      <c r="K154" s="357"/>
      <c r="L154" s="357"/>
      <c r="M154" s="357"/>
      <c r="N154" s="357"/>
      <c r="O154" s="357"/>
      <c r="P154" s="357"/>
      <c r="Q154" s="357"/>
      <c r="R154" s="357"/>
      <c r="S154" s="357"/>
      <c r="T154" s="357"/>
      <c r="U154" s="357"/>
      <c r="V154" s="357"/>
      <c r="X154" s="405"/>
      <c r="Y154" s="405"/>
      <c r="Z154" s="358"/>
      <c r="AA154" s="358"/>
      <c r="AB154" s="358"/>
      <c r="AC154" s="358"/>
      <c r="AD154" s="358"/>
      <c r="AE154" s="358"/>
      <c r="AF154" s="358"/>
      <c r="AG154" s="357"/>
      <c r="AH154" s="357"/>
      <c r="AI154" s="357"/>
      <c r="AJ154" s="357"/>
      <c r="AK154" s="357"/>
      <c r="AL154" s="358"/>
      <c r="AM154" s="360"/>
      <c r="AN154" s="359"/>
    </row>
    <row r="155" spans="1:45" x14ac:dyDescent="0.25">
      <c r="X155" s="361"/>
      <c r="Y155" s="357"/>
      <c r="Z155" s="357"/>
      <c r="AA155" s="357"/>
      <c r="AB155" s="357"/>
      <c r="AC155" s="357"/>
      <c r="AD155" s="357"/>
      <c r="AE155" s="357"/>
      <c r="AF155" s="357"/>
      <c r="AG155" s="357"/>
      <c r="AH155" s="357"/>
      <c r="AI155" s="357"/>
      <c r="AJ155" s="357"/>
      <c r="AK155" s="357"/>
      <c r="AL155" s="357"/>
      <c r="AM155" s="357"/>
      <c r="AN155" s="357"/>
      <c r="AO155" s="357"/>
      <c r="AP155" s="357"/>
      <c r="AQ155" s="357"/>
      <c r="AR155" s="357"/>
      <c r="AS155" s="357"/>
    </row>
    <row r="156" spans="1:45" ht="15" x14ac:dyDescent="0.25">
      <c r="B156" s="357"/>
      <c r="C156" s="357"/>
      <c r="D156" s="357"/>
      <c r="E156" s="357"/>
      <c r="F156" s="357"/>
      <c r="G156" s="357"/>
      <c r="H156" s="357"/>
      <c r="I156" s="357"/>
      <c r="J156" s="357"/>
      <c r="K156" s="357"/>
      <c r="L156" s="357"/>
      <c r="M156" s="357"/>
      <c r="N156" s="357"/>
      <c r="X156" s="357"/>
      <c r="AI156" s="401"/>
      <c r="AJ156" s="401"/>
      <c r="AK156" s="401"/>
      <c r="AL156" s="401"/>
      <c r="AM156" s="533"/>
      <c r="AN156" s="404"/>
    </row>
    <row r="157" spans="1:45" ht="15.6" x14ac:dyDescent="0.3">
      <c r="X157" s="357"/>
      <c r="Y157" s="357"/>
      <c r="Z157" s="357"/>
      <c r="AA157" s="357"/>
      <c r="AB157" s="357"/>
      <c r="AC157" s="357"/>
      <c r="AD157" s="357"/>
      <c r="AE157" s="357"/>
      <c r="AF157" s="357"/>
      <c r="AG157" s="357"/>
      <c r="AH157" s="357"/>
      <c r="AI157" s="357"/>
      <c r="AJ157" s="357"/>
      <c r="AK157" s="357"/>
      <c r="AL157" s="357"/>
      <c r="AM157" s="403"/>
      <c r="AN157" s="402"/>
    </row>
    <row r="158" spans="1:45" ht="15.6" x14ac:dyDescent="0.3">
      <c r="X158" s="361"/>
      <c r="Y158" s="357"/>
      <c r="Z158" s="357"/>
      <c r="AA158" s="357"/>
      <c r="AB158" s="357"/>
      <c r="AC158" s="357"/>
      <c r="AD158" s="357"/>
      <c r="AE158" s="357"/>
      <c r="AF158" s="357"/>
      <c r="AG158" s="357"/>
      <c r="AH158" s="357"/>
      <c r="AI158" s="357"/>
      <c r="AJ158" s="357"/>
      <c r="AK158" s="357"/>
      <c r="AL158" s="357"/>
      <c r="AM158" s="403"/>
      <c r="AN158" s="402"/>
    </row>
    <row r="159" spans="1:45" ht="17.399999999999999" x14ac:dyDescent="0.3">
      <c r="A159" s="564" t="s">
        <v>53</v>
      </c>
      <c r="B159" s="564"/>
      <c r="C159" s="564"/>
      <c r="D159" s="564"/>
      <c r="E159" s="564"/>
      <c r="F159" s="414"/>
      <c r="G159" s="414"/>
      <c r="H159" s="414"/>
      <c r="I159" s="414"/>
      <c r="J159" s="414"/>
      <c r="K159" s="414"/>
      <c r="L159" s="414"/>
      <c r="M159" s="414"/>
      <c r="N159" s="414"/>
      <c r="O159" s="413"/>
      <c r="P159" s="413"/>
      <c r="Q159" s="413"/>
      <c r="R159" s="413"/>
      <c r="S159" s="413"/>
      <c r="T159" s="413"/>
      <c r="X159" s="357"/>
      <c r="AM159" s="403"/>
      <c r="AN159" s="402"/>
    </row>
    <row r="160" spans="1:45" ht="16.2" thickBot="1" x14ac:dyDescent="0.35">
      <c r="A160" s="416"/>
      <c r="B160" s="415"/>
      <c r="C160" s="414"/>
      <c r="D160" s="414"/>
      <c r="E160" s="414"/>
      <c r="F160" s="414"/>
      <c r="G160" s="414"/>
      <c r="H160" s="414"/>
      <c r="I160" s="414"/>
      <c r="J160" s="414"/>
      <c r="K160" s="414"/>
      <c r="L160" s="414"/>
      <c r="M160" s="414"/>
      <c r="N160" s="414"/>
      <c r="O160" s="413"/>
      <c r="P160" s="413"/>
      <c r="Q160" s="403"/>
      <c r="R160" s="403"/>
      <c r="S160" s="403"/>
      <c r="T160" s="403"/>
      <c r="U160" s="403"/>
      <c r="V160" s="403"/>
      <c r="X160" s="357"/>
      <c r="Y160" s="357"/>
      <c r="Z160" s="357"/>
      <c r="AA160" s="357"/>
      <c r="AB160" s="357"/>
      <c r="AC160" s="357"/>
      <c r="AD160" s="357"/>
      <c r="AE160" s="357"/>
      <c r="AF160" s="357"/>
      <c r="AG160" s="357"/>
      <c r="AH160" s="357"/>
      <c r="AI160" s="357"/>
      <c r="AJ160" s="357"/>
      <c r="AK160" s="357"/>
      <c r="AL160" s="357"/>
      <c r="AM160" s="403"/>
      <c r="AN160" s="402"/>
    </row>
    <row r="161" spans="1:40" ht="105.75" customHeight="1" thickBot="1" x14ac:dyDescent="0.55000000000000004">
      <c r="A161" s="539" t="str">
        <f>CONCATENATE("SABEL        ",AE8)</f>
        <v>SABEL        klein wapen</v>
      </c>
      <c r="B161" s="540"/>
      <c r="C161" s="541" t="str">
        <f>CONCATENATE(AC8,"                     ", AD8)</f>
        <v>LOPER 7                     elektrisch</v>
      </c>
      <c r="D161" s="542"/>
      <c r="E161" s="543"/>
      <c r="F161" s="543"/>
      <c r="G161" s="543"/>
      <c r="H161" s="543"/>
      <c r="I161" s="543"/>
      <c r="J161" s="543"/>
      <c r="K161" s="544"/>
      <c r="L161" s="545">
        <f>AA8</f>
        <v>1</v>
      </c>
      <c r="M161" s="546"/>
      <c r="N161" s="530" t="s">
        <v>69</v>
      </c>
      <c r="O161" s="547" t="s">
        <v>151</v>
      </c>
      <c r="P161" s="548"/>
      <c r="Q161" s="547" t="s">
        <v>150</v>
      </c>
      <c r="R161" s="548"/>
      <c r="S161" s="547" t="s">
        <v>73</v>
      </c>
      <c r="T161" s="548"/>
      <c r="U161" s="559" t="s">
        <v>95</v>
      </c>
      <c r="V161" s="560"/>
      <c r="W161" s="146" t="s">
        <v>147</v>
      </c>
      <c r="X161" s="357"/>
      <c r="Y161" s="357"/>
      <c r="Z161" s="357"/>
      <c r="AA161" s="357"/>
      <c r="AB161" s="357"/>
      <c r="AC161" s="357"/>
      <c r="AD161" s="357"/>
      <c r="AE161" s="357"/>
      <c r="AF161" s="357"/>
      <c r="AG161" s="357"/>
      <c r="AH161" s="357"/>
      <c r="AI161" s="357"/>
      <c r="AJ161" s="357"/>
      <c r="AK161" s="357"/>
      <c r="AL161" s="357"/>
      <c r="AM161" s="403"/>
      <c r="AN161" s="402"/>
    </row>
    <row r="162" spans="1:40" ht="16.2" thickBot="1" x14ac:dyDescent="0.35">
      <c r="A162" s="396" t="s">
        <v>100</v>
      </c>
      <c r="B162" s="400"/>
      <c r="C162" s="399">
        <v>1</v>
      </c>
      <c r="D162" s="398">
        <v>2</v>
      </c>
      <c r="E162" s="398">
        <v>3</v>
      </c>
      <c r="F162" s="398">
        <v>4</v>
      </c>
      <c r="G162" s="398">
        <v>5</v>
      </c>
      <c r="H162" s="398">
        <v>6</v>
      </c>
      <c r="I162" s="398">
        <v>7</v>
      </c>
      <c r="J162" s="398">
        <v>8</v>
      </c>
      <c r="K162" s="398">
        <v>9</v>
      </c>
      <c r="L162" s="397">
        <v>10</v>
      </c>
      <c r="M162" s="397">
        <v>11</v>
      </c>
      <c r="N162" s="394">
        <v>12</v>
      </c>
      <c r="O162" s="396" t="s">
        <v>99</v>
      </c>
      <c r="P162" s="395" t="s">
        <v>101</v>
      </c>
      <c r="Q162" s="393" t="s">
        <v>99</v>
      </c>
      <c r="R162" s="394" t="s">
        <v>101</v>
      </c>
      <c r="S162" s="393" t="s">
        <v>99</v>
      </c>
      <c r="T162" s="392" t="s">
        <v>101</v>
      </c>
      <c r="U162" s="561"/>
      <c r="V162" s="562"/>
      <c r="X162" s="357"/>
      <c r="Y162" s="357"/>
      <c r="Z162" s="357"/>
      <c r="AA162" s="357"/>
      <c r="AB162" s="357"/>
      <c r="AC162" s="357"/>
      <c r="AD162" s="357"/>
      <c r="AE162" s="357"/>
      <c r="AF162" s="357"/>
      <c r="AG162" s="357"/>
      <c r="AH162" s="357"/>
      <c r="AI162" s="357"/>
      <c r="AJ162" s="357"/>
      <c r="AK162" s="357"/>
      <c r="AL162" s="357"/>
      <c r="AM162" s="403"/>
      <c r="AN162" s="402"/>
    </row>
    <row r="163" spans="1:40" ht="15.75" customHeight="1" x14ac:dyDescent="0.3">
      <c r="A163" s="381"/>
      <c r="B163" s="380">
        <v>1</v>
      </c>
      <c r="C163" s="391"/>
      <c r="D163" s="390"/>
      <c r="E163" s="390"/>
      <c r="F163" s="390"/>
      <c r="G163" s="390"/>
      <c r="H163" s="390"/>
      <c r="I163" s="390"/>
      <c r="J163" s="389"/>
      <c r="K163" s="389"/>
      <c r="L163" s="389"/>
      <c r="M163" s="389"/>
      <c r="N163" s="387"/>
      <c r="O163" s="372"/>
      <c r="P163" s="373"/>
      <c r="Q163" s="372"/>
      <c r="R163" s="373"/>
      <c r="S163" s="372"/>
      <c r="T163" s="371"/>
      <c r="U163" s="549"/>
      <c r="V163" s="550"/>
    </row>
    <row r="164" spans="1:40" ht="15.6" x14ac:dyDescent="0.3">
      <c r="A164" s="381"/>
      <c r="B164" s="382">
        <v>2</v>
      </c>
      <c r="C164" s="386"/>
      <c r="D164" s="384"/>
      <c r="E164" s="385"/>
      <c r="F164" s="385"/>
      <c r="G164" s="385"/>
      <c r="H164" s="385"/>
      <c r="I164" s="385"/>
      <c r="J164" s="388"/>
      <c r="K164" s="388"/>
      <c r="L164" s="388"/>
      <c r="M164" s="388"/>
      <c r="N164" s="387"/>
      <c r="O164" s="372"/>
      <c r="P164" s="373"/>
      <c r="Q164" s="372"/>
      <c r="R164" s="373"/>
      <c r="S164" s="372"/>
      <c r="T164" s="371"/>
      <c r="U164" s="549"/>
      <c r="V164" s="550"/>
    </row>
    <row r="165" spans="1:40" ht="15.6" x14ac:dyDescent="0.3">
      <c r="A165" s="381"/>
      <c r="B165" s="380">
        <v>3</v>
      </c>
      <c r="C165" s="386"/>
      <c r="D165" s="385"/>
      <c r="E165" s="384"/>
      <c r="F165" s="385"/>
      <c r="G165" s="385"/>
      <c r="H165" s="385"/>
      <c r="I165" s="385"/>
      <c r="J165" s="388"/>
      <c r="K165" s="388"/>
      <c r="L165" s="388"/>
      <c r="M165" s="388"/>
      <c r="N165" s="387"/>
      <c r="O165" s="372"/>
      <c r="P165" s="373"/>
      <c r="Q165" s="372"/>
      <c r="R165" s="373"/>
      <c r="S165" s="372"/>
      <c r="T165" s="371"/>
      <c r="U165" s="549"/>
      <c r="V165" s="550"/>
    </row>
    <row r="166" spans="1:40" ht="15.6" x14ac:dyDescent="0.3">
      <c r="A166" s="381"/>
      <c r="B166" s="382">
        <v>4</v>
      </c>
      <c r="C166" s="386"/>
      <c r="D166" s="385"/>
      <c r="E166" s="385"/>
      <c r="F166" s="384"/>
      <c r="G166" s="385"/>
      <c r="H166" s="385"/>
      <c r="I166" s="385"/>
      <c r="J166" s="388"/>
      <c r="K166" s="388"/>
      <c r="L166" s="388"/>
      <c r="M166" s="388"/>
      <c r="N166" s="387"/>
      <c r="O166" s="372"/>
      <c r="P166" s="373"/>
      <c r="Q166" s="372"/>
      <c r="R166" s="373"/>
      <c r="S166" s="372"/>
      <c r="T166" s="371"/>
      <c r="U166" s="549"/>
      <c r="V166" s="550"/>
    </row>
    <row r="167" spans="1:40" ht="15.6" x14ac:dyDescent="0.3">
      <c r="A167" s="381"/>
      <c r="B167" s="380">
        <v>5</v>
      </c>
      <c r="C167" s="386"/>
      <c r="D167" s="385"/>
      <c r="E167" s="385"/>
      <c r="F167" s="385"/>
      <c r="G167" s="384"/>
      <c r="H167" s="385"/>
      <c r="I167" s="385"/>
      <c r="J167" s="388"/>
      <c r="K167" s="388"/>
      <c r="L167" s="388"/>
      <c r="M167" s="388"/>
      <c r="N167" s="387"/>
      <c r="O167" s="372"/>
      <c r="P167" s="373"/>
      <c r="Q167" s="372"/>
      <c r="R167" s="373"/>
      <c r="S167" s="372"/>
      <c r="T167" s="371"/>
      <c r="U167" s="549"/>
      <c r="V167" s="550"/>
    </row>
    <row r="168" spans="1:40" ht="15.6" x14ac:dyDescent="0.3">
      <c r="A168" s="381"/>
      <c r="B168" s="382">
        <v>6</v>
      </c>
      <c r="C168" s="386"/>
      <c r="D168" s="385"/>
      <c r="E168" s="385"/>
      <c r="F168" s="385"/>
      <c r="G168" s="385"/>
      <c r="H168" s="384"/>
      <c r="I168" s="385"/>
      <c r="J168" s="388"/>
      <c r="K168" s="388"/>
      <c r="L168" s="388"/>
      <c r="M168" s="388"/>
      <c r="N168" s="387"/>
      <c r="O168" s="372"/>
      <c r="P168" s="373"/>
      <c r="Q168" s="372"/>
      <c r="R168" s="373"/>
      <c r="S168" s="372"/>
      <c r="T168" s="371"/>
      <c r="U168" s="549"/>
      <c r="V168" s="550"/>
    </row>
    <row r="169" spans="1:40" ht="15.6" x14ac:dyDescent="0.3">
      <c r="A169" s="381"/>
      <c r="B169" s="380">
        <v>7</v>
      </c>
      <c r="C169" s="386"/>
      <c r="D169" s="385"/>
      <c r="E169" s="385"/>
      <c r="F169" s="385"/>
      <c r="G169" s="385"/>
      <c r="H169" s="385"/>
      <c r="I169" s="384"/>
      <c r="J169" s="383"/>
      <c r="K169" s="383"/>
      <c r="L169" s="383"/>
      <c r="M169" s="383"/>
      <c r="N169" s="374"/>
      <c r="O169" s="372"/>
      <c r="P169" s="373"/>
      <c r="Q169" s="372"/>
      <c r="R169" s="373"/>
      <c r="S169" s="372"/>
      <c r="T169" s="371"/>
      <c r="U169" s="549"/>
      <c r="V169" s="550"/>
    </row>
    <row r="170" spans="1:40" ht="15.6" x14ac:dyDescent="0.3">
      <c r="A170" s="381"/>
      <c r="B170" s="382">
        <v>8</v>
      </c>
      <c r="C170" s="379"/>
      <c r="D170" s="378"/>
      <c r="E170" s="378"/>
      <c r="F170" s="378"/>
      <c r="G170" s="378"/>
      <c r="H170" s="378"/>
      <c r="I170" s="377"/>
      <c r="J170" s="375"/>
      <c r="K170" s="376"/>
      <c r="L170" s="376"/>
      <c r="M170" s="376"/>
      <c r="N170" s="374"/>
      <c r="O170" s="372"/>
      <c r="P170" s="373"/>
      <c r="Q170" s="372"/>
      <c r="R170" s="373"/>
      <c r="S170" s="372"/>
      <c r="T170" s="371"/>
      <c r="U170" s="549"/>
      <c r="V170" s="550"/>
    </row>
    <row r="171" spans="1:40" ht="15.6" x14ac:dyDescent="0.3">
      <c r="A171" s="381"/>
      <c r="B171" s="380">
        <v>9</v>
      </c>
      <c r="C171" s="379"/>
      <c r="D171" s="378"/>
      <c r="E171" s="378"/>
      <c r="F171" s="378"/>
      <c r="G171" s="378"/>
      <c r="H171" s="378"/>
      <c r="I171" s="377"/>
      <c r="J171" s="376"/>
      <c r="K171" s="375"/>
      <c r="L171" s="376"/>
      <c r="M171" s="376"/>
      <c r="N171" s="374"/>
      <c r="O171" s="372"/>
      <c r="P171" s="373"/>
      <c r="Q171" s="372"/>
      <c r="R171" s="373"/>
      <c r="S171" s="372"/>
      <c r="T171" s="371"/>
      <c r="U171" s="549"/>
      <c r="V171" s="550"/>
    </row>
    <row r="172" spans="1:40" ht="15.6" x14ac:dyDescent="0.3">
      <c r="A172" s="381"/>
      <c r="B172" s="382">
        <v>10</v>
      </c>
      <c r="C172" s="379"/>
      <c r="D172" s="378"/>
      <c r="E172" s="378"/>
      <c r="F172" s="378"/>
      <c r="G172" s="378"/>
      <c r="H172" s="378"/>
      <c r="I172" s="377"/>
      <c r="J172" s="376"/>
      <c r="K172" s="376"/>
      <c r="L172" s="375"/>
      <c r="M172" s="376"/>
      <c r="N172" s="374"/>
      <c r="O172" s="372"/>
      <c r="P172" s="373"/>
      <c r="Q172" s="372"/>
      <c r="R172" s="373"/>
      <c r="S172" s="372"/>
      <c r="T172" s="371"/>
      <c r="U172" s="549"/>
      <c r="V172" s="550"/>
    </row>
    <row r="173" spans="1:40" ht="15.6" x14ac:dyDescent="0.3">
      <c r="A173" s="381"/>
      <c r="B173" s="380">
        <v>11</v>
      </c>
      <c r="C173" s="379"/>
      <c r="D173" s="378"/>
      <c r="E173" s="378"/>
      <c r="F173" s="378"/>
      <c r="G173" s="378"/>
      <c r="H173" s="378"/>
      <c r="I173" s="377"/>
      <c r="J173" s="376"/>
      <c r="K173" s="376"/>
      <c r="L173" s="376"/>
      <c r="M173" s="375"/>
      <c r="N173" s="374"/>
      <c r="O173" s="372"/>
      <c r="P173" s="373"/>
      <c r="Q173" s="372"/>
      <c r="R173" s="373"/>
      <c r="S173" s="372"/>
      <c r="T173" s="371"/>
      <c r="U173" s="549"/>
      <c r="V173" s="550"/>
    </row>
    <row r="174" spans="1:40" ht="16.2" thickBot="1" x14ac:dyDescent="0.35">
      <c r="A174" s="370"/>
      <c r="B174" s="369">
        <v>12</v>
      </c>
      <c r="C174" s="368"/>
      <c r="D174" s="367"/>
      <c r="E174" s="367"/>
      <c r="F174" s="367"/>
      <c r="G174" s="367"/>
      <c r="H174" s="367"/>
      <c r="I174" s="367"/>
      <c r="J174" s="366"/>
      <c r="K174" s="366"/>
      <c r="L174" s="366"/>
      <c r="M174" s="366"/>
      <c r="N174" s="365"/>
      <c r="O174" s="363"/>
      <c r="P174" s="364"/>
      <c r="Q174" s="363"/>
      <c r="R174" s="364"/>
      <c r="S174" s="363"/>
      <c r="T174" s="362"/>
      <c r="U174" s="556"/>
      <c r="V174" s="557"/>
    </row>
    <row r="176" spans="1:40" x14ac:dyDescent="0.25">
      <c r="A176" s="357" t="s">
        <v>149</v>
      </c>
    </row>
    <row r="177" spans="1:23" x14ac:dyDescent="0.25">
      <c r="A177" s="361"/>
      <c r="B177" s="357"/>
      <c r="C177" s="357"/>
      <c r="D177" s="357"/>
      <c r="E177" s="357"/>
      <c r="F177" s="357"/>
      <c r="G177" s="357"/>
      <c r="H177" s="357"/>
      <c r="I177" s="357"/>
      <c r="J177" s="357"/>
      <c r="K177" s="357"/>
      <c r="L177" s="357"/>
      <c r="M177" s="357"/>
      <c r="N177" s="357"/>
      <c r="O177" s="357"/>
      <c r="P177" s="357"/>
      <c r="Q177" s="357"/>
      <c r="R177" s="357"/>
      <c r="S177" s="357"/>
      <c r="T177" s="357"/>
      <c r="U177" s="357"/>
      <c r="V177" s="357"/>
    </row>
    <row r="178" spans="1:23" x14ac:dyDescent="0.25">
      <c r="A178" s="357"/>
    </row>
    <row r="179" spans="1:23" x14ac:dyDescent="0.25">
      <c r="B179" s="357"/>
      <c r="C179" s="357"/>
      <c r="D179" s="357"/>
      <c r="E179" s="357"/>
      <c r="F179" s="357"/>
      <c r="G179" s="357"/>
      <c r="H179" s="357"/>
      <c r="I179" s="357"/>
      <c r="J179" s="357"/>
      <c r="K179" s="357"/>
      <c r="L179" s="357"/>
      <c r="M179" s="357"/>
      <c r="N179" s="357"/>
      <c r="O179" s="357"/>
      <c r="P179" s="357"/>
      <c r="Q179" s="357"/>
      <c r="R179" s="357"/>
      <c r="S179" s="357"/>
      <c r="T179" s="357"/>
      <c r="U179" s="357"/>
      <c r="V179" s="357"/>
    </row>
    <row r="180" spans="1:23" x14ac:dyDescent="0.25">
      <c r="A180" s="401"/>
    </row>
    <row r="181" spans="1:23" x14ac:dyDescent="0.25">
      <c r="A181" s="401"/>
      <c r="B181" s="357"/>
      <c r="C181" s="357"/>
      <c r="D181" s="357"/>
      <c r="E181" s="357"/>
      <c r="F181" s="357"/>
      <c r="G181" s="357"/>
      <c r="H181" s="357"/>
      <c r="I181" s="357"/>
      <c r="J181" s="357"/>
      <c r="K181" s="357"/>
      <c r="L181" s="357"/>
      <c r="M181" s="357"/>
      <c r="N181" s="357"/>
      <c r="O181" s="357"/>
      <c r="P181" s="357"/>
      <c r="Q181" s="357"/>
      <c r="R181" s="357"/>
      <c r="S181" s="357"/>
      <c r="T181" s="357"/>
      <c r="U181" s="357"/>
      <c r="V181" s="357"/>
    </row>
    <row r="183" spans="1:23" x14ac:dyDescent="0.25">
      <c r="B183" s="357"/>
      <c r="C183" s="357"/>
      <c r="D183" s="357"/>
    </row>
    <row r="184" spans="1:23" ht="17.399999999999999" x14ac:dyDescent="0.3">
      <c r="A184" s="564" t="s">
        <v>53</v>
      </c>
      <c r="B184" s="564"/>
      <c r="C184" s="564"/>
      <c r="D184" s="564"/>
      <c r="E184" s="564"/>
      <c r="F184" s="414"/>
      <c r="G184" s="414"/>
      <c r="H184" s="414"/>
      <c r="I184" s="414"/>
      <c r="J184" s="414"/>
      <c r="K184" s="414"/>
      <c r="L184" s="414"/>
      <c r="M184" s="414"/>
      <c r="N184" s="414"/>
      <c r="O184" s="413"/>
      <c r="P184" s="413"/>
      <c r="Q184" s="413"/>
      <c r="R184" s="413"/>
      <c r="S184" s="413"/>
      <c r="T184" s="413"/>
    </row>
    <row r="185" spans="1:23" ht="16.2" thickBot="1" x14ac:dyDescent="0.35">
      <c r="A185" s="416"/>
      <c r="B185" s="415"/>
      <c r="C185" s="414"/>
      <c r="D185" s="414"/>
      <c r="E185" s="414"/>
      <c r="F185" s="414"/>
      <c r="G185" s="414"/>
      <c r="H185" s="414"/>
      <c r="I185" s="414"/>
      <c r="J185" s="414"/>
      <c r="K185" s="414"/>
      <c r="L185" s="414"/>
      <c r="M185" s="414"/>
      <c r="N185" s="414"/>
      <c r="O185" s="413"/>
      <c r="P185" s="413"/>
      <c r="Q185" s="403"/>
      <c r="R185" s="403"/>
      <c r="S185" s="403"/>
      <c r="T185" s="403"/>
      <c r="U185" s="403"/>
      <c r="V185" s="403"/>
    </row>
    <row r="186" spans="1:23" ht="99.75" customHeight="1" thickBot="1" x14ac:dyDescent="0.55000000000000004">
      <c r="A186" s="539" t="str">
        <f>CONCATENATE("SABEL        ",AE9)</f>
        <v>SABEL        klein wapen</v>
      </c>
      <c r="B186" s="540"/>
      <c r="C186" s="541" t="str">
        <f>CONCATENATE(AC9,"                     ", AD9)</f>
        <v>LOPER 8                     elektrisch</v>
      </c>
      <c r="D186" s="542"/>
      <c r="E186" s="543"/>
      <c r="F186" s="543"/>
      <c r="G186" s="543"/>
      <c r="H186" s="543"/>
      <c r="I186" s="543"/>
      <c r="J186" s="543"/>
      <c r="K186" s="544"/>
      <c r="L186" s="545">
        <f>AA9</f>
        <v>1</v>
      </c>
      <c r="M186" s="546"/>
      <c r="N186" s="530" t="s">
        <v>69</v>
      </c>
      <c r="O186" s="547" t="s">
        <v>151</v>
      </c>
      <c r="P186" s="548"/>
      <c r="Q186" s="547" t="s">
        <v>150</v>
      </c>
      <c r="R186" s="548"/>
      <c r="S186" s="547" t="s">
        <v>73</v>
      </c>
      <c r="T186" s="548"/>
      <c r="U186" s="559" t="s">
        <v>95</v>
      </c>
      <c r="V186" s="560"/>
      <c r="W186" s="146" t="s">
        <v>148</v>
      </c>
    </row>
    <row r="187" spans="1:23" ht="16.2" thickBot="1" x14ac:dyDescent="0.35">
      <c r="A187" s="396" t="s">
        <v>100</v>
      </c>
      <c r="B187" s="400"/>
      <c r="C187" s="399">
        <v>1</v>
      </c>
      <c r="D187" s="398">
        <v>2</v>
      </c>
      <c r="E187" s="398">
        <v>3</v>
      </c>
      <c r="F187" s="398">
        <v>4</v>
      </c>
      <c r="G187" s="398">
        <v>5</v>
      </c>
      <c r="H187" s="398">
        <v>6</v>
      </c>
      <c r="I187" s="398">
        <v>7</v>
      </c>
      <c r="J187" s="398">
        <v>8</v>
      </c>
      <c r="K187" s="398">
        <v>9</v>
      </c>
      <c r="L187" s="397">
        <v>10</v>
      </c>
      <c r="M187" s="397">
        <v>11</v>
      </c>
      <c r="N187" s="394">
        <v>12</v>
      </c>
      <c r="O187" s="396" t="s">
        <v>99</v>
      </c>
      <c r="P187" s="395" t="s">
        <v>101</v>
      </c>
      <c r="Q187" s="393" t="s">
        <v>99</v>
      </c>
      <c r="R187" s="394" t="s">
        <v>101</v>
      </c>
      <c r="S187" s="393" t="s">
        <v>99</v>
      </c>
      <c r="T187" s="392" t="s">
        <v>101</v>
      </c>
      <c r="U187" s="561"/>
      <c r="V187" s="562"/>
    </row>
    <row r="188" spans="1:23" ht="17.25" customHeight="1" x14ac:dyDescent="0.3">
      <c r="A188" s="381"/>
      <c r="B188" s="380">
        <v>1</v>
      </c>
      <c r="C188" s="391"/>
      <c r="D188" s="390"/>
      <c r="E188" s="390"/>
      <c r="F188" s="390"/>
      <c r="G188" s="390"/>
      <c r="H188" s="390"/>
      <c r="I188" s="390"/>
      <c r="J188" s="389"/>
      <c r="K188" s="389"/>
      <c r="L188" s="389"/>
      <c r="M188" s="389"/>
      <c r="N188" s="387"/>
      <c r="O188" s="372"/>
      <c r="P188" s="373"/>
      <c r="Q188" s="372"/>
      <c r="R188" s="373"/>
      <c r="S188" s="372"/>
      <c r="T188" s="371"/>
      <c r="U188" s="549"/>
      <c r="V188" s="550"/>
    </row>
    <row r="189" spans="1:23" ht="15.6" x14ac:dyDescent="0.3">
      <c r="A189" s="381"/>
      <c r="B189" s="382">
        <v>2</v>
      </c>
      <c r="C189" s="386"/>
      <c r="D189" s="384"/>
      <c r="E189" s="385"/>
      <c r="F189" s="385"/>
      <c r="G189" s="385"/>
      <c r="H189" s="385"/>
      <c r="I189" s="385"/>
      <c r="J189" s="388"/>
      <c r="K189" s="388"/>
      <c r="L189" s="388"/>
      <c r="M189" s="388"/>
      <c r="N189" s="387"/>
      <c r="O189" s="372"/>
      <c r="P189" s="373"/>
      <c r="Q189" s="372"/>
      <c r="R189" s="373"/>
      <c r="S189" s="372"/>
      <c r="T189" s="371"/>
      <c r="U189" s="549"/>
      <c r="V189" s="550"/>
    </row>
    <row r="190" spans="1:23" ht="15.6" x14ac:dyDescent="0.3">
      <c r="A190" s="381"/>
      <c r="B190" s="380">
        <v>3</v>
      </c>
      <c r="C190" s="386"/>
      <c r="D190" s="385"/>
      <c r="E190" s="384"/>
      <c r="F190" s="385"/>
      <c r="G190" s="385"/>
      <c r="H190" s="385"/>
      <c r="I190" s="385"/>
      <c r="J190" s="388"/>
      <c r="K190" s="388"/>
      <c r="L190" s="388"/>
      <c r="M190" s="388"/>
      <c r="N190" s="387"/>
      <c r="O190" s="372"/>
      <c r="P190" s="373"/>
      <c r="Q190" s="372"/>
      <c r="R190" s="373"/>
      <c r="S190" s="372"/>
      <c r="T190" s="371"/>
      <c r="U190" s="549"/>
      <c r="V190" s="550"/>
    </row>
    <row r="191" spans="1:23" ht="15.6" x14ac:dyDescent="0.3">
      <c r="A191" s="381"/>
      <c r="B191" s="382">
        <v>4</v>
      </c>
      <c r="C191" s="386"/>
      <c r="D191" s="385"/>
      <c r="E191" s="385"/>
      <c r="F191" s="384"/>
      <c r="G191" s="385"/>
      <c r="H191" s="385"/>
      <c r="I191" s="385"/>
      <c r="J191" s="388"/>
      <c r="K191" s="388"/>
      <c r="L191" s="388"/>
      <c r="M191" s="388"/>
      <c r="N191" s="387"/>
      <c r="O191" s="372"/>
      <c r="P191" s="373"/>
      <c r="Q191" s="372"/>
      <c r="R191" s="373"/>
      <c r="S191" s="372"/>
      <c r="T191" s="371"/>
      <c r="U191" s="549"/>
      <c r="V191" s="550"/>
    </row>
    <row r="192" spans="1:23" ht="15.6" x14ac:dyDescent="0.3">
      <c r="A192" s="381"/>
      <c r="B192" s="380">
        <v>5</v>
      </c>
      <c r="C192" s="386"/>
      <c r="D192" s="385"/>
      <c r="E192" s="385"/>
      <c r="F192" s="385"/>
      <c r="G192" s="384"/>
      <c r="H192" s="385"/>
      <c r="I192" s="385"/>
      <c r="J192" s="388"/>
      <c r="K192" s="388"/>
      <c r="L192" s="388"/>
      <c r="M192" s="388"/>
      <c r="N192" s="387"/>
      <c r="O192" s="372"/>
      <c r="P192" s="373"/>
      <c r="Q192" s="372"/>
      <c r="R192" s="373"/>
      <c r="S192" s="372"/>
      <c r="T192" s="371"/>
      <c r="U192" s="549"/>
      <c r="V192" s="550"/>
    </row>
    <row r="193" spans="1:23" ht="15.6" x14ac:dyDescent="0.3">
      <c r="A193" s="381"/>
      <c r="B193" s="382">
        <v>6</v>
      </c>
      <c r="C193" s="386"/>
      <c r="D193" s="385"/>
      <c r="E193" s="385"/>
      <c r="F193" s="385"/>
      <c r="G193" s="385"/>
      <c r="H193" s="384"/>
      <c r="I193" s="385"/>
      <c r="J193" s="388"/>
      <c r="K193" s="388"/>
      <c r="L193" s="388"/>
      <c r="M193" s="388"/>
      <c r="N193" s="387"/>
      <c r="O193" s="372"/>
      <c r="P193" s="373"/>
      <c r="Q193" s="372"/>
      <c r="R193" s="373"/>
      <c r="S193" s="372"/>
      <c r="T193" s="371"/>
      <c r="U193" s="549"/>
      <c r="V193" s="550"/>
    </row>
    <row r="194" spans="1:23" ht="15.6" x14ac:dyDescent="0.3">
      <c r="A194" s="381"/>
      <c r="B194" s="380">
        <v>7</v>
      </c>
      <c r="C194" s="386"/>
      <c r="D194" s="385"/>
      <c r="E194" s="385"/>
      <c r="F194" s="385"/>
      <c r="G194" s="385"/>
      <c r="H194" s="385"/>
      <c r="I194" s="384"/>
      <c r="J194" s="383"/>
      <c r="K194" s="383"/>
      <c r="L194" s="383"/>
      <c r="M194" s="383"/>
      <c r="N194" s="374"/>
      <c r="O194" s="372"/>
      <c r="P194" s="373"/>
      <c r="Q194" s="372"/>
      <c r="R194" s="373"/>
      <c r="S194" s="372"/>
      <c r="T194" s="371"/>
      <c r="U194" s="549"/>
      <c r="V194" s="550"/>
    </row>
    <row r="195" spans="1:23" ht="15.6" x14ac:dyDescent="0.3">
      <c r="A195" s="381"/>
      <c r="B195" s="382">
        <v>8</v>
      </c>
      <c r="C195" s="379"/>
      <c r="D195" s="378"/>
      <c r="E195" s="378"/>
      <c r="F195" s="378"/>
      <c r="G195" s="378"/>
      <c r="H195" s="378"/>
      <c r="I195" s="377"/>
      <c r="J195" s="375"/>
      <c r="K195" s="376"/>
      <c r="L195" s="376"/>
      <c r="M195" s="376"/>
      <c r="N195" s="374"/>
      <c r="O195" s="372"/>
      <c r="P195" s="373"/>
      <c r="Q195" s="372"/>
      <c r="R195" s="373"/>
      <c r="S195" s="372"/>
      <c r="T195" s="371"/>
      <c r="U195" s="549"/>
      <c r="V195" s="550"/>
    </row>
    <row r="196" spans="1:23" ht="15.6" x14ac:dyDescent="0.3">
      <c r="A196" s="381"/>
      <c r="B196" s="380">
        <v>9</v>
      </c>
      <c r="C196" s="379"/>
      <c r="D196" s="378"/>
      <c r="E196" s="378"/>
      <c r="F196" s="378"/>
      <c r="G196" s="378"/>
      <c r="H196" s="378"/>
      <c r="I196" s="377"/>
      <c r="J196" s="376"/>
      <c r="K196" s="375"/>
      <c r="L196" s="376"/>
      <c r="M196" s="376"/>
      <c r="N196" s="374"/>
      <c r="O196" s="372"/>
      <c r="P196" s="373"/>
      <c r="Q196" s="372"/>
      <c r="R196" s="373"/>
      <c r="S196" s="372"/>
      <c r="T196" s="371"/>
      <c r="U196" s="549"/>
      <c r="V196" s="550"/>
    </row>
    <row r="197" spans="1:23" ht="15.6" x14ac:dyDescent="0.3">
      <c r="A197" s="381"/>
      <c r="B197" s="382">
        <v>10</v>
      </c>
      <c r="C197" s="379"/>
      <c r="D197" s="378"/>
      <c r="E197" s="378"/>
      <c r="F197" s="378"/>
      <c r="G197" s="378"/>
      <c r="H197" s="378"/>
      <c r="I197" s="377"/>
      <c r="J197" s="376"/>
      <c r="K197" s="376"/>
      <c r="L197" s="375"/>
      <c r="M197" s="376"/>
      <c r="N197" s="374"/>
      <c r="O197" s="372"/>
      <c r="P197" s="373"/>
      <c r="Q197" s="372"/>
      <c r="R197" s="373"/>
      <c r="S197" s="372"/>
      <c r="T197" s="371"/>
      <c r="U197" s="549"/>
      <c r="V197" s="550"/>
    </row>
    <row r="198" spans="1:23" ht="15.6" x14ac:dyDescent="0.3">
      <c r="A198" s="381"/>
      <c r="B198" s="380">
        <v>11</v>
      </c>
      <c r="C198" s="379"/>
      <c r="D198" s="378"/>
      <c r="E198" s="378"/>
      <c r="F198" s="378"/>
      <c r="G198" s="378"/>
      <c r="H198" s="378"/>
      <c r="I198" s="377"/>
      <c r="J198" s="376"/>
      <c r="K198" s="376"/>
      <c r="L198" s="376"/>
      <c r="M198" s="375"/>
      <c r="N198" s="374"/>
      <c r="O198" s="372"/>
      <c r="P198" s="373"/>
      <c r="Q198" s="372"/>
      <c r="R198" s="373"/>
      <c r="S198" s="372"/>
      <c r="T198" s="371"/>
      <c r="U198" s="549"/>
      <c r="V198" s="550"/>
    </row>
    <row r="199" spans="1:23" ht="16.2" thickBot="1" x14ac:dyDescent="0.35">
      <c r="A199" s="370"/>
      <c r="B199" s="369">
        <v>12</v>
      </c>
      <c r="C199" s="368"/>
      <c r="D199" s="367"/>
      <c r="E199" s="367"/>
      <c r="F199" s="367"/>
      <c r="G199" s="367"/>
      <c r="H199" s="367"/>
      <c r="I199" s="367"/>
      <c r="J199" s="366"/>
      <c r="K199" s="366"/>
      <c r="L199" s="366"/>
      <c r="M199" s="366"/>
      <c r="N199" s="365"/>
      <c r="O199" s="363"/>
      <c r="P199" s="364"/>
      <c r="Q199" s="363"/>
      <c r="R199" s="364"/>
      <c r="S199" s="363"/>
      <c r="T199" s="362"/>
      <c r="U199" s="556"/>
      <c r="V199" s="557"/>
    </row>
    <row r="201" spans="1:23" x14ac:dyDescent="0.25">
      <c r="A201" s="357" t="s">
        <v>149</v>
      </c>
    </row>
    <row r="202" spans="1:23" ht="15.6" x14ac:dyDescent="0.3">
      <c r="A202" s="361"/>
      <c r="B202" s="357"/>
      <c r="C202" s="357"/>
      <c r="D202" s="357"/>
      <c r="E202" s="357"/>
      <c r="F202" s="357"/>
      <c r="G202" s="357"/>
      <c r="H202" s="357"/>
      <c r="I202" s="357"/>
      <c r="J202" s="357"/>
      <c r="K202" s="357"/>
      <c r="L202" s="357"/>
      <c r="M202" s="357"/>
      <c r="N202" s="357"/>
      <c r="O202" s="357"/>
      <c r="P202" s="403"/>
      <c r="Q202" s="402"/>
    </row>
    <row r="203" spans="1:23" ht="15.6" x14ac:dyDescent="0.3">
      <c r="A203" s="357"/>
      <c r="P203" s="403"/>
      <c r="Q203" s="402"/>
      <c r="W203" s="156"/>
    </row>
    <row r="204" spans="1:23" ht="15.6" x14ac:dyDescent="0.3">
      <c r="A204" s="357"/>
      <c r="B204" s="357"/>
      <c r="C204" s="357"/>
      <c r="D204" s="357"/>
      <c r="E204" s="357"/>
      <c r="F204" s="357"/>
      <c r="G204" s="357"/>
      <c r="H204" s="357"/>
      <c r="I204" s="357"/>
      <c r="J204" s="357"/>
      <c r="K204" s="357"/>
      <c r="L204" s="357"/>
      <c r="M204" s="357"/>
      <c r="N204" s="357"/>
      <c r="O204" s="357"/>
      <c r="P204" s="403"/>
      <c r="Q204" s="402"/>
      <c r="W204" s="156"/>
    </row>
    <row r="209" spans="1:22" ht="17.399999999999999" x14ac:dyDescent="0.3">
      <c r="A209" s="564" t="s">
        <v>53</v>
      </c>
      <c r="B209" s="564"/>
      <c r="C209" s="564"/>
      <c r="D209" s="564"/>
      <c r="E209" s="564"/>
      <c r="F209" s="414"/>
      <c r="G209" s="414"/>
      <c r="H209" s="414"/>
      <c r="I209" s="414"/>
      <c r="J209" s="414"/>
      <c r="K209" s="414"/>
      <c r="L209" s="414"/>
      <c r="M209" s="414"/>
      <c r="N209" s="414"/>
      <c r="O209" s="413"/>
      <c r="P209" s="413"/>
      <c r="Q209" s="413"/>
      <c r="R209" s="413"/>
      <c r="S209" s="413"/>
      <c r="T209" s="413"/>
    </row>
    <row r="210" spans="1:22" ht="15.6" x14ac:dyDescent="0.3">
      <c r="A210" s="416"/>
      <c r="B210" s="415"/>
      <c r="C210" s="414"/>
      <c r="D210" s="414"/>
      <c r="E210" s="414"/>
      <c r="F210" s="414"/>
      <c r="G210" s="414"/>
      <c r="H210" s="414"/>
      <c r="I210" s="414"/>
      <c r="J210" s="414"/>
      <c r="K210" s="414"/>
      <c r="L210" s="414"/>
      <c r="M210" s="414"/>
      <c r="N210" s="414"/>
      <c r="O210" s="413"/>
      <c r="P210" s="413"/>
      <c r="Q210" s="403"/>
      <c r="R210" s="403"/>
      <c r="S210" s="403"/>
      <c r="T210" s="403"/>
      <c r="U210" s="403"/>
      <c r="V210" s="403"/>
    </row>
  </sheetData>
  <mergeCells count="162">
    <mergeCell ref="U198:V198"/>
    <mergeCell ref="U199:V199"/>
    <mergeCell ref="A209:E209"/>
    <mergeCell ref="U192:V192"/>
    <mergeCell ref="U193:V193"/>
    <mergeCell ref="U194:V194"/>
    <mergeCell ref="U195:V195"/>
    <mergeCell ref="U196:V196"/>
    <mergeCell ref="U197:V197"/>
    <mergeCell ref="S186:T186"/>
    <mergeCell ref="U186:V187"/>
    <mergeCell ref="U188:V188"/>
    <mergeCell ref="U189:V189"/>
    <mergeCell ref="U190:V190"/>
    <mergeCell ref="U191:V191"/>
    <mergeCell ref="A184:E184"/>
    <mergeCell ref="A186:B186"/>
    <mergeCell ref="C186:K186"/>
    <mergeCell ref="L186:M186"/>
    <mergeCell ref="O186:P186"/>
    <mergeCell ref="Q186:R186"/>
    <mergeCell ref="U169:V169"/>
    <mergeCell ref="U170:V170"/>
    <mergeCell ref="U171:V171"/>
    <mergeCell ref="U172:V172"/>
    <mergeCell ref="U173:V173"/>
    <mergeCell ref="U174:V174"/>
    <mergeCell ref="U163:V163"/>
    <mergeCell ref="U164:V164"/>
    <mergeCell ref="U165:V165"/>
    <mergeCell ref="U166:V166"/>
    <mergeCell ref="U167:V167"/>
    <mergeCell ref="U168:V168"/>
    <mergeCell ref="U148:V148"/>
    <mergeCell ref="U149:V149"/>
    <mergeCell ref="A159:E159"/>
    <mergeCell ref="A161:B161"/>
    <mergeCell ref="C161:K161"/>
    <mergeCell ref="L161:M161"/>
    <mergeCell ref="O161:P161"/>
    <mergeCell ref="Q161:R161"/>
    <mergeCell ref="S161:T161"/>
    <mergeCell ref="U161:V162"/>
    <mergeCell ref="U142:V142"/>
    <mergeCell ref="U143:V143"/>
    <mergeCell ref="U144:V144"/>
    <mergeCell ref="U145:V145"/>
    <mergeCell ref="U146:V146"/>
    <mergeCell ref="U147:V147"/>
    <mergeCell ref="S136:T136"/>
    <mergeCell ref="U136:V137"/>
    <mergeCell ref="U138:V138"/>
    <mergeCell ref="U139:V139"/>
    <mergeCell ref="U140:V140"/>
    <mergeCell ref="U141:V141"/>
    <mergeCell ref="A134:E134"/>
    <mergeCell ref="A136:B136"/>
    <mergeCell ref="C136:K136"/>
    <mergeCell ref="L136:M136"/>
    <mergeCell ref="O136:P136"/>
    <mergeCell ref="Q136:R136"/>
    <mergeCell ref="U119:V119"/>
    <mergeCell ref="U120:V120"/>
    <mergeCell ref="U121:V121"/>
    <mergeCell ref="U122:V122"/>
    <mergeCell ref="U123:V123"/>
    <mergeCell ref="U124:V124"/>
    <mergeCell ref="U113:V113"/>
    <mergeCell ref="U114:V114"/>
    <mergeCell ref="U115:V115"/>
    <mergeCell ref="U116:V116"/>
    <mergeCell ref="U117:V117"/>
    <mergeCell ref="U118:V118"/>
    <mergeCell ref="U99:V99"/>
    <mergeCell ref="A109:E109"/>
    <mergeCell ref="A111:B111"/>
    <mergeCell ref="C111:K111"/>
    <mergeCell ref="L111:M111"/>
    <mergeCell ref="O111:P111"/>
    <mergeCell ref="Q111:R111"/>
    <mergeCell ref="S111:T111"/>
    <mergeCell ref="U111:V112"/>
    <mergeCell ref="U93:V93"/>
    <mergeCell ref="U94:V94"/>
    <mergeCell ref="U95:V95"/>
    <mergeCell ref="U96:V96"/>
    <mergeCell ref="U97:V97"/>
    <mergeCell ref="U98:V98"/>
    <mergeCell ref="X87:AN87"/>
    <mergeCell ref="U88:V88"/>
    <mergeCell ref="U89:V89"/>
    <mergeCell ref="U90:V90"/>
    <mergeCell ref="U91:V91"/>
    <mergeCell ref="U92:V92"/>
    <mergeCell ref="U73:V73"/>
    <mergeCell ref="U74:V74"/>
    <mergeCell ref="A83:E83"/>
    <mergeCell ref="A86:B86"/>
    <mergeCell ref="C86:K86"/>
    <mergeCell ref="L86:M86"/>
    <mergeCell ref="O86:P86"/>
    <mergeCell ref="Q86:R86"/>
    <mergeCell ref="S86:T86"/>
    <mergeCell ref="U86:V87"/>
    <mergeCell ref="U67:V67"/>
    <mergeCell ref="U68:V68"/>
    <mergeCell ref="U69:V69"/>
    <mergeCell ref="U70:V70"/>
    <mergeCell ref="U71:V71"/>
    <mergeCell ref="U72:V72"/>
    <mergeCell ref="S61:T61"/>
    <mergeCell ref="U61:V62"/>
    <mergeCell ref="U63:V63"/>
    <mergeCell ref="U64:V64"/>
    <mergeCell ref="U65:V65"/>
    <mergeCell ref="U66:V66"/>
    <mergeCell ref="A60:E60"/>
    <mergeCell ref="A61:B61"/>
    <mergeCell ref="C61:K61"/>
    <mergeCell ref="L61:M61"/>
    <mergeCell ref="O61:P61"/>
    <mergeCell ref="Q61:R61"/>
    <mergeCell ref="U45:V45"/>
    <mergeCell ref="U46:V46"/>
    <mergeCell ref="U47:V47"/>
    <mergeCell ref="U48:V48"/>
    <mergeCell ref="U49:V49"/>
    <mergeCell ref="U50:V50"/>
    <mergeCell ref="U39:V39"/>
    <mergeCell ref="U40:V40"/>
    <mergeCell ref="U41:V41"/>
    <mergeCell ref="U42:V42"/>
    <mergeCell ref="U43:V43"/>
    <mergeCell ref="U44:V44"/>
    <mergeCell ref="U24:V24"/>
    <mergeCell ref="U25:V25"/>
    <mergeCell ref="A35:E35"/>
    <mergeCell ref="A37:B37"/>
    <mergeCell ref="C37:K37"/>
    <mergeCell ref="L37:M37"/>
    <mergeCell ref="O37:P37"/>
    <mergeCell ref="Q37:R37"/>
    <mergeCell ref="S37:T37"/>
    <mergeCell ref="U37:V38"/>
    <mergeCell ref="U21:V21"/>
    <mergeCell ref="U22:V22"/>
    <mergeCell ref="U23:V23"/>
    <mergeCell ref="U12:V13"/>
    <mergeCell ref="X12:AN12"/>
    <mergeCell ref="U14:V14"/>
    <mergeCell ref="U15:V15"/>
    <mergeCell ref="U16:V16"/>
    <mergeCell ref="U17:V17"/>
    <mergeCell ref="A12:B12"/>
    <mergeCell ref="C12:K12"/>
    <mergeCell ref="L12:M12"/>
    <mergeCell ref="O12:P12"/>
    <mergeCell ref="Q12:R12"/>
    <mergeCell ref="S12:T12"/>
    <mergeCell ref="U18:V18"/>
    <mergeCell ref="U19:V19"/>
    <mergeCell ref="U20:V20"/>
  </mergeCells>
  <dataValidations count="1">
    <dataValidation type="whole" allowBlank="1" showInputMessage="1" showErrorMessage="1" error="Poule mag tussen 1 en 5 keer geschermd worden" sqref="AA2:AA9" xr:uid="{1BFF92C0-8217-4020-B6DA-61A53F767BB2}">
      <formula1>1</formula1>
      <formula2>5</formula2>
    </dataValidation>
  </dataValidations>
  <hyperlinks>
    <hyperlink ref="W2" location="'P sabel'!W12" display="&gt;&gt;" xr:uid="{868A58E1-2117-42FF-A224-8B45FF614564}"/>
    <hyperlink ref="W3" location="'P sabel'!W37" display="&gt;&gt;" xr:uid="{875C9AAF-AFF4-4FFA-9870-DE32F8AE3464}"/>
    <hyperlink ref="W5" location="'P sabel'!W86" display="&gt;&gt;" xr:uid="{5BAAF344-DAC5-40F0-BF10-38A9F63B3B03}"/>
    <hyperlink ref="W6" location="'P sabel'!W111" display="&gt;&gt;" xr:uid="{BA93B124-36D8-4960-8CE1-FEDA9B078B4D}"/>
    <hyperlink ref="W7" location="'P sabel'!W136" display="&gt;&gt;" xr:uid="{731A8CAA-EF6C-4A78-AAF4-63B18C643F88}"/>
    <hyperlink ref="W8" location="'P sabel'!W161" display="&gt;&gt;" xr:uid="{AC28149B-6D87-45A7-82B1-96E9EFC769AB}"/>
    <hyperlink ref="W9" location="'P sabel'!W186" display="&gt;&gt;" xr:uid="{CB39E1D2-6EFE-4243-AA9E-970CF4910FBC}"/>
    <hyperlink ref="W4" location="'P sabel'!W61" display="&gt;&gt;" xr:uid="{E0391F37-ED38-42FF-91FA-F8F37F09CD85}"/>
    <hyperlink ref="W12" location="'P sabel'!A1" display="A" xr:uid="{A015F7A9-FBCB-4ACE-A775-01AD0643A43C}"/>
    <hyperlink ref="W37" location="'P sabel'!A1" display="B" xr:uid="{0F849F8F-6ACD-4F04-9BC5-B054A79AEAE7}"/>
    <hyperlink ref="W61" location="'P sabel'!A1" display="C" xr:uid="{F90A9F07-A6BC-4F7B-A3B0-351DEE8A8ADE}"/>
    <hyperlink ref="W86" location="'P sabel'!A1" display="D" xr:uid="{52865FA6-2F41-4A84-A790-75921A3A57DA}"/>
    <hyperlink ref="W111" location="'P sabel'!A1" display="E" xr:uid="{9AE70533-DD14-4118-9EE4-C9D203DA02A2}"/>
    <hyperlink ref="W136" location="'P sabel'!A1" display="F" xr:uid="{76520E95-16CA-43E1-8BB5-50A69670AB22}"/>
    <hyperlink ref="W186" location="'P sabel'!A1" display="H" xr:uid="{5A91A867-15E8-49D6-B7D0-50213D4A5346}"/>
    <hyperlink ref="W161" location="'P sabel'!A1" display="G" xr:uid="{32C30332-3FD1-49E0-8D43-4FA3C4DB3DED}"/>
  </hyperlinks>
  <pageMargins left="0" right="0" top="0.39000000000000007" bottom="1.1000000000000001" header="0.51" footer="1.18"/>
  <pageSetup paperSize="9" orientation="landscape" r:id="rId1"/>
  <headerFooter alignWithMargins="0"/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69345" r:id="rId4" name="Button 1">
              <controlPr defaultSize="0" print="0" autoFill="0" autoPict="0" macro="[0]!PSPrint_A">
                <anchor moveWithCells="1" sizeWithCells="1">
                  <from>
                    <xdr:col>0</xdr:col>
                    <xdr:colOff>60960</xdr:colOff>
                    <xdr:row>11</xdr:row>
                    <xdr:rowOff>45720</xdr:rowOff>
                  </from>
                  <to>
                    <xdr:col>1</xdr:col>
                    <xdr:colOff>182880</xdr:colOff>
                    <xdr:row>11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46" r:id="rId5" name="Button 2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36</xdr:row>
                    <xdr:rowOff>45720</xdr:rowOff>
                  </from>
                  <to>
                    <xdr:col>1</xdr:col>
                    <xdr:colOff>152400</xdr:colOff>
                    <xdr:row>36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47" r:id="rId6" name="Button 3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60</xdr:row>
                    <xdr:rowOff>45720</xdr:rowOff>
                  </from>
                  <to>
                    <xdr:col>1</xdr:col>
                    <xdr:colOff>190500</xdr:colOff>
                    <xdr:row>60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48" r:id="rId7" name="Button 4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85</xdr:row>
                    <xdr:rowOff>45720</xdr:rowOff>
                  </from>
                  <to>
                    <xdr:col>1</xdr:col>
                    <xdr:colOff>190500</xdr:colOff>
                    <xdr:row>85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49" r:id="rId8" name="Button 5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110</xdr:row>
                    <xdr:rowOff>45720</xdr:rowOff>
                  </from>
                  <to>
                    <xdr:col>1</xdr:col>
                    <xdr:colOff>190500</xdr:colOff>
                    <xdr:row>110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50" r:id="rId9" name="Button 6">
              <controlPr defaultSize="0" print="0" autoFill="0" autoPict="0">
                <anchor moveWithCells="1" sizeWithCells="1">
                  <from>
                    <xdr:col>0</xdr:col>
                    <xdr:colOff>45720</xdr:colOff>
                    <xdr:row>135</xdr:row>
                    <xdr:rowOff>83820</xdr:rowOff>
                  </from>
                  <to>
                    <xdr:col>1</xdr:col>
                    <xdr:colOff>175260</xdr:colOff>
                    <xdr:row>135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51" r:id="rId10" name="Button 7">
              <controlPr defaultSize="0" print="0" autoFill="0" autoPict="0" macro="[0]!PSPrint_G">
                <anchor moveWithCells="1" sizeWithCells="1">
                  <from>
                    <xdr:col>0</xdr:col>
                    <xdr:colOff>99060</xdr:colOff>
                    <xdr:row>160</xdr:row>
                    <xdr:rowOff>45720</xdr:rowOff>
                  </from>
                  <to>
                    <xdr:col>1</xdr:col>
                    <xdr:colOff>220980</xdr:colOff>
                    <xdr:row>160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52" r:id="rId11" name="Button 8">
              <controlPr defaultSize="0" print="0" autoFill="0" autoPict="0">
                <anchor moveWithCells="1" sizeWithCells="1">
                  <from>
                    <xdr:col>0</xdr:col>
                    <xdr:colOff>99060</xdr:colOff>
                    <xdr:row>185</xdr:row>
                    <xdr:rowOff>45720</xdr:rowOff>
                  </from>
                  <to>
                    <xdr:col>1</xdr:col>
                    <xdr:colOff>220980</xdr:colOff>
                    <xdr:row>185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53" r:id="rId12" name="Button 9">
              <controlPr defaultSize="0" print="0" autoFill="0" autoPict="0" macro="[0]!kopie4">
                <anchor moveWithCells="1" sizeWithCells="1">
                  <from>
                    <xdr:col>5</xdr:col>
                    <xdr:colOff>0</xdr:colOff>
                    <xdr:row>34</xdr:row>
                    <xdr:rowOff>99060</xdr:rowOff>
                  </from>
                  <to>
                    <xdr:col>6</xdr:col>
                    <xdr:colOff>152400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54" r:id="rId13" name="Button 10">
              <controlPr defaultSize="0" print="0" autoFill="0" autoPict="0" macro="[0]!kopie5">
                <anchor moveWithCells="1" sizeWithCells="1">
                  <from>
                    <xdr:col>7</xdr:col>
                    <xdr:colOff>83820</xdr:colOff>
                    <xdr:row>34</xdr:row>
                    <xdr:rowOff>99060</xdr:rowOff>
                  </from>
                  <to>
                    <xdr:col>8</xdr:col>
                    <xdr:colOff>228600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55" r:id="rId14" name="Button 11">
              <controlPr defaultSize="0" print="0" autoFill="0" autoPict="0" macro="[0]!kopie6">
                <anchor moveWithCells="1" sizeWithCells="1">
                  <from>
                    <xdr:col>9</xdr:col>
                    <xdr:colOff>182880</xdr:colOff>
                    <xdr:row>34</xdr:row>
                    <xdr:rowOff>99060</xdr:rowOff>
                  </from>
                  <to>
                    <xdr:col>10</xdr:col>
                    <xdr:colOff>335280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56" r:id="rId15" name="Button 12">
              <controlPr defaultSize="0" print="0" autoFill="0" autoPict="0" macro="[0]!kopie7">
                <anchor moveWithCells="1" sizeWithCells="1">
                  <from>
                    <xdr:col>11</xdr:col>
                    <xdr:colOff>259080</xdr:colOff>
                    <xdr:row>34</xdr:row>
                    <xdr:rowOff>99060</xdr:rowOff>
                  </from>
                  <to>
                    <xdr:col>13</xdr:col>
                    <xdr:colOff>45720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57" r:id="rId16" name="Button 13">
              <controlPr defaultSize="0" print="0" autoFill="0" autoPict="0" macro="[0]!kopie8">
                <anchor moveWithCells="1" sizeWithCells="1">
                  <from>
                    <xdr:col>14</xdr:col>
                    <xdr:colOff>76200</xdr:colOff>
                    <xdr:row>34</xdr:row>
                    <xdr:rowOff>99060</xdr:rowOff>
                  </from>
                  <to>
                    <xdr:col>15</xdr:col>
                    <xdr:colOff>68580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58" r:id="rId17" name="Button 14">
              <controlPr defaultSize="0" print="0" autoFill="0" autoPict="0" macro="[0]!kopie9">
                <anchor moveWithCells="1" sizeWithCells="1">
                  <from>
                    <xdr:col>15</xdr:col>
                    <xdr:colOff>441960</xdr:colOff>
                    <xdr:row>34</xdr:row>
                    <xdr:rowOff>99060</xdr:rowOff>
                  </from>
                  <to>
                    <xdr:col>16</xdr:col>
                    <xdr:colOff>426720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59" r:id="rId18" name="Button 15">
              <controlPr defaultSize="0" print="0" autoFill="0" autoPict="0" macro="[0]!kopie10">
                <anchor moveWithCells="1" sizeWithCells="1">
                  <from>
                    <xdr:col>17</xdr:col>
                    <xdr:colOff>160020</xdr:colOff>
                    <xdr:row>34</xdr:row>
                    <xdr:rowOff>99060</xdr:rowOff>
                  </from>
                  <to>
                    <xdr:col>18</xdr:col>
                    <xdr:colOff>152400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60" r:id="rId19" name="Button 16">
              <controlPr defaultSize="0" print="0" autoFill="0" autoPict="0" macro="[0]!kopie11">
                <anchor moveWithCells="1" sizeWithCells="1">
                  <from>
                    <xdr:col>18</xdr:col>
                    <xdr:colOff>419100</xdr:colOff>
                    <xdr:row>34</xdr:row>
                    <xdr:rowOff>99060</xdr:rowOff>
                  </from>
                  <to>
                    <xdr:col>19</xdr:col>
                    <xdr:colOff>419100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61" r:id="rId20" name="Button 17">
              <controlPr defaultSize="0" print="0" autoFill="0" autoPict="0" macro="[0]!kopie12">
                <anchor moveWithCells="1" sizeWithCells="1">
                  <from>
                    <xdr:col>20</xdr:col>
                    <xdr:colOff>137160</xdr:colOff>
                    <xdr:row>34</xdr:row>
                    <xdr:rowOff>99060</xdr:rowOff>
                  </from>
                  <to>
                    <xdr:col>21</xdr:col>
                    <xdr:colOff>137160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62" r:id="rId21" name="Button 18">
              <controlPr defaultSize="0" print="0" autoFill="0" autoPict="0" macro="[0]!PSWis">
                <anchor moveWithCells="1" sizeWithCells="1">
                  <from>
                    <xdr:col>1</xdr:col>
                    <xdr:colOff>83820</xdr:colOff>
                    <xdr:row>150</xdr:row>
                    <xdr:rowOff>0</xdr:rowOff>
                  </from>
                  <to>
                    <xdr:col>4</xdr:col>
                    <xdr:colOff>106680</xdr:colOff>
                    <xdr:row>150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63" r:id="rId22" name="Button 19">
              <controlPr defaultSize="0" print="0" autoFill="0" autoPict="0" macro="[0]!PSWis">
                <anchor moveWithCells="1" sizeWithCells="1">
                  <from>
                    <xdr:col>1</xdr:col>
                    <xdr:colOff>83820</xdr:colOff>
                    <xdr:row>125</xdr:row>
                    <xdr:rowOff>0</xdr:rowOff>
                  </from>
                  <to>
                    <xdr:col>4</xdr:col>
                    <xdr:colOff>106680</xdr:colOff>
                    <xdr:row>125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64" r:id="rId23" name="Button 20">
              <controlPr defaultSize="0" print="0" autoFill="0" autoPict="0" macro="[0]!PSWis">
                <anchor moveWithCells="1" sizeWithCells="1">
                  <from>
                    <xdr:col>1</xdr:col>
                    <xdr:colOff>83820</xdr:colOff>
                    <xdr:row>26</xdr:row>
                    <xdr:rowOff>0</xdr:rowOff>
                  </from>
                  <to>
                    <xdr:col>4</xdr:col>
                    <xdr:colOff>106680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65" r:id="rId24" name="Button 21">
              <controlPr defaultSize="0" print="0" autoFill="0" autoPict="0" macro="[0]!PSWis">
                <anchor moveWithCells="1" sizeWithCells="1">
                  <from>
                    <xdr:col>1</xdr:col>
                    <xdr:colOff>83820</xdr:colOff>
                    <xdr:row>51</xdr:row>
                    <xdr:rowOff>0</xdr:rowOff>
                  </from>
                  <to>
                    <xdr:col>4</xdr:col>
                    <xdr:colOff>106680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66" r:id="rId25" name="Button 22">
              <controlPr defaultSize="0" print="0" autoFill="0" autoPict="0" macro="[0]!PSWis">
                <anchor moveWithCells="1" sizeWithCells="1">
                  <from>
                    <xdr:col>1</xdr:col>
                    <xdr:colOff>83820</xdr:colOff>
                    <xdr:row>75</xdr:row>
                    <xdr:rowOff>0</xdr:rowOff>
                  </from>
                  <to>
                    <xdr:col>4</xdr:col>
                    <xdr:colOff>106680</xdr:colOff>
                    <xdr:row>75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67" r:id="rId26" name="Button 23">
              <controlPr defaultSize="0" print="0" autoFill="0" autoPict="0" macro="[0]!PSWis">
                <anchor moveWithCells="1" sizeWithCells="1">
                  <from>
                    <xdr:col>1</xdr:col>
                    <xdr:colOff>83820</xdr:colOff>
                    <xdr:row>100</xdr:row>
                    <xdr:rowOff>0</xdr:rowOff>
                  </from>
                  <to>
                    <xdr:col>4</xdr:col>
                    <xdr:colOff>106680</xdr:colOff>
                    <xdr:row>100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68" r:id="rId27" name="Button 24">
              <controlPr defaultSize="0" print="0" autoFill="0" autoPict="0" macro="[0]!PSWis">
                <anchor moveWithCells="1" sizeWithCells="1">
                  <from>
                    <xdr:col>1</xdr:col>
                    <xdr:colOff>83820</xdr:colOff>
                    <xdr:row>175</xdr:row>
                    <xdr:rowOff>0</xdr:rowOff>
                  </from>
                  <to>
                    <xdr:col>4</xdr:col>
                    <xdr:colOff>106680</xdr:colOff>
                    <xdr:row>176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69" r:id="rId28" name="Button 25">
              <controlPr defaultSize="0" print="0" autoFill="0" autoPict="0" macro="[0]!PSWis">
                <anchor moveWithCells="1" sizeWithCells="1">
                  <from>
                    <xdr:col>1</xdr:col>
                    <xdr:colOff>83820</xdr:colOff>
                    <xdr:row>200</xdr:row>
                    <xdr:rowOff>0</xdr:rowOff>
                  </from>
                  <to>
                    <xdr:col>4</xdr:col>
                    <xdr:colOff>106680</xdr:colOff>
                    <xdr:row>201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70" r:id="rId29" name="Button 26">
              <controlPr defaultSize="0" print="0" autoFill="0" autoPict="0" macro="[0]!Knop220_Klikken">
                <anchor moveWithCells="1" sizeWithCells="1">
                  <from>
                    <xdr:col>5</xdr:col>
                    <xdr:colOff>175260</xdr:colOff>
                    <xdr:row>26</xdr:row>
                    <xdr:rowOff>0</xdr:rowOff>
                  </from>
                  <to>
                    <xdr:col>21</xdr:col>
                    <xdr:colOff>236220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71" r:id="rId30" name="Button 27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51</xdr:row>
                    <xdr:rowOff>0</xdr:rowOff>
                  </from>
                  <to>
                    <xdr:col>21</xdr:col>
                    <xdr:colOff>198120</xdr:colOff>
                    <xdr:row>51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72" r:id="rId31" name="Button 28">
              <controlPr defaultSize="0" print="0" autoFill="0" autoPict="0" macro="[0]!Knop220_Klikken">
                <anchor moveWithCells="1" sizeWithCells="1">
                  <from>
                    <xdr:col>5</xdr:col>
                    <xdr:colOff>175260</xdr:colOff>
                    <xdr:row>75</xdr:row>
                    <xdr:rowOff>0</xdr:rowOff>
                  </from>
                  <to>
                    <xdr:col>21</xdr:col>
                    <xdr:colOff>236220</xdr:colOff>
                    <xdr:row>75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73" r:id="rId32" name="Button 29">
              <controlPr defaultSize="0" print="0" autoFill="0" autoPict="0" macro="[0]!Knop220_Klikken">
                <anchor moveWithCells="1" sizeWithCells="1">
                  <from>
                    <xdr:col>5</xdr:col>
                    <xdr:colOff>7620</xdr:colOff>
                    <xdr:row>100</xdr:row>
                    <xdr:rowOff>0</xdr:rowOff>
                  </from>
                  <to>
                    <xdr:col>21</xdr:col>
                    <xdr:colOff>83820</xdr:colOff>
                    <xdr:row>100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74" r:id="rId33" name="Button 30">
              <controlPr defaultSize="0" print="0" autoFill="0" autoPict="0" macro="[0]!Knop220_Klikken">
                <anchor moveWithCells="1" sizeWithCells="1">
                  <from>
                    <xdr:col>5</xdr:col>
                    <xdr:colOff>175260</xdr:colOff>
                    <xdr:row>125</xdr:row>
                    <xdr:rowOff>0</xdr:rowOff>
                  </from>
                  <to>
                    <xdr:col>21</xdr:col>
                    <xdr:colOff>236220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75" r:id="rId34" name="Button 31">
              <controlPr defaultSize="0" print="0" autoFill="0" autoPict="0" macro="[0]!Knop220_Klikken">
                <anchor moveWithCells="1" sizeWithCells="1">
                  <from>
                    <xdr:col>5</xdr:col>
                    <xdr:colOff>175260</xdr:colOff>
                    <xdr:row>150</xdr:row>
                    <xdr:rowOff>0</xdr:rowOff>
                  </from>
                  <to>
                    <xdr:col>21</xdr:col>
                    <xdr:colOff>236220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76" r:id="rId35" name="Button 32">
              <controlPr defaultSize="0" print="0" autoFill="0" autoPict="0" macro="[0]!Knop220_Klikken">
                <anchor moveWithCells="1" sizeWithCells="1">
                  <from>
                    <xdr:col>5</xdr:col>
                    <xdr:colOff>175260</xdr:colOff>
                    <xdr:row>175</xdr:row>
                    <xdr:rowOff>0</xdr:rowOff>
                  </from>
                  <to>
                    <xdr:col>21</xdr:col>
                    <xdr:colOff>236220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77" r:id="rId36" name="Button 33">
              <controlPr defaultSize="0" print="0" autoFill="0" autoPict="0" macro="[0]!Knop220_Klikken">
                <anchor moveWithCells="1" sizeWithCells="1">
                  <from>
                    <xdr:col>5</xdr:col>
                    <xdr:colOff>175260</xdr:colOff>
                    <xdr:row>200</xdr:row>
                    <xdr:rowOff>0</xdr:rowOff>
                  </from>
                  <to>
                    <xdr:col>21</xdr:col>
                    <xdr:colOff>236220</xdr:colOff>
                    <xdr:row>201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78" r:id="rId37" name="Button 34">
              <controlPr defaultSize="0" print="0" autoFill="0" autoPict="0" macro="[0]!PSPrint_B">
                <anchor moveWithCells="1" sizeWithCells="1">
                  <from>
                    <xdr:col>0</xdr:col>
                    <xdr:colOff>60960</xdr:colOff>
                    <xdr:row>36</xdr:row>
                    <xdr:rowOff>45720</xdr:rowOff>
                  </from>
                  <to>
                    <xdr:col>1</xdr:col>
                    <xdr:colOff>182880</xdr:colOff>
                    <xdr:row>36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79" r:id="rId38" name="Button 35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60</xdr:row>
                    <xdr:rowOff>45720</xdr:rowOff>
                  </from>
                  <to>
                    <xdr:col>1</xdr:col>
                    <xdr:colOff>152400</xdr:colOff>
                    <xdr:row>60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80" r:id="rId39" name="Button 36">
              <controlPr defaultSize="0" print="0" autoFill="0" autoPict="0" macro="[0]!PSPrint_C">
                <anchor moveWithCells="1" sizeWithCells="1">
                  <from>
                    <xdr:col>0</xdr:col>
                    <xdr:colOff>60960</xdr:colOff>
                    <xdr:row>60</xdr:row>
                    <xdr:rowOff>45720</xdr:rowOff>
                  </from>
                  <to>
                    <xdr:col>1</xdr:col>
                    <xdr:colOff>182880</xdr:colOff>
                    <xdr:row>60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81" r:id="rId40" name="Button 37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85</xdr:row>
                    <xdr:rowOff>45720</xdr:rowOff>
                  </from>
                  <to>
                    <xdr:col>1</xdr:col>
                    <xdr:colOff>190500</xdr:colOff>
                    <xdr:row>85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82" r:id="rId41" name="Button 38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85</xdr:row>
                    <xdr:rowOff>45720</xdr:rowOff>
                  </from>
                  <to>
                    <xdr:col>1</xdr:col>
                    <xdr:colOff>152400</xdr:colOff>
                    <xdr:row>85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83" r:id="rId42" name="Button 39">
              <controlPr defaultSize="0" print="0" autoFill="0" autoPict="0" macro="[0]!PSPrint_D">
                <anchor moveWithCells="1" sizeWithCells="1">
                  <from>
                    <xdr:col>0</xdr:col>
                    <xdr:colOff>60960</xdr:colOff>
                    <xdr:row>85</xdr:row>
                    <xdr:rowOff>45720</xdr:rowOff>
                  </from>
                  <to>
                    <xdr:col>1</xdr:col>
                    <xdr:colOff>182880</xdr:colOff>
                    <xdr:row>85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84" r:id="rId43" name="Button 40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110</xdr:row>
                    <xdr:rowOff>45720</xdr:rowOff>
                  </from>
                  <to>
                    <xdr:col>1</xdr:col>
                    <xdr:colOff>190500</xdr:colOff>
                    <xdr:row>110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85" r:id="rId44" name="Button 41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110</xdr:row>
                    <xdr:rowOff>45720</xdr:rowOff>
                  </from>
                  <to>
                    <xdr:col>1</xdr:col>
                    <xdr:colOff>190500</xdr:colOff>
                    <xdr:row>110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86" r:id="rId45" name="Button 42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110</xdr:row>
                    <xdr:rowOff>45720</xdr:rowOff>
                  </from>
                  <to>
                    <xdr:col>1</xdr:col>
                    <xdr:colOff>152400</xdr:colOff>
                    <xdr:row>110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87" r:id="rId46" name="Button 43">
              <controlPr defaultSize="0" print="0" autoFill="0" autoPict="0" macro="[0]!PSPrint_E">
                <anchor moveWithCells="1" sizeWithCells="1">
                  <from>
                    <xdr:col>0</xdr:col>
                    <xdr:colOff>60960</xdr:colOff>
                    <xdr:row>110</xdr:row>
                    <xdr:rowOff>45720</xdr:rowOff>
                  </from>
                  <to>
                    <xdr:col>1</xdr:col>
                    <xdr:colOff>182880</xdr:colOff>
                    <xdr:row>110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88" r:id="rId47" name="Button 44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135</xdr:row>
                    <xdr:rowOff>45720</xdr:rowOff>
                  </from>
                  <to>
                    <xdr:col>1</xdr:col>
                    <xdr:colOff>190500</xdr:colOff>
                    <xdr:row>135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89" r:id="rId48" name="Button 45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135</xdr:row>
                    <xdr:rowOff>45720</xdr:rowOff>
                  </from>
                  <to>
                    <xdr:col>1</xdr:col>
                    <xdr:colOff>190500</xdr:colOff>
                    <xdr:row>135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90" r:id="rId49" name="Button 46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135</xdr:row>
                    <xdr:rowOff>45720</xdr:rowOff>
                  </from>
                  <to>
                    <xdr:col>1</xdr:col>
                    <xdr:colOff>190500</xdr:colOff>
                    <xdr:row>135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91" r:id="rId50" name="Button 47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135</xdr:row>
                    <xdr:rowOff>45720</xdr:rowOff>
                  </from>
                  <to>
                    <xdr:col>1</xdr:col>
                    <xdr:colOff>152400</xdr:colOff>
                    <xdr:row>135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92" r:id="rId51" name="Button 48">
              <controlPr defaultSize="0" print="0" autoFill="0" autoPict="0" macro="[0]!PSPrint_F">
                <anchor moveWithCells="1" sizeWithCells="1">
                  <from>
                    <xdr:col>0</xdr:col>
                    <xdr:colOff>60960</xdr:colOff>
                    <xdr:row>135</xdr:row>
                    <xdr:rowOff>45720</xdr:rowOff>
                  </from>
                  <to>
                    <xdr:col>1</xdr:col>
                    <xdr:colOff>182880</xdr:colOff>
                    <xdr:row>135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93" r:id="rId52" name="Button 49">
              <controlPr defaultSize="0" print="0" autoFill="0" autoPict="0" macro="[0]!PSPrint_H">
                <anchor moveWithCells="1" sizeWithCells="1">
                  <from>
                    <xdr:col>0</xdr:col>
                    <xdr:colOff>99060</xdr:colOff>
                    <xdr:row>185</xdr:row>
                    <xdr:rowOff>45720</xdr:rowOff>
                  </from>
                  <to>
                    <xdr:col>1</xdr:col>
                    <xdr:colOff>220980</xdr:colOff>
                    <xdr:row>185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94" r:id="rId53" name="Button 50">
              <controlPr defaultSize="0" print="0" autoFill="0" autoPict="0" macro="[0]!kopie4">
                <anchor moveWithCells="1" sizeWithCells="1">
                  <from>
                    <xdr:col>5</xdr:col>
                    <xdr:colOff>0</xdr:colOff>
                    <xdr:row>58</xdr:row>
                    <xdr:rowOff>22860</xdr:rowOff>
                  </from>
                  <to>
                    <xdr:col>6</xdr:col>
                    <xdr:colOff>152400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95" r:id="rId54" name="Button 51">
              <controlPr defaultSize="0" print="0" autoFill="0" autoPict="0" macro="[0]!kopie5">
                <anchor moveWithCells="1" sizeWithCells="1">
                  <from>
                    <xdr:col>7</xdr:col>
                    <xdr:colOff>83820</xdr:colOff>
                    <xdr:row>58</xdr:row>
                    <xdr:rowOff>22860</xdr:rowOff>
                  </from>
                  <to>
                    <xdr:col>8</xdr:col>
                    <xdr:colOff>228600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96" r:id="rId55" name="Button 52">
              <controlPr defaultSize="0" print="0" autoFill="0" autoPict="0" macro="[0]!kopie6">
                <anchor moveWithCells="1" sizeWithCells="1">
                  <from>
                    <xdr:col>9</xdr:col>
                    <xdr:colOff>182880</xdr:colOff>
                    <xdr:row>58</xdr:row>
                    <xdr:rowOff>22860</xdr:rowOff>
                  </from>
                  <to>
                    <xdr:col>10</xdr:col>
                    <xdr:colOff>297180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97" r:id="rId56" name="Button 53">
              <controlPr defaultSize="0" print="0" autoFill="0" autoPict="0" macro="[0]!kopie7">
                <anchor moveWithCells="1" sizeWithCells="1">
                  <from>
                    <xdr:col>11</xdr:col>
                    <xdr:colOff>259080</xdr:colOff>
                    <xdr:row>58</xdr:row>
                    <xdr:rowOff>22860</xdr:rowOff>
                  </from>
                  <to>
                    <xdr:col>13</xdr:col>
                    <xdr:colOff>45720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98" r:id="rId57" name="Button 54">
              <controlPr defaultSize="0" print="0" autoFill="0" autoPict="0" macro="[0]!kopie8">
                <anchor moveWithCells="1" sizeWithCells="1">
                  <from>
                    <xdr:col>14</xdr:col>
                    <xdr:colOff>76200</xdr:colOff>
                    <xdr:row>58</xdr:row>
                    <xdr:rowOff>22860</xdr:rowOff>
                  </from>
                  <to>
                    <xdr:col>15</xdr:col>
                    <xdr:colOff>68580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399" r:id="rId58" name="Button 55">
              <controlPr defaultSize="0" print="0" autoFill="0" autoPict="0" macro="[0]!kopie9">
                <anchor moveWithCells="1" sizeWithCells="1">
                  <from>
                    <xdr:col>16</xdr:col>
                    <xdr:colOff>0</xdr:colOff>
                    <xdr:row>58</xdr:row>
                    <xdr:rowOff>22860</xdr:rowOff>
                  </from>
                  <to>
                    <xdr:col>17</xdr:col>
                    <xdr:colOff>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00" r:id="rId59" name="Button 56">
              <controlPr defaultSize="0" print="0" autoFill="0" autoPict="0" macro="[0]!kopie10">
                <anchor moveWithCells="1" sizeWithCells="1">
                  <from>
                    <xdr:col>17</xdr:col>
                    <xdr:colOff>160020</xdr:colOff>
                    <xdr:row>58</xdr:row>
                    <xdr:rowOff>22860</xdr:rowOff>
                  </from>
                  <to>
                    <xdr:col>18</xdr:col>
                    <xdr:colOff>152400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01" r:id="rId60" name="Button 57">
              <controlPr defaultSize="0" print="0" autoFill="0" autoPict="0" macro="[0]!kopie11">
                <anchor moveWithCells="1" sizeWithCells="1">
                  <from>
                    <xdr:col>19</xdr:col>
                    <xdr:colOff>0</xdr:colOff>
                    <xdr:row>58</xdr:row>
                    <xdr:rowOff>22860</xdr:rowOff>
                  </from>
                  <to>
                    <xdr:col>20</xdr:col>
                    <xdr:colOff>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02" r:id="rId61" name="Button 58">
              <controlPr defaultSize="0" print="0" autoFill="0" autoPict="0" macro="[0]!kopie12">
                <anchor moveWithCells="1" sizeWithCells="1">
                  <from>
                    <xdr:col>20</xdr:col>
                    <xdr:colOff>137160</xdr:colOff>
                    <xdr:row>58</xdr:row>
                    <xdr:rowOff>22860</xdr:rowOff>
                  </from>
                  <to>
                    <xdr:col>21</xdr:col>
                    <xdr:colOff>137160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03" r:id="rId62" name="Button 59">
              <controlPr defaultSize="0" print="0" autoFill="0" autoPict="0" macro="[0]!kopie4">
                <anchor moveWithCells="1" sizeWithCells="1">
                  <from>
                    <xdr:col>5</xdr:col>
                    <xdr:colOff>0</xdr:colOff>
                    <xdr:row>82</xdr:row>
                    <xdr:rowOff>99060</xdr:rowOff>
                  </from>
                  <to>
                    <xdr:col>6</xdr:col>
                    <xdr:colOff>152400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04" r:id="rId63" name="Button 60">
              <controlPr defaultSize="0" print="0" autoFill="0" autoPict="0" macro="[0]!kopie5">
                <anchor moveWithCells="1" sizeWithCells="1">
                  <from>
                    <xdr:col>7</xdr:col>
                    <xdr:colOff>83820</xdr:colOff>
                    <xdr:row>82</xdr:row>
                    <xdr:rowOff>99060</xdr:rowOff>
                  </from>
                  <to>
                    <xdr:col>8</xdr:col>
                    <xdr:colOff>228600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05" r:id="rId64" name="Button 61">
              <controlPr defaultSize="0" print="0" autoFill="0" autoPict="0" macro="[0]!kopie6">
                <anchor moveWithCells="1" sizeWithCells="1">
                  <from>
                    <xdr:col>9</xdr:col>
                    <xdr:colOff>182880</xdr:colOff>
                    <xdr:row>82</xdr:row>
                    <xdr:rowOff>99060</xdr:rowOff>
                  </from>
                  <to>
                    <xdr:col>10</xdr:col>
                    <xdr:colOff>335280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06" r:id="rId65" name="Button 62">
              <controlPr defaultSize="0" print="0" autoFill="0" autoPict="0" macro="[0]!kopie7">
                <anchor moveWithCells="1" sizeWithCells="1">
                  <from>
                    <xdr:col>11</xdr:col>
                    <xdr:colOff>259080</xdr:colOff>
                    <xdr:row>82</xdr:row>
                    <xdr:rowOff>99060</xdr:rowOff>
                  </from>
                  <to>
                    <xdr:col>13</xdr:col>
                    <xdr:colOff>45720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07" r:id="rId66" name="Button 63">
              <controlPr defaultSize="0" print="0" autoFill="0" autoPict="0" macro="[0]!kopie8">
                <anchor moveWithCells="1" sizeWithCells="1">
                  <from>
                    <xdr:col>14</xdr:col>
                    <xdr:colOff>76200</xdr:colOff>
                    <xdr:row>82</xdr:row>
                    <xdr:rowOff>99060</xdr:rowOff>
                  </from>
                  <to>
                    <xdr:col>15</xdr:col>
                    <xdr:colOff>68580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08" r:id="rId67" name="Button 64">
              <controlPr defaultSize="0" print="0" autoFill="0" autoPict="0" macro="[0]!kopie9">
                <anchor moveWithCells="1" sizeWithCells="1">
                  <from>
                    <xdr:col>15</xdr:col>
                    <xdr:colOff>441960</xdr:colOff>
                    <xdr:row>82</xdr:row>
                    <xdr:rowOff>99060</xdr:rowOff>
                  </from>
                  <to>
                    <xdr:col>16</xdr:col>
                    <xdr:colOff>426720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09" r:id="rId68" name="Button 65">
              <controlPr defaultSize="0" print="0" autoFill="0" autoPict="0" macro="[0]!kopie10">
                <anchor moveWithCells="1" sizeWithCells="1">
                  <from>
                    <xdr:col>17</xdr:col>
                    <xdr:colOff>160020</xdr:colOff>
                    <xdr:row>82</xdr:row>
                    <xdr:rowOff>99060</xdr:rowOff>
                  </from>
                  <to>
                    <xdr:col>18</xdr:col>
                    <xdr:colOff>152400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10" r:id="rId69" name="Button 66">
              <controlPr defaultSize="0" print="0" autoFill="0" autoPict="0" macro="[0]!kopie11">
                <anchor moveWithCells="1" sizeWithCells="1">
                  <from>
                    <xdr:col>18</xdr:col>
                    <xdr:colOff>419100</xdr:colOff>
                    <xdr:row>82</xdr:row>
                    <xdr:rowOff>99060</xdr:rowOff>
                  </from>
                  <to>
                    <xdr:col>19</xdr:col>
                    <xdr:colOff>419100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11" r:id="rId70" name="Button 67">
              <controlPr defaultSize="0" print="0" autoFill="0" autoPict="0" macro="[0]!kopie12">
                <anchor moveWithCells="1" sizeWithCells="1">
                  <from>
                    <xdr:col>20</xdr:col>
                    <xdr:colOff>137160</xdr:colOff>
                    <xdr:row>82</xdr:row>
                    <xdr:rowOff>99060</xdr:rowOff>
                  </from>
                  <to>
                    <xdr:col>21</xdr:col>
                    <xdr:colOff>137160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12" r:id="rId71" name="Button 68">
              <controlPr defaultSize="0" print="0" autoFill="0" autoPict="0" macro="[0]!kopie4">
                <anchor moveWithCells="1" sizeWithCells="1">
                  <from>
                    <xdr:col>5</xdr:col>
                    <xdr:colOff>0</xdr:colOff>
                    <xdr:row>108</xdr:row>
                    <xdr:rowOff>99060</xdr:rowOff>
                  </from>
                  <to>
                    <xdr:col>6</xdr:col>
                    <xdr:colOff>152400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13" r:id="rId72" name="Button 69">
              <controlPr defaultSize="0" print="0" autoFill="0" autoPict="0" macro="[0]!kopie5">
                <anchor moveWithCells="1" sizeWithCells="1">
                  <from>
                    <xdr:col>7</xdr:col>
                    <xdr:colOff>83820</xdr:colOff>
                    <xdr:row>108</xdr:row>
                    <xdr:rowOff>99060</xdr:rowOff>
                  </from>
                  <to>
                    <xdr:col>8</xdr:col>
                    <xdr:colOff>228600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14" r:id="rId73" name="Button 70">
              <controlPr defaultSize="0" print="0" autoFill="0" autoPict="0" macro="[0]!kopie6">
                <anchor moveWithCells="1" sizeWithCells="1">
                  <from>
                    <xdr:col>9</xdr:col>
                    <xdr:colOff>182880</xdr:colOff>
                    <xdr:row>108</xdr:row>
                    <xdr:rowOff>99060</xdr:rowOff>
                  </from>
                  <to>
                    <xdr:col>10</xdr:col>
                    <xdr:colOff>335280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15" r:id="rId74" name="Button 71">
              <controlPr defaultSize="0" print="0" autoFill="0" autoPict="0" macro="[0]!kopie7">
                <anchor moveWithCells="1" sizeWithCells="1">
                  <from>
                    <xdr:col>11</xdr:col>
                    <xdr:colOff>259080</xdr:colOff>
                    <xdr:row>108</xdr:row>
                    <xdr:rowOff>99060</xdr:rowOff>
                  </from>
                  <to>
                    <xdr:col>13</xdr:col>
                    <xdr:colOff>45720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16" r:id="rId75" name="Button 72">
              <controlPr defaultSize="0" print="0" autoFill="0" autoPict="0" macro="[0]!kopie8">
                <anchor moveWithCells="1" sizeWithCells="1">
                  <from>
                    <xdr:col>14</xdr:col>
                    <xdr:colOff>76200</xdr:colOff>
                    <xdr:row>108</xdr:row>
                    <xdr:rowOff>99060</xdr:rowOff>
                  </from>
                  <to>
                    <xdr:col>15</xdr:col>
                    <xdr:colOff>68580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17" r:id="rId76" name="Button 73">
              <controlPr defaultSize="0" print="0" autoFill="0" autoPict="0" macro="[0]!kopie9">
                <anchor moveWithCells="1" sizeWithCells="1">
                  <from>
                    <xdr:col>15</xdr:col>
                    <xdr:colOff>441960</xdr:colOff>
                    <xdr:row>108</xdr:row>
                    <xdr:rowOff>99060</xdr:rowOff>
                  </from>
                  <to>
                    <xdr:col>16</xdr:col>
                    <xdr:colOff>426720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18" r:id="rId77" name="Button 74">
              <controlPr defaultSize="0" print="0" autoFill="0" autoPict="0" macro="[0]!kopie10">
                <anchor moveWithCells="1" sizeWithCells="1">
                  <from>
                    <xdr:col>17</xdr:col>
                    <xdr:colOff>160020</xdr:colOff>
                    <xdr:row>108</xdr:row>
                    <xdr:rowOff>99060</xdr:rowOff>
                  </from>
                  <to>
                    <xdr:col>18</xdr:col>
                    <xdr:colOff>152400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19" r:id="rId78" name="Button 75">
              <controlPr defaultSize="0" print="0" autoFill="0" autoPict="0" macro="[0]!kopie11">
                <anchor moveWithCells="1" sizeWithCells="1">
                  <from>
                    <xdr:col>18</xdr:col>
                    <xdr:colOff>419100</xdr:colOff>
                    <xdr:row>108</xdr:row>
                    <xdr:rowOff>99060</xdr:rowOff>
                  </from>
                  <to>
                    <xdr:col>19</xdr:col>
                    <xdr:colOff>419100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20" r:id="rId79" name="Button 76">
              <controlPr defaultSize="0" print="0" autoFill="0" autoPict="0" macro="[0]!kopie12">
                <anchor moveWithCells="1" sizeWithCells="1">
                  <from>
                    <xdr:col>20</xdr:col>
                    <xdr:colOff>137160</xdr:colOff>
                    <xdr:row>108</xdr:row>
                    <xdr:rowOff>99060</xdr:rowOff>
                  </from>
                  <to>
                    <xdr:col>21</xdr:col>
                    <xdr:colOff>137160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21" r:id="rId80" name="Button 77">
              <controlPr defaultSize="0" print="0" autoFill="0" autoPict="0" macro="[0]!kopie4">
                <anchor moveWithCells="1" sizeWithCells="1">
                  <from>
                    <xdr:col>5</xdr:col>
                    <xdr:colOff>0</xdr:colOff>
                    <xdr:row>133</xdr:row>
                    <xdr:rowOff>99060</xdr:rowOff>
                  </from>
                  <to>
                    <xdr:col>6</xdr:col>
                    <xdr:colOff>152400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22" r:id="rId81" name="Button 78">
              <controlPr defaultSize="0" print="0" autoFill="0" autoPict="0" macro="[0]!kopie5">
                <anchor moveWithCells="1" sizeWithCells="1">
                  <from>
                    <xdr:col>7</xdr:col>
                    <xdr:colOff>83820</xdr:colOff>
                    <xdr:row>133</xdr:row>
                    <xdr:rowOff>99060</xdr:rowOff>
                  </from>
                  <to>
                    <xdr:col>8</xdr:col>
                    <xdr:colOff>228600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23" r:id="rId82" name="Button 79">
              <controlPr defaultSize="0" print="0" autoFill="0" autoPict="0" macro="[0]!kopie6">
                <anchor moveWithCells="1" sizeWithCells="1">
                  <from>
                    <xdr:col>9</xdr:col>
                    <xdr:colOff>182880</xdr:colOff>
                    <xdr:row>133</xdr:row>
                    <xdr:rowOff>99060</xdr:rowOff>
                  </from>
                  <to>
                    <xdr:col>10</xdr:col>
                    <xdr:colOff>335280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24" r:id="rId83" name="Button 80">
              <controlPr defaultSize="0" print="0" autoFill="0" autoPict="0" macro="[0]!kopie7">
                <anchor moveWithCells="1" sizeWithCells="1">
                  <from>
                    <xdr:col>11</xdr:col>
                    <xdr:colOff>259080</xdr:colOff>
                    <xdr:row>133</xdr:row>
                    <xdr:rowOff>99060</xdr:rowOff>
                  </from>
                  <to>
                    <xdr:col>13</xdr:col>
                    <xdr:colOff>45720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25" r:id="rId84" name="Button 81">
              <controlPr defaultSize="0" print="0" autoFill="0" autoPict="0" macro="[0]!kopie8">
                <anchor moveWithCells="1" sizeWithCells="1">
                  <from>
                    <xdr:col>14</xdr:col>
                    <xdr:colOff>76200</xdr:colOff>
                    <xdr:row>133</xdr:row>
                    <xdr:rowOff>99060</xdr:rowOff>
                  </from>
                  <to>
                    <xdr:col>15</xdr:col>
                    <xdr:colOff>68580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26" r:id="rId85" name="Button 82">
              <controlPr defaultSize="0" print="0" autoFill="0" autoPict="0" macro="[0]!kopie9">
                <anchor moveWithCells="1" sizeWithCells="1">
                  <from>
                    <xdr:col>15</xdr:col>
                    <xdr:colOff>441960</xdr:colOff>
                    <xdr:row>133</xdr:row>
                    <xdr:rowOff>99060</xdr:rowOff>
                  </from>
                  <to>
                    <xdr:col>16</xdr:col>
                    <xdr:colOff>426720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27" r:id="rId86" name="Button 83">
              <controlPr defaultSize="0" print="0" autoFill="0" autoPict="0" macro="[0]!kopie10">
                <anchor moveWithCells="1" sizeWithCells="1">
                  <from>
                    <xdr:col>17</xdr:col>
                    <xdr:colOff>160020</xdr:colOff>
                    <xdr:row>133</xdr:row>
                    <xdr:rowOff>99060</xdr:rowOff>
                  </from>
                  <to>
                    <xdr:col>18</xdr:col>
                    <xdr:colOff>152400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28" r:id="rId87" name="Button 84">
              <controlPr defaultSize="0" print="0" autoFill="0" autoPict="0" macro="[0]!kopie11">
                <anchor moveWithCells="1" sizeWithCells="1">
                  <from>
                    <xdr:col>18</xdr:col>
                    <xdr:colOff>419100</xdr:colOff>
                    <xdr:row>133</xdr:row>
                    <xdr:rowOff>99060</xdr:rowOff>
                  </from>
                  <to>
                    <xdr:col>19</xdr:col>
                    <xdr:colOff>419100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29" r:id="rId88" name="Button 85">
              <controlPr defaultSize="0" print="0" autoFill="0" autoPict="0" macro="[0]!kopie12">
                <anchor moveWithCells="1" sizeWithCells="1">
                  <from>
                    <xdr:col>20</xdr:col>
                    <xdr:colOff>137160</xdr:colOff>
                    <xdr:row>133</xdr:row>
                    <xdr:rowOff>99060</xdr:rowOff>
                  </from>
                  <to>
                    <xdr:col>21</xdr:col>
                    <xdr:colOff>137160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30" r:id="rId89" name="Button 86">
              <controlPr defaultSize="0" print="0" autoFill="0" autoPict="0" macro="[0]!kopie4">
                <anchor moveWithCells="1" sizeWithCells="1">
                  <from>
                    <xdr:col>5</xdr:col>
                    <xdr:colOff>0</xdr:colOff>
                    <xdr:row>158</xdr:row>
                    <xdr:rowOff>99060</xdr:rowOff>
                  </from>
                  <to>
                    <xdr:col>6</xdr:col>
                    <xdr:colOff>152400</xdr:colOff>
                    <xdr:row>159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31" r:id="rId90" name="Button 87">
              <controlPr defaultSize="0" print="0" autoFill="0" autoPict="0" macro="[0]!kopie5">
                <anchor moveWithCells="1" sizeWithCells="1">
                  <from>
                    <xdr:col>7</xdr:col>
                    <xdr:colOff>83820</xdr:colOff>
                    <xdr:row>158</xdr:row>
                    <xdr:rowOff>99060</xdr:rowOff>
                  </from>
                  <to>
                    <xdr:col>8</xdr:col>
                    <xdr:colOff>228600</xdr:colOff>
                    <xdr:row>159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32" r:id="rId91" name="Button 88">
              <controlPr defaultSize="0" print="0" autoFill="0" autoPict="0" macro="[0]!kopie6">
                <anchor moveWithCells="1" sizeWithCells="1">
                  <from>
                    <xdr:col>9</xdr:col>
                    <xdr:colOff>182880</xdr:colOff>
                    <xdr:row>158</xdr:row>
                    <xdr:rowOff>99060</xdr:rowOff>
                  </from>
                  <to>
                    <xdr:col>10</xdr:col>
                    <xdr:colOff>335280</xdr:colOff>
                    <xdr:row>159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33" r:id="rId92" name="Button 89">
              <controlPr defaultSize="0" print="0" autoFill="0" autoPict="0" macro="[0]!kopie7">
                <anchor moveWithCells="1" sizeWithCells="1">
                  <from>
                    <xdr:col>11</xdr:col>
                    <xdr:colOff>259080</xdr:colOff>
                    <xdr:row>158</xdr:row>
                    <xdr:rowOff>99060</xdr:rowOff>
                  </from>
                  <to>
                    <xdr:col>13</xdr:col>
                    <xdr:colOff>45720</xdr:colOff>
                    <xdr:row>159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34" r:id="rId93" name="Button 90">
              <controlPr defaultSize="0" print="0" autoFill="0" autoPict="0" macro="[0]!kopie8">
                <anchor moveWithCells="1" sizeWithCells="1">
                  <from>
                    <xdr:col>14</xdr:col>
                    <xdr:colOff>76200</xdr:colOff>
                    <xdr:row>158</xdr:row>
                    <xdr:rowOff>99060</xdr:rowOff>
                  </from>
                  <to>
                    <xdr:col>15</xdr:col>
                    <xdr:colOff>68580</xdr:colOff>
                    <xdr:row>159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35" r:id="rId94" name="Button 91">
              <controlPr defaultSize="0" print="0" autoFill="0" autoPict="0" macro="[0]!kopie9">
                <anchor moveWithCells="1" sizeWithCells="1">
                  <from>
                    <xdr:col>15</xdr:col>
                    <xdr:colOff>441960</xdr:colOff>
                    <xdr:row>158</xdr:row>
                    <xdr:rowOff>99060</xdr:rowOff>
                  </from>
                  <to>
                    <xdr:col>16</xdr:col>
                    <xdr:colOff>426720</xdr:colOff>
                    <xdr:row>159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36" r:id="rId95" name="Button 92">
              <controlPr defaultSize="0" print="0" autoFill="0" autoPict="0" macro="[0]!kopie10">
                <anchor moveWithCells="1" sizeWithCells="1">
                  <from>
                    <xdr:col>17</xdr:col>
                    <xdr:colOff>160020</xdr:colOff>
                    <xdr:row>158</xdr:row>
                    <xdr:rowOff>99060</xdr:rowOff>
                  </from>
                  <to>
                    <xdr:col>18</xdr:col>
                    <xdr:colOff>152400</xdr:colOff>
                    <xdr:row>159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37" r:id="rId96" name="Button 93">
              <controlPr defaultSize="0" print="0" autoFill="0" autoPict="0" macro="[0]!kopie11">
                <anchor moveWithCells="1" sizeWithCells="1">
                  <from>
                    <xdr:col>18</xdr:col>
                    <xdr:colOff>419100</xdr:colOff>
                    <xdr:row>158</xdr:row>
                    <xdr:rowOff>99060</xdr:rowOff>
                  </from>
                  <to>
                    <xdr:col>19</xdr:col>
                    <xdr:colOff>419100</xdr:colOff>
                    <xdr:row>159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38" r:id="rId97" name="Button 94">
              <controlPr defaultSize="0" print="0" autoFill="0" autoPict="0" macro="[0]!kopie12">
                <anchor moveWithCells="1" sizeWithCells="1">
                  <from>
                    <xdr:col>20</xdr:col>
                    <xdr:colOff>137160</xdr:colOff>
                    <xdr:row>158</xdr:row>
                    <xdr:rowOff>99060</xdr:rowOff>
                  </from>
                  <to>
                    <xdr:col>21</xdr:col>
                    <xdr:colOff>137160</xdr:colOff>
                    <xdr:row>159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39" r:id="rId98" name="Button 95">
              <controlPr defaultSize="0" print="0" autoFill="0" autoPict="0" macro="[0]!kopie4">
                <anchor moveWithCells="1" sizeWithCells="1">
                  <from>
                    <xdr:col>5</xdr:col>
                    <xdr:colOff>0</xdr:colOff>
                    <xdr:row>183</xdr:row>
                    <xdr:rowOff>99060</xdr:rowOff>
                  </from>
                  <to>
                    <xdr:col>6</xdr:col>
                    <xdr:colOff>152400</xdr:colOff>
                    <xdr:row>184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40" r:id="rId99" name="Button 96">
              <controlPr defaultSize="0" print="0" autoFill="0" autoPict="0" macro="[0]!kopie5">
                <anchor moveWithCells="1" sizeWithCells="1">
                  <from>
                    <xdr:col>7</xdr:col>
                    <xdr:colOff>83820</xdr:colOff>
                    <xdr:row>183</xdr:row>
                    <xdr:rowOff>99060</xdr:rowOff>
                  </from>
                  <to>
                    <xdr:col>8</xdr:col>
                    <xdr:colOff>228600</xdr:colOff>
                    <xdr:row>184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41" r:id="rId100" name="Button 97">
              <controlPr defaultSize="0" print="0" autoFill="0" autoPict="0" macro="[0]!kopie6">
                <anchor moveWithCells="1" sizeWithCells="1">
                  <from>
                    <xdr:col>9</xdr:col>
                    <xdr:colOff>182880</xdr:colOff>
                    <xdr:row>183</xdr:row>
                    <xdr:rowOff>99060</xdr:rowOff>
                  </from>
                  <to>
                    <xdr:col>10</xdr:col>
                    <xdr:colOff>335280</xdr:colOff>
                    <xdr:row>184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42" r:id="rId101" name="Button 98">
              <controlPr defaultSize="0" print="0" autoFill="0" autoPict="0" macro="[0]!kopie7">
                <anchor moveWithCells="1" sizeWithCells="1">
                  <from>
                    <xdr:col>11</xdr:col>
                    <xdr:colOff>259080</xdr:colOff>
                    <xdr:row>183</xdr:row>
                    <xdr:rowOff>99060</xdr:rowOff>
                  </from>
                  <to>
                    <xdr:col>13</xdr:col>
                    <xdr:colOff>45720</xdr:colOff>
                    <xdr:row>184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43" r:id="rId102" name="Button 99">
              <controlPr defaultSize="0" print="0" autoFill="0" autoPict="0" macro="[0]!kopie8">
                <anchor moveWithCells="1" sizeWithCells="1">
                  <from>
                    <xdr:col>14</xdr:col>
                    <xdr:colOff>76200</xdr:colOff>
                    <xdr:row>183</xdr:row>
                    <xdr:rowOff>99060</xdr:rowOff>
                  </from>
                  <to>
                    <xdr:col>15</xdr:col>
                    <xdr:colOff>68580</xdr:colOff>
                    <xdr:row>184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44" r:id="rId103" name="Button 100">
              <controlPr defaultSize="0" print="0" autoFill="0" autoPict="0" macro="[0]!kopie9">
                <anchor moveWithCells="1" sizeWithCells="1">
                  <from>
                    <xdr:col>15</xdr:col>
                    <xdr:colOff>441960</xdr:colOff>
                    <xdr:row>183</xdr:row>
                    <xdr:rowOff>99060</xdr:rowOff>
                  </from>
                  <to>
                    <xdr:col>16</xdr:col>
                    <xdr:colOff>426720</xdr:colOff>
                    <xdr:row>184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45" r:id="rId104" name="Button 101">
              <controlPr defaultSize="0" print="0" autoFill="0" autoPict="0" macro="[0]!kopie10">
                <anchor moveWithCells="1" sizeWithCells="1">
                  <from>
                    <xdr:col>17</xdr:col>
                    <xdr:colOff>160020</xdr:colOff>
                    <xdr:row>183</xdr:row>
                    <xdr:rowOff>99060</xdr:rowOff>
                  </from>
                  <to>
                    <xdr:col>18</xdr:col>
                    <xdr:colOff>152400</xdr:colOff>
                    <xdr:row>184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46" r:id="rId105" name="Button 102">
              <controlPr defaultSize="0" print="0" autoFill="0" autoPict="0" macro="[0]!kopie11">
                <anchor moveWithCells="1" sizeWithCells="1">
                  <from>
                    <xdr:col>18</xdr:col>
                    <xdr:colOff>419100</xdr:colOff>
                    <xdr:row>183</xdr:row>
                    <xdr:rowOff>99060</xdr:rowOff>
                  </from>
                  <to>
                    <xdr:col>19</xdr:col>
                    <xdr:colOff>419100</xdr:colOff>
                    <xdr:row>184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47" r:id="rId106" name="Button 103">
              <controlPr defaultSize="0" print="0" autoFill="0" autoPict="0" macro="[0]!kopie12">
                <anchor moveWithCells="1" sizeWithCells="1">
                  <from>
                    <xdr:col>20</xdr:col>
                    <xdr:colOff>137160</xdr:colOff>
                    <xdr:row>183</xdr:row>
                    <xdr:rowOff>99060</xdr:rowOff>
                  </from>
                  <to>
                    <xdr:col>21</xdr:col>
                    <xdr:colOff>137160</xdr:colOff>
                    <xdr:row>184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48" r:id="rId107" name="Button 104">
              <controlPr defaultSize="0" print="0" autoFill="0" autoPict="0" macro="[0]!kopie4">
                <anchor moveWithCells="1" sizeWithCells="1">
                  <from>
                    <xdr:col>5</xdr:col>
                    <xdr:colOff>0</xdr:colOff>
                    <xdr:row>208</xdr:row>
                    <xdr:rowOff>99060</xdr:rowOff>
                  </from>
                  <to>
                    <xdr:col>6</xdr:col>
                    <xdr:colOff>152400</xdr:colOff>
                    <xdr:row>209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49" r:id="rId108" name="Button 105">
              <controlPr defaultSize="0" print="0" autoFill="0" autoPict="0" macro="[0]!kopie5">
                <anchor moveWithCells="1" sizeWithCells="1">
                  <from>
                    <xdr:col>7</xdr:col>
                    <xdr:colOff>83820</xdr:colOff>
                    <xdr:row>208</xdr:row>
                    <xdr:rowOff>99060</xdr:rowOff>
                  </from>
                  <to>
                    <xdr:col>8</xdr:col>
                    <xdr:colOff>228600</xdr:colOff>
                    <xdr:row>209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50" r:id="rId109" name="Button 106">
              <controlPr defaultSize="0" print="0" autoFill="0" autoPict="0" macro="[0]!kopie6">
                <anchor moveWithCells="1" sizeWithCells="1">
                  <from>
                    <xdr:col>9</xdr:col>
                    <xdr:colOff>182880</xdr:colOff>
                    <xdr:row>208</xdr:row>
                    <xdr:rowOff>99060</xdr:rowOff>
                  </from>
                  <to>
                    <xdr:col>10</xdr:col>
                    <xdr:colOff>335280</xdr:colOff>
                    <xdr:row>209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51" r:id="rId110" name="Button 107">
              <controlPr defaultSize="0" print="0" autoFill="0" autoPict="0" macro="[0]!kopie7">
                <anchor moveWithCells="1" sizeWithCells="1">
                  <from>
                    <xdr:col>11</xdr:col>
                    <xdr:colOff>259080</xdr:colOff>
                    <xdr:row>208</xdr:row>
                    <xdr:rowOff>99060</xdr:rowOff>
                  </from>
                  <to>
                    <xdr:col>13</xdr:col>
                    <xdr:colOff>45720</xdr:colOff>
                    <xdr:row>209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52" r:id="rId111" name="Button 108">
              <controlPr defaultSize="0" print="0" autoFill="0" autoPict="0" macro="[0]!kopie8">
                <anchor moveWithCells="1" sizeWithCells="1">
                  <from>
                    <xdr:col>14</xdr:col>
                    <xdr:colOff>76200</xdr:colOff>
                    <xdr:row>208</xdr:row>
                    <xdr:rowOff>99060</xdr:rowOff>
                  </from>
                  <to>
                    <xdr:col>15</xdr:col>
                    <xdr:colOff>68580</xdr:colOff>
                    <xdr:row>209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53" r:id="rId112" name="Button 109">
              <controlPr defaultSize="0" print="0" autoFill="0" autoPict="0" macro="[0]!kopie9">
                <anchor moveWithCells="1" sizeWithCells="1">
                  <from>
                    <xdr:col>15</xdr:col>
                    <xdr:colOff>441960</xdr:colOff>
                    <xdr:row>208</xdr:row>
                    <xdr:rowOff>99060</xdr:rowOff>
                  </from>
                  <to>
                    <xdr:col>16</xdr:col>
                    <xdr:colOff>426720</xdr:colOff>
                    <xdr:row>209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54" r:id="rId113" name="Button 110">
              <controlPr defaultSize="0" print="0" autoFill="0" autoPict="0" macro="[0]!kopie10">
                <anchor moveWithCells="1" sizeWithCells="1">
                  <from>
                    <xdr:col>17</xdr:col>
                    <xdr:colOff>160020</xdr:colOff>
                    <xdr:row>208</xdr:row>
                    <xdr:rowOff>99060</xdr:rowOff>
                  </from>
                  <to>
                    <xdr:col>18</xdr:col>
                    <xdr:colOff>152400</xdr:colOff>
                    <xdr:row>209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55" r:id="rId114" name="Button 111">
              <controlPr defaultSize="0" print="0" autoFill="0" autoPict="0" macro="[0]!kopie11">
                <anchor moveWithCells="1" sizeWithCells="1">
                  <from>
                    <xdr:col>18</xdr:col>
                    <xdr:colOff>419100</xdr:colOff>
                    <xdr:row>208</xdr:row>
                    <xdr:rowOff>99060</xdr:rowOff>
                  </from>
                  <to>
                    <xdr:col>19</xdr:col>
                    <xdr:colOff>419100</xdr:colOff>
                    <xdr:row>209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456" r:id="rId115" name="Button 112">
              <controlPr defaultSize="0" print="0" autoFill="0" autoPict="0" macro="[0]!kopie12">
                <anchor moveWithCells="1" sizeWithCells="1">
                  <from>
                    <xdr:col>20</xdr:col>
                    <xdr:colOff>137160</xdr:colOff>
                    <xdr:row>208</xdr:row>
                    <xdr:rowOff>99060</xdr:rowOff>
                  </from>
                  <to>
                    <xdr:col>21</xdr:col>
                    <xdr:colOff>137160</xdr:colOff>
                    <xdr:row>209</xdr:row>
                    <xdr:rowOff>60960</xdr:rowOff>
                  </to>
                </anchor>
              </controlPr>
            </control>
          </mc:Choice>
        </mc:AlternateContent>
      </controls>
    </mc:Choice>
  </mc:AlternateContent>
  <tableParts count="1">
    <tablePart r:id="rId116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1F66-80A0-4718-B778-FFC6D25B4287}">
  <sheetPr codeName="Blad11"/>
  <dimension ref="A1:AMN125"/>
  <sheetViews>
    <sheetView zoomScale="115" zoomScaleNormal="115" workbookViewId="0">
      <pane xSplit="10" ySplit="1" topLeftCell="AW8" activePane="bottomRight" state="frozen"/>
      <selection activeCell="E4" sqref="E4"/>
      <selection pane="topRight" activeCell="E4" sqref="E4"/>
      <selection pane="bottomLeft" activeCell="E4" sqref="E4"/>
      <selection pane="bottomRight" activeCell="C2" sqref="C2:C3"/>
    </sheetView>
  </sheetViews>
  <sheetFormatPr defaultColWidth="8.88671875" defaultRowHeight="14.4" x14ac:dyDescent="0.3"/>
  <cols>
    <col min="1" max="1" width="4.33203125" style="303" customWidth="1"/>
    <col min="2" max="2" width="6.44140625" style="303" customWidth="1"/>
    <col min="3" max="3" width="10" style="304" customWidth="1"/>
    <col min="4" max="4" width="25.6640625" style="291" customWidth="1"/>
    <col min="5" max="5" width="9.109375" style="303" customWidth="1"/>
    <col min="6" max="6" width="15" style="303" customWidth="1"/>
    <col min="7" max="7" width="9.33203125" style="291" customWidth="1"/>
    <col min="8" max="8" width="9.6640625" style="303" customWidth="1"/>
    <col min="9" max="9" width="9.6640625" style="303" hidden="1" customWidth="1"/>
    <col min="10" max="11" width="10.6640625" style="305" customWidth="1"/>
    <col min="12" max="12" width="9.6640625" style="306" customWidth="1"/>
    <col min="13" max="13" width="7.6640625" style="291" customWidth="1"/>
    <col min="14" max="16" width="4.6640625" style="291" customWidth="1"/>
    <col min="17" max="17" width="9" style="291" customWidth="1"/>
    <col min="18" max="19" width="4.6640625" style="291" customWidth="1"/>
    <col min="20" max="20" width="7" style="291" customWidth="1"/>
    <col min="21" max="21" width="7.109375" style="291" customWidth="1"/>
    <col min="22" max="23" width="4.6640625" style="291" customWidth="1"/>
    <col min="24" max="24" width="4.6640625" style="303" customWidth="1"/>
    <col min="25" max="25" width="6.88671875" style="291" customWidth="1"/>
    <col min="26" max="27" width="4.6640625" style="291" customWidth="1"/>
    <col min="28" max="28" width="4" style="303" customWidth="1"/>
    <col min="29" max="29" width="7.6640625" style="291" customWidth="1"/>
    <col min="30" max="32" width="4.6640625" style="291" customWidth="1"/>
    <col min="33" max="33" width="7.6640625" style="291" customWidth="1"/>
    <col min="34" max="36" width="4.6640625" style="291" customWidth="1"/>
    <col min="37" max="37" width="7.88671875" style="291" customWidth="1"/>
    <col min="38" max="39" width="4.6640625" style="291" customWidth="1"/>
    <col min="40" max="41" width="6.44140625" style="291" customWidth="1"/>
    <col min="42" max="44" width="4.6640625" style="291" customWidth="1"/>
    <col min="45" max="45" width="6.6640625" style="291" customWidth="1"/>
    <col min="46" max="48" width="4.6640625" style="291" customWidth="1"/>
    <col min="49" max="49" width="6.44140625" style="291" customWidth="1"/>
    <col min="50" max="53" width="4.6640625" style="291" customWidth="1"/>
    <col min="54" max="54" width="9.109375" style="290" bestFit="1" customWidth="1"/>
    <col min="55" max="55" width="12.33203125" style="309" customWidth="1"/>
    <col min="56" max="56" width="5.44140625" style="291" customWidth="1"/>
    <col min="57" max="57" width="29.6640625" style="291" customWidth="1"/>
    <col min="58" max="58" width="4.44140625" style="297" customWidth="1"/>
    <col min="59" max="259" width="8.6640625" style="291" customWidth="1"/>
    <col min="260" max="260" width="4.33203125" style="291" customWidth="1"/>
    <col min="261" max="261" width="6.44140625" style="291" customWidth="1"/>
    <col min="262" max="262" width="10" style="291" customWidth="1"/>
    <col min="263" max="263" width="25.6640625" style="291" customWidth="1"/>
    <col min="264" max="264" width="9.109375" style="291" customWidth="1"/>
    <col min="265" max="265" width="15" style="291" customWidth="1"/>
    <col min="266" max="266" width="9.33203125" style="291" customWidth="1"/>
    <col min="267" max="267" width="10" style="291" customWidth="1"/>
    <col min="268" max="305" width="8.6640625" style="291" customWidth="1"/>
    <col min="306" max="309" width="4.6640625" style="291" customWidth="1"/>
    <col min="310" max="310" width="7.44140625" style="291" customWidth="1"/>
    <col min="311" max="311" width="12.33203125" style="291" customWidth="1"/>
    <col min="312" max="312" width="5.44140625" style="291" customWidth="1"/>
    <col min="313" max="313" width="23" style="291" customWidth="1"/>
    <col min="314" max="314" width="4.44140625" style="291" customWidth="1"/>
    <col min="315" max="515" width="8.6640625" style="291" customWidth="1"/>
    <col min="516" max="516" width="4.33203125" style="291" customWidth="1"/>
    <col min="517" max="517" width="6.44140625" style="291" customWidth="1"/>
    <col min="518" max="518" width="10" style="291" customWidth="1"/>
    <col min="519" max="519" width="25.6640625" style="291" customWidth="1"/>
    <col min="520" max="520" width="9.109375" style="291" customWidth="1"/>
    <col min="521" max="521" width="15" style="291" customWidth="1"/>
    <col min="522" max="522" width="9.33203125" style="291" customWidth="1"/>
    <col min="523" max="523" width="10" style="291" customWidth="1"/>
    <col min="524" max="561" width="8.6640625" style="291" customWidth="1"/>
    <col min="562" max="565" width="4.6640625" style="291" customWidth="1"/>
    <col min="566" max="566" width="7.44140625" style="291" customWidth="1"/>
    <col min="567" max="567" width="12.33203125" style="291" customWidth="1"/>
    <col min="568" max="568" width="5.44140625" style="291" customWidth="1"/>
    <col min="569" max="569" width="23" style="291" customWidth="1"/>
    <col min="570" max="570" width="4.44140625" style="291" customWidth="1"/>
    <col min="571" max="771" width="8.6640625" style="291" customWidth="1"/>
    <col min="772" max="772" width="4.33203125" style="291" customWidth="1"/>
    <col min="773" max="773" width="6.44140625" style="291" customWidth="1"/>
    <col min="774" max="774" width="10" style="291" customWidth="1"/>
    <col min="775" max="775" width="25.6640625" style="291" customWidth="1"/>
    <col min="776" max="776" width="9.109375" style="291" customWidth="1"/>
    <col min="777" max="777" width="15" style="291" customWidth="1"/>
    <col min="778" max="778" width="9.33203125" style="291" customWidth="1"/>
    <col min="779" max="779" width="10" style="291" customWidth="1"/>
    <col min="780" max="817" width="8.6640625" style="291" customWidth="1"/>
    <col min="818" max="821" width="4.6640625" style="291" customWidth="1"/>
    <col min="822" max="822" width="7.44140625" style="291" customWidth="1"/>
    <col min="823" max="823" width="12.33203125" style="291" customWidth="1"/>
    <col min="824" max="824" width="5.44140625" style="291" customWidth="1"/>
    <col min="825" max="825" width="23" style="291" customWidth="1"/>
    <col min="826" max="826" width="4.44140625" style="291" customWidth="1"/>
    <col min="827" max="1028" width="8.6640625" style="291" customWidth="1"/>
    <col min="1029" max="16384" width="8.88671875" style="310"/>
  </cols>
  <sheetData>
    <row r="1" spans="1:63" ht="59.4" x14ac:dyDescent="0.6">
      <c r="A1" s="273" t="s">
        <v>207</v>
      </c>
      <c r="B1" s="274" t="s">
        <v>208</v>
      </c>
      <c r="C1" s="275">
        <f>SUM(C2:C124)</f>
        <v>0</v>
      </c>
      <c r="D1" s="276" t="s">
        <v>210</v>
      </c>
      <c r="E1" s="277" t="s">
        <v>211</v>
      </c>
      <c r="F1" s="276" t="s">
        <v>212</v>
      </c>
      <c r="G1" s="278" t="s">
        <v>274</v>
      </c>
      <c r="H1" s="276" t="s">
        <v>214</v>
      </c>
      <c r="I1" s="276" t="s">
        <v>686</v>
      </c>
      <c r="J1" s="279" t="s">
        <v>350</v>
      </c>
      <c r="K1" s="457" t="s">
        <v>569</v>
      </c>
      <c r="L1" s="458" t="s">
        <v>570</v>
      </c>
      <c r="M1" s="281" t="s">
        <v>216</v>
      </c>
      <c r="N1" s="281" t="s">
        <v>99</v>
      </c>
      <c r="O1" s="281" t="s">
        <v>217</v>
      </c>
      <c r="P1" s="282" t="s">
        <v>218</v>
      </c>
      <c r="Q1" s="281" t="s">
        <v>219</v>
      </c>
      <c r="R1" s="281" t="s">
        <v>99</v>
      </c>
      <c r="S1" s="283" t="s">
        <v>351</v>
      </c>
      <c r="T1" s="282" t="s">
        <v>221</v>
      </c>
      <c r="U1" s="281" t="s">
        <v>219</v>
      </c>
      <c r="V1" s="281" t="s">
        <v>99</v>
      </c>
      <c r="W1" s="283" t="s">
        <v>224</v>
      </c>
      <c r="X1" s="284" t="s">
        <v>222</v>
      </c>
      <c r="Y1" s="281" t="s">
        <v>219</v>
      </c>
      <c r="Z1" s="281" t="s">
        <v>99</v>
      </c>
      <c r="AA1" s="283" t="s">
        <v>224</v>
      </c>
      <c r="AB1" s="282" t="s">
        <v>223</v>
      </c>
      <c r="AC1" s="281" t="s">
        <v>219</v>
      </c>
      <c r="AD1" s="281" t="s">
        <v>99</v>
      </c>
      <c r="AE1" s="285" t="s">
        <v>224</v>
      </c>
      <c r="AF1" s="284" t="s">
        <v>225</v>
      </c>
      <c r="AG1" s="281" t="s">
        <v>219</v>
      </c>
      <c r="AH1" s="281" t="s">
        <v>99</v>
      </c>
      <c r="AI1" s="285" t="s">
        <v>224</v>
      </c>
      <c r="AJ1" s="284" t="s">
        <v>226</v>
      </c>
      <c r="AK1" s="281" t="s">
        <v>219</v>
      </c>
      <c r="AL1" s="281" t="s">
        <v>99</v>
      </c>
      <c r="AM1" s="285" t="s">
        <v>224</v>
      </c>
      <c r="AN1" s="284" t="s">
        <v>228</v>
      </c>
      <c r="AO1" s="281" t="s">
        <v>219</v>
      </c>
      <c r="AP1" s="281" t="s">
        <v>99</v>
      </c>
      <c r="AQ1" s="285" t="s">
        <v>224</v>
      </c>
      <c r="AR1" s="284" t="s">
        <v>229</v>
      </c>
      <c r="AS1" s="281" t="s">
        <v>219</v>
      </c>
      <c r="AT1" s="281" t="s">
        <v>99</v>
      </c>
      <c r="AU1" s="285" t="s">
        <v>224</v>
      </c>
      <c r="AV1" s="284" t="s">
        <v>230</v>
      </c>
      <c r="AW1" s="281" t="s">
        <v>219</v>
      </c>
      <c r="AX1" s="281" t="s">
        <v>99</v>
      </c>
      <c r="AY1" s="285" t="s">
        <v>224</v>
      </c>
      <c r="AZ1" s="285" t="s">
        <v>759</v>
      </c>
      <c r="BA1" s="284" t="s">
        <v>231</v>
      </c>
      <c r="BB1" s="286" t="s">
        <v>232</v>
      </c>
      <c r="BC1" s="287" t="s">
        <v>233</v>
      </c>
      <c r="BD1" s="286" t="s">
        <v>234</v>
      </c>
      <c r="BE1" s="288" t="s">
        <v>235</v>
      </c>
      <c r="BF1" s="288" t="s">
        <v>275</v>
      </c>
      <c r="BG1" s="289"/>
      <c r="BH1" s="290"/>
      <c r="BI1" s="565"/>
      <c r="BJ1" s="565"/>
      <c r="BK1" s="565"/>
    </row>
    <row r="2" spans="1:63" x14ac:dyDescent="0.3">
      <c r="A2" s="273">
        <v>1</v>
      </c>
      <c r="B2" s="273" t="str">
        <f t="shared" ref="B2:B33" si="0">IF(A2=BF2,"v","x")</f>
        <v>v</v>
      </c>
      <c r="C2" s="475"/>
      <c r="D2" s="301" t="s">
        <v>352</v>
      </c>
      <c r="E2" s="292">
        <v>116326</v>
      </c>
      <c r="F2" s="292" t="s">
        <v>353</v>
      </c>
      <c r="G2" s="292">
        <f t="shared" ref="G2:G33" si="1">SUM(L2+P2+T2+X2+AB2+AF2+AJ2+AN2+AR2+AV2+BA2)</f>
        <v>2274.1428571428573</v>
      </c>
      <c r="H2" s="292">
        <v>2008</v>
      </c>
      <c r="I2" s="153">
        <f>Aantallen!$B$1</f>
        <v>2021</v>
      </c>
      <c r="J2" s="453">
        <f t="shared" ref="J2:J33" si="2">I2-H2</f>
        <v>13</v>
      </c>
      <c r="K2" s="293">
        <f t="shared" ref="K2:K28" si="3">G2-L2</f>
        <v>394.57142857142867</v>
      </c>
      <c r="L2" s="280">
        <v>1879.5714285714287</v>
      </c>
      <c r="M2" s="294">
        <v>12</v>
      </c>
      <c r="N2" s="294">
        <v>8</v>
      </c>
      <c r="O2" s="294">
        <v>54</v>
      </c>
      <c r="P2" s="295">
        <f t="shared" ref="P2:P33" si="4">SUM(N2*10+O2)/M2*10</f>
        <v>111.66666666666666</v>
      </c>
      <c r="Q2" s="294">
        <v>1</v>
      </c>
      <c r="R2" s="294"/>
      <c r="S2" s="294"/>
      <c r="T2" s="295">
        <f t="shared" ref="T2:T33" si="5">SUM(R2*10+S2)/Q2*10</f>
        <v>0</v>
      </c>
      <c r="U2" s="294">
        <v>1</v>
      </c>
      <c r="V2" s="294"/>
      <c r="W2" s="294"/>
      <c r="X2" s="295">
        <f t="shared" ref="X2:X33" si="6">SUM(V2*10+W2)/U2*10</f>
        <v>0</v>
      </c>
      <c r="Y2" s="294">
        <v>12</v>
      </c>
      <c r="Z2" s="294">
        <v>6</v>
      </c>
      <c r="AA2" s="294">
        <v>46</v>
      </c>
      <c r="AB2" s="295">
        <f t="shared" ref="AB2:AB33" si="7">SUM(Z2*10+AA2)/Y2*10</f>
        <v>88.333333333333343</v>
      </c>
      <c r="AC2" s="294">
        <v>1</v>
      </c>
      <c r="AD2" s="294"/>
      <c r="AE2" s="294"/>
      <c r="AF2" s="295">
        <f t="shared" ref="AF2:AF33" si="8">SUM(AD2*10+AE2)/AC2*10</f>
        <v>0</v>
      </c>
      <c r="AG2" s="294">
        <v>10</v>
      </c>
      <c r="AH2" s="294">
        <v>1</v>
      </c>
      <c r="AI2" s="294">
        <v>16</v>
      </c>
      <c r="AJ2" s="295">
        <f t="shared" ref="AJ2:AJ33" si="9">SUM(AH2*10+AI2)/AG2*10</f>
        <v>26</v>
      </c>
      <c r="AK2" s="294">
        <v>7</v>
      </c>
      <c r="AL2" s="294">
        <v>3</v>
      </c>
      <c r="AM2" s="294">
        <v>29</v>
      </c>
      <c r="AN2" s="295">
        <f t="shared" ref="AN2:AN33" si="10">SUM(AL2*10+AM2)/AK2*10</f>
        <v>84.285714285714292</v>
      </c>
      <c r="AO2" s="294">
        <v>7</v>
      </c>
      <c r="AP2" s="294">
        <v>3</v>
      </c>
      <c r="AQ2" s="294">
        <v>29</v>
      </c>
      <c r="AR2" s="295">
        <f t="shared" ref="AR2:AR33" si="11">SUM(AP2*10+AQ2)/AO2*10</f>
        <v>84.285714285714292</v>
      </c>
      <c r="AS2" s="294">
        <v>1</v>
      </c>
      <c r="AT2" s="294">
        <v>0</v>
      </c>
      <c r="AU2" s="294">
        <v>0</v>
      </c>
      <c r="AV2" s="295">
        <f t="shared" ref="AV2:AV33" si="12">SUM(AT2*10+AU2)/AS2*10</f>
        <v>0</v>
      </c>
      <c r="AW2" s="294">
        <v>1</v>
      </c>
      <c r="AX2" s="294">
        <v>0</v>
      </c>
      <c r="AY2" s="294">
        <v>0</v>
      </c>
      <c r="AZ2" s="294"/>
      <c r="BA2" s="295">
        <f t="shared" ref="BA2:BA33" si="13">SUM(AX2*10+AY2)/AW2*10+AZ2</f>
        <v>0</v>
      </c>
      <c r="BB2" s="296">
        <f t="shared" ref="BB2:BB33" si="14">IF(G2&lt;250,0,IF(G2&lt;500,250,IF(G2&lt;750,"500",IF(G2&lt;1000,750,IF(G2&lt;1500,1000,IF(G2&lt;2000,1500,IF(G2&lt;2500,2000,IF(G2&lt;3000,2500,3000))))))))</f>
        <v>2000</v>
      </c>
      <c r="BC2" s="181">
        <v>2000</v>
      </c>
      <c r="BD2" s="292">
        <f t="shared" ref="BD2:BD33" si="15">BB2-BC2</f>
        <v>0</v>
      </c>
      <c r="BE2" s="296" t="str">
        <f t="shared" ref="BE2:BE33" si="16">IF(BD2=0,"geen actie",CONCATENATE("diploma uitschrijven: ",BB2," punten"))</f>
        <v>geen actie</v>
      </c>
      <c r="BF2" s="273">
        <v>1</v>
      </c>
      <c r="BH2" s="297"/>
    </row>
    <row r="3" spans="1:63" ht="15.45" customHeight="1" x14ac:dyDescent="0.3">
      <c r="A3" s="273">
        <v>46</v>
      </c>
      <c r="B3" s="273" t="str">
        <f t="shared" si="0"/>
        <v>v</v>
      </c>
      <c r="C3" s="273"/>
      <c r="D3" s="299" t="s">
        <v>677</v>
      </c>
      <c r="E3" s="292">
        <v>119088</v>
      </c>
      <c r="F3" s="292" t="s">
        <v>366</v>
      </c>
      <c r="G3" s="292">
        <f t="shared" si="1"/>
        <v>148.85714285714286</v>
      </c>
      <c r="H3" s="292">
        <v>2009</v>
      </c>
      <c r="I3" s="153">
        <f>Aantallen!$B$1</f>
        <v>2021</v>
      </c>
      <c r="J3" s="453">
        <f t="shared" si="2"/>
        <v>12</v>
      </c>
      <c r="K3" s="293">
        <f t="shared" si="3"/>
        <v>148.85714285714286</v>
      </c>
      <c r="L3" s="280">
        <v>0</v>
      </c>
      <c r="M3" s="294">
        <v>1</v>
      </c>
      <c r="N3" s="294"/>
      <c r="O3" s="294"/>
      <c r="P3" s="295">
        <f t="shared" si="4"/>
        <v>0</v>
      </c>
      <c r="Q3" s="294">
        <v>1</v>
      </c>
      <c r="R3" s="294"/>
      <c r="S3" s="294"/>
      <c r="T3" s="295">
        <f t="shared" si="5"/>
        <v>0</v>
      </c>
      <c r="U3" s="294">
        <v>1</v>
      </c>
      <c r="V3" s="294"/>
      <c r="W3" s="294"/>
      <c r="X3" s="295">
        <f t="shared" si="6"/>
        <v>0</v>
      </c>
      <c r="Y3" s="294">
        <v>1</v>
      </c>
      <c r="Z3" s="294"/>
      <c r="AA3" s="294"/>
      <c r="AB3" s="295">
        <f t="shared" si="7"/>
        <v>0</v>
      </c>
      <c r="AC3" s="294">
        <v>1</v>
      </c>
      <c r="AD3" s="294"/>
      <c r="AE3" s="294"/>
      <c r="AF3" s="295">
        <f t="shared" si="8"/>
        <v>0</v>
      </c>
      <c r="AG3" s="294">
        <v>10</v>
      </c>
      <c r="AH3" s="294">
        <v>4</v>
      </c>
      <c r="AI3" s="294">
        <v>36</v>
      </c>
      <c r="AJ3" s="295">
        <f t="shared" si="9"/>
        <v>76</v>
      </c>
      <c r="AK3" s="294">
        <v>1</v>
      </c>
      <c r="AL3" s="294"/>
      <c r="AM3" s="294"/>
      <c r="AN3" s="295">
        <f t="shared" si="10"/>
        <v>0</v>
      </c>
      <c r="AO3" s="294">
        <v>7</v>
      </c>
      <c r="AP3" s="294">
        <v>3</v>
      </c>
      <c r="AQ3" s="294">
        <v>21</v>
      </c>
      <c r="AR3" s="295">
        <f t="shared" si="11"/>
        <v>72.857142857142861</v>
      </c>
      <c r="AS3" s="294">
        <v>1</v>
      </c>
      <c r="AT3" s="294">
        <v>0</v>
      </c>
      <c r="AU3" s="294">
        <v>0</v>
      </c>
      <c r="AV3" s="295">
        <f t="shared" si="12"/>
        <v>0</v>
      </c>
      <c r="AW3" s="294">
        <v>1</v>
      </c>
      <c r="AX3" s="294">
        <v>0</v>
      </c>
      <c r="AY3" s="294">
        <v>0</v>
      </c>
      <c r="AZ3" s="294"/>
      <c r="BA3" s="295">
        <f t="shared" si="13"/>
        <v>0</v>
      </c>
      <c r="BB3" s="296">
        <f t="shared" si="14"/>
        <v>0</v>
      </c>
      <c r="BC3" s="300">
        <v>0</v>
      </c>
      <c r="BD3" s="292">
        <f t="shared" si="15"/>
        <v>0</v>
      </c>
      <c r="BE3" s="296" t="str">
        <f t="shared" si="16"/>
        <v>geen actie</v>
      </c>
      <c r="BF3" s="273">
        <v>46</v>
      </c>
      <c r="BH3" s="297"/>
    </row>
    <row r="4" spans="1:63" s="297" customFormat="1" x14ac:dyDescent="0.3">
      <c r="A4" s="273">
        <v>2</v>
      </c>
      <c r="B4" s="273" t="str">
        <f t="shared" si="0"/>
        <v>v</v>
      </c>
      <c r="C4" s="475"/>
      <c r="D4" s="299" t="s">
        <v>354</v>
      </c>
      <c r="E4" s="292">
        <v>116707</v>
      </c>
      <c r="F4" s="292" t="s">
        <v>355</v>
      </c>
      <c r="G4" s="292">
        <f t="shared" si="1"/>
        <v>1315.2968697968697</v>
      </c>
      <c r="H4" s="292">
        <v>2007</v>
      </c>
      <c r="I4" s="153">
        <f>Aantallen!$B$1</f>
        <v>2021</v>
      </c>
      <c r="J4" s="453">
        <f t="shared" si="2"/>
        <v>14</v>
      </c>
      <c r="K4" s="293">
        <f t="shared" si="3"/>
        <v>394.86829836829827</v>
      </c>
      <c r="L4" s="280">
        <v>920.42857142857144</v>
      </c>
      <c r="M4" s="294">
        <v>10</v>
      </c>
      <c r="N4" s="294">
        <v>2</v>
      </c>
      <c r="O4" s="294">
        <v>26</v>
      </c>
      <c r="P4" s="295">
        <f t="shared" si="4"/>
        <v>46</v>
      </c>
      <c r="Q4" s="294">
        <v>11</v>
      </c>
      <c r="R4" s="294">
        <v>4</v>
      </c>
      <c r="S4" s="294">
        <v>29</v>
      </c>
      <c r="T4" s="295">
        <f t="shared" si="5"/>
        <v>62.727272727272727</v>
      </c>
      <c r="U4" s="294">
        <v>12</v>
      </c>
      <c r="V4" s="294">
        <v>3</v>
      </c>
      <c r="W4" s="294">
        <v>31</v>
      </c>
      <c r="X4" s="295">
        <f t="shared" si="6"/>
        <v>50.833333333333329</v>
      </c>
      <c r="Y4" s="294">
        <v>1</v>
      </c>
      <c r="Z4" s="294"/>
      <c r="AA4" s="294"/>
      <c r="AB4" s="295">
        <f t="shared" si="7"/>
        <v>0</v>
      </c>
      <c r="AC4" s="294">
        <v>1</v>
      </c>
      <c r="AD4" s="294"/>
      <c r="AE4" s="294"/>
      <c r="AF4" s="295">
        <f t="shared" si="8"/>
        <v>0</v>
      </c>
      <c r="AG4" s="294">
        <v>10</v>
      </c>
      <c r="AH4" s="294">
        <v>1</v>
      </c>
      <c r="AI4" s="294">
        <v>13</v>
      </c>
      <c r="AJ4" s="295">
        <f t="shared" si="9"/>
        <v>23</v>
      </c>
      <c r="AK4" s="294">
        <v>13</v>
      </c>
      <c r="AL4" s="294">
        <v>9</v>
      </c>
      <c r="AM4" s="294">
        <v>56</v>
      </c>
      <c r="AN4" s="295">
        <f t="shared" si="10"/>
        <v>112.30769230769229</v>
      </c>
      <c r="AO4" s="294">
        <v>1</v>
      </c>
      <c r="AP4" s="294">
        <v>0</v>
      </c>
      <c r="AQ4" s="294">
        <v>0</v>
      </c>
      <c r="AR4" s="295">
        <f t="shared" si="11"/>
        <v>0</v>
      </c>
      <c r="AS4" s="294">
        <v>1</v>
      </c>
      <c r="AT4" s="294">
        <v>0</v>
      </c>
      <c r="AU4" s="294">
        <v>0</v>
      </c>
      <c r="AV4" s="295">
        <f t="shared" si="12"/>
        <v>0</v>
      </c>
      <c r="AW4" s="294">
        <v>1</v>
      </c>
      <c r="AX4" s="294">
        <v>0</v>
      </c>
      <c r="AY4" s="294">
        <v>0</v>
      </c>
      <c r="AZ4" s="294">
        <v>100</v>
      </c>
      <c r="BA4" s="295">
        <f t="shared" si="13"/>
        <v>100</v>
      </c>
      <c r="BB4" s="296">
        <f t="shared" si="14"/>
        <v>1000</v>
      </c>
      <c r="BC4" s="181">
        <v>1000</v>
      </c>
      <c r="BD4" s="292">
        <f t="shared" si="15"/>
        <v>0</v>
      </c>
      <c r="BE4" s="296" t="str">
        <f t="shared" si="16"/>
        <v>geen actie</v>
      </c>
      <c r="BF4" s="273">
        <v>2</v>
      </c>
      <c r="BG4" s="291"/>
    </row>
    <row r="5" spans="1:63" s="297" customFormat="1" ht="16.2" customHeight="1" x14ac:dyDescent="0.3">
      <c r="A5" s="273">
        <v>30</v>
      </c>
      <c r="B5" s="273" t="str">
        <f t="shared" si="0"/>
        <v>v</v>
      </c>
      <c r="C5" s="273"/>
      <c r="D5" s="299" t="s">
        <v>618</v>
      </c>
      <c r="E5" s="292">
        <v>118453</v>
      </c>
      <c r="F5" s="292" t="s">
        <v>353</v>
      </c>
      <c r="G5" s="292">
        <f t="shared" si="1"/>
        <v>320.66666666666663</v>
      </c>
      <c r="H5" s="292">
        <v>2006</v>
      </c>
      <c r="I5" s="153">
        <f>Aantallen!$B$1</f>
        <v>2021</v>
      </c>
      <c r="J5" s="453">
        <f t="shared" si="2"/>
        <v>15</v>
      </c>
      <c r="K5" s="293">
        <f t="shared" si="3"/>
        <v>320.66666666666663</v>
      </c>
      <c r="L5" s="280">
        <v>0</v>
      </c>
      <c r="M5" s="294">
        <v>10</v>
      </c>
      <c r="N5" s="294">
        <v>7</v>
      </c>
      <c r="O5" s="294">
        <v>47</v>
      </c>
      <c r="P5" s="295">
        <f t="shared" si="4"/>
        <v>117</v>
      </c>
      <c r="Q5" s="294">
        <v>12</v>
      </c>
      <c r="R5" s="294">
        <v>9</v>
      </c>
      <c r="S5" s="294">
        <v>50</v>
      </c>
      <c r="T5" s="295">
        <f t="shared" si="5"/>
        <v>116.66666666666666</v>
      </c>
      <c r="U5" s="294">
        <v>1</v>
      </c>
      <c r="V5" s="294"/>
      <c r="W5" s="294"/>
      <c r="X5" s="295">
        <f t="shared" si="6"/>
        <v>0</v>
      </c>
      <c r="Y5" s="294">
        <v>1</v>
      </c>
      <c r="Z5" s="294"/>
      <c r="AA5" s="294"/>
      <c r="AB5" s="295">
        <f t="shared" si="7"/>
        <v>0</v>
      </c>
      <c r="AC5" s="294">
        <v>1</v>
      </c>
      <c r="AD5" s="294"/>
      <c r="AE5" s="294"/>
      <c r="AF5" s="295">
        <f t="shared" si="8"/>
        <v>0</v>
      </c>
      <c r="AG5" s="294">
        <v>10</v>
      </c>
      <c r="AH5" s="294">
        <v>5</v>
      </c>
      <c r="AI5" s="294">
        <v>37</v>
      </c>
      <c r="AJ5" s="295">
        <f t="shared" si="9"/>
        <v>87</v>
      </c>
      <c r="AK5" s="294">
        <v>1</v>
      </c>
      <c r="AL5" s="294"/>
      <c r="AM5" s="294"/>
      <c r="AN5" s="295">
        <f t="shared" si="10"/>
        <v>0</v>
      </c>
      <c r="AO5" s="294">
        <v>1</v>
      </c>
      <c r="AP5" s="294">
        <v>0</v>
      </c>
      <c r="AQ5" s="294">
        <v>0</v>
      </c>
      <c r="AR5" s="295">
        <f t="shared" si="11"/>
        <v>0</v>
      </c>
      <c r="AS5" s="294">
        <v>1</v>
      </c>
      <c r="AT5" s="294">
        <v>0</v>
      </c>
      <c r="AU5" s="294">
        <v>0</v>
      </c>
      <c r="AV5" s="295">
        <f t="shared" si="12"/>
        <v>0</v>
      </c>
      <c r="AW5" s="294">
        <v>1</v>
      </c>
      <c r="AX5" s="294">
        <v>0</v>
      </c>
      <c r="AY5" s="294">
        <v>0</v>
      </c>
      <c r="AZ5" s="294"/>
      <c r="BA5" s="295">
        <f t="shared" si="13"/>
        <v>0</v>
      </c>
      <c r="BB5" s="296">
        <f t="shared" si="14"/>
        <v>250</v>
      </c>
      <c r="BC5" s="300">
        <v>250</v>
      </c>
      <c r="BD5" s="292">
        <f t="shared" si="15"/>
        <v>0</v>
      </c>
      <c r="BE5" s="296" t="str">
        <f t="shared" si="16"/>
        <v>geen actie</v>
      </c>
      <c r="BF5" s="273">
        <v>30</v>
      </c>
      <c r="BG5" s="291"/>
    </row>
    <row r="6" spans="1:63" s="297" customFormat="1" x14ac:dyDescent="0.3">
      <c r="A6" s="273">
        <v>29</v>
      </c>
      <c r="B6" s="273" t="str">
        <f t="shared" si="0"/>
        <v>v</v>
      </c>
      <c r="C6" s="273"/>
      <c r="D6" s="174" t="s">
        <v>279</v>
      </c>
      <c r="E6" s="193" t="s">
        <v>576</v>
      </c>
      <c r="F6" s="177" t="s">
        <v>239</v>
      </c>
      <c r="G6" s="292">
        <f t="shared" si="1"/>
        <v>539.3974358974358</v>
      </c>
      <c r="H6" s="153">
        <v>2008</v>
      </c>
      <c r="I6" s="153">
        <f>Aantallen!$B$1</f>
        <v>2021</v>
      </c>
      <c r="J6" s="453">
        <f t="shared" si="2"/>
        <v>13</v>
      </c>
      <c r="K6" s="293">
        <f t="shared" si="3"/>
        <v>326.3974358974358</v>
      </c>
      <c r="L6" s="280">
        <v>213</v>
      </c>
      <c r="M6" s="294">
        <v>12</v>
      </c>
      <c r="N6" s="294">
        <v>6</v>
      </c>
      <c r="O6" s="294">
        <v>41</v>
      </c>
      <c r="P6" s="295">
        <f t="shared" si="4"/>
        <v>84.166666666666657</v>
      </c>
      <c r="Q6" s="294">
        <v>1</v>
      </c>
      <c r="R6" s="294"/>
      <c r="S6" s="294"/>
      <c r="T6" s="295">
        <f t="shared" si="5"/>
        <v>0</v>
      </c>
      <c r="U6" s="294">
        <v>10</v>
      </c>
      <c r="V6" s="294">
        <v>5</v>
      </c>
      <c r="W6" s="294">
        <v>33</v>
      </c>
      <c r="X6" s="295">
        <f t="shared" si="6"/>
        <v>83</v>
      </c>
      <c r="Y6" s="294">
        <v>1</v>
      </c>
      <c r="Z6" s="294"/>
      <c r="AA6" s="294"/>
      <c r="AB6" s="295">
        <f t="shared" si="7"/>
        <v>0</v>
      </c>
      <c r="AC6" s="294">
        <v>1</v>
      </c>
      <c r="AD6" s="294"/>
      <c r="AE6" s="294"/>
      <c r="AF6" s="295">
        <f t="shared" si="8"/>
        <v>0</v>
      </c>
      <c r="AG6" s="294">
        <v>1</v>
      </c>
      <c r="AH6" s="294"/>
      <c r="AI6" s="294"/>
      <c r="AJ6" s="295">
        <f t="shared" si="9"/>
        <v>0</v>
      </c>
      <c r="AK6" s="294">
        <v>13</v>
      </c>
      <c r="AL6" s="294">
        <v>7</v>
      </c>
      <c r="AM6" s="294">
        <v>48</v>
      </c>
      <c r="AN6" s="295">
        <f t="shared" si="10"/>
        <v>90.769230769230774</v>
      </c>
      <c r="AO6" s="294">
        <v>1</v>
      </c>
      <c r="AP6" s="294">
        <v>0</v>
      </c>
      <c r="AQ6" s="294">
        <v>0</v>
      </c>
      <c r="AR6" s="295">
        <f t="shared" si="11"/>
        <v>0</v>
      </c>
      <c r="AS6" s="294">
        <v>13</v>
      </c>
      <c r="AT6" s="294">
        <v>5</v>
      </c>
      <c r="AU6" s="294">
        <v>39</v>
      </c>
      <c r="AV6" s="295">
        <f t="shared" si="12"/>
        <v>68.461538461538453</v>
      </c>
      <c r="AW6" s="294">
        <v>1</v>
      </c>
      <c r="AX6" s="294">
        <v>0</v>
      </c>
      <c r="AY6" s="294">
        <v>0</v>
      </c>
      <c r="AZ6" s="294"/>
      <c r="BA6" s="295">
        <f t="shared" si="13"/>
        <v>0</v>
      </c>
      <c r="BB6" s="296" t="str">
        <f t="shared" si="14"/>
        <v>500</v>
      </c>
      <c r="BC6" s="300">
        <v>500</v>
      </c>
      <c r="BD6" s="292">
        <f t="shared" si="15"/>
        <v>0</v>
      </c>
      <c r="BE6" s="296" t="str">
        <f t="shared" si="16"/>
        <v>geen actie</v>
      </c>
      <c r="BF6" s="273">
        <v>29</v>
      </c>
      <c r="BG6" s="291"/>
      <c r="BH6" s="291"/>
    </row>
    <row r="7" spans="1:63" s="297" customFormat="1" x14ac:dyDescent="0.3">
      <c r="A7" s="273">
        <v>3</v>
      </c>
      <c r="B7" s="273" t="str">
        <f t="shared" si="0"/>
        <v>v</v>
      </c>
      <c r="C7" s="473"/>
      <c r="D7" s="174" t="s">
        <v>380</v>
      </c>
      <c r="E7" s="190">
        <v>117111</v>
      </c>
      <c r="F7" s="186" t="s">
        <v>245</v>
      </c>
      <c r="G7" s="292">
        <f t="shared" si="1"/>
        <v>905</v>
      </c>
      <c r="H7" s="153">
        <v>2008</v>
      </c>
      <c r="I7" s="153">
        <f>Aantallen!$B$1</f>
        <v>2021</v>
      </c>
      <c r="J7" s="453">
        <f t="shared" si="2"/>
        <v>13</v>
      </c>
      <c r="K7" s="293">
        <f t="shared" si="3"/>
        <v>222</v>
      </c>
      <c r="L7" s="280">
        <v>683</v>
      </c>
      <c r="M7" s="294">
        <v>1</v>
      </c>
      <c r="N7" s="294"/>
      <c r="O7" s="294"/>
      <c r="P7" s="295">
        <f t="shared" si="4"/>
        <v>0</v>
      </c>
      <c r="Q7" s="294">
        <v>12</v>
      </c>
      <c r="R7" s="294">
        <v>7</v>
      </c>
      <c r="S7" s="294">
        <v>44</v>
      </c>
      <c r="T7" s="295">
        <f t="shared" si="5"/>
        <v>95</v>
      </c>
      <c r="U7" s="294">
        <v>10</v>
      </c>
      <c r="V7" s="294">
        <v>8</v>
      </c>
      <c r="W7" s="294">
        <v>47</v>
      </c>
      <c r="X7" s="295">
        <f t="shared" si="6"/>
        <v>127</v>
      </c>
      <c r="Y7" s="294">
        <v>1</v>
      </c>
      <c r="Z7" s="294"/>
      <c r="AA7" s="294"/>
      <c r="AB7" s="295">
        <f t="shared" si="7"/>
        <v>0</v>
      </c>
      <c r="AC7" s="294">
        <v>1</v>
      </c>
      <c r="AD7" s="294"/>
      <c r="AE7" s="294"/>
      <c r="AF7" s="295">
        <f t="shared" si="8"/>
        <v>0</v>
      </c>
      <c r="AG7" s="294">
        <v>1</v>
      </c>
      <c r="AH7" s="294"/>
      <c r="AI7" s="294"/>
      <c r="AJ7" s="295">
        <f t="shared" si="9"/>
        <v>0</v>
      </c>
      <c r="AK7" s="294">
        <v>1</v>
      </c>
      <c r="AL7" s="294"/>
      <c r="AM7" s="294"/>
      <c r="AN7" s="295">
        <f t="shared" si="10"/>
        <v>0</v>
      </c>
      <c r="AO7" s="294">
        <v>1</v>
      </c>
      <c r="AP7" s="294">
        <v>0</v>
      </c>
      <c r="AQ7" s="294">
        <v>0</v>
      </c>
      <c r="AR7" s="295">
        <f t="shared" si="11"/>
        <v>0</v>
      </c>
      <c r="AS7" s="294">
        <v>1</v>
      </c>
      <c r="AT7" s="294">
        <v>0</v>
      </c>
      <c r="AU7" s="294">
        <v>0</v>
      </c>
      <c r="AV7" s="295">
        <f t="shared" si="12"/>
        <v>0</v>
      </c>
      <c r="AW7" s="294">
        <v>1</v>
      </c>
      <c r="AX7" s="294">
        <v>0</v>
      </c>
      <c r="AY7" s="294">
        <v>0</v>
      </c>
      <c r="AZ7" s="294"/>
      <c r="BA7" s="295">
        <f t="shared" si="13"/>
        <v>0</v>
      </c>
      <c r="BB7" s="296">
        <f t="shared" si="14"/>
        <v>750</v>
      </c>
      <c r="BC7" s="300">
        <v>750</v>
      </c>
      <c r="BD7" s="292">
        <f t="shared" si="15"/>
        <v>0</v>
      </c>
      <c r="BE7" s="296" t="str">
        <f t="shared" si="16"/>
        <v>geen actie</v>
      </c>
      <c r="BF7" s="273">
        <v>3</v>
      </c>
      <c r="BG7" s="291"/>
    </row>
    <row r="8" spans="1:63" x14ac:dyDescent="0.3">
      <c r="A8" s="273">
        <v>38</v>
      </c>
      <c r="B8" s="273" t="str">
        <f t="shared" si="0"/>
        <v>v</v>
      </c>
      <c r="C8" s="484"/>
      <c r="D8" s="299" t="s">
        <v>592</v>
      </c>
      <c r="E8" s="292" t="s">
        <v>595</v>
      </c>
      <c r="F8" s="292" t="s">
        <v>591</v>
      </c>
      <c r="G8" s="292">
        <f t="shared" si="1"/>
        <v>47</v>
      </c>
      <c r="H8" s="292">
        <v>2007</v>
      </c>
      <c r="I8" s="153">
        <f>Aantallen!$B$1</f>
        <v>2021</v>
      </c>
      <c r="J8" s="453">
        <f t="shared" si="2"/>
        <v>14</v>
      </c>
      <c r="K8" s="293">
        <f t="shared" si="3"/>
        <v>47</v>
      </c>
      <c r="L8" s="280">
        <v>0</v>
      </c>
      <c r="M8" s="294">
        <v>10</v>
      </c>
      <c r="N8" s="294">
        <v>2</v>
      </c>
      <c r="O8" s="294">
        <v>27</v>
      </c>
      <c r="P8" s="295">
        <f t="shared" si="4"/>
        <v>47</v>
      </c>
      <c r="Q8" s="294">
        <v>1</v>
      </c>
      <c r="R8" s="294"/>
      <c r="S8" s="294"/>
      <c r="T8" s="295">
        <f t="shared" si="5"/>
        <v>0</v>
      </c>
      <c r="U8" s="294">
        <v>1</v>
      </c>
      <c r="V8" s="294"/>
      <c r="W8" s="294"/>
      <c r="X8" s="295">
        <f t="shared" si="6"/>
        <v>0</v>
      </c>
      <c r="Y8" s="294">
        <v>1</v>
      </c>
      <c r="Z8" s="294"/>
      <c r="AA8" s="294"/>
      <c r="AB8" s="295">
        <f t="shared" si="7"/>
        <v>0</v>
      </c>
      <c r="AC8" s="294">
        <v>1</v>
      </c>
      <c r="AD8" s="294"/>
      <c r="AE8" s="294"/>
      <c r="AF8" s="295">
        <f t="shared" si="8"/>
        <v>0</v>
      </c>
      <c r="AG8" s="294">
        <v>1</v>
      </c>
      <c r="AH8" s="294"/>
      <c r="AI8" s="294"/>
      <c r="AJ8" s="295">
        <f t="shared" si="9"/>
        <v>0</v>
      </c>
      <c r="AK8" s="294">
        <v>1</v>
      </c>
      <c r="AL8" s="294"/>
      <c r="AM8" s="294"/>
      <c r="AN8" s="295">
        <f t="shared" si="10"/>
        <v>0</v>
      </c>
      <c r="AO8" s="294">
        <v>1</v>
      </c>
      <c r="AP8" s="294">
        <v>0</v>
      </c>
      <c r="AQ8" s="294">
        <v>0</v>
      </c>
      <c r="AR8" s="295">
        <f t="shared" si="11"/>
        <v>0</v>
      </c>
      <c r="AS8" s="294">
        <v>1</v>
      </c>
      <c r="AT8" s="294">
        <v>0</v>
      </c>
      <c r="AU8" s="294">
        <v>0</v>
      </c>
      <c r="AV8" s="295">
        <f t="shared" si="12"/>
        <v>0</v>
      </c>
      <c r="AW8" s="294">
        <v>1</v>
      </c>
      <c r="AX8" s="294">
        <v>0</v>
      </c>
      <c r="AY8" s="294">
        <v>0</v>
      </c>
      <c r="AZ8" s="294"/>
      <c r="BA8" s="295">
        <f t="shared" si="13"/>
        <v>0</v>
      </c>
      <c r="BB8" s="296">
        <f t="shared" si="14"/>
        <v>0</v>
      </c>
      <c r="BC8" s="300">
        <v>0</v>
      </c>
      <c r="BD8" s="292">
        <f t="shared" si="15"/>
        <v>0</v>
      </c>
      <c r="BE8" s="296" t="str">
        <f t="shared" si="16"/>
        <v>geen actie</v>
      </c>
      <c r="BF8" s="273">
        <v>38</v>
      </c>
      <c r="BH8" s="297"/>
    </row>
    <row r="9" spans="1:63" x14ac:dyDescent="0.3">
      <c r="A9" s="273">
        <v>32</v>
      </c>
      <c r="B9" s="273" t="str">
        <f t="shared" si="0"/>
        <v>v</v>
      </c>
      <c r="C9" s="484"/>
      <c r="D9" s="299" t="s">
        <v>606</v>
      </c>
      <c r="E9" s="292" t="s">
        <v>607</v>
      </c>
      <c r="F9" s="292" t="s">
        <v>591</v>
      </c>
      <c r="G9" s="292">
        <f t="shared" si="1"/>
        <v>90</v>
      </c>
      <c r="H9" s="292">
        <v>2010</v>
      </c>
      <c r="I9" s="153">
        <f>Aantallen!$B$1</f>
        <v>2021</v>
      </c>
      <c r="J9" s="453">
        <f t="shared" si="2"/>
        <v>11</v>
      </c>
      <c r="K9" s="293">
        <f t="shared" si="3"/>
        <v>90</v>
      </c>
      <c r="L9" s="280">
        <v>0</v>
      </c>
      <c r="M9" s="294">
        <v>11</v>
      </c>
      <c r="N9" s="294">
        <v>6</v>
      </c>
      <c r="O9" s="294">
        <v>39</v>
      </c>
      <c r="P9" s="295">
        <f t="shared" si="4"/>
        <v>90</v>
      </c>
      <c r="Q9" s="294">
        <v>1</v>
      </c>
      <c r="R9" s="294"/>
      <c r="S9" s="294"/>
      <c r="T9" s="295">
        <f t="shared" si="5"/>
        <v>0</v>
      </c>
      <c r="U9" s="294">
        <v>1</v>
      </c>
      <c r="V9" s="294"/>
      <c r="W9" s="294"/>
      <c r="X9" s="295">
        <f t="shared" si="6"/>
        <v>0</v>
      </c>
      <c r="Y9" s="294">
        <v>1</v>
      </c>
      <c r="Z9" s="294"/>
      <c r="AA9" s="294"/>
      <c r="AB9" s="295">
        <f t="shared" si="7"/>
        <v>0</v>
      </c>
      <c r="AC9" s="294">
        <v>1</v>
      </c>
      <c r="AD9" s="294"/>
      <c r="AE9" s="294"/>
      <c r="AF9" s="295">
        <f t="shared" si="8"/>
        <v>0</v>
      </c>
      <c r="AG9" s="294">
        <v>1</v>
      </c>
      <c r="AH9" s="294"/>
      <c r="AI9" s="294"/>
      <c r="AJ9" s="295">
        <f t="shared" si="9"/>
        <v>0</v>
      </c>
      <c r="AK9" s="294">
        <v>1</v>
      </c>
      <c r="AL9" s="294"/>
      <c r="AM9" s="294"/>
      <c r="AN9" s="295">
        <f t="shared" si="10"/>
        <v>0</v>
      </c>
      <c r="AO9" s="294">
        <v>1</v>
      </c>
      <c r="AP9" s="294">
        <v>0</v>
      </c>
      <c r="AQ9" s="294">
        <v>0</v>
      </c>
      <c r="AR9" s="295">
        <f t="shared" si="11"/>
        <v>0</v>
      </c>
      <c r="AS9" s="294">
        <v>1</v>
      </c>
      <c r="AT9" s="294">
        <v>0</v>
      </c>
      <c r="AU9" s="294">
        <v>0</v>
      </c>
      <c r="AV9" s="295">
        <f t="shared" si="12"/>
        <v>0</v>
      </c>
      <c r="AW9" s="294">
        <v>1</v>
      </c>
      <c r="AX9" s="294">
        <v>0</v>
      </c>
      <c r="AY9" s="294">
        <v>0</v>
      </c>
      <c r="AZ9" s="294"/>
      <c r="BA9" s="295">
        <f t="shared" si="13"/>
        <v>0</v>
      </c>
      <c r="BB9" s="296">
        <f t="shared" si="14"/>
        <v>0</v>
      </c>
      <c r="BC9" s="300">
        <v>0</v>
      </c>
      <c r="BD9" s="292">
        <f t="shared" si="15"/>
        <v>0</v>
      </c>
      <c r="BE9" s="296" t="str">
        <f t="shared" si="16"/>
        <v>geen actie</v>
      </c>
      <c r="BF9" s="273">
        <v>32</v>
      </c>
    </row>
    <row r="10" spans="1:63" x14ac:dyDescent="0.3">
      <c r="A10" s="273">
        <v>4</v>
      </c>
      <c r="B10" s="273" t="str">
        <f t="shared" si="0"/>
        <v>v</v>
      </c>
      <c r="C10" s="473"/>
      <c r="D10" s="311" t="s">
        <v>381</v>
      </c>
      <c r="E10" s="153">
        <v>116408</v>
      </c>
      <c r="F10" s="153" t="s">
        <v>382</v>
      </c>
      <c r="G10" s="292">
        <f t="shared" si="1"/>
        <v>1204.1989676989676</v>
      </c>
      <c r="H10" s="153">
        <v>2008</v>
      </c>
      <c r="I10" s="153">
        <f>Aantallen!$B$1</f>
        <v>2021</v>
      </c>
      <c r="J10" s="453">
        <f t="shared" si="2"/>
        <v>13</v>
      </c>
      <c r="K10" s="293">
        <f t="shared" si="3"/>
        <v>738.19896769896764</v>
      </c>
      <c r="L10" s="280">
        <v>466</v>
      </c>
      <c r="M10" s="294">
        <v>11</v>
      </c>
      <c r="N10" s="294">
        <v>3</v>
      </c>
      <c r="O10" s="294">
        <v>24</v>
      </c>
      <c r="P10" s="295">
        <f t="shared" si="4"/>
        <v>49.090909090909093</v>
      </c>
      <c r="Q10" s="294">
        <v>12</v>
      </c>
      <c r="R10" s="294">
        <v>1</v>
      </c>
      <c r="S10" s="294">
        <v>24</v>
      </c>
      <c r="T10" s="295">
        <f t="shared" si="5"/>
        <v>28.333333333333336</v>
      </c>
      <c r="U10" s="294">
        <v>1</v>
      </c>
      <c r="V10" s="294"/>
      <c r="W10" s="294"/>
      <c r="X10" s="295">
        <f t="shared" si="6"/>
        <v>0</v>
      </c>
      <c r="Y10" s="294">
        <v>12</v>
      </c>
      <c r="Z10" s="294">
        <v>6</v>
      </c>
      <c r="AA10" s="294">
        <v>38</v>
      </c>
      <c r="AB10" s="295">
        <f t="shared" si="7"/>
        <v>81.666666666666657</v>
      </c>
      <c r="AC10" s="294">
        <v>1</v>
      </c>
      <c r="AD10" s="294"/>
      <c r="AE10" s="294"/>
      <c r="AF10" s="295">
        <f t="shared" si="8"/>
        <v>0</v>
      </c>
      <c r="AG10" s="294">
        <v>10</v>
      </c>
      <c r="AH10" s="294">
        <v>7</v>
      </c>
      <c r="AI10" s="294">
        <v>38</v>
      </c>
      <c r="AJ10" s="295">
        <f t="shared" si="9"/>
        <v>108</v>
      </c>
      <c r="AK10" s="294">
        <v>13</v>
      </c>
      <c r="AL10" s="294">
        <v>7</v>
      </c>
      <c r="AM10" s="294">
        <v>52</v>
      </c>
      <c r="AN10" s="295">
        <f t="shared" si="10"/>
        <v>93.846153846153854</v>
      </c>
      <c r="AO10" s="294">
        <v>7</v>
      </c>
      <c r="AP10" s="294">
        <v>6</v>
      </c>
      <c r="AQ10" s="294">
        <v>32</v>
      </c>
      <c r="AR10" s="295">
        <f t="shared" si="11"/>
        <v>131.42857142857142</v>
      </c>
      <c r="AS10" s="294">
        <v>12</v>
      </c>
      <c r="AT10" s="294">
        <v>7</v>
      </c>
      <c r="AU10" s="294">
        <v>45</v>
      </c>
      <c r="AV10" s="295">
        <f t="shared" si="12"/>
        <v>95.833333333333343</v>
      </c>
      <c r="AW10" s="294">
        <v>1</v>
      </c>
      <c r="AX10" s="294">
        <v>0</v>
      </c>
      <c r="AY10" s="294">
        <v>0</v>
      </c>
      <c r="AZ10" s="294">
        <v>150</v>
      </c>
      <c r="BA10" s="295">
        <f t="shared" si="13"/>
        <v>150</v>
      </c>
      <c r="BB10" s="296">
        <f t="shared" si="14"/>
        <v>1000</v>
      </c>
      <c r="BC10" s="300">
        <v>1000</v>
      </c>
      <c r="BD10" s="292">
        <f t="shared" si="15"/>
        <v>0</v>
      </c>
      <c r="BE10" s="296" t="str">
        <f t="shared" si="16"/>
        <v>geen actie</v>
      </c>
      <c r="BF10" s="273">
        <v>4</v>
      </c>
      <c r="BG10" s="297"/>
      <c r="BH10" s="297"/>
    </row>
    <row r="11" spans="1:63" x14ac:dyDescent="0.3">
      <c r="A11" s="273">
        <v>5</v>
      </c>
      <c r="B11" s="273" t="str">
        <f t="shared" si="0"/>
        <v>v</v>
      </c>
      <c r="C11" s="455"/>
      <c r="D11" s="299" t="s">
        <v>554</v>
      </c>
      <c r="E11" s="292">
        <v>119001</v>
      </c>
      <c r="F11" s="292" t="s">
        <v>241</v>
      </c>
      <c r="G11" s="292">
        <f t="shared" si="1"/>
        <v>70</v>
      </c>
      <c r="H11" s="292">
        <v>2007</v>
      </c>
      <c r="I11" s="153">
        <f>Aantallen!$B$1</f>
        <v>2021</v>
      </c>
      <c r="J11" s="453">
        <f t="shared" si="2"/>
        <v>14</v>
      </c>
      <c r="K11" s="293">
        <f t="shared" si="3"/>
        <v>0</v>
      </c>
      <c r="L11" s="280">
        <v>70</v>
      </c>
      <c r="M11" s="294">
        <v>1</v>
      </c>
      <c r="N11" s="294"/>
      <c r="O11" s="294"/>
      <c r="P11" s="295">
        <f t="shared" si="4"/>
        <v>0</v>
      </c>
      <c r="Q11" s="294">
        <v>1</v>
      </c>
      <c r="R11" s="294"/>
      <c r="S11" s="294"/>
      <c r="T11" s="295">
        <f t="shared" si="5"/>
        <v>0</v>
      </c>
      <c r="U11" s="294">
        <v>1</v>
      </c>
      <c r="V11" s="294"/>
      <c r="W11" s="294"/>
      <c r="X11" s="295">
        <f t="shared" si="6"/>
        <v>0</v>
      </c>
      <c r="Y11" s="294">
        <v>1</v>
      </c>
      <c r="Z11" s="294"/>
      <c r="AA11" s="294"/>
      <c r="AB11" s="295">
        <f t="shared" si="7"/>
        <v>0</v>
      </c>
      <c r="AC11" s="294">
        <v>1</v>
      </c>
      <c r="AD11" s="294"/>
      <c r="AE11" s="294"/>
      <c r="AF11" s="295">
        <f t="shared" si="8"/>
        <v>0</v>
      </c>
      <c r="AG11" s="294">
        <v>1</v>
      </c>
      <c r="AH11" s="294"/>
      <c r="AI11" s="294"/>
      <c r="AJ11" s="295">
        <f t="shared" si="9"/>
        <v>0</v>
      </c>
      <c r="AK11" s="294">
        <v>1</v>
      </c>
      <c r="AL11" s="294"/>
      <c r="AM11" s="294"/>
      <c r="AN11" s="295">
        <f t="shared" si="10"/>
        <v>0</v>
      </c>
      <c r="AO11" s="294">
        <v>1</v>
      </c>
      <c r="AP11" s="294">
        <v>0</v>
      </c>
      <c r="AQ11" s="294">
        <v>0</v>
      </c>
      <c r="AR11" s="295">
        <f t="shared" si="11"/>
        <v>0</v>
      </c>
      <c r="AS11" s="294">
        <v>1</v>
      </c>
      <c r="AT11" s="294">
        <v>0</v>
      </c>
      <c r="AU11" s="294">
        <v>0</v>
      </c>
      <c r="AV11" s="295">
        <f t="shared" si="12"/>
        <v>0</v>
      </c>
      <c r="AW11" s="294">
        <v>1</v>
      </c>
      <c r="AX11" s="294">
        <v>0</v>
      </c>
      <c r="AY11" s="294">
        <v>0</v>
      </c>
      <c r="AZ11" s="294"/>
      <c r="BA11" s="295">
        <f t="shared" si="13"/>
        <v>0</v>
      </c>
      <c r="BB11" s="296">
        <f t="shared" si="14"/>
        <v>0</v>
      </c>
      <c r="BC11" s="300">
        <v>0</v>
      </c>
      <c r="BD11" s="292">
        <f t="shared" si="15"/>
        <v>0</v>
      </c>
      <c r="BE11" s="296" t="str">
        <f t="shared" si="16"/>
        <v>geen actie</v>
      </c>
      <c r="BF11" s="273">
        <v>5</v>
      </c>
      <c r="BG11" s="297"/>
      <c r="BH11" s="297"/>
    </row>
    <row r="12" spans="1:63" s="297" customFormat="1" x14ac:dyDescent="0.3">
      <c r="A12" s="273">
        <v>6</v>
      </c>
      <c r="B12" s="273" t="str">
        <f t="shared" si="0"/>
        <v>v</v>
      </c>
      <c r="C12" s="298"/>
      <c r="D12" s="301" t="s">
        <v>356</v>
      </c>
      <c r="E12" s="153">
        <v>117570</v>
      </c>
      <c r="F12" s="153" t="s">
        <v>357</v>
      </c>
      <c r="G12" s="292">
        <f t="shared" si="1"/>
        <v>346</v>
      </c>
      <c r="H12" s="153">
        <v>2007</v>
      </c>
      <c r="I12" s="153">
        <f>Aantallen!$B$1</f>
        <v>2021</v>
      </c>
      <c r="J12" s="453">
        <f t="shared" si="2"/>
        <v>14</v>
      </c>
      <c r="K12" s="293">
        <f t="shared" si="3"/>
        <v>0</v>
      </c>
      <c r="L12" s="280">
        <v>346</v>
      </c>
      <c r="M12" s="294">
        <v>1</v>
      </c>
      <c r="N12" s="294"/>
      <c r="O12" s="294"/>
      <c r="P12" s="295">
        <f t="shared" si="4"/>
        <v>0</v>
      </c>
      <c r="Q12" s="294">
        <v>1</v>
      </c>
      <c r="R12" s="294"/>
      <c r="S12" s="294"/>
      <c r="T12" s="295">
        <f t="shared" si="5"/>
        <v>0</v>
      </c>
      <c r="U12" s="294">
        <v>1</v>
      </c>
      <c r="V12" s="294"/>
      <c r="W12" s="294"/>
      <c r="X12" s="295">
        <f t="shared" si="6"/>
        <v>0</v>
      </c>
      <c r="Y12" s="294">
        <v>1</v>
      </c>
      <c r="Z12" s="294"/>
      <c r="AA12" s="294"/>
      <c r="AB12" s="295">
        <f t="shared" si="7"/>
        <v>0</v>
      </c>
      <c r="AC12" s="294">
        <v>1</v>
      </c>
      <c r="AD12" s="294"/>
      <c r="AE12" s="294"/>
      <c r="AF12" s="295">
        <f t="shared" si="8"/>
        <v>0</v>
      </c>
      <c r="AG12" s="294">
        <v>1</v>
      </c>
      <c r="AH12" s="294"/>
      <c r="AI12" s="294"/>
      <c r="AJ12" s="295">
        <f t="shared" si="9"/>
        <v>0</v>
      </c>
      <c r="AK12" s="294">
        <v>1</v>
      </c>
      <c r="AL12" s="294"/>
      <c r="AM12" s="294"/>
      <c r="AN12" s="295">
        <f t="shared" si="10"/>
        <v>0</v>
      </c>
      <c r="AO12" s="294">
        <v>1</v>
      </c>
      <c r="AP12" s="294">
        <v>0</v>
      </c>
      <c r="AQ12" s="294">
        <v>0</v>
      </c>
      <c r="AR12" s="295">
        <f t="shared" si="11"/>
        <v>0</v>
      </c>
      <c r="AS12" s="294">
        <v>1</v>
      </c>
      <c r="AT12" s="294">
        <v>0</v>
      </c>
      <c r="AU12" s="294">
        <v>0</v>
      </c>
      <c r="AV12" s="295">
        <f t="shared" si="12"/>
        <v>0</v>
      </c>
      <c r="AW12" s="294">
        <v>1</v>
      </c>
      <c r="AX12" s="294">
        <v>0</v>
      </c>
      <c r="AY12" s="294">
        <v>0</v>
      </c>
      <c r="AZ12" s="294"/>
      <c r="BA12" s="295">
        <f t="shared" si="13"/>
        <v>0</v>
      </c>
      <c r="BB12" s="296">
        <f t="shared" si="14"/>
        <v>250</v>
      </c>
      <c r="BC12" s="300">
        <v>250</v>
      </c>
      <c r="BD12" s="292">
        <f t="shared" si="15"/>
        <v>0</v>
      </c>
      <c r="BE12" s="296" t="str">
        <f t="shared" si="16"/>
        <v>geen actie</v>
      </c>
      <c r="BF12" s="273">
        <v>6</v>
      </c>
    </row>
    <row r="13" spans="1:63" s="297" customFormat="1" x14ac:dyDescent="0.3">
      <c r="A13" s="273">
        <v>48</v>
      </c>
      <c r="B13" s="273" t="str">
        <f t="shared" si="0"/>
        <v>v</v>
      </c>
      <c r="C13" s="484"/>
      <c r="D13" s="299" t="s">
        <v>719</v>
      </c>
      <c r="E13" s="292">
        <v>115117</v>
      </c>
      <c r="F13" s="292" t="s">
        <v>384</v>
      </c>
      <c r="G13" s="292">
        <f t="shared" si="1"/>
        <v>102.72727272727273</v>
      </c>
      <c r="H13" s="292">
        <v>2007</v>
      </c>
      <c r="I13" s="153">
        <f>Aantallen!$B$1</f>
        <v>2021</v>
      </c>
      <c r="J13" s="453">
        <f t="shared" si="2"/>
        <v>14</v>
      </c>
      <c r="K13" s="293">
        <f t="shared" si="3"/>
        <v>102.72727272727273</v>
      </c>
      <c r="L13" s="280">
        <v>0</v>
      </c>
      <c r="M13" s="294">
        <v>1</v>
      </c>
      <c r="N13" s="294"/>
      <c r="O13" s="294"/>
      <c r="P13" s="295">
        <f t="shared" si="4"/>
        <v>0</v>
      </c>
      <c r="Q13" s="294">
        <v>1</v>
      </c>
      <c r="R13" s="294"/>
      <c r="S13" s="294"/>
      <c r="T13" s="295">
        <f t="shared" si="5"/>
        <v>0</v>
      </c>
      <c r="U13" s="294">
        <v>1</v>
      </c>
      <c r="V13" s="294"/>
      <c r="W13" s="294"/>
      <c r="X13" s="295">
        <f t="shared" si="6"/>
        <v>0</v>
      </c>
      <c r="Y13" s="294">
        <v>1</v>
      </c>
      <c r="Z13" s="294"/>
      <c r="AA13" s="294"/>
      <c r="AB13" s="295">
        <f t="shared" si="7"/>
        <v>0</v>
      </c>
      <c r="AC13" s="294">
        <v>1</v>
      </c>
      <c r="AD13" s="294"/>
      <c r="AE13" s="294"/>
      <c r="AF13" s="295">
        <f t="shared" si="8"/>
        <v>0</v>
      </c>
      <c r="AG13" s="294">
        <v>1</v>
      </c>
      <c r="AH13" s="294"/>
      <c r="AI13" s="294"/>
      <c r="AJ13" s="295">
        <f t="shared" si="9"/>
        <v>0</v>
      </c>
      <c r="AK13" s="294">
        <v>1</v>
      </c>
      <c r="AL13" s="294"/>
      <c r="AM13" s="294"/>
      <c r="AN13" s="295">
        <f t="shared" si="10"/>
        <v>0</v>
      </c>
      <c r="AO13" s="294">
        <v>1</v>
      </c>
      <c r="AP13" s="294">
        <v>0</v>
      </c>
      <c r="AQ13" s="294">
        <v>0</v>
      </c>
      <c r="AR13" s="295">
        <f t="shared" si="11"/>
        <v>0</v>
      </c>
      <c r="AS13" s="294">
        <v>11</v>
      </c>
      <c r="AT13" s="294">
        <v>7</v>
      </c>
      <c r="AU13" s="294">
        <v>43</v>
      </c>
      <c r="AV13" s="295">
        <f t="shared" si="12"/>
        <v>102.72727272727273</v>
      </c>
      <c r="AW13" s="294">
        <v>1</v>
      </c>
      <c r="AX13" s="294">
        <v>0</v>
      </c>
      <c r="AY13" s="294">
        <v>0</v>
      </c>
      <c r="AZ13" s="294"/>
      <c r="BA13" s="295">
        <f t="shared" si="13"/>
        <v>0</v>
      </c>
      <c r="BB13" s="296">
        <f t="shared" si="14"/>
        <v>0</v>
      </c>
      <c r="BC13" s="300">
        <v>0</v>
      </c>
      <c r="BD13" s="292">
        <f t="shared" si="15"/>
        <v>0</v>
      </c>
      <c r="BE13" s="296" t="str">
        <f t="shared" si="16"/>
        <v>geen actie</v>
      </c>
      <c r="BF13" s="273">
        <v>48</v>
      </c>
      <c r="BG13" s="291"/>
    </row>
    <row r="14" spans="1:63" s="297" customFormat="1" x14ac:dyDescent="0.3">
      <c r="A14" s="273">
        <v>45</v>
      </c>
      <c r="B14" s="273" t="str">
        <f t="shared" si="0"/>
        <v>v</v>
      </c>
      <c r="C14" s="298"/>
      <c r="D14" s="299" t="s">
        <v>679</v>
      </c>
      <c r="E14" s="292"/>
      <c r="F14" s="292" t="s">
        <v>241</v>
      </c>
      <c r="G14" s="292">
        <f t="shared" si="1"/>
        <v>0</v>
      </c>
      <c r="H14" s="292"/>
      <c r="I14" s="153">
        <f>Aantallen!$B$1</f>
        <v>2021</v>
      </c>
      <c r="J14" s="453">
        <f t="shared" si="2"/>
        <v>2021</v>
      </c>
      <c r="K14" s="293">
        <f t="shared" si="3"/>
        <v>0</v>
      </c>
      <c r="L14" s="280">
        <v>0</v>
      </c>
      <c r="M14" s="294">
        <v>1</v>
      </c>
      <c r="N14" s="294"/>
      <c r="O14" s="294"/>
      <c r="P14" s="295">
        <f t="shared" si="4"/>
        <v>0</v>
      </c>
      <c r="Q14" s="294">
        <v>1</v>
      </c>
      <c r="R14" s="294"/>
      <c r="S14" s="294"/>
      <c r="T14" s="295">
        <f t="shared" si="5"/>
        <v>0</v>
      </c>
      <c r="U14" s="294">
        <v>1</v>
      </c>
      <c r="V14" s="294"/>
      <c r="W14" s="294"/>
      <c r="X14" s="295">
        <f t="shared" si="6"/>
        <v>0</v>
      </c>
      <c r="Y14" s="294">
        <v>1</v>
      </c>
      <c r="Z14" s="294"/>
      <c r="AA14" s="294"/>
      <c r="AB14" s="295">
        <f t="shared" si="7"/>
        <v>0</v>
      </c>
      <c r="AC14" s="294">
        <v>1</v>
      </c>
      <c r="AD14" s="294"/>
      <c r="AE14" s="294"/>
      <c r="AF14" s="295">
        <f t="shared" si="8"/>
        <v>0</v>
      </c>
      <c r="AG14" s="294">
        <v>1</v>
      </c>
      <c r="AH14" s="294"/>
      <c r="AI14" s="294"/>
      <c r="AJ14" s="295">
        <f t="shared" si="9"/>
        <v>0</v>
      </c>
      <c r="AK14" s="294">
        <v>1</v>
      </c>
      <c r="AL14" s="294"/>
      <c r="AM14" s="294"/>
      <c r="AN14" s="295">
        <f t="shared" si="10"/>
        <v>0</v>
      </c>
      <c r="AO14" s="294">
        <v>1</v>
      </c>
      <c r="AP14" s="294">
        <v>0</v>
      </c>
      <c r="AQ14" s="294">
        <v>0</v>
      </c>
      <c r="AR14" s="295">
        <f t="shared" si="11"/>
        <v>0</v>
      </c>
      <c r="AS14" s="294">
        <v>1</v>
      </c>
      <c r="AT14" s="294">
        <v>0</v>
      </c>
      <c r="AU14" s="294">
        <v>0</v>
      </c>
      <c r="AV14" s="295">
        <f t="shared" si="12"/>
        <v>0</v>
      </c>
      <c r="AW14" s="294">
        <v>1</v>
      </c>
      <c r="AX14" s="294">
        <v>0</v>
      </c>
      <c r="AY14" s="294">
        <v>0</v>
      </c>
      <c r="AZ14" s="294"/>
      <c r="BA14" s="295">
        <f t="shared" si="13"/>
        <v>0</v>
      </c>
      <c r="BB14" s="296">
        <f t="shared" si="14"/>
        <v>0</v>
      </c>
      <c r="BC14" s="300">
        <v>0</v>
      </c>
      <c r="BD14" s="292">
        <f t="shared" si="15"/>
        <v>0</v>
      </c>
      <c r="BE14" s="296" t="str">
        <f t="shared" si="16"/>
        <v>geen actie</v>
      </c>
      <c r="BF14" s="273">
        <v>45</v>
      </c>
      <c r="BG14" s="291"/>
    </row>
    <row r="15" spans="1:63" s="297" customFormat="1" x14ac:dyDescent="0.3">
      <c r="A15" s="273">
        <v>7</v>
      </c>
      <c r="B15" s="273" t="str">
        <f t="shared" si="0"/>
        <v>v</v>
      </c>
      <c r="C15" s="455"/>
      <c r="D15" s="299" t="s">
        <v>574</v>
      </c>
      <c r="E15" s="292"/>
      <c r="F15" s="292" t="s">
        <v>319</v>
      </c>
      <c r="G15" s="292">
        <f t="shared" si="1"/>
        <v>81</v>
      </c>
      <c r="H15" s="292">
        <v>2006</v>
      </c>
      <c r="I15" s="153">
        <f>Aantallen!$B$1</f>
        <v>2021</v>
      </c>
      <c r="J15" s="453">
        <f t="shared" si="2"/>
        <v>15</v>
      </c>
      <c r="K15" s="293">
        <f t="shared" si="3"/>
        <v>0</v>
      </c>
      <c r="L15" s="280">
        <v>81</v>
      </c>
      <c r="M15" s="294">
        <v>1</v>
      </c>
      <c r="N15" s="294"/>
      <c r="O15" s="294"/>
      <c r="P15" s="295">
        <f t="shared" si="4"/>
        <v>0</v>
      </c>
      <c r="Q15" s="294">
        <v>1</v>
      </c>
      <c r="R15" s="294"/>
      <c r="S15" s="294"/>
      <c r="T15" s="295">
        <f t="shared" si="5"/>
        <v>0</v>
      </c>
      <c r="U15" s="294">
        <v>1</v>
      </c>
      <c r="V15" s="294"/>
      <c r="W15" s="294"/>
      <c r="X15" s="295">
        <f t="shared" si="6"/>
        <v>0</v>
      </c>
      <c r="Y15" s="294">
        <v>1</v>
      </c>
      <c r="Z15" s="294"/>
      <c r="AA15" s="294"/>
      <c r="AB15" s="295">
        <f t="shared" si="7"/>
        <v>0</v>
      </c>
      <c r="AC15" s="294">
        <v>1</v>
      </c>
      <c r="AD15" s="294"/>
      <c r="AE15" s="294"/>
      <c r="AF15" s="295">
        <f t="shared" si="8"/>
        <v>0</v>
      </c>
      <c r="AG15" s="294">
        <v>1</v>
      </c>
      <c r="AH15" s="294"/>
      <c r="AI15" s="294"/>
      <c r="AJ15" s="295">
        <f t="shared" si="9"/>
        <v>0</v>
      </c>
      <c r="AK15" s="294">
        <v>1</v>
      </c>
      <c r="AL15" s="294"/>
      <c r="AM15" s="294"/>
      <c r="AN15" s="295">
        <f t="shared" si="10"/>
        <v>0</v>
      </c>
      <c r="AO15" s="294">
        <v>1</v>
      </c>
      <c r="AP15" s="294">
        <v>0</v>
      </c>
      <c r="AQ15" s="294">
        <v>0</v>
      </c>
      <c r="AR15" s="295">
        <f t="shared" si="11"/>
        <v>0</v>
      </c>
      <c r="AS15" s="294">
        <v>1</v>
      </c>
      <c r="AT15" s="294">
        <v>0</v>
      </c>
      <c r="AU15" s="294">
        <v>0</v>
      </c>
      <c r="AV15" s="295">
        <f t="shared" si="12"/>
        <v>0</v>
      </c>
      <c r="AW15" s="294">
        <v>1</v>
      </c>
      <c r="AX15" s="294">
        <v>0</v>
      </c>
      <c r="AY15" s="294">
        <v>0</v>
      </c>
      <c r="AZ15" s="294"/>
      <c r="BA15" s="295">
        <f t="shared" si="13"/>
        <v>0</v>
      </c>
      <c r="BB15" s="296">
        <f t="shared" si="14"/>
        <v>0</v>
      </c>
      <c r="BC15" s="300">
        <v>0</v>
      </c>
      <c r="BD15" s="292">
        <f t="shared" si="15"/>
        <v>0</v>
      </c>
      <c r="BE15" s="296" t="str">
        <f t="shared" si="16"/>
        <v>geen actie</v>
      </c>
      <c r="BF15" s="273">
        <v>7</v>
      </c>
      <c r="BG15" s="291"/>
    </row>
    <row r="16" spans="1:63" s="297" customFormat="1" x14ac:dyDescent="0.3">
      <c r="A16" s="273">
        <v>49</v>
      </c>
      <c r="B16" s="273" t="str">
        <f t="shared" si="0"/>
        <v>v</v>
      </c>
      <c r="C16" s="498"/>
      <c r="D16" s="299" t="s">
        <v>615</v>
      </c>
      <c r="E16" s="292">
        <v>119451</v>
      </c>
      <c r="F16" s="292" t="s">
        <v>366</v>
      </c>
      <c r="G16" s="292">
        <f t="shared" si="1"/>
        <v>210.28571428571428</v>
      </c>
      <c r="H16" s="292">
        <v>2010</v>
      </c>
      <c r="I16" s="153">
        <f>Aantallen!$B$1</f>
        <v>2021</v>
      </c>
      <c r="J16" s="453">
        <f t="shared" si="2"/>
        <v>11</v>
      </c>
      <c r="K16" s="293">
        <f t="shared" si="3"/>
        <v>19.285714285714278</v>
      </c>
      <c r="L16" s="280">
        <v>191</v>
      </c>
      <c r="M16" s="294">
        <v>1</v>
      </c>
      <c r="N16" s="294"/>
      <c r="O16" s="294"/>
      <c r="P16" s="295">
        <f t="shared" si="4"/>
        <v>0</v>
      </c>
      <c r="Q16" s="294">
        <v>1</v>
      </c>
      <c r="R16" s="294"/>
      <c r="S16" s="294"/>
      <c r="T16" s="295">
        <f t="shared" si="5"/>
        <v>0</v>
      </c>
      <c r="U16" s="294">
        <v>1</v>
      </c>
      <c r="V16" s="294"/>
      <c r="W16" s="294"/>
      <c r="X16" s="295">
        <f t="shared" si="6"/>
        <v>0</v>
      </c>
      <c r="Y16" s="294">
        <v>1</v>
      </c>
      <c r="Z16" s="294"/>
      <c r="AA16" s="294"/>
      <c r="AB16" s="295">
        <f t="shared" si="7"/>
        <v>0</v>
      </c>
      <c r="AC16" s="294">
        <v>1</v>
      </c>
      <c r="AD16" s="294"/>
      <c r="AE16" s="294"/>
      <c r="AF16" s="295">
        <f t="shared" si="8"/>
        <v>0</v>
      </c>
      <c r="AG16" s="294">
        <v>1</v>
      </c>
      <c r="AH16" s="294"/>
      <c r="AI16" s="294"/>
      <c r="AJ16" s="295">
        <f t="shared" si="9"/>
        <v>0</v>
      </c>
      <c r="AK16" s="294">
        <v>1</v>
      </c>
      <c r="AL16" s="294">
        <v>0</v>
      </c>
      <c r="AM16" s="294">
        <v>0</v>
      </c>
      <c r="AN16" s="295">
        <f t="shared" si="10"/>
        <v>0</v>
      </c>
      <c r="AO16" s="294">
        <v>1</v>
      </c>
      <c r="AP16" s="294">
        <v>0</v>
      </c>
      <c r="AQ16" s="294">
        <v>0</v>
      </c>
      <c r="AR16" s="295">
        <f t="shared" si="11"/>
        <v>0</v>
      </c>
      <c r="AS16" s="294">
        <v>14</v>
      </c>
      <c r="AT16" s="294">
        <v>1</v>
      </c>
      <c r="AU16" s="294">
        <v>17</v>
      </c>
      <c r="AV16" s="295">
        <f t="shared" si="12"/>
        <v>19.285714285714285</v>
      </c>
      <c r="AW16" s="294">
        <v>1</v>
      </c>
      <c r="AX16" s="294">
        <v>0</v>
      </c>
      <c r="AY16" s="294">
        <v>0</v>
      </c>
      <c r="AZ16" s="294"/>
      <c r="BA16" s="295">
        <f t="shared" si="13"/>
        <v>0</v>
      </c>
      <c r="BB16" s="296">
        <f t="shared" si="14"/>
        <v>0</v>
      </c>
      <c r="BC16" s="300">
        <v>0</v>
      </c>
      <c r="BD16" s="292">
        <f t="shared" si="15"/>
        <v>0</v>
      </c>
      <c r="BE16" s="296" t="str">
        <f t="shared" si="16"/>
        <v>geen actie</v>
      </c>
      <c r="BF16" s="273">
        <v>49</v>
      </c>
      <c r="BG16" s="291"/>
    </row>
    <row r="17" spans="1:60" x14ac:dyDescent="0.3">
      <c r="A17" s="273">
        <v>41</v>
      </c>
      <c r="B17" s="273" t="str">
        <f t="shared" si="0"/>
        <v>v</v>
      </c>
      <c r="C17" s="273"/>
      <c r="D17" s="174" t="s">
        <v>286</v>
      </c>
      <c r="E17" s="190">
        <v>117721</v>
      </c>
      <c r="F17" s="185" t="s">
        <v>241</v>
      </c>
      <c r="G17" s="292">
        <f t="shared" si="1"/>
        <v>185.80647130647131</v>
      </c>
      <c r="H17" s="186">
        <v>2008</v>
      </c>
      <c r="I17" s="153">
        <f>Aantallen!$B$1</f>
        <v>2021</v>
      </c>
      <c r="J17" s="453">
        <f t="shared" si="2"/>
        <v>13</v>
      </c>
      <c r="K17" s="293">
        <f t="shared" si="3"/>
        <v>185.80647130647131</v>
      </c>
      <c r="L17" s="280">
        <v>0</v>
      </c>
      <c r="M17" s="294">
        <v>1</v>
      </c>
      <c r="N17" s="294"/>
      <c r="O17" s="294"/>
      <c r="P17" s="295">
        <f t="shared" si="4"/>
        <v>0</v>
      </c>
      <c r="Q17" s="294">
        <v>1</v>
      </c>
      <c r="R17" s="294"/>
      <c r="S17" s="294"/>
      <c r="T17" s="295">
        <f t="shared" si="5"/>
        <v>0</v>
      </c>
      <c r="U17" s="294">
        <v>10</v>
      </c>
      <c r="V17" s="294">
        <v>2</v>
      </c>
      <c r="W17" s="294">
        <v>19</v>
      </c>
      <c r="X17" s="295">
        <f t="shared" si="6"/>
        <v>39</v>
      </c>
      <c r="Y17" s="294">
        <v>1</v>
      </c>
      <c r="Z17" s="294"/>
      <c r="AA17" s="294"/>
      <c r="AB17" s="295">
        <f t="shared" si="7"/>
        <v>0</v>
      </c>
      <c r="AC17" s="294">
        <v>1</v>
      </c>
      <c r="AD17" s="294"/>
      <c r="AE17" s="294"/>
      <c r="AF17" s="295">
        <f t="shared" si="8"/>
        <v>0</v>
      </c>
      <c r="AG17" s="294">
        <v>10</v>
      </c>
      <c r="AH17" s="294">
        <v>3</v>
      </c>
      <c r="AI17" s="294">
        <v>28</v>
      </c>
      <c r="AJ17" s="295">
        <f t="shared" si="9"/>
        <v>58</v>
      </c>
      <c r="AK17" s="294">
        <v>13</v>
      </c>
      <c r="AL17" s="294">
        <v>2</v>
      </c>
      <c r="AM17" s="294">
        <v>37</v>
      </c>
      <c r="AN17" s="295">
        <f t="shared" si="10"/>
        <v>43.846153846153854</v>
      </c>
      <c r="AO17" s="294">
        <v>7</v>
      </c>
      <c r="AP17" s="294">
        <v>1</v>
      </c>
      <c r="AQ17" s="294">
        <v>17</v>
      </c>
      <c r="AR17" s="295">
        <f t="shared" si="11"/>
        <v>38.571428571428569</v>
      </c>
      <c r="AS17" s="294">
        <v>144</v>
      </c>
      <c r="AT17" s="294">
        <v>5</v>
      </c>
      <c r="AU17" s="294">
        <v>42</v>
      </c>
      <c r="AV17" s="295">
        <f t="shared" si="12"/>
        <v>6.3888888888888884</v>
      </c>
      <c r="AW17" s="294">
        <v>1</v>
      </c>
      <c r="AX17" s="294">
        <v>0</v>
      </c>
      <c r="AY17" s="294">
        <v>0</v>
      </c>
      <c r="AZ17" s="294"/>
      <c r="BA17" s="295">
        <f t="shared" si="13"/>
        <v>0</v>
      </c>
      <c r="BB17" s="296">
        <f t="shared" si="14"/>
        <v>0</v>
      </c>
      <c r="BC17" s="300">
        <v>0</v>
      </c>
      <c r="BD17" s="292">
        <f t="shared" si="15"/>
        <v>0</v>
      </c>
      <c r="BE17" s="296" t="str">
        <f t="shared" si="16"/>
        <v>geen actie</v>
      </c>
      <c r="BF17" s="273">
        <v>41</v>
      </c>
    </row>
    <row r="18" spans="1:60" x14ac:dyDescent="0.3">
      <c r="A18" s="273">
        <v>37</v>
      </c>
      <c r="B18" s="273" t="str">
        <f t="shared" si="0"/>
        <v>v</v>
      </c>
      <c r="C18" s="484"/>
      <c r="D18" s="299" t="s">
        <v>589</v>
      </c>
      <c r="E18" s="292" t="s">
        <v>590</v>
      </c>
      <c r="F18" s="292" t="s">
        <v>591</v>
      </c>
      <c r="G18" s="292">
        <f t="shared" si="1"/>
        <v>137</v>
      </c>
      <c r="H18" s="292">
        <v>2007</v>
      </c>
      <c r="I18" s="153">
        <f>Aantallen!$B$1</f>
        <v>2021</v>
      </c>
      <c r="J18" s="453">
        <f t="shared" si="2"/>
        <v>14</v>
      </c>
      <c r="K18" s="293">
        <f t="shared" si="3"/>
        <v>137</v>
      </c>
      <c r="L18" s="280">
        <v>0</v>
      </c>
      <c r="M18" s="294">
        <v>10</v>
      </c>
      <c r="N18" s="294">
        <v>9</v>
      </c>
      <c r="O18" s="294">
        <v>47</v>
      </c>
      <c r="P18" s="295">
        <f t="shared" si="4"/>
        <v>137</v>
      </c>
      <c r="Q18" s="294">
        <v>1</v>
      </c>
      <c r="R18" s="294"/>
      <c r="S18" s="294"/>
      <c r="T18" s="295">
        <f t="shared" si="5"/>
        <v>0</v>
      </c>
      <c r="U18" s="294">
        <v>1</v>
      </c>
      <c r="V18" s="294"/>
      <c r="W18" s="294"/>
      <c r="X18" s="295">
        <f t="shared" si="6"/>
        <v>0</v>
      </c>
      <c r="Y18" s="294">
        <v>1</v>
      </c>
      <c r="Z18" s="294"/>
      <c r="AA18" s="294"/>
      <c r="AB18" s="295">
        <f t="shared" si="7"/>
        <v>0</v>
      </c>
      <c r="AC18" s="294">
        <v>1</v>
      </c>
      <c r="AD18" s="294"/>
      <c r="AE18" s="294"/>
      <c r="AF18" s="295">
        <f t="shared" si="8"/>
        <v>0</v>
      </c>
      <c r="AG18" s="294">
        <v>1</v>
      </c>
      <c r="AH18" s="294"/>
      <c r="AI18" s="294"/>
      <c r="AJ18" s="295">
        <f t="shared" si="9"/>
        <v>0</v>
      </c>
      <c r="AK18" s="294">
        <v>1</v>
      </c>
      <c r="AL18" s="294"/>
      <c r="AM18" s="294"/>
      <c r="AN18" s="295">
        <f t="shared" si="10"/>
        <v>0</v>
      </c>
      <c r="AO18" s="294">
        <v>1</v>
      </c>
      <c r="AP18" s="294">
        <v>0</v>
      </c>
      <c r="AQ18" s="294">
        <v>0</v>
      </c>
      <c r="AR18" s="295">
        <f t="shared" si="11"/>
        <v>0</v>
      </c>
      <c r="AS18" s="294">
        <v>1</v>
      </c>
      <c r="AT18" s="294">
        <v>0</v>
      </c>
      <c r="AU18" s="294">
        <v>0</v>
      </c>
      <c r="AV18" s="295">
        <f t="shared" si="12"/>
        <v>0</v>
      </c>
      <c r="AW18" s="294">
        <v>1</v>
      </c>
      <c r="AX18" s="294">
        <v>0</v>
      </c>
      <c r="AY18" s="294">
        <v>0</v>
      </c>
      <c r="AZ18" s="294"/>
      <c r="BA18" s="295">
        <f t="shared" si="13"/>
        <v>0</v>
      </c>
      <c r="BB18" s="296">
        <f t="shared" si="14"/>
        <v>0</v>
      </c>
      <c r="BC18" s="300">
        <v>0</v>
      </c>
      <c r="BD18" s="292">
        <f t="shared" si="15"/>
        <v>0</v>
      </c>
      <c r="BE18" s="296" t="str">
        <f t="shared" si="16"/>
        <v>geen actie</v>
      </c>
      <c r="BF18" s="273">
        <v>37</v>
      </c>
      <c r="BH18" s="297"/>
    </row>
    <row r="19" spans="1:60" s="297" customFormat="1" x14ac:dyDescent="0.3">
      <c r="A19" s="273">
        <v>8</v>
      </c>
      <c r="B19" s="273" t="str">
        <f t="shared" si="0"/>
        <v>v</v>
      </c>
      <c r="C19" s="298"/>
      <c r="D19" s="301" t="s">
        <v>386</v>
      </c>
      <c r="E19" s="153">
        <v>118369</v>
      </c>
      <c r="F19" s="153" t="s">
        <v>360</v>
      </c>
      <c r="G19" s="292">
        <f t="shared" si="1"/>
        <v>75</v>
      </c>
      <c r="H19" s="153">
        <v>2008</v>
      </c>
      <c r="I19" s="153">
        <f>Aantallen!$B$1</f>
        <v>2021</v>
      </c>
      <c r="J19" s="453">
        <f t="shared" si="2"/>
        <v>13</v>
      </c>
      <c r="K19" s="293">
        <f t="shared" si="3"/>
        <v>0</v>
      </c>
      <c r="L19" s="280">
        <v>75</v>
      </c>
      <c r="M19" s="294">
        <v>1</v>
      </c>
      <c r="N19" s="294"/>
      <c r="O19" s="294"/>
      <c r="P19" s="295">
        <f t="shared" si="4"/>
        <v>0</v>
      </c>
      <c r="Q19" s="294">
        <v>1</v>
      </c>
      <c r="R19" s="294"/>
      <c r="S19" s="294"/>
      <c r="T19" s="295">
        <f t="shared" si="5"/>
        <v>0</v>
      </c>
      <c r="U19" s="294">
        <v>1</v>
      </c>
      <c r="V19" s="294"/>
      <c r="W19" s="294"/>
      <c r="X19" s="295">
        <f t="shared" si="6"/>
        <v>0</v>
      </c>
      <c r="Y19" s="294">
        <v>1</v>
      </c>
      <c r="Z19" s="294"/>
      <c r="AA19" s="294"/>
      <c r="AB19" s="295">
        <f t="shared" si="7"/>
        <v>0</v>
      </c>
      <c r="AC19" s="294">
        <v>1</v>
      </c>
      <c r="AD19" s="294"/>
      <c r="AE19" s="294"/>
      <c r="AF19" s="295">
        <f t="shared" si="8"/>
        <v>0</v>
      </c>
      <c r="AG19" s="294">
        <v>1</v>
      </c>
      <c r="AH19" s="294"/>
      <c r="AI19" s="294"/>
      <c r="AJ19" s="295">
        <f t="shared" si="9"/>
        <v>0</v>
      </c>
      <c r="AK19" s="294">
        <v>1</v>
      </c>
      <c r="AL19" s="294"/>
      <c r="AM19" s="294"/>
      <c r="AN19" s="295">
        <f t="shared" si="10"/>
        <v>0</v>
      </c>
      <c r="AO19" s="294">
        <v>1</v>
      </c>
      <c r="AP19" s="294">
        <v>0</v>
      </c>
      <c r="AQ19" s="294">
        <v>0</v>
      </c>
      <c r="AR19" s="295">
        <f t="shared" si="11"/>
        <v>0</v>
      </c>
      <c r="AS19" s="294">
        <v>1</v>
      </c>
      <c r="AT19" s="294">
        <v>0</v>
      </c>
      <c r="AU19" s="294">
        <v>0</v>
      </c>
      <c r="AV19" s="295">
        <f t="shared" si="12"/>
        <v>0</v>
      </c>
      <c r="AW19" s="294">
        <v>1</v>
      </c>
      <c r="AX19" s="294">
        <v>0</v>
      </c>
      <c r="AY19" s="294">
        <v>0</v>
      </c>
      <c r="AZ19" s="294"/>
      <c r="BA19" s="295">
        <f t="shared" si="13"/>
        <v>0</v>
      </c>
      <c r="BB19" s="296">
        <f t="shared" si="14"/>
        <v>0</v>
      </c>
      <c r="BC19" s="300">
        <v>0</v>
      </c>
      <c r="BD19" s="292">
        <f t="shared" si="15"/>
        <v>0</v>
      </c>
      <c r="BE19" s="296" t="str">
        <f t="shared" si="16"/>
        <v>geen actie</v>
      </c>
      <c r="BF19" s="273">
        <v>8</v>
      </c>
    </row>
    <row r="20" spans="1:60" s="297" customFormat="1" x14ac:dyDescent="0.3">
      <c r="A20" s="273">
        <v>9</v>
      </c>
      <c r="B20" s="273" t="str">
        <f t="shared" si="0"/>
        <v>v</v>
      </c>
      <c r="C20" s="298"/>
      <c r="D20" s="301" t="s">
        <v>359</v>
      </c>
      <c r="E20" s="153">
        <v>118368</v>
      </c>
      <c r="F20" s="153" t="s">
        <v>360</v>
      </c>
      <c r="G20" s="292">
        <f t="shared" si="1"/>
        <v>116</v>
      </c>
      <c r="H20" s="153">
        <v>2007</v>
      </c>
      <c r="I20" s="153">
        <f>Aantallen!$B$1</f>
        <v>2021</v>
      </c>
      <c r="J20" s="453">
        <f t="shared" si="2"/>
        <v>14</v>
      </c>
      <c r="K20" s="293">
        <f t="shared" si="3"/>
        <v>0</v>
      </c>
      <c r="L20" s="280">
        <v>116</v>
      </c>
      <c r="M20" s="294">
        <v>1</v>
      </c>
      <c r="N20" s="294"/>
      <c r="O20" s="294"/>
      <c r="P20" s="295">
        <f t="shared" si="4"/>
        <v>0</v>
      </c>
      <c r="Q20" s="294">
        <v>1</v>
      </c>
      <c r="R20" s="294"/>
      <c r="S20" s="294"/>
      <c r="T20" s="295">
        <f t="shared" si="5"/>
        <v>0</v>
      </c>
      <c r="U20" s="294">
        <v>1</v>
      </c>
      <c r="V20" s="294"/>
      <c r="W20" s="294"/>
      <c r="X20" s="295">
        <f t="shared" si="6"/>
        <v>0</v>
      </c>
      <c r="Y20" s="294">
        <v>1</v>
      </c>
      <c r="Z20" s="294"/>
      <c r="AA20" s="294"/>
      <c r="AB20" s="295">
        <f t="shared" si="7"/>
        <v>0</v>
      </c>
      <c r="AC20" s="294">
        <v>1</v>
      </c>
      <c r="AD20" s="294"/>
      <c r="AE20" s="294"/>
      <c r="AF20" s="295">
        <f t="shared" si="8"/>
        <v>0</v>
      </c>
      <c r="AG20" s="294">
        <v>1</v>
      </c>
      <c r="AH20" s="294"/>
      <c r="AI20" s="294"/>
      <c r="AJ20" s="295">
        <f t="shared" si="9"/>
        <v>0</v>
      </c>
      <c r="AK20" s="294">
        <v>1</v>
      </c>
      <c r="AL20" s="294"/>
      <c r="AM20" s="294"/>
      <c r="AN20" s="295">
        <f t="shared" si="10"/>
        <v>0</v>
      </c>
      <c r="AO20" s="294">
        <v>1</v>
      </c>
      <c r="AP20" s="294">
        <v>0</v>
      </c>
      <c r="AQ20" s="294">
        <v>0</v>
      </c>
      <c r="AR20" s="295">
        <f t="shared" si="11"/>
        <v>0</v>
      </c>
      <c r="AS20" s="294">
        <v>1</v>
      </c>
      <c r="AT20" s="294">
        <v>0</v>
      </c>
      <c r="AU20" s="294">
        <v>0</v>
      </c>
      <c r="AV20" s="295">
        <f t="shared" si="12"/>
        <v>0</v>
      </c>
      <c r="AW20" s="294">
        <v>1</v>
      </c>
      <c r="AX20" s="294">
        <v>0</v>
      </c>
      <c r="AY20" s="294">
        <v>0</v>
      </c>
      <c r="AZ20" s="294"/>
      <c r="BA20" s="295">
        <f t="shared" si="13"/>
        <v>0</v>
      </c>
      <c r="BB20" s="296">
        <f t="shared" si="14"/>
        <v>0</v>
      </c>
      <c r="BC20" s="300">
        <v>0</v>
      </c>
      <c r="BD20" s="292">
        <f t="shared" si="15"/>
        <v>0</v>
      </c>
      <c r="BE20" s="296" t="str">
        <f t="shared" si="16"/>
        <v>geen actie</v>
      </c>
      <c r="BF20" s="273">
        <v>9</v>
      </c>
      <c r="BG20" s="291"/>
    </row>
    <row r="21" spans="1:60" s="297" customFormat="1" ht="15.45" customHeight="1" x14ac:dyDescent="0.3">
      <c r="A21" s="273">
        <v>43</v>
      </c>
      <c r="B21" s="273" t="str">
        <f t="shared" si="0"/>
        <v>v</v>
      </c>
      <c r="C21" s="273"/>
      <c r="D21" s="174" t="s">
        <v>704</v>
      </c>
      <c r="E21" s="292"/>
      <c r="F21" s="273" t="s">
        <v>376</v>
      </c>
      <c r="G21" s="292">
        <f t="shared" si="1"/>
        <v>207.89560439560441</v>
      </c>
      <c r="H21" s="292">
        <v>2008</v>
      </c>
      <c r="I21" s="153">
        <f>Aantallen!$B$1</f>
        <v>2021</v>
      </c>
      <c r="J21" s="453">
        <f t="shared" si="2"/>
        <v>13</v>
      </c>
      <c r="K21" s="293">
        <f t="shared" si="3"/>
        <v>207.89560439560441</v>
      </c>
      <c r="L21" s="280">
        <v>0</v>
      </c>
      <c r="M21" s="294">
        <v>1</v>
      </c>
      <c r="N21" s="294"/>
      <c r="O21" s="294"/>
      <c r="P21" s="295">
        <f t="shared" si="4"/>
        <v>0</v>
      </c>
      <c r="Q21" s="294">
        <v>1</v>
      </c>
      <c r="R21" s="294"/>
      <c r="S21" s="294"/>
      <c r="T21" s="295">
        <f t="shared" si="5"/>
        <v>0</v>
      </c>
      <c r="U21" s="294">
        <v>10</v>
      </c>
      <c r="V21" s="294">
        <v>1</v>
      </c>
      <c r="W21" s="294">
        <v>25</v>
      </c>
      <c r="X21" s="295">
        <f t="shared" si="6"/>
        <v>35</v>
      </c>
      <c r="Y21" s="294">
        <v>12</v>
      </c>
      <c r="Z21" s="294">
        <v>0</v>
      </c>
      <c r="AA21" s="294">
        <v>27</v>
      </c>
      <c r="AB21" s="295">
        <f t="shared" si="7"/>
        <v>22.5</v>
      </c>
      <c r="AC21" s="294">
        <v>1</v>
      </c>
      <c r="AD21" s="294"/>
      <c r="AE21" s="294"/>
      <c r="AF21" s="295">
        <f t="shared" si="8"/>
        <v>0</v>
      </c>
      <c r="AG21" s="294">
        <v>10</v>
      </c>
      <c r="AH21" s="294">
        <v>1</v>
      </c>
      <c r="AI21" s="294">
        <v>16</v>
      </c>
      <c r="AJ21" s="295">
        <f t="shared" si="9"/>
        <v>26</v>
      </c>
      <c r="AK21" s="294">
        <v>13</v>
      </c>
      <c r="AL21" s="294">
        <v>2</v>
      </c>
      <c r="AM21" s="294">
        <v>27</v>
      </c>
      <c r="AN21" s="295">
        <f t="shared" si="10"/>
        <v>36.153846153846153</v>
      </c>
      <c r="AO21" s="294">
        <v>7</v>
      </c>
      <c r="AP21" s="294">
        <v>1</v>
      </c>
      <c r="AQ21" s="294">
        <v>20</v>
      </c>
      <c r="AR21" s="295">
        <f t="shared" si="11"/>
        <v>42.857142857142854</v>
      </c>
      <c r="AS21" s="294">
        <v>13</v>
      </c>
      <c r="AT21" s="294">
        <v>2</v>
      </c>
      <c r="AU21" s="294">
        <v>39</v>
      </c>
      <c r="AV21" s="295">
        <f t="shared" si="12"/>
        <v>45.384615384615387</v>
      </c>
      <c r="AW21" s="294">
        <v>1</v>
      </c>
      <c r="AX21" s="294">
        <v>0</v>
      </c>
      <c r="AY21" s="294">
        <v>0</v>
      </c>
      <c r="AZ21" s="294"/>
      <c r="BA21" s="295">
        <f t="shared" si="13"/>
        <v>0</v>
      </c>
      <c r="BB21" s="296">
        <f t="shared" si="14"/>
        <v>0</v>
      </c>
      <c r="BC21" s="300">
        <v>0</v>
      </c>
      <c r="BD21" s="292">
        <f t="shared" si="15"/>
        <v>0</v>
      </c>
      <c r="BE21" s="296" t="str">
        <f t="shared" si="16"/>
        <v>geen actie</v>
      </c>
      <c r="BF21" s="273">
        <v>43</v>
      </c>
      <c r="BH21" s="291"/>
    </row>
    <row r="22" spans="1:60" s="297" customFormat="1" ht="19.95" customHeight="1" x14ac:dyDescent="0.3">
      <c r="A22" s="273">
        <v>10</v>
      </c>
      <c r="B22" s="273" t="str">
        <f t="shared" si="0"/>
        <v>v</v>
      </c>
      <c r="C22" s="298"/>
      <c r="D22" s="299" t="s">
        <v>361</v>
      </c>
      <c r="E22" s="292">
        <v>116976</v>
      </c>
      <c r="F22" s="292" t="s">
        <v>319</v>
      </c>
      <c r="G22" s="292">
        <f t="shared" si="1"/>
        <v>795.3581973581978</v>
      </c>
      <c r="H22" s="519">
        <v>2005</v>
      </c>
      <c r="I22" s="153">
        <f>Aantallen!$B$1</f>
        <v>2021</v>
      </c>
      <c r="J22" s="453">
        <f t="shared" si="2"/>
        <v>16</v>
      </c>
      <c r="K22" s="293">
        <f t="shared" si="3"/>
        <v>0</v>
      </c>
      <c r="L22" s="280">
        <v>795.3581973581978</v>
      </c>
      <c r="M22" s="294">
        <v>1</v>
      </c>
      <c r="N22" s="294"/>
      <c r="O22" s="294"/>
      <c r="P22" s="295">
        <f t="shared" si="4"/>
        <v>0</v>
      </c>
      <c r="Q22" s="294">
        <v>1</v>
      </c>
      <c r="R22" s="294"/>
      <c r="S22" s="294"/>
      <c r="T22" s="295">
        <f t="shared" si="5"/>
        <v>0</v>
      </c>
      <c r="U22" s="294">
        <v>1</v>
      </c>
      <c r="V22" s="294"/>
      <c r="W22" s="294"/>
      <c r="X22" s="295">
        <f t="shared" si="6"/>
        <v>0</v>
      </c>
      <c r="Y22" s="294">
        <v>1</v>
      </c>
      <c r="Z22" s="294"/>
      <c r="AA22" s="294"/>
      <c r="AB22" s="295">
        <f t="shared" si="7"/>
        <v>0</v>
      </c>
      <c r="AC22" s="294">
        <v>1</v>
      </c>
      <c r="AD22" s="294"/>
      <c r="AE22" s="294"/>
      <c r="AF22" s="295">
        <f t="shared" si="8"/>
        <v>0</v>
      </c>
      <c r="AG22" s="294">
        <v>1</v>
      </c>
      <c r="AH22" s="294"/>
      <c r="AI22" s="294"/>
      <c r="AJ22" s="295">
        <f t="shared" si="9"/>
        <v>0</v>
      </c>
      <c r="AK22" s="294">
        <v>1</v>
      </c>
      <c r="AL22" s="294"/>
      <c r="AM22" s="294"/>
      <c r="AN22" s="295">
        <f t="shared" si="10"/>
        <v>0</v>
      </c>
      <c r="AO22" s="294">
        <v>1</v>
      </c>
      <c r="AP22" s="294">
        <v>0</v>
      </c>
      <c r="AQ22" s="294">
        <v>0</v>
      </c>
      <c r="AR22" s="295">
        <f t="shared" si="11"/>
        <v>0</v>
      </c>
      <c r="AS22" s="294">
        <v>1</v>
      </c>
      <c r="AT22" s="294">
        <v>0</v>
      </c>
      <c r="AU22" s="294">
        <v>0</v>
      </c>
      <c r="AV22" s="295">
        <f t="shared" si="12"/>
        <v>0</v>
      </c>
      <c r="AW22" s="294">
        <v>1</v>
      </c>
      <c r="AX22" s="294">
        <v>0</v>
      </c>
      <c r="AY22" s="294">
        <v>0</v>
      </c>
      <c r="AZ22" s="294"/>
      <c r="BA22" s="295">
        <f t="shared" si="13"/>
        <v>0</v>
      </c>
      <c r="BB22" s="296">
        <f t="shared" si="14"/>
        <v>750</v>
      </c>
      <c r="BC22" s="300">
        <v>750</v>
      </c>
      <c r="BD22" s="292">
        <f t="shared" si="15"/>
        <v>0</v>
      </c>
      <c r="BE22" s="296" t="str">
        <f t="shared" si="16"/>
        <v>geen actie</v>
      </c>
      <c r="BF22" s="273">
        <v>10</v>
      </c>
      <c r="BG22" s="291"/>
    </row>
    <row r="23" spans="1:60" ht="16.2" customHeight="1" x14ac:dyDescent="0.3">
      <c r="A23" s="273">
        <v>11</v>
      </c>
      <c r="B23" s="273" t="str">
        <f t="shared" si="0"/>
        <v>v</v>
      </c>
      <c r="C23" s="455"/>
      <c r="D23" s="299" t="s">
        <v>362</v>
      </c>
      <c r="E23" s="292">
        <v>117325</v>
      </c>
      <c r="F23" s="292" t="s">
        <v>319</v>
      </c>
      <c r="G23" s="292">
        <f t="shared" si="1"/>
        <v>1441.9610389610389</v>
      </c>
      <c r="H23" s="292">
        <v>2007</v>
      </c>
      <c r="I23" s="153">
        <f>Aantallen!$B$1</f>
        <v>2021</v>
      </c>
      <c r="J23" s="453">
        <f t="shared" si="2"/>
        <v>14</v>
      </c>
      <c r="K23" s="293">
        <f t="shared" si="3"/>
        <v>0</v>
      </c>
      <c r="L23" s="280">
        <v>1441.9610389610389</v>
      </c>
      <c r="M23" s="294">
        <v>1</v>
      </c>
      <c r="N23" s="294"/>
      <c r="O23" s="294"/>
      <c r="P23" s="295">
        <f t="shared" si="4"/>
        <v>0</v>
      </c>
      <c r="Q23" s="294">
        <v>1</v>
      </c>
      <c r="R23" s="294"/>
      <c r="S23" s="294"/>
      <c r="T23" s="295">
        <f t="shared" si="5"/>
        <v>0</v>
      </c>
      <c r="U23" s="294">
        <v>1</v>
      </c>
      <c r="V23" s="294"/>
      <c r="W23" s="294"/>
      <c r="X23" s="295">
        <f t="shared" si="6"/>
        <v>0</v>
      </c>
      <c r="Y23" s="294">
        <v>1</v>
      </c>
      <c r="Z23" s="294"/>
      <c r="AA23" s="294"/>
      <c r="AB23" s="295">
        <f t="shared" si="7"/>
        <v>0</v>
      </c>
      <c r="AC23" s="294">
        <v>1</v>
      </c>
      <c r="AD23" s="294"/>
      <c r="AE23" s="294"/>
      <c r="AF23" s="295">
        <f t="shared" si="8"/>
        <v>0</v>
      </c>
      <c r="AG23" s="294">
        <v>1</v>
      </c>
      <c r="AH23" s="294"/>
      <c r="AI23" s="294"/>
      <c r="AJ23" s="295">
        <f t="shared" si="9"/>
        <v>0</v>
      </c>
      <c r="AK23" s="294">
        <v>1</v>
      </c>
      <c r="AL23" s="294"/>
      <c r="AM23" s="294"/>
      <c r="AN23" s="295">
        <f t="shared" si="10"/>
        <v>0</v>
      </c>
      <c r="AO23" s="294">
        <v>1</v>
      </c>
      <c r="AP23" s="294">
        <v>0</v>
      </c>
      <c r="AQ23" s="294">
        <v>0</v>
      </c>
      <c r="AR23" s="295">
        <f t="shared" si="11"/>
        <v>0</v>
      </c>
      <c r="AS23" s="294">
        <v>1</v>
      </c>
      <c r="AT23" s="294">
        <v>0</v>
      </c>
      <c r="AU23" s="294">
        <v>0</v>
      </c>
      <c r="AV23" s="295">
        <f t="shared" si="12"/>
        <v>0</v>
      </c>
      <c r="AW23" s="294">
        <v>1</v>
      </c>
      <c r="AX23" s="294">
        <v>0</v>
      </c>
      <c r="AY23" s="294">
        <v>0</v>
      </c>
      <c r="AZ23" s="294"/>
      <c r="BA23" s="295">
        <f t="shared" si="13"/>
        <v>0</v>
      </c>
      <c r="BB23" s="296">
        <f t="shared" si="14"/>
        <v>1000</v>
      </c>
      <c r="BC23" s="300">
        <v>1000</v>
      </c>
      <c r="BD23" s="292">
        <f t="shared" si="15"/>
        <v>0</v>
      </c>
      <c r="BE23" s="296" t="str">
        <f t="shared" si="16"/>
        <v>geen actie</v>
      </c>
      <c r="BF23" s="273">
        <v>11</v>
      </c>
    </row>
    <row r="24" spans="1:60" x14ac:dyDescent="0.3">
      <c r="A24" s="273">
        <v>12</v>
      </c>
      <c r="B24" s="273" t="str">
        <f t="shared" si="0"/>
        <v>v</v>
      </c>
      <c r="C24" s="466"/>
      <c r="D24" s="174" t="s">
        <v>363</v>
      </c>
      <c r="E24" s="149">
        <v>117418</v>
      </c>
      <c r="F24" s="185" t="s">
        <v>265</v>
      </c>
      <c r="G24" s="292">
        <f t="shared" si="1"/>
        <v>997</v>
      </c>
      <c r="H24" s="195">
        <v>2004</v>
      </c>
      <c r="I24" s="153">
        <f>Aantallen!$B$1</f>
        <v>2021</v>
      </c>
      <c r="J24" s="453">
        <f t="shared" si="2"/>
        <v>17</v>
      </c>
      <c r="K24" s="293">
        <f t="shared" si="3"/>
        <v>91</v>
      </c>
      <c r="L24" s="280">
        <v>906</v>
      </c>
      <c r="M24" s="294">
        <v>10</v>
      </c>
      <c r="N24" s="294">
        <v>5</v>
      </c>
      <c r="O24" s="294">
        <v>41</v>
      </c>
      <c r="P24" s="295">
        <f t="shared" si="4"/>
        <v>91</v>
      </c>
      <c r="Q24" s="294">
        <v>1</v>
      </c>
      <c r="R24" s="294"/>
      <c r="S24" s="294"/>
      <c r="T24" s="295">
        <f t="shared" si="5"/>
        <v>0</v>
      </c>
      <c r="U24" s="294">
        <v>1</v>
      </c>
      <c r="V24" s="294"/>
      <c r="W24" s="294"/>
      <c r="X24" s="295">
        <f t="shared" si="6"/>
        <v>0</v>
      </c>
      <c r="Y24" s="294">
        <v>1</v>
      </c>
      <c r="Z24" s="294"/>
      <c r="AA24" s="294"/>
      <c r="AB24" s="295">
        <f t="shared" si="7"/>
        <v>0</v>
      </c>
      <c r="AC24" s="294">
        <v>1</v>
      </c>
      <c r="AD24" s="294"/>
      <c r="AE24" s="294"/>
      <c r="AF24" s="295">
        <f t="shared" si="8"/>
        <v>0</v>
      </c>
      <c r="AG24" s="294">
        <v>1</v>
      </c>
      <c r="AH24" s="294"/>
      <c r="AI24" s="294"/>
      <c r="AJ24" s="295">
        <f t="shared" si="9"/>
        <v>0</v>
      </c>
      <c r="AK24" s="294">
        <v>1</v>
      </c>
      <c r="AL24" s="294"/>
      <c r="AM24" s="294"/>
      <c r="AN24" s="295">
        <f t="shared" si="10"/>
        <v>0</v>
      </c>
      <c r="AO24" s="294">
        <v>1</v>
      </c>
      <c r="AP24" s="294">
        <v>0</v>
      </c>
      <c r="AQ24" s="294">
        <v>0</v>
      </c>
      <c r="AR24" s="295">
        <f t="shared" si="11"/>
        <v>0</v>
      </c>
      <c r="AS24" s="294">
        <v>1</v>
      </c>
      <c r="AT24" s="294">
        <v>0</v>
      </c>
      <c r="AU24" s="294">
        <v>0</v>
      </c>
      <c r="AV24" s="295">
        <f t="shared" si="12"/>
        <v>0</v>
      </c>
      <c r="AW24" s="294">
        <v>1</v>
      </c>
      <c r="AX24" s="294">
        <v>0</v>
      </c>
      <c r="AY24" s="294">
        <v>0</v>
      </c>
      <c r="AZ24" s="294"/>
      <c r="BA24" s="295">
        <f t="shared" si="13"/>
        <v>0</v>
      </c>
      <c r="BB24" s="296">
        <f t="shared" si="14"/>
        <v>750</v>
      </c>
      <c r="BC24" s="300">
        <v>750</v>
      </c>
      <c r="BD24" s="292">
        <f t="shared" si="15"/>
        <v>0</v>
      </c>
      <c r="BE24" s="296" t="str">
        <f t="shared" si="16"/>
        <v>geen actie</v>
      </c>
      <c r="BF24" s="273">
        <v>12</v>
      </c>
      <c r="BG24" s="297"/>
    </row>
    <row r="25" spans="1:60" x14ac:dyDescent="0.3">
      <c r="A25" s="273">
        <v>13</v>
      </c>
      <c r="B25" s="273" t="str">
        <f t="shared" si="0"/>
        <v>v</v>
      </c>
      <c r="C25" s="455"/>
      <c r="D25" s="299" t="s">
        <v>558</v>
      </c>
      <c r="E25" s="292">
        <v>118687</v>
      </c>
      <c r="F25" s="292" t="s">
        <v>265</v>
      </c>
      <c r="G25" s="292">
        <f t="shared" si="1"/>
        <v>35</v>
      </c>
      <c r="H25" s="292">
        <v>2006</v>
      </c>
      <c r="I25" s="153">
        <f>Aantallen!$B$1</f>
        <v>2021</v>
      </c>
      <c r="J25" s="453">
        <f t="shared" si="2"/>
        <v>15</v>
      </c>
      <c r="K25" s="293">
        <f t="shared" si="3"/>
        <v>0</v>
      </c>
      <c r="L25" s="280">
        <v>35</v>
      </c>
      <c r="M25" s="294">
        <v>1</v>
      </c>
      <c r="N25" s="294"/>
      <c r="O25" s="294"/>
      <c r="P25" s="295">
        <f t="shared" si="4"/>
        <v>0</v>
      </c>
      <c r="Q25" s="294">
        <v>1</v>
      </c>
      <c r="R25" s="294"/>
      <c r="S25" s="294"/>
      <c r="T25" s="295">
        <f t="shared" si="5"/>
        <v>0</v>
      </c>
      <c r="U25" s="294">
        <v>1</v>
      </c>
      <c r="V25" s="294"/>
      <c r="W25" s="294"/>
      <c r="X25" s="295">
        <f t="shared" si="6"/>
        <v>0</v>
      </c>
      <c r="Y25" s="294">
        <v>1</v>
      </c>
      <c r="Z25" s="294"/>
      <c r="AA25" s="294"/>
      <c r="AB25" s="295">
        <f t="shared" si="7"/>
        <v>0</v>
      </c>
      <c r="AC25" s="294">
        <v>1</v>
      </c>
      <c r="AD25" s="294"/>
      <c r="AE25" s="294"/>
      <c r="AF25" s="295">
        <f t="shared" si="8"/>
        <v>0</v>
      </c>
      <c r="AG25" s="294">
        <v>1</v>
      </c>
      <c r="AH25" s="294"/>
      <c r="AI25" s="294"/>
      <c r="AJ25" s="295">
        <f t="shared" si="9"/>
        <v>0</v>
      </c>
      <c r="AK25" s="294">
        <v>1</v>
      </c>
      <c r="AL25" s="294"/>
      <c r="AM25" s="294"/>
      <c r="AN25" s="295">
        <f t="shared" si="10"/>
        <v>0</v>
      </c>
      <c r="AO25" s="294">
        <v>1</v>
      </c>
      <c r="AP25" s="294">
        <v>0</v>
      </c>
      <c r="AQ25" s="294">
        <v>0</v>
      </c>
      <c r="AR25" s="295">
        <f t="shared" si="11"/>
        <v>0</v>
      </c>
      <c r="AS25" s="294">
        <v>1</v>
      </c>
      <c r="AT25" s="294">
        <v>0</v>
      </c>
      <c r="AU25" s="294">
        <v>0</v>
      </c>
      <c r="AV25" s="295">
        <f t="shared" si="12"/>
        <v>0</v>
      </c>
      <c r="AW25" s="294">
        <v>1</v>
      </c>
      <c r="AX25" s="294">
        <v>0</v>
      </c>
      <c r="AY25" s="294">
        <v>0</v>
      </c>
      <c r="AZ25" s="294"/>
      <c r="BA25" s="295">
        <f t="shared" si="13"/>
        <v>0</v>
      </c>
      <c r="BB25" s="296">
        <f t="shared" si="14"/>
        <v>0</v>
      </c>
      <c r="BC25" s="300">
        <v>0</v>
      </c>
      <c r="BD25" s="292">
        <f t="shared" si="15"/>
        <v>0</v>
      </c>
      <c r="BE25" s="296" t="str">
        <f t="shared" si="16"/>
        <v>geen actie</v>
      </c>
      <c r="BF25" s="273">
        <v>13</v>
      </c>
    </row>
    <row r="26" spans="1:60" x14ac:dyDescent="0.3">
      <c r="A26" s="273">
        <v>14</v>
      </c>
      <c r="B26" s="273" t="str">
        <f t="shared" si="0"/>
        <v>v</v>
      </c>
      <c r="C26" s="273"/>
      <c r="D26" s="174" t="s">
        <v>364</v>
      </c>
      <c r="E26" s="190">
        <v>117370</v>
      </c>
      <c r="F26" s="186" t="s">
        <v>241</v>
      </c>
      <c r="G26" s="292">
        <f t="shared" si="1"/>
        <v>507.03968253968259</v>
      </c>
      <c r="H26" s="153">
        <v>2007</v>
      </c>
      <c r="I26" s="153">
        <f>Aantallen!$B$1</f>
        <v>2021</v>
      </c>
      <c r="J26" s="453">
        <f t="shared" si="2"/>
        <v>14</v>
      </c>
      <c r="K26" s="293">
        <f t="shared" si="3"/>
        <v>30.833333333333314</v>
      </c>
      <c r="L26" s="280">
        <v>476.20634920634927</v>
      </c>
      <c r="M26" s="294">
        <v>1</v>
      </c>
      <c r="N26" s="294"/>
      <c r="O26" s="294"/>
      <c r="P26" s="295">
        <f t="shared" si="4"/>
        <v>0</v>
      </c>
      <c r="Q26" s="294">
        <v>1</v>
      </c>
      <c r="R26" s="294"/>
      <c r="S26" s="294"/>
      <c r="T26" s="295">
        <f t="shared" si="5"/>
        <v>0</v>
      </c>
      <c r="U26" s="294">
        <v>12</v>
      </c>
      <c r="V26" s="294">
        <v>1</v>
      </c>
      <c r="W26" s="294">
        <v>27</v>
      </c>
      <c r="X26" s="295">
        <f t="shared" si="6"/>
        <v>30.833333333333336</v>
      </c>
      <c r="Y26" s="294">
        <v>1</v>
      </c>
      <c r="Z26" s="294"/>
      <c r="AA26" s="294"/>
      <c r="AB26" s="295">
        <f t="shared" si="7"/>
        <v>0</v>
      </c>
      <c r="AC26" s="294">
        <v>1</v>
      </c>
      <c r="AD26" s="294"/>
      <c r="AE26" s="294"/>
      <c r="AF26" s="295">
        <f t="shared" si="8"/>
        <v>0</v>
      </c>
      <c r="AG26" s="294">
        <v>1</v>
      </c>
      <c r="AH26" s="294"/>
      <c r="AI26" s="294"/>
      <c r="AJ26" s="295">
        <f t="shared" si="9"/>
        <v>0</v>
      </c>
      <c r="AK26" s="294">
        <v>1</v>
      </c>
      <c r="AL26" s="294"/>
      <c r="AM26" s="294"/>
      <c r="AN26" s="295">
        <f t="shared" si="10"/>
        <v>0</v>
      </c>
      <c r="AO26" s="294">
        <v>1</v>
      </c>
      <c r="AP26" s="294">
        <v>0</v>
      </c>
      <c r="AQ26" s="294">
        <v>0</v>
      </c>
      <c r="AR26" s="295">
        <f t="shared" si="11"/>
        <v>0</v>
      </c>
      <c r="AS26" s="294">
        <v>1</v>
      </c>
      <c r="AT26" s="294">
        <v>0</v>
      </c>
      <c r="AU26" s="294">
        <v>0</v>
      </c>
      <c r="AV26" s="295">
        <f t="shared" si="12"/>
        <v>0</v>
      </c>
      <c r="AW26" s="294">
        <v>1</v>
      </c>
      <c r="AX26" s="294">
        <v>0</v>
      </c>
      <c r="AY26" s="294">
        <v>0</v>
      </c>
      <c r="AZ26" s="294"/>
      <c r="BA26" s="295">
        <f t="shared" si="13"/>
        <v>0</v>
      </c>
      <c r="BB26" s="296" t="str">
        <f t="shared" si="14"/>
        <v>500</v>
      </c>
      <c r="BC26" s="300">
        <v>500</v>
      </c>
      <c r="BD26" s="292">
        <f t="shared" si="15"/>
        <v>0</v>
      </c>
      <c r="BE26" s="296" t="str">
        <f t="shared" si="16"/>
        <v>geen actie</v>
      </c>
      <c r="BF26" s="273">
        <v>14</v>
      </c>
    </row>
    <row r="27" spans="1:60" x14ac:dyDescent="0.3">
      <c r="A27" s="273">
        <v>47</v>
      </c>
      <c r="B27" s="273" t="str">
        <f t="shared" si="0"/>
        <v>v</v>
      </c>
      <c r="C27" s="498"/>
      <c r="D27" s="299" t="s">
        <v>705</v>
      </c>
      <c r="E27" s="292">
        <v>120015</v>
      </c>
      <c r="F27" s="292" t="s">
        <v>355</v>
      </c>
      <c r="G27" s="292">
        <f t="shared" si="1"/>
        <v>153.50649350649351</v>
      </c>
      <c r="H27" s="292">
        <v>2008</v>
      </c>
      <c r="I27" s="153">
        <f>Aantallen!$B$1</f>
        <v>2021</v>
      </c>
      <c r="J27" s="453">
        <f t="shared" si="2"/>
        <v>13</v>
      </c>
      <c r="K27" s="293">
        <f t="shared" si="3"/>
        <v>153.50649350649351</v>
      </c>
      <c r="L27" s="280">
        <v>0</v>
      </c>
      <c r="M27" s="294">
        <v>1</v>
      </c>
      <c r="N27" s="294"/>
      <c r="O27" s="294"/>
      <c r="P27" s="295">
        <f t="shared" si="4"/>
        <v>0</v>
      </c>
      <c r="Q27" s="294">
        <v>1</v>
      </c>
      <c r="R27" s="294"/>
      <c r="S27" s="294"/>
      <c r="T27" s="295">
        <f t="shared" si="5"/>
        <v>0</v>
      </c>
      <c r="U27" s="294">
        <v>1</v>
      </c>
      <c r="V27" s="294"/>
      <c r="W27" s="294"/>
      <c r="X27" s="295">
        <f t="shared" si="6"/>
        <v>0</v>
      </c>
      <c r="Y27" s="294">
        <v>1</v>
      </c>
      <c r="Z27" s="294"/>
      <c r="AA27" s="294"/>
      <c r="AB27" s="295">
        <f t="shared" si="7"/>
        <v>0</v>
      </c>
      <c r="AC27" s="294">
        <v>1</v>
      </c>
      <c r="AD27" s="294"/>
      <c r="AE27" s="294"/>
      <c r="AF27" s="295">
        <f t="shared" si="8"/>
        <v>0</v>
      </c>
      <c r="AG27" s="294">
        <v>1</v>
      </c>
      <c r="AH27" s="294"/>
      <c r="AI27" s="294"/>
      <c r="AJ27" s="295">
        <f t="shared" si="9"/>
        <v>0</v>
      </c>
      <c r="AK27" s="294">
        <v>1</v>
      </c>
      <c r="AL27" s="294"/>
      <c r="AM27" s="294"/>
      <c r="AN27" s="295">
        <f t="shared" si="10"/>
        <v>0</v>
      </c>
      <c r="AO27" s="294">
        <v>7</v>
      </c>
      <c r="AP27" s="294">
        <v>3</v>
      </c>
      <c r="AQ27" s="294">
        <v>24</v>
      </c>
      <c r="AR27" s="295">
        <f t="shared" si="11"/>
        <v>77.142857142857139</v>
      </c>
      <c r="AS27" s="294">
        <v>11</v>
      </c>
      <c r="AT27" s="294">
        <v>5</v>
      </c>
      <c r="AU27" s="294">
        <v>34</v>
      </c>
      <c r="AV27" s="295">
        <f t="shared" si="12"/>
        <v>76.363636363636374</v>
      </c>
      <c r="AW27" s="294">
        <v>1</v>
      </c>
      <c r="AX27" s="294">
        <v>0</v>
      </c>
      <c r="AY27" s="294">
        <v>0</v>
      </c>
      <c r="AZ27" s="294"/>
      <c r="BA27" s="295">
        <f t="shared" si="13"/>
        <v>0</v>
      </c>
      <c r="BB27" s="296">
        <f t="shared" si="14"/>
        <v>0</v>
      </c>
      <c r="BC27" s="300">
        <v>0</v>
      </c>
      <c r="BD27" s="292">
        <f t="shared" si="15"/>
        <v>0</v>
      </c>
      <c r="BE27" s="296" t="str">
        <f t="shared" si="16"/>
        <v>geen actie</v>
      </c>
      <c r="BF27" s="273">
        <v>47</v>
      </c>
    </row>
    <row r="28" spans="1:60" x14ac:dyDescent="0.3">
      <c r="A28" s="273">
        <v>33</v>
      </c>
      <c r="B28" s="273" t="str">
        <f t="shared" si="0"/>
        <v>v</v>
      </c>
      <c r="C28" s="484"/>
      <c r="D28" s="174" t="s">
        <v>598</v>
      </c>
      <c r="E28" s="292" t="s">
        <v>599</v>
      </c>
      <c r="F28" s="292" t="s">
        <v>591</v>
      </c>
      <c r="G28" s="292">
        <f t="shared" si="1"/>
        <v>17.272727272727273</v>
      </c>
      <c r="H28" s="186">
        <v>2009</v>
      </c>
      <c r="I28" s="153">
        <f>Aantallen!$B$1</f>
        <v>2021</v>
      </c>
      <c r="J28" s="453">
        <f t="shared" si="2"/>
        <v>12</v>
      </c>
      <c r="K28" s="293">
        <f t="shared" si="3"/>
        <v>17.272727272727273</v>
      </c>
      <c r="L28" s="280">
        <v>0</v>
      </c>
      <c r="M28" s="294">
        <v>11</v>
      </c>
      <c r="N28" s="294">
        <v>0</v>
      </c>
      <c r="O28" s="294">
        <v>19</v>
      </c>
      <c r="P28" s="295">
        <f t="shared" si="4"/>
        <v>17.272727272727273</v>
      </c>
      <c r="Q28" s="294">
        <v>1</v>
      </c>
      <c r="R28" s="294"/>
      <c r="S28" s="294"/>
      <c r="T28" s="295">
        <f t="shared" si="5"/>
        <v>0</v>
      </c>
      <c r="U28" s="294">
        <v>1</v>
      </c>
      <c r="V28" s="294"/>
      <c r="W28" s="294"/>
      <c r="X28" s="295">
        <f t="shared" si="6"/>
        <v>0</v>
      </c>
      <c r="Y28" s="294">
        <v>1</v>
      </c>
      <c r="Z28" s="294"/>
      <c r="AA28" s="294"/>
      <c r="AB28" s="295">
        <f t="shared" si="7"/>
        <v>0</v>
      </c>
      <c r="AC28" s="294">
        <v>1</v>
      </c>
      <c r="AD28" s="294"/>
      <c r="AE28" s="294"/>
      <c r="AF28" s="295">
        <f t="shared" si="8"/>
        <v>0</v>
      </c>
      <c r="AG28" s="294">
        <v>1</v>
      </c>
      <c r="AH28" s="294"/>
      <c r="AI28" s="294"/>
      <c r="AJ28" s="295">
        <f t="shared" si="9"/>
        <v>0</v>
      </c>
      <c r="AK28" s="294">
        <v>1</v>
      </c>
      <c r="AL28" s="294"/>
      <c r="AM28" s="294"/>
      <c r="AN28" s="295">
        <f t="shared" si="10"/>
        <v>0</v>
      </c>
      <c r="AO28" s="294">
        <v>1</v>
      </c>
      <c r="AP28" s="294">
        <v>0</v>
      </c>
      <c r="AQ28" s="294">
        <v>0</v>
      </c>
      <c r="AR28" s="295">
        <f t="shared" si="11"/>
        <v>0</v>
      </c>
      <c r="AS28" s="294">
        <v>1</v>
      </c>
      <c r="AT28" s="294">
        <v>0</v>
      </c>
      <c r="AU28" s="294">
        <v>0</v>
      </c>
      <c r="AV28" s="295">
        <f t="shared" si="12"/>
        <v>0</v>
      </c>
      <c r="AW28" s="294">
        <v>1</v>
      </c>
      <c r="AX28" s="294">
        <v>0</v>
      </c>
      <c r="AY28" s="294">
        <v>0</v>
      </c>
      <c r="AZ28" s="294"/>
      <c r="BA28" s="295">
        <f t="shared" si="13"/>
        <v>0</v>
      </c>
      <c r="BB28" s="296">
        <f t="shared" si="14"/>
        <v>0</v>
      </c>
      <c r="BC28" s="300">
        <v>0</v>
      </c>
      <c r="BD28" s="292">
        <f t="shared" si="15"/>
        <v>0</v>
      </c>
      <c r="BE28" s="296" t="str">
        <f t="shared" si="16"/>
        <v>geen actie</v>
      </c>
      <c r="BF28" s="273">
        <v>33</v>
      </c>
    </row>
    <row r="29" spans="1:60" x14ac:dyDescent="0.3">
      <c r="A29" s="273">
        <v>27</v>
      </c>
      <c r="B29" s="273" t="str">
        <f t="shared" si="0"/>
        <v>v</v>
      </c>
      <c r="C29" s="298"/>
      <c r="D29" s="462" t="s">
        <v>559</v>
      </c>
      <c r="E29" s="523">
        <v>118721</v>
      </c>
      <c r="F29" s="536" t="s">
        <v>366</v>
      </c>
      <c r="G29" s="292">
        <f t="shared" si="1"/>
        <v>63.333333333333329</v>
      </c>
      <c r="H29" s="538">
        <v>2009</v>
      </c>
      <c r="I29" s="153">
        <f>Aantallen!$B$1</f>
        <v>2021</v>
      </c>
      <c r="J29" s="453">
        <f t="shared" si="2"/>
        <v>12</v>
      </c>
      <c r="K29" s="186">
        <v>0</v>
      </c>
      <c r="L29" s="164">
        <v>63.333333333333329</v>
      </c>
      <c r="M29" s="294">
        <v>1</v>
      </c>
      <c r="N29" s="294"/>
      <c r="O29" s="294"/>
      <c r="P29" s="295">
        <f t="shared" si="4"/>
        <v>0</v>
      </c>
      <c r="Q29" s="294">
        <v>1</v>
      </c>
      <c r="R29" s="294"/>
      <c r="S29" s="294"/>
      <c r="T29" s="295">
        <f t="shared" si="5"/>
        <v>0</v>
      </c>
      <c r="U29" s="294">
        <v>1</v>
      </c>
      <c r="V29" s="294"/>
      <c r="W29" s="294"/>
      <c r="X29" s="295">
        <f t="shared" si="6"/>
        <v>0</v>
      </c>
      <c r="Y29" s="294">
        <v>1</v>
      </c>
      <c r="Z29" s="294"/>
      <c r="AA29" s="294"/>
      <c r="AB29" s="295">
        <f t="shared" si="7"/>
        <v>0</v>
      </c>
      <c r="AC29" s="294">
        <v>1</v>
      </c>
      <c r="AD29" s="294"/>
      <c r="AE29" s="294"/>
      <c r="AF29" s="295">
        <f t="shared" si="8"/>
        <v>0</v>
      </c>
      <c r="AG29" s="294">
        <v>1</v>
      </c>
      <c r="AH29" s="294"/>
      <c r="AI29" s="294"/>
      <c r="AJ29" s="295">
        <f t="shared" si="9"/>
        <v>0</v>
      </c>
      <c r="AK29" s="294">
        <v>1</v>
      </c>
      <c r="AL29" s="294"/>
      <c r="AM29" s="294"/>
      <c r="AN29" s="295">
        <f t="shared" si="10"/>
        <v>0</v>
      </c>
      <c r="AO29" s="294">
        <v>1</v>
      </c>
      <c r="AP29" s="294">
        <v>0</v>
      </c>
      <c r="AQ29" s="294">
        <v>0</v>
      </c>
      <c r="AR29" s="295">
        <f t="shared" si="11"/>
        <v>0</v>
      </c>
      <c r="AS29" s="294">
        <v>1</v>
      </c>
      <c r="AT29" s="294">
        <v>0</v>
      </c>
      <c r="AU29" s="294">
        <v>0</v>
      </c>
      <c r="AV29" s="295">
        <f t="shared" si="12"/>
        <v>0</v>
      </c>
      <c r="AW29" s="294">
        <v>1</v>
      </c>
      <c r="AX29" s="294">
        <v>0</v>
      </c>
      <c r="AY29" s="294">
        <v>0</v>
      </c>
      <c r="AZ29" s="294"/>
      <c r="BA29" s="295">
        <f t="shared" si="13"/>
        <v>0</v>
      </c>
      <c r="BB29" s="296">
        <f t="shared" si="14"/>
        <v>0</v>
      </c>
      <c r="BC29" s="300">
        <v>0</v>
      </c>
      <c r="BD29" s="292">
        <f t="shared" si="15"/>
        <v>0</v>
      </c>
      <c r="BE29" s="296" t="str">
        <f t="shared" si="16"/>
        <v>geen actie</v>
      </c>
      <c r="BF29" s="273">
        <v>27</v>
      </c>
    </row>
    <row r="30" spans="1:60" x14ac:dyDescent="0.3">
      <c r="A30" s="273">
        <v>15</v>
      </c>
      <c r="B30" s="273" t="str">
        <f t="shared" si="0"/>
        <v>v</v>
      </c>
      <c r="C30" s="475"/>
      <c r="D30" s="299" t="s">
        <v>365</v>
      </c>
      <c r="E30" s="292">
        <v>116978</v>
      </c>
      <c r="F30" s="292" t="s">
        <v>366</v>
      </c>
      <c r="G30" s="292">
        <f t="shared" si="1"/>
        <v>3621.079365079368</v>
      </c>
      <c r="H30" s="292">
        <v>2007</v>
      </c>
      <c r="I30" s="153">
        <f>Aantallen!$B$1</f>
        <v>2021</v>
      </c>
      <c r="J30" s="453">
        <f t="shared" si="2"/>
        <v>14</v>
      </c>
      <c r="K30" s="293">
        <f t="shared" ref="K30:K40" si="17">G30-L30</f>
        <v>687.33333333333348</v>
      </c>
      <c r="L30" s="280">
        <v>2933.7460317460345</v>
      </c>
      <c r="M30" s="294">
        <v>1</v>
      </c>
      <c r="N30" s="294"/>
      <c r="O30" s="294"/>
      <c r="P30" s="295">
        <f t="shared" si="4"/>
        <v>0</v>
      </c>
      <c r="Q30" s="294">
        <v>12</v>
      </c>
      <c r="R30" s="294">
        <v>10</v>
      </c>
      <c r="S30" s="294">
        <v>50</v>
      </c>
      <c r="T30" s="295">
        <f t="shared" si="5"/>
        <v>125</v>
      </c>
      <c r="U30" s="294">
        <v>12</v>
      </c>
      <c r="V30" s="294">
        <v>12</v>
      </c>
      <c r="W30" s="294">
        <v>58</v>
      </c>
      <c r="X30" s="295">
        <f t="shared" si="6"/>
        <v>148.33333333333334</v>
      </c>
      <c r="Y30" s="294">
        <v>12</v>
      </c>
      <c r="Z30" s="294">
        <v>12</v>
      </c>
      <c r="AA30" s="294">
        <v>60</v>
      </c>
      <c r="AB30" s="295">
        <f t="shared" si="7"/>
        <v>150</v>
      </c>
      <c r="AC30" s="294">
        <v>1</v>
      </c>
      <c r="AD30" s="294"/>
      <c r="AE30" s="294"/>
      <c r="AF30" s="295">
        <f t="shared" si="8"/>
        <v>0</v>
      </c>
      <c r="AG30" s="294">
        <v>10</v>
      </c>
      <c r="AH30" s="294">
        <v>7</v>
      </c>
      <c r="AI30" s="294">
        <v>44</v>
      </c>
      <c r="AJ30" s="295">
        <f t="shared" si="9"/>
        <v>114</v>
      </c>
      <c r="AK30" s="294">
        <v>1</v>
      </c>
      <c r="AL30" s="294"/>
      <c r="AM30" s="294"/>
      <c r="AN30" s="295">
        <f t="shared" si="10"/>
        <v>0</v>
      </c>
      <c r="AO30" s="294">
        <v>1</v>
      </c>
      <c r="AP30" s="294">
        <v>0</v>
      </c>
      <c r="AQ30" s="294">
        <v>0</v>
      </c>
      <c r="AR30" s="295">
        <f t="shared" si="11"/>
        <v>0</v>
      </c>
      <c r="AS30" s="294">
        <v>14</v>
      </c>
      <c r="AT30" s="294">
        <v>14</v>
      </c>
      <c r="AU30" s="294">
        <v>70</v>
      </c>
      <c r="AV30" s="295">
        <f t="shared" si="12"/>
        <v>150</v>
      </c>
      <c r="AW30" s="294">
        <v>1</v>
      </c>
      <c r="AX30" s="294">
        <v>0</v>
      </c>
      <c r="AY30" s="294">
        <v>0</v>
      </c>
      <c r="AZ30" s="294"/>
      <c r="BA30" s="295">
        <f t="shared" si="13"/>
        <v>0</v>
      </c>
      <c r="BB30" s="296">
        <f t="shared" si="14"/>
        <v>3000</v>
      </c>
      <c r="BC30" s="181">
        <v>3000</v>
      </c>
      <c r="BD30" s="292">
        <f t="shared" si="15"/>
        <v>0</v>
      </c>
      <c r="BE30" s="296" t="str">
        <f t="shared" si="16"/>
        <v>geen actie</v>
      </c>
      <c r="BF30" s="273">
        <v>15</v>
      </c>
    </row>
    <row r="31" spans="1:60" x14ac:dyDescent="0.3">
      <c r="A31" s="273">
        <v>16</v>
      </c>
      <c r="B31" s="273" t="str">
        <f t="shared" si="0"/>
        <v>v</v>
      </c>
      <c r="C31" s="475"/>
      <c r="D31" s="299" t="s">
        <v>367</v>
      </c>
      <c r="E31" s="153">
        <v>118499</v>
      </c>
      <c r="F31" s="153" t="s">
        <v>368</v>
      </c>
      <c r="G31" s="292">
        <f t="shared" si="1"/>
        <v>1058.0227272727273</v>
      </c>
      <c r="H31" s="153">
        <v>2005</v>
      </c>
      <c r="I31" s="153">
        <f>Aantallen!$B$1</f>
        <v>2021</v>
      </c>
      <c r="J31" s="453">
        <f t="shared" si="2"/>
        <v>16</v>
      </c>
      <c r="K31" s="293">
        <f t="shared" si="17"/>
        <v>570.27272727272725</v>
      </c>
      <c r="L31" s="280">
        <v>487.75</v>
      </c>
      <c r="M31" s="294">
        <v>10</v>
      </c>
      <c r="N31" s="294">
        <v>5</v>
      </c>
      <c r="O31" s="294">
        <v>39</v>
      </c>
      <c r="P31" s="295">
        <f t="shared" si="4"/>
        <v>89</v>
      </c>
      <c r="Q31" s="294">
        <v>11</v>
      </c>
      <c r="R31" s="294">
        <v>9</v>
      </c>
      <c r="S31" s="294">
        <v>50</v>
      </c>
      <c r="T31" s="295">
        <f t="shared" si="5"/>
        <v>127.27272727272727</v>
      </c>
      <c r="U31" s="294">
        <v>12</v>
      </c>
      <c r="V31" s="294">
        <v>10</v>
      </c>
      <c r="W31" s="294">
        <v>55</v>
      </c>
      <c r="X31" s="295">
        <f t="shared" si="6"/>
        <v>129.16666666666666</v>
      </c>
      <c r="Y31" s="294">
        <v>12</v>
      </c>
      <c r="Z31" s="294">
        <v>8</v>
      </c>
      <c r="AA31" s="294">
        <v>53</v>
      </c>
      <c r="AB31" s="295">
        <f t="shared" si="7"/>
        <v>110.83333333333334</v>
      </c>
      <c r="AC31" s="294">
        <v>1</v>
      </c>
      <c r="AD31" s="294"/>
      <c r="AE31" s="294"/>
      <c r="AF31" s="295">
        <f t="shared" si="8"/>
        <v>0</v>
      </c>
      <c r="AG31" s="294">
        <v>10</v>
      </c>
      <c r="AH31" s="294">
        <v>7</v>
      </c>
      <c r="AI31" s="294">
        <v>44</v>
      </c>
      <c r="AJ31" s="295">
        <f t="shared" si="9"/>
        <v>114</v>
      </c>
      <c r="AK31" s="294">
        <v>1</v>
      </c>
      <c r="AL31" s="294"/>
      <c r="AM31" s="294"/>
      <c r="AN31" s="295">
        <f t="shared" si="10"/>
        <v>0</v>
      </c>
      <c r="AO31" s="294">
        <v>1</v>
      </c>
      <c r="AP31" s="294">
        <v>0</v>
      </c>
      <c r="AQ31" s="294">
        <v>0</v>
      </c>
      <c r="AR31" s="295">
        <f t="shared" si="11"/>
        <v>0</v>
      </c>
      <c r="AS31" s="294">
        <v>1</v>
      </c>
      <c r="AT31" s="294">
        <v>0</v>
      </c>
      <c r="AU31" s="294">
        <v>0</v>
      </c>
      <c r="AV31" s="295">
        <f t="shared" si="12"/>
        <v>0</v>
      </c>
      <c r="AW31" s="294">
        <v>1</v>
      </c>
      <c r="AX31" s="294">
        <v>0</v>
      </c>
      <c r="AY31" s="294">
        <v>0</v>
      </c>
      <c r="AZ31" s="294"/>
      <c r="BA31" s="295">
        <f t="shared" si="13"/>
        <v>0</v>
      </c>
      <c r="BB31" s="296">
        <f t="shared" si="14"/>
        <v>1000</v>
      </c>
      <c r="BC31" s="300">
        <v>1000</v>
      </c>
      <c r="BD31" s="292">
        <f t="shared" si="15"/>
        <v>0</v>
      </c>
      <c r="BE31" s="296" t="str">
        <f t="shared" si="16"/>
        <v>geen actie</v>
      </c>
      <c r="BF31" s="273">
        <v>16</v>
      </c>
    </row>
    <row r="32" spans="1:60" ht="16.2" customHeight="1" x14ac:dyDescent="0.3">
      <c r="A32" s="273">
        <v>50</v>
      </c>
      <c r="B32" s="273" t="str">
        <f t="shared" si="0"/>
        <v>v</v>
      </c>
      <c r="C32" s="298"/>
      <c r="D32" s="174" t="s">
        <v>727</v>
      </c>
      <c r="E32" s="149">
        <v>115296</v>
      </c>
      <c r="F32" s="177" t="s">
        <v>723</v>
      </c>
      <c r="G32" s="292">
        <f t="shared" si="1"/>
        <v>0</v>
      </c>
      <c r="H32" s="292">
        <v>2006</v>
      </c>
      <c r="I32" s="153">
        <f>Aantallen!$B$1</f>
        <v>2021</v>
      </c>
      <c r="J32" s="453">
        <f t="shared" si="2"/>
        <v>15</v>
      </c>
      <c r="K32" s="293">
        <f t="shared" si="17"/>
        <v>0</v>
      </c>
      <c r="L32" s="280">
        <v>0</v>
      </c>
      <c r="M32" s="294">
        <v>1</v>
      </c>
      <c r="N32" s="294"/>
      <c r="O32" s="294"/>
      <c r="P32" s="295">
        <f t="shared" si="4"/>
        <v>0</v>
      </c>
      <c r="Q32" s="294">
        <v>1</v>
      </c>
      <c r="R32" s="294"/>
      <c r="S32" s="294"/>
      <c r="T32" s="295">
        <f t="shared" si="5"/>
        <v>0</v>
      </c>
      <c r="U32" s="294">
        <v>1</v>
      </c>
      <c r="V32" s="294"/>
      <c r="W32" s="294"/>
      <c r="X32" s="295">
        <f t="shared" si="6"/>
        <v>0</v>
      </c>
      <c r="Y32" s="294">
        <v>1</v>
      </c>
      <c r="Z32" s="294"/>
      <c r="AA32" s="294"/>
      <c r="AB32" s="295">
        <f t="shared" si="7"/>
        <v>0</v>
      </c>
      <c r="AC32" s="294">
        <v>1</v>
      </c>
      <c r="AD32" s="294"/>
      <c r="AE32" s="294"/>
      <c r="AF32" s="295">
        <f t="shared" si="8"/>
        <v>0</v>
      </c>
      <c r="AG32" s="294">
        <v>1</v>
      </c>
      <c r="AH32" s="294"/>
      <c r="AI32" s="294"/>
      <c r="AJ32" s="295">
        <f t="shared" si="9"/>
        <v>0</v>
      </c>
      <c r="AK32" s="294">
        <v>1</v>
      </c>
      <c r="AL32" s="294">
        <v>0</v>
      </c>
      <c r="AM32" s="294">
        <v>0</v>
      </c>
      <c r="AN32" s="295">
        <f t="shared" si="10"/>
        <v>0</v>
      </c>
      <c r="AO32" s="294">
        <v>1</v>
      </c>
      <c r="AP32" s="294">
        <v>0</v>
      </c>
      <c r="AQ32" s="294">
        <v>0</v>
      </c>
      <c r="AR32" s="295">
        <f t="shared" si="11"/>
        <v>0</v>
      </c>
      <c r="AS32" s="294">
        <v>1</v>
      </c>
      <c r="AT32" s="294">
        <v>0</v>
      </c>
      <c r="AU32" s="294">
        <v>0</v>
      </c>
      <c r="AV32" s="295">
        <f t="shared" si="12"/>
        <v>0</v>
      </c>
      <c r="AW32" s="294">
        <v>1</v>
      </c>
      <c r="AX32" s="294">
        <v>0</v>
      </c>
      <c r="AY32" s="294">
        <v>0</v>
      </c>
      <c r="AZ32" s="294"/>
      <c r="BA32" s="295">
        <f t="shared" si="13"/>
        <v>0</v>
      </c>
      <c r="BB32" s="296">
        <f t="shared" si="14"/>
        <v>0</v>
      </c>
      <c r="BC32" s="300">
        <v>0</v>
      </c>
      <c r="BD32" s="292">
        <f t="shared" si="15"/>
        <v>0</v>
      </c>
      <c r="BE32" s="296" t="str">
        <f t="shared" si="16"/>
        <v>geen actie</v>
      </c>
      <c r="BF32" s="273">
        <v>50</v>
      </c>
      <c r="BG32" s="297"/>
    </row>
    <row r="33" spans="1:59" x14ac:dyDescent="0.3">
      <c r="A33" s="273">
        <v>40</v>
      </c>
      <c r="B33" s="273" t="str">
        <f t="shared" si="0"/>
        <v>v</v>
      </c>
      <c r="C33" s="473"/>
      <c r="D33" s="535" t="s">
        <v>623</v>
      </c>
      <c r="E33" s="153">
        <v>119503</v>
      </c>
      <c r="F33" s="537" t="s">
        <v>245</v>
      </c>
      <c r="G33" s="292">
        <f t="shared" si="1"/>
        <v>105.83333333333334</v>
      </c>
      <c r="H33" s="292">
        <v>2003</v>
      </c>
      <c r="I33" s="153">
        <f>Aantallen!$B$1</f>
        <v>2021</v>
      </c>
      <c r="J33" s="453">
        <f t="shared" si="2"/>
        <v>18</v>
      </c>
      <c r="K33" s="293">
        <f t="shared" si="17"/>
        <v>105.83333333333334</v>
      </c>
      <c r="L33" s="280">
        <v>0</v>
      </c>
      <c r="M33" s="294">
        <v>1</v>
      </c>
      <c r="N33" s="294"/>
      <c r="O33" s="294"/>
      <c r="P33" s="295">
        <f t="shared" si="4"/>
        <v>0</v>
      </c>
      <c r="Q33" s="294">
        <v>12</v>
      </c>
      <c r="R33" s="294">
        <v>3</v>
      </c>
      <c r="S33" s="294">
        <v>32</v>
      </c>
      <c r="T33" s="295">
        <f t="shared" si="5"/>
        <v>51.666666666666671</v>
      </c>
      <c r="U33" s="294">
        <v>12</v>
      </c>
      <c r="V33" s="294">
        <v>3</v>
      </c>
      <c r="W33" s="294">
        <v>35</v>
      </c>
      <c r="X33" s="295">
        <f t="shared" si="6"/>
        <v>54.166666666666671</v>
      </c>
      <c r="Y33" s="294">
        <v>1</v>
      </c>
      <c r="Z33" s="294"/>
      <c r="AA33" s="294"/>
      <c r="AB33" s="295">
        <f t="shared" si="7"/>
        <v>0</v>
      </c>
      <c r="AC33" s="294">
        <v>1</v>
      </c>
      <c r="AD33" s="294"/>
      <c r="AE33" s="294"/>
      <c r="AF33" s="295">
        <f t="shared" si="8"/>
        <v>0</v>
      </c>
      <c r="AG33" s="294">
        <v>1</v>
      </c>
      <c r="AH33" s="294"/>
      <c r="AI33" s="294"/>
      <c r="AJ33" s="295">
        <f t="shared" si="9"/>
        <v>0</v>
      </c>
      <c r="AK33" s="294">
        <v>1</v>
      </c>
      <c r="AL33" s="294"/>
      <c r="AM33" s="294"/>
      <c r="AN33" s="295">
        <f t="shared" si="10"/>
        <v>0</v>
      </c>
      <c r="AO33" s="294">
        <v>1</v>
      </c>
      <c r="AP33" s="294">
        <v>0</v>
      </c>
      <c r="AQ33" s="294">
        <v>0</v>
      </c>
      <c r="AR33" s="295">
        <f t="shared" si="11"/>
        <v>0</v>
      </c>
      <c r="AS33" s="294">
        <v>1</v>
      </c>
      <c r="AT33" s="294">
        <v>0</v>
      </c>
      <c r="AU33" s="294">
        <v>0</v>
      </c>
      <c r="AV33" s="295">
        <f t="shared" si="12"/>
        <v>0</v>
      </c>
      <c r="AW33" s="294">
        <v>1</v>
      </c>
      <c r="AX33" s="294">
        <v>0</v>
      </c>
      <c r="AY33" s="294">
        <v>0</v>
      </c>
      <c r="AZ33" s="294"/>
      <c r="BA33" s="295">
        <f t="shared" si="13"/>
        <v>0</v>
      </c>
      <c r="BB33" s="296">
        <f t="shared" si="14"/>
        <v>0</v>
      </c>
      <c r="BC33" s="300">
        <v>0</v>
      </c>
      <c r="BD33" s="292">
        <f t="shared" si="15"/>
        <v>0</v>
      </c>
      <c r="BE33" s="296" t="str">
        <f t="shared" si="16"/>
        <v>geen actie</v>
      </c>
      <c r="BF33" s="273">
        <v>40</v>
      </c>
      <c r="BG33" s="297"/>
    </row>
    <row r="34" spans="1:59" x14ac:dyDescent="0.3">
      <c r="A34" s="273">
        <v>17</v>
      </c>
      <c r="B34" s="273" t="str">
        <f t="shared" ref="B34:B65" si="18">IF(A34=BF34,"v","x")</f>
        <v>v</v>
      </c>
      <c r="C34" s="298"/>
      <c r="D34" s="311" t="s">
        <v>388</v>
      </c>
      <c r="E34" s="153">
        <v>117969</v>
      </c>
      <c r="F34" s="153" t="s">
        <v>368</v>
      </c>
      <c r="G34" s="292">
        <f t="shared" ref="G34:G65" si="19">SUM(L34+P34+T34+X34+AB34+AF34+AJ34+AN34+AR34+AV34+BA34)</f>
        <v>345</v>
      </c>
      <c r="H34" s="153">
        <v>2008</v>
      </c>
      <c r="I34" s="153">
        <f>Aantallen!$B$1</f>
        <v>2021</v>
      </c>
      <c r="J34" s="453">
        <f t="shared" ref="J34:J65" si="20">I34-H34</f>
        <v>13</v>
      </c>
      <c r="K34" s="293">
        <f t="shared" si="17"/>
        <v>0</v>
      </c>
      <c r="L34" s="280">
        <v>345</v>
      </c>
      <c r="M34" s="294">
        <v>1</v>
      </c>
      <c r="N34" s="294"/>
      <c r="O34" s="294"/>
      <c r="P34" s="295">
        <f t="shared" ref="P34:P65" si="21">SUM(N34*10+O34)/M34*10</f>
        <v>0</v>
      </c>
      <c r="Q34" s="294">
        <v>1</v>
      </c>
      <c r="R34" s="294"/>
      <c r="S34" s="294"/>
      <c r="T34" s="295">
        <f t="shared" ref="T34:T65" si="22">SUM(R34*10+S34)/Q34*10</f>
        <v>0</v>
      </c>
      <c r="U34" s="294">
        <v>1</v>
      </c>
      <c r="V34" s="294"/>
      <c r="W34" s="294"/>
      <c r="X34" s="295">
        <f t="shared" ref="X34:X65" si="23">SUM(V34*10+W34)/U34*10</f>
        <v>0</v>
      </c>
      <c r="Y34" s="294">
        <v>1</v>
      </c>
      <c r="Z34" s="294"/>
      <c r="AA34" s="294"/>
      <c r="AB34" s="295">
        <f t="shared" ref="AB34:AB65" si="24">SUM(Z34*10+AA34)/Y34*10</f>
        <v>0</v>
      </c>
      <c r="AC34" s="294">
        <v>1</v>
      </c>
      <c r="AD34" s="294"/>
      <c r="AE34" s="294"/>
      <c r="AF34" s="295">
        <f t="shared" ref="AF34:AF65" si="25">SUM(AD34*10+AE34)/AC34*10</f>
        <v>0</v>
      </c>
      <c r="AG34" s="294">
        <v>1</v>
      </c>
      <c r="AH34" s="294"/>
      <c r="AI34" s="294"/>
      <c r="AJ34" s="295">
        <f t="shared" ref="AJ34:AJ65" si="26">SUM(AH34*10+AI34)/AG34*10</f>
        <v>0</v>
      </c>
      <c r="AK34" s="294">
        <v>1</v>
      </c>
      <c r="AL34" s="294"/>
      <c r="AM34" s="294"/>
      <c r="AN34" s="295">
        <f t="shared" ref="AN34:AN65" si="27">SUM(AL34*10+AM34)/AK34*10</f>
        <v>0</v>
      </c>
      <c r="AO34" s="294">
        <v>1</v>
      </c>
      <c r="AP34" s="294">
        <v>0</v>
      </c>
      <c r="AQ34" s="294">
        <v>0</v>
      </c>
      <c r="AR34" s="295">
        <f t="shared" ref="AR34:AR65" si="28">SUM(AP34*10+AQ34)/AO34*10</f>
        <v>0</v>
      </c>
      <c r="AS34" s="294">
        <v>1</v>
      </c>
      <c r="AT34" s="294">
        <v>0</v>
      </c>
      <c r="AU34" s="294">
        <v>0</v>
      </c>
      <c r="AV34" s="295">
        <f t="shared" ref="AV34:AV65" si="29">SUM(AT34*10+AU34)/AS34*10</f>
        <v>0</v>
      </c>
      <c r="AW34" s="294">
        <v>1</v>
      </c>
      <c r="AX34" s="294">
        <v>0</v>
      </c>
      <c r="AY34" s="294">
        <v>0</v>
      </c>
      <c r="AZ34" s="294"/>
      <c r="BA34" s="295">
        <f t="shared" ref="BA34:BA65" si="30">SUM(AX34*10+AY34)/AW34*10+AZ34</f>
        <v>0</v>
      </c>
      <c r="BB34" s="296">
        <f t="shared" ref="BB34:BB65" si="31">IF(G34&lt;250,0,IF(G34&lt;500,250,IF(G34&lt;750,"500",IF(G34&lt;1000,750,IF(G34&lt;1500,1000,IF(G34&lt;2000,1500,IF(G34&lt;2500,2000,IF(G34&lt;3000,2500,3000))))))))</f>
        <v>250</v>
      </c>
      <c r="BC34" s="300">
        <v>250</v>
      </c>
      <c r="BD34" s="292">
        <f t="shared" ref="BD34:BD65" si="32">BB34-BC34</f>
        <v>0</v>
      </c>
      <c r="BE34" s="296" t="str">
        <f t="shared" ref="BE34:BE65" si="33">IF(BD34=0,"geen actie",CONCATENATE("diploma uitschrijven: ",BB34," punten"))</f>
        <v>geen actie</v>
      </c>
      <c r="BF34" s="273">
        <v>17</v>
      </c>
    </row>
    <row r="35" spans="1:59" x14ac:dyDescent="0.3">
      <c r="A35" s="273">
        <v>18</v>
      </c>
      <c r="B35" s="273" t="str">
        <f t="shared" si="18"/>
        <v>v</v>
      </c>
      <c r="C35" s="455"/>
      <c r="D35" s="174" t="s">
        <v>369</v>
      </c>
      <c r="E35" s="292">
        <v>118017</v>
      </c>
      <c r="F35" s="292" t="s">
        <v>368</v>
      </c>
      <c r="G35" s="292">
        <f t="shared" si="19"/>
        <v>611.30952380952374</v>
      </c>
      <c r="H35" s="292">
        <v>2007</v>
      </c>
      <c r="I35" s="153">
        <f>Aantallen!$B$1</f>
        <v>2021</v>
      </c>
      <c r="J35" s="453">
        <f t="shared" si="20"/>
        <v>14</v>
      </c>
      <c r="K35" s="293">
        <f t="shared" si="17"/>
        <v>0</v>
      </c>
      <c r="L35" s="280">
        <v>611.30952380952374</v>
      </c>
      <c r="M35" s="294">
        <v>1</v>
      </c>
      <c r="N35" s="294"/>
      <c r="O35" s="294"/>
      <c r="P35" s="295">
        <f t="shared" si="21"/>
        <v>0</v>
      </c>
      <c r="Q35" s="294">
        <v>1</v>
      </c>
      <c r="R35" s="294"/>
      <c r="S35" s="294"/>
      <c r="T35" s="295">
        <f t="shared" si="22"/>
        <v>0</v>
      </c>
      <c r="U35" s="294">
        <v>1</v>
      </c>
      <c r="V35" s="294"/>
      <c r="W35" s="294"/>
      <c r="X35" s="295">
        <f t="shared" si="23"/>
        <v>0</v>
      </c>
      <c r="Y35" s="294">
        <v>1</v>
      </c>
      <c r="Z35" s="294"/>
      <c r="AA35" s="294"/>
      <c r="AB35" s="295">
        <f t="shared" si="24"/>
        <v>0</v>
      </c>
      <c r="AC35" s="294">
        <v>1</v>
      </c>
      <c r="AD35" s="294"/>
      <c r="AE35" s="294"/>
      <c r="AF35" s="295">
        <f t="shared" si="25"/>
        <v>0</v>
      </c>
      <c r="AG35" s="294">
        <v>1</v>
      </c>
      <c r="AH35" s="294"/>
      <c r="AI35" s="294"/>
      <c r="AJ35" s="295">
        <f t="shared" si="26"/>
        <v>0</v>
      </c>
      <c r="AK35" s="294">
        <v>1</v>
      </c>
      <c r="AL35" s="294"/>
      <c r="AM35" s="294"/>
      <c r="AN35" s="295">
        <f t="shared" si="27"/>
        <v>0</v>
      </c>
      <c r="AO35" s="294">
        <v>1</v>
      </c>
      <c r="AP35" s="294">
        <v>0</v>
      </c>
      <c r="AQ35" s="294">
        <v>0</v>
      </c>
      <c r="AR35" s="295">
        <f t="shared" si="28"/>
        <v>0</v>
      </c>
      <c r="AS35" s="294">
        <v>1</v>
      </c>
      <c r="AT35" s="294">
        <v>0</v>
      </c>
      <c r="AU35" s="294">
        <v>0</v>
      </c>
      <c r="AV35" s="295">
        <f t="shared" si="29"/>
        <v>0</v>
      </c>
      <c r="AW35" s="294">
        <v>1</v>
      </c>
      <c r="AX35" s="294">
        <v>0</v>
      </c>
      <c r="AY35" s="294">
        <v>0</v>
      </c>
      <c r="AZ35" s="294"/>
      <c r="BA35" s="295">
        <f t="shared" si="30"/>
        <v>0</v>
      </c>
      <c r="BB35" s="296" t="str">
        <f t="shared" si="31"/>
        <v>500</v>
      </c>
      <c r="BC35" s="181">
        <v>500</v>
      </c>
      <c r="BD35" s="292">
        <f t="shared" si="32"/>
        <v>0</v>
      </c>
      <c r="BE35" s="296" t="str">
        <f t="shared" si="33"/>
        <v>geen actie</v>
      </c>
      <c r="BF35" s="273">
        <v>18</v>
      </c>
    </row>
    <row r="36" spans="1:59" x14ac:dyDescent="0.3">
      <c r="A36" s="273">
        <v>19</v>
      </c>
      <c r="B36" s="273" t="str">
        <f t="shared" si="18"/>
        <v>v</v>
      </c>
      <c r="C36" s="273"/>
      <c r="D36" s="299" t="s">
        <v>370</v>
      </c>
      <c r="E36" s="292">
        <v>117063</v>
      </c>
      <c r="F36" s="292" t="s">
        <v>241</v>
      </c>
      <c r="G36" s="292">
        <f t="shared" si="19"/>
        <v>2459.8263403263404</v>
      </c>
      <c r="H36" s="292">
        <v>2007</v>
      </c>
      <c r="I36" s="153">
        <f>Aantallen!$B$1</f>
        <v>2021</v>
      </c>
      <c r="J36" s="453">
        <f t="shared" si="20"/>
        <v>14</v>
      </c>
      <c r="K36" s="293">
        <f t="shared" si="17"/>
        <v>791.37179487179492</v>
      </c>
      <c r="L36" s="280">
        <v>1668.4545454545455</v>
      </c>
      <c r="M36" s="294">
        <v>1</v>
      </c>
      <c r="N36" s="294"/>
      <c r="O36" s="294"/>
      <c r="P36" s="295">
        <f t="shared" si="21"/>
        <v>0</v>
      </c>
      <c r="Q36" s="294">
        <v>12</v>
      </c>
      <c r="R36" s="294">
        <v>4</v>
      </c>
      <c r="S36" s="294">
        <v>41</v>
      </c>
      <c r="T36" s="295">
        <f t="shared" si="22"/>
        <v>67.5</v>
      </c>
      <c r="U36" s="294">
        <v>12</v>
      </c>
      <c r="V36" s="294">
        <v>6</v>
      </c>
      <c r="W36" s="294">
        <v>42</v>
      </c>
      <c r="X36" s="295">
        <f t="shared" si="23"/>
        <v>85</v>
      </c>
      <c r="Y36" s="294">
        <v>12</v>
      </c>
      <c r="Z36" s="294">
        <v>7</v>
      </c>
      <c r="AA36" s="294">
        <v>48</v>
      </c>
      <c r="AB36" s="295">
        <f t="shared" si="24"/>
        <v>98.333333333333343</v>
      </c>
      <c r="AC36" s="294">
        <v>1</v>
      </c>
      <c r="AD36" s="294"/>
      <c r="AE36" s="294"/>
      <c r="AF36" s="295">
        <f t="shared" si="25"/>
        <v>0</v>
      </c>
      <c r="AG36" s="294">
        <v>10</v>
      </c>
      <c r="AH36" s="294">
        <v>9</v>
      </c>
      <c r="AI36" s="294">
        <v>49</v>
      </c>
      <c r="AJ36" s="295">
        <f t="shared" si="26"/>
        <v>139</v>
      </c>
      <c r="AK36" s="294">
        <v>13</v>
      </c>
      <c r="AL36" s="294">
        <v>11</v>
      </c>
      <c r="AM36" s="294">
        <v>61</v>
      </c>
      <c r="AN36" s="295">
        <f t="shared" si="27"/>
        <v>131.53846153846155</v>
      </c>
      <c r="AO36" s="294">
        <v>7</v>
      </c>
      <c r="AP36" s="294">
        <v>7</v>
      </c>
      <c r="AQ36" s="294">
        <v>35</v>
      </c>
      <c r="AR36" s="295">
        <f t="shared" si="28"/>
        <v>150</v>
      </c>
      <c r="AS36" s="294">
        <v>14</v>
      </c>
      <c r="AT36" s="294">
        <v>11</v>
      </c>
      <c r="AU36" s="294">
        <v>58</v>
      </c>
      <c r="AV36" s="295">
        <f t="shared" si="29"/>
        <v>120</v>
      </c>
      <c r="AW36" s="294">
        <v>1</v>
      </c>
      <c r="AX36" s="294">
        <v>0</v>
      </c>
      <c r="AY36" s="294">
        <v>0</v>
      </c>
      <c r="AZ36" s="294"/>
      <c r="BA36" s="295">
        <f t="shared" si="30"/>
        <v>0</v>
      </c>
      <c r="BB36" s="296">
        <f t="shared" si="31"/>
        <v>2000</v>
      </c>
      <c r="BC36" s="181">
        <v>2000</v>
      </c>
      <c r="BD36" s="292">
        <f t="shared" si="32"/>
        <v>0</v>
      </c>
      <c r="BE36" s="296" t="str">
        <f t="shared" si="33"/>
        <v>geen actie</v>
      </c>
      <c r="BF36" s="273">
        <v>19</v>
      </c>
    </row>
    <row r="37" spans="1:59" x14ac:dyDescent="0.3">
      <c r="A37" s="273">
        <v>20</v>
      </c>
      <c r="B37" s="273" t="str">
        <f t="shared" si="18"/>
        <v>v</v>
      </c>
      <c r="C37" s="455"/>
      <c r="D37" s="301" t="s">
        <v>371</v>
      </c>
      <c r="E37" s="153">
        <v>117166</v>
      </c>
      <c r="F37" s="153" t="s">
        <v>372</v>
      </c>
      <c r="G37" s="292">
        <f t="shared" si="19"/>
        <v>45.714285714285715</v>
      </c>
      <c r="H37" s="292">
        <v>2006</v>
      </c>
      <c r="I37" s="153">
        <f>Aantallen!$B$1</f>
        <v>2021</v>
      </c>
      <c r="J37" s="453">
        <f t="shared" si="20"/>
        <v>15</v>
      </c>
      <c r="K37" s="293">
        <f t="shared" si="17"/>
        <v>0</v>
      </c>
      <c r="L37" s="280">
        <v>45.714285714285715</v>
      </c>
      <c r="M37" s="294">
        <v>1</v>
      </c>
      <c r="N37" s="294"/>
      <c r="O37" s="294"/>
      <c r="P37" s="295">
        <f t="shared" si="21"/>
        <v>0</v>
      </c>
      <c r="Q37" s="294">
        <v>1</v>
      </c>
      <c r="R37" s="294"/>
      <c r="S37" s="294"/>
      <c r="T37" s="295">
        <f t="shared" si="22"/>
        <v>0</v>
      </c>
      <c r="U37" s="294">
        <v>1</v>
      </c>
      <c r="V37" s="294"/>
      <c r="W37" s="294"/>
      <c r="X37" s="295">
        <f t="shared" si="23"/>
        <v>0</v>
      </c>
      <c r="Y37" s="294">
        <v>1</v>
      </c>
      <c r="Z37" s="294"/>
      <c r="AA37" s="294"/>
      <c r="AB37" s="295">
        <f t="shared" si="24"/>
        <v>0</v>
      </c>
      <c r="AC37" s="294">
        <v>1</v>
      </c>
      <c r="AD37" s="294"/>
      <c r="AE37" s="294"/>
      <c r="AF37" s="295">
        <f t="shared" si="25"/>
        <v>0</v>
      </c>
      <c r="AG37" s="294">
        <v>1</v>
      </c>
      <c r="AH37" s="294"/>
      <c r="AI37" s="294"/>
      <c r="AJ37" s="295">
        <f t="shared" si="26"/>
        <v>0</v>
      </c>
      <c r="AK37" s="294">
        <v>1</v>
      </c>
      <c r="AL37" s="294"/>
      <c r="AM37" s="294"/>
      <c r="AN37" s="295">
        <f t="shared" si="27"/>
        <v>0</v>
      </c>
      <c r="AO37" s="294">
        <v>1</v>
      </c>
      <c r="AP37" s="294">
        <v>0</v>
      </c>
      <c r="AQ37" s="294">
        <v>0</v>
      </c>
      <c r="AR37" s="295">
        <f t="shared" si="28"/>
        <v>0</v>
      </c>
      <c r="AS37" s="294">
        <v>1</v>
      </c>
      <c r="AT37" s="294">
        <v>0</v>
      </c>
      <c r="AU37" s="294">
        <v>0</v>
      </c>
      <c r="AV37" s="295">
        <f t="shared" si="29"/>
        <v>0</v>
      </c>
      <c r="AW37" s="294">
        <v>1</v>
      </c>
      <c r="AX37" s="294">
        <v>0</v>
      </c>
      <c r="AY37" s="294">
        <v>0</v>
      </c>
      <c r="AZ37" s="294"/>
      <c r="BA37" s="295">
        <f t="shared" si="30"/>
        <v>0</v>
      </c>
      <c r="BB37" s="296">
        <f t="shared" si="31"/>
        <v>0</v>
      </c>
      <c r="BC37" s="300">
        <v>0</v>
      </c>
      <c r="BD37" s="292">
        <f t="shared" si="32"/>
        <v>0</v>
      </c>
      <c r="BE37" s="296" t="str">
        <f t="shared" si="33"/>
        <v>geen actie</v>
      </c>
      <c r="BF37" s="273">
        <v>20</v>
      </c>
    </row>
    <row r="38" spans="1:59" x14ac:dyDescent="0.3">
      <c r="A38" s="273">
        <v>21</v>
      </c>
      <c r="B38" s="273" t="str">
        <f t="shared" si="18"/>
        <v>v</v>
      </c>
      <c r="C38" s="455"/>
      <c r="D38" s="299" t="s">
        <v>373</v>
      </c>
      <c r="E38" s="292"/>
      <c r="F38" s="292" t="s">
        <v>319</v>
      </c>
      <c r="G38" s="292">
        <f t="shared" si="19"/>
        <v>72.857142857142861</v>
      </c>
      <c r="H38" s="292">
        <v>2007</v>
      </c>
      <c r="I38" s="153">
        <f>Aantallen!$B$1</f>
        <v>2021</v>
      </c>
      <c r="J38" s="453">
        <f t="shared" si="20"/>
        <v>14</v>
      </c>
      <c r="K38" s="293">
        <f t="shared" si="17"/>
        <v>0</v>
      </c>
      <c r="L38" s="280">
        <v>72.857142857142861</v>
      </c>
      <c r="M38" s="294">
        <v>1</v>
      </c>
      <c r="N38" s="294"/>
      <c r="O38" s="294"/>
      <c r="P38" s="295">
        <f t="shared" si="21"/>
        <v>0</v>
      </c>
      <c r="Q38" s="294">
        <v>1</v>
      </c>
      <c r="R38" s="294"/>
      <c r="S38" s="294"/>
      <c r="T38" s="295">
        <f t="shared" si="22"/>
        <v>0</v>
      </c>
      <c r="U38" s="294">
        <v>1</v>
      </c>
      <c r="V38" s="294"/>
      <c r="W38" s="294"/>
      <c r="X38" s="295">
        <f t="shared" si="23"/>
        <v>0</v>
      </c>
      <c r="Y38" s="294">
        <v>1</v>
      </c>
      <c r="Z38" s="294"/>
      <c r="AA38" s="294"/>
      <c r="AB38" s="295">
        <f t="shared" si="24"/>
        <v>0</v>
      </c>
      <c r="AC38" s="294">
        <v>1</v>
      </c>
      <c r="AD38" s="294"/>
      <c r="AE38" s="294"/>
      <c r="AF38" s="295">
        <f t="shared" si="25"/>
        <v>0</v>
      </c>
      <c r="AG38" s="294">
        <v>1</v>
      </c>
      <c r="AH38" s="294"/>
      <c r="AI38" s="294"/>
      <c r="AJ38" s="295">
        <f t="shared" si="26"/>
        <v>0</v>
      </c>
      <c r="AK38" s="294">
        <v>1</v>
      </c>
      <c r="AL38" s="294"/>
      <c r="AM38" s="294"/>
      <c r="AN38" s="295">
        <f t="shared" si="27"/>
        <v>0</v>
      </c>
      <c r="AO38" s="294">
        <v>1</v>
      </c>
      <c r="AP38" s="294">
        <v>0</v>
      </c>
      <c r="AQ38" s="294">
        <v>0</v>
      </c>
      <c r="AR38" s="295">
        <f t="shared" si="28"/>
        <v>0</v>
      </c>
      <c r="AS38" s="294">
        <v>1</v>
      </c>
      <c r="AT38" s="294">
        <v>0</v>
      </c>
      <c r="AU38" s="294">
        <v>0</v>
      </c>
      <c r="AV38" s="295">
        <f t="shared" si="29"/>
        <v>0</v>
      </c>
      <c r="AW38" s="294">
        <v>1</v>
      </c>
      <c r="AX38" s="294">
        <v>0</v>
      </c>
      <c r="AY38" s="294">
        <v>0</v>
      </c>
      <c r="AZ38" s="294"/>
      <c r="BA38" s="295">
        <f t="shared" si="30"/>
        <v>0</v>
      </c>
      <c r="BB38" s="296">
        <f t="shared" si="31"/>
        <v>0</v>
      </c>
      <c r="BC38" s="300">
        <v>0</v>
      </c>
      <c r="BD38" s="292">
        <f t="shared" si="32"/>
        <v>0</v>
      </c>
      <c r="BE38" s="296" t="str">
        <f t="shared" si="33"/>
        <v>geen actie</v>
      </c>
      <c r="BF38" s="273">
        <v>21</v>
      </c>
      <c r="BG38" s="297"/>
    </row>
    <row r="39" spans="1:59" x14ac:dyDescent="0.3">
      <c r="A39" s="273">
        <v>22</v>
      </c>
      <c r="B39" s="273" t="str">
        <f t="shared" si="18"/>
        <v>v</v>
      </c>
      <c r="C39" s="455"/>
      <c r="D39" s="299" t="s">
        <v>374</v>
      </c>
      <c r="E39" s="292">
        <v>116742</v>
      </c>
      <c r="F39" s="292" t="s">
        <v>265</v>
      </c>
      <c r="G39" s="292">
        <f t="shared" si="19"/>
        <v>2164.3322510822509</v>
      </c>
      <c r="H39" s="292">
        <v>2005</v>
      </c>
      <c r="I39" s="153">
        <f>Aantallen!$B$1</f>
        <v>2021</v>
      </c>
      <c r="J39" s="453">
        <f t="shared" si="20"/>
        <v>16</v>
      </c>
      <c r="K39" s="293">
        <f t="shared" si="17"/>
        <v>0</v>
      </c>
      <c r="L39" s="280">
        <v>2164.3322510822509</v>
      </c>
      <c r="M39" s="294">
        <v>1</v>
      </c>
      <c r="N39" s="294"/>
      <c r="O39" s="294"/>
      <c r="P39" s="295">
        <f t="shared" si="21"/>
        <v>0</v>
      </c>
      <c r="Q39" s="294">
        <v>1</v>
      </c>
      <c r="R39" s="294"/>
      <c r="S39" s="294"/>
      <c r="T39" s="295">
        <f t="shared" si="22"/>
        <v>0</v>
      </c>
      <c r="U39" s="294">
        <v>1</v>
      </c>
      <c r="V39" s="294"/>
      <c r="W39" s="294"/>
      <c r="X39" s="295">
        <f t="shared" si="23"/>
        <v>0</v>
      </c>
      <c r="Y39" s="294">
        <v>1</v>
      </c>
      <c r="Z39" s="294"/>
      <c r="AA39" s="294"/>
      <c r="AB39" s="295">
        <f t="shared" si="24"/>
        <v>0</v>
      </c>
      <c r="AC39" s="294">
        <v>1</v>
      </c>
      <c r="AD39" s="294"/>
      <c r="AE39" s="294"/>
      <c r="AF39" s="295">
        <f t="shared" si="25"/>
        <v>0</v>
      </c>
      <c r="AG39" s="294">
        <v>1</v>
      </c>
      <c r="AH39" s="294"/>
      <c r="AI39" s="294"/>
      <c r="AJ39" s="295">
        <f t="shared" si="26"/>
        <v>0</v>
      </c>
      <c r="AK39" s="294">
        <v>1</v>
      </c>
      <c r="AL39" s="294"/>
      <c r="AM39" s="294"/>
      <c r="AN39" s="295">
        <f t="shared" si="27"/>
        <v>0</v>
      </c>
      <c r="AO39" s="294">
        <v>1</v>
      </c>
      <c r="AP39" s="294">
        <v>0</v>
      </c>
      <c r="AQ39" s="294">
        <v>0</v>
      </c>
      <c r="AR39" s="295">
        <f t="shared" si="28"/>
        <v>0</v>
      </c>
      <c r="AS39" s="294">
        <v>1</v>
      </c>
      <c r="AT39" s="294">
        <v>0</v>
      </c>
      <c r="AU39" s="294">
        <v>0</v>
      </c>
      <c r="AV39" s="295">
        <f t="shared" si="29"/>
        <v>0</v>
      </c>
      <c r="AW39" s="294">
        <v>1</v>
      </c>
      <c r="AX39" s="294">
        <v>0</v>
      </c>
      <c r="AY39" s="294">
        <v>0</v>
      </c>
      <c r="AZ39" s="294"/>
      <c r="BA39" s="295">
        <f t="shared" si="30"/>
        <v>0</v>
      </c>
      <c r="BB39" s="296">
        <f t="shared" si="31"/>
        <v>2000</v>
      </c>
      <c r="BC39" s="302">
        <v>2000</v>
      </c>
      <c r="BD39" s="292">
        <f t="shared" si="32"/>
        <v>0</v>
      </c>
      <c r="BE39" s="296" t="str">
        <f t="shared" si="33"/>
        <v>geen actie</v>
      </c>
      <c r="BF39" s="273">
        <v>22</v>
      </c>
    </row>
    <row r="40" spans="1:59" x14ac:dyDescent="0.3">
      <c r="A40" s="273">
        <v>23</v>
      </c>
      <c r="B40" s="273" t="str">
        <f t="shared" si="18"/>
        <v>v</v>
      </c>
      <c r="C40" s="455"/>
      <c r="D40" s="299" t="s">
        <v>573</v>
      </c>
      <c r="E40" s="292">
        <v>118693</v>
      </c>
      <c r="F40" s="292" t="s">
        <v>265</v>
      </c>
      <c r="G40" s="292">
        <f t="shared" si="19"/>
        <v>67.777777777777771</v>
      </c>
      <c r="H40" s="292">
        <v>2007</v>
      </c>
      <c r="I40" s="153">
        <f>Aantallen!$B$1</f>
        <v>2021</v>
      </c>
      <c r="J40" s="453">
        <f t="shared" si="20"/>
        <v>14</v>
      </c>
      <c r="K40" s="293">
        <f t="shared" si="17"/>
        <v>0</v>
      </c>
      <c r="L40" s="280">
        <v>67.777777777777771</v>
      </c>
      <c r="M40" s="294">
        <v>1</v>
      </c>
      <c r="N40" s="294"/>
      <c r="O40" s="294"/>
      <c r="P40" s="295">
        <f t="shared" si="21"/>
        <v>0</v>
      </c>
      <c r="Q40" s="294">
        <v>1</v>
      </c>
      <c r="R40" s="294"/>
      <c r="S40" s="294"/>
      <c r="T40" s="295">
        <f t="shared" si="22"/>
        <v>0</v>
      </c>
      <c r="U40" s="294">
        <v>1</v>
      </c>
      <c r="V40" s="294"/>
      <c r="W40" s="294"/>
      <c r="X40" s="295">
        <f t="shared" si="23"/>
        <v>0</v>
      </c>
      <c r="Y40" s="294">
        <v>1</v>
      </c>
      <c r="Z40" s="294"/>
      <c r="AA40" s="294"/>
      <c r="AB40" s="295">
        <f t="shared" si="24"/>
        <v>0</v>
      </c>
      <c r="AC40" s="294">
        <v>1</v>
      </c>
      <c r="AD40" s="294"/>
      <c r="AE40" s="294"/>
      <c r="AF40" s="295">
        <f t="shared" si="25"/>
        <v>0</v>
      </c>
      <c r="AG40" s="294">
        <v>1</v>
      </c>
      <c r="AH40" s="294"/>
      <c r="AI40" s="294"/>
      <c r="AJ40" s="295">
        <f t="shared" si="26"/>
        <v>0</v>
      </c>
      <c r="AK40" s="294">
        <v>1</v>
      </c>
      <c r="AL40" s="294"/>
      <c r="AM40" s="294"/>
      <c r="AN40" s="295">
        <f t="shared" si="27"/>
        <v>0</v>
      </c>
      <c r="AO40" s="294">
        <v>1</v>
      </c>
      <c r="AP40" s="294">
        <v>0</v>
      </c>
      <c r="AQ40" s="294">
        <v>0</v>
      </c>
      <c r="AR40" s="295">
        <f t="shared" si="28"/>
        <v>0</v>
      </c>
      <c r="AS40" s="294">
        <v>1</v>
      </c>
      <c r="AT40" s="294">
        <v>0</v>
      </c>
      <c r="AU40" s="294">
        <v>0</v>
      </c>
      <c r="AV40" s="295">
        <f t="shared" si="29"/>
        <v>0</v>
      </c>
      <c r="AW40" s="294">
        <v>1</v>
      </c>
      <c r="AX40" s="294">
        <v>0</v>
      </c>
      <c r="AY40" s="294">
        <v>0</v>
      </c>
      <c r="AZ40" s="294"/>
      <c r="BA40" s="295">
        <f t="shared" si="30"/>
        <v>0</v>
      </c>
      <c r="BB40" s="296">
        <f t="shared" si="31"/>
        <v>0</v>
      </c>
      <c r="BC40" s="300">
        <v>0</v>
      </c>
      <c r="BD40" s="292">
        <f t="shared" si="32"/>
        <v>0</v>
      </c>
      <c r="BE40" s="296" t="str">
        <f t="shared" si="33"/>
        <v>geen actie</v>
      </c>
      <c r="BF40" s="273">
        <v>23</v>
      </c>
    </row>
    <row r="41" spans="1:59" x14ac:dyDescent="0.3">
      <c r="A41" s="273">
        <v>28</v>
      </c>
      <c r="B41" s="273" t="str">
        <f t="shared" si="18"/>
        <v>v</v>
      </c>
      <c r="C41" s="298"/>
      <c r="D41" s="526" t="s">
        <v>389</v>
      </c>
      <c r="E41" s="153">
        <v>117406</v>
      </c>
      <c r="F41" s="470" t="s">
        <v>360</v>
      </c>
      <c r="G41" s="292">
        <f t="shared" si="19"/>
        <v>617.44444444444434</v>
      </c>
      <c r="H41" s="153">
        <v>2009</v>
      </c>
      <c r="I41" s="153">
        <f>Aantallen!$B$1</f>
        <v>2021</v>
      </c>
      <c r="J41" s="453">
        <f t="shared" si="20"/>
        <v>12</v>
      </c>
      <c r="K41" s="186">
        <v>0</v>
      </c>
      <c r="L41" s="164">
        <v>617.44444444444434</v>
      </c>
      <c r="M41" s="294">
        <v>1</v>
      </c>
      <c r="N41" s="294"/>
      <c r="O41" s="294"/>
      <c r="P41" s="295">
        <f t="shared" si="21"/>
        <v>0</v>
      </c>
      <c r="Q41" s="294">
        <v>1</v>
      </c>
      <c r="R41" s="294"/>
      <c r="S41" s="294"/>
      <c r="T41" s="295">
        <f t="shared" si="22"/>
        <v>0</v>
      </c>
      <c r="U41" s="294">
        <v>1</v>
      </c>
      <c r="V41" s="294"/>
      <c r="W41" s="294"/>
      <c r="X41" s="295">
        <f t="shared" si="23"/>
        <v>0</v>
      </c>
      <c r="Y41" s="294">
        <v>1</v>
      </c>
      <c r="Z41" s="294"/>
      <c r="AA41" s="294"/>
      <c r="AB41" s="295">
        <f t="shared" si="24"/>
        <v>0</v>
      </c>
      <c r="AC41" s="294">
        <v>1</v>
      </c>
      <c r="AD41" s="294"/>
      <c r="AE41" s="294"/>
      <c r="AF41" s="295">
        <f t="shared" si="25"/>
        <v>0</v>
      </c>
      <c r="AG41" s="294">
        <v>1</v>
      </c>
      <c r="AH41" s="294"/>
      <c r="AI41" s="294"/>
      <c r="AJ41" s="295">
        <f t="shared" si="26"/>
        <v>0</v>
      </c>
      <c r="AK41" s="294">
        <v>1</v>
      </c>
      <c r="AL41" s="294"/>
      <c r="AM41" s="294"/>
      <c r="AN41" s="295">
        <f t="shared" si="27"/>
        <v>0</v>
      </c>
      <c r="AO41" s="294">
        <v>1</v>
      </c>
      <c r="AP41" s="294">
        <v>0</v>
      </c>
      <c r="AQ41" s="294">
        <v>0</v>
      </c>
      <c r="AR41" s="295">
        <f t="shared" si="28"/>
        <v>0</v>
      </c>
      <c r="AS41" s="294">
        <v>1</v>
      </c>
      <c r="AT41" s="294">
        <v>0</v>
      </c>
      <c r="AU41" s="294">
        <v>0</v>
      </c>
      <c r="AV41" s="295">
        <f t="shared" si="29"/>
        <v>0</v>
      </c>
      <c r="AW41" s="294">
        <v>1</v>
      </c>
      <c r="AX41" s="294">
        <v>0</v>
      </c>
      <c r="AY41" s="294">
        <v>0</v>
      </c>
      <c r="AZ41" s="294"/>
      <c r="BA41" s="295">
        <f t="shared" si="30"/>
        <v>0</v>
      </c>
      <c r="BB41" s="296" t="str">
        <f t="shared" si="31"/>
        <v>500</v>
      </c>
      <c r="BC41" s="300">
        <v>500</v>
      </c>
      <c r="BD41" s="292">
        <f t="shared" si="32"/>
        <v>0</v>
      </c>
      <c r="BE41" s="296" t="str">
        <f t="shared" si="33"/>
        <v>geen actie</v>
      </c>
      <c r="BF41" s="273">
        <v>28</v>
      </c>
      <c r="BG41" s="297"/>
    </row>
    <row r="42" spans="1:59" x14ac:dyDescent="0.3">
      <c r="A42" s="273">
        <v>24</v>
      </c>
      <c r="B42" s="273" t="str">
        <f t="shared" si="18"/>
        <v>v</v>
      </c>
      <c r="C42" s="472"/>
      <c r="D42" s="299" t="s">
        <v>375</v>
      </c>
      <c r="E42" s="292">
        <v>117408</v>
      </c>
      <c r="F42" s="292" t="s">
        <v>376</v>
      </c>
      <c r="G42" s="292">
        <f t="shared" si="19"/>
        <v>1398.7680375180375</v>
      </c>
      <c r="H42" s="292">
        <v>2005</v>
      </c>
      <c r="I42" s="153">
        <f>Aantallen!$B$1</f>
        <v>2021</v>
      </c>
      <c r="J42" s="453">
        <f t="shared" si="20"/>
        <v>16</v>
      </c>
      <c r="K42" s="293">
        <f t="shared" ref="K42:K73" si="34">G42-L42</f>
        <v>100</v>
      </c>
      <c r="L42" s="280">
        <v>1298.7680375180375</v>
      </c>
      <c r="M42" s="294">
        <v>1</v>
      </c>
      <c r="N42" s="294"/>
      <c r="O42" s="294"/>
      <c r="P42" s="295">
        <f t="shared" si="21"/>
        <v>0</v>
      </c>
      <c r="Q42" s="294">
        <v>1</v>
      </c>
      <c r="R42" s="294"/>
      <c r="S42" s="294"/>
      <c r="T42" s="295">
        <f t="shared" si="22"/>
        <v>0</v>
      </c>
      <c r="U42" s="294">
        <v>12</v>
      </c>
      <c r="V42" s="294">
        <v>7</v>
      </c>
      <c r="W42" s="294">
        <v>50</v>
      </c>
      <c r="X42" s="295">
        <f t="shared" si="23"/>
        <v>100</v>
      </c>
      <c r="Y42" s="294">
        <v>1</v>
      </c>
      <c r="Z42" s="294"/>
      <c r="AA42" s="294"/>
      <c r="AB42" s="295">
        <f t="shared" si="24"/>
        <v>0</v>
      </c>
      <c r="AC42" s="294">
        <v>1</v>
      </c>
      <c r="AD42" s="294"/>
      <c r="AE42" s="294"/>
      <c r="AF42" s="295">
        <f t="shared" si="25"/>
        <v>0</v>
      </c>
      <c r="AG42" s="294">
        <v>1</v>
      </c>
      <c r="AH42" s="294"/>
      <c r="AI42" s="294"/>
      <c r="AJ42" s="295">
        <f t="shared" si="26"/>
        <v>0</v>
      </c>
      <c r="AK42" s="294">
        <v>1</v>
      </c>
      <c r="AL42" s="294"/>
      <c r="AM42" s="294"/>
      <c r="AN42" s="295">
        <f t="shared" si="27"/>
        <v>0</v>
      </c>
      <c r="AO42" s="294">
        <v>1</v>
      </c>
      <c r="AP42" s="294">
        <v>0</v>
      </c>
      <c r="AQ42" s="294">
        <v>0</v>
      </c>
      <c r="AR42" s="295">
        <f t="shared" si="28"/>
        <v>0</v>
      </c>
      <c r="AS42" s="294">
        <v>1</v>
      </c>
      <c r="AT42" s="294">
        <v>0</v>
      </c>
      <c r="AU42" s="294">
        <v>0</v>
      </c>
      <c r="AV42" s="295">
        <f t="shared" si="29"/>
        <v>0</v>
      </c>
      <c r="AW42" s="294">
        <v>1</v>
      </c>
      <c r="AX42" s="294">
        <v>0</v>
      </c>
      <c r="AY42" s="294">
        <v>0</v>
      </c>
      <c r="AZ42" s="294"/>
      <c r="BA42" s="295">
        <f t="shared" si="30"/>
        <v>0</v>
      </c>
      <c r="BB42" s="296">
        <f t="shared" si="31"/>
        <v>1000</v>
      </c>
      <c r="BC42" s="300">
        <v>1000</v>
      </c>
      <c r="BD42" s="292">
        <f t="shared" si="32"/>
        <v>0</v>
      </c>
      <c r="BE42" s="296" t="str">
        <f t="shared" si="33"/>
        <v>geen actie</v>
      </c>
      <c r="BF42" s="273">
        <v>24</v>
      </c>
      <c r="BG42" s="297"/>
    </row>
    <row r="43" spans="1:59" x14ac:dyDescent="0.3">
      <c r="A43" s="273">
        <v>34</v>
      </c>
      <c r="B43" s="273" t="str">
        <f t="shared" si="18"/>
        <v>v</v>
      </c>
      <c r="C43" s="484"/>
      <c r="D43" s="299" t="s">
        <v>600</v>
      </c>
      <c r="E43" s="292" t="s">
        <v>601</v>
      </c>
      <c r="F43" s="292" t="s">
        <v>591</v>
      </c>
      <c r="G43" s="292">
        <f t="shared" si="19"/>
        <v>35</v>
      </c>
      <c r="H43" s="292">
        <v>2009</v>
      </c>
      <c r="I43" s="153">
        <f>Aantallen!$B$1</f>
        <v>2021</v>
      </c>
      <c r="J43" s="453">
        <f t="shared" si="20"/>
        <v>12</v>
      </c>
      <c r="K43" s="293">
        <f t="shared" si="34"/>
        <v>35</v>
      </c>
      <c r="L43" s="280">
        <v>0</v>
      </c>
      <c r="M43" s="294">
        <v>12</v>
      </c>
      <c r="N43" s="294">
        <v>2</v>
      </c>
      <c r="O43" s="294">
        <v>22</v>
      </c>
      <c r="P43" s="295">
        <f t="shared" si="21"/>
        <v>35</v>
      </c>
      <c r="Q43" s="294">
        <v>1</v>
      </c>
      <c r="R43" s="294"/>
      <c r="S43" s="294"/>
      <c r="T43" s="295">
        <f t="shared" si="22"/>
        <v>0</v>
      </c>
      <c r="U43" s="294">
        <v>1</v>
      </c>
      <c r="V43" s="294"/>
      <c r="W43" s="294"/>
      <c r="X43" s="295">
        <f t="shared" si="23"/>
        <v>0</v>
      </c>
      <c r="Y43" s="294">
        <v>1</v>
      </c>
      <c r="Z43" s="294"/>
      <c r="AA43" s="294"/>
      <c r="AB43" s="295">
        <f t="shared" si="24"/>
        <v>0</v>
      </c>
      <c r="AC43" s="294">
        <v>1</v>
      </c>
      <c r="AD43" s="294"/>
      <c r="AE43" s="294"/>
      <c r="AF43" s="295">
        <f t="shared" si="25"/>
        <v>0</v>
      </c>
      <c r="AG43" s="294">
        <v>1</v>
      </c>
      <c r="AH43" s="294"/>
      <c r="AI43" s="294"/>
      <c r="AJ43" s="295">
        <f t="shared" si="26"/>
        <v>0</v>
      </c>
      <c r="AK43" s="294">
        <v>1</v>
      </c>
      <c r="AL43" s="294"/>
      <c r="AM43" s="294"/>
      <c r="AN43" s="295">
        <f t="shared" si="27"/>
        <v>0</v>
      </c>
      <c r="AO43" s="294">
        <v>1</v>
      </c>
      <c r="AP43" s="294">
        <v>0</v>
      </c>
      <c r="AQ43" s="294">
        <v>0</v>
      </c>
      <c r="AR43" s="295">
        <f t="shared" si="28"/>
        <v>0</v>
      </c>
      <c r="AS43" s="294">
        <v>1</v>
      </c>
      <c r="AT43" s="294">
        <v>0</v>
      </c>
      <c r="AU43" s="294">
        <v>0</v>
      </c>
      <c r="AV43" s="295">
        <f t="shared" si="29"/>
        <v>0</v>
      </c>
      <c r="AW43" s="294">
        <v>1</v>
      </c>
      <c r="AX43" s="294">
        <v>0</v>
      </c>
      <c r="AY43" s="294">
        <v>0</v>
      </c>
      <c r="AZ43" s="294"/>
      <c r="BA43" s="295">
        <f t="shared" si="30"/>
        <v>0</v>
      </c>
      <c r="BB43" s="296">
        <f t="shared" si="31"/>
        <v>0</v>
      </c>
      <c r="BC43" s="300">
        <v>0</v>
      </c>
      <c r="BD43" s="292">
        <f t="shared" si="32"/>
        <v>0</v>
      </c>
      <c r="BE43" s="296" t="str">
        <f t="shared" si="33"/>
        <v>geen actie</v>
      </c>
      <c r="BF43" s="273">
        <v>34</v>
      </c>
    </row>
    <row r="44" spans="1:59" x14ac:dyDescent="0.3">
      <c r="A44" s="273">
        <v>36</v>
      </c>
      <c r="B44" s="273" t="str">
        <f t="shared" si="18"/>
        <v>v</v>
      </c>
      <c r="C44" s="484"/>
      <c r="D44" s="518" t="s">
        <v>604</v>
      </c>
      <c r="E44" s="292" t="s">
        <v>605</v>
      </c>
      <c r="F44" s="292" t="s">
        <v>591</v>
      </c>
      <c r="G44" s="292">
        <f t="shared" si="19"/>
        <v>150</v>
      </c>
      <c r="H44" s="292">
        <v>2009</v>
      </c>
      <c r="I44" s="153">
        <f>Aantallen!$B$1</f>
        <v>2021</v>
      </c>
      <c r="J44" s="453">
        <f t="shared" si="20"/>
        <v>12</v>
      </c>
      <c r="K44" s="293">
        <f t="shared" si="34"/>
        <v>150</v>
      </c>
      <c r="L44" s="280">
        <v>0</v>
      </c>
      <c r="M44" s="294">
        <v>12</v>
      </c>
      <c r="N44" s="294">
        <v>12</v>
      </c>
      <c r="O44" s="294">
        <v>60</v>
      </c>
      <c r="P44" s="295">
        <f t="shared" si="21"/>
        <v>150</v>
      </c>
      <c r="Q44" s="294">
        <v>1</v>
      </c>
      <c r="R44" s="294"/>
      <c r="S44" s="294"/>
      <c r="T44" s="295">
        <f t="shared" si="22"/>
        <v>0</v>
      </c>
      <c r="U44" s="294">
        <v>1</v>
      </c>
      <c r="V44" s="294"/>
      <c r="W44" s="294"/>
      <c r="X44" s="295">
        <f t="shared" si="23"/>
        <v>0</v>
      </c>
      <c r="Y44" s="294">
        <v>1</v>
      </c>
      <c r="Z44" s="294"/>
      <c r="AA44" s="294"/>
      <c r="AB44" s="295">
        <f t="shared" si="24"/>
        <v>0</v>
      </c>
      <c r="AC44" s="294">
        <v>1</v>
      </c>
      <c r="AD44" s="294"/>
      <c r="AE44" s="294"/>
      <c r="AF44" s="295">
        <f t="shared" si="25"/>
        <v>0</v>
      </c>
      <c r="AG44" s="294">
        <v>1</v>
      </c>
      <c r="AH44" s="294"/>
      <c r="AI44" s="294"/>
      <c r="AJ44" s="295">
        <f t="shared" si="26"/>
        <v>0</v>
      </c>
      <c r="AK44" s="294">
        <v>1</v>
      </c>
      <c r="AL44" s="294"/>
      <c r="AM44" s="294"/>
      <c r="AN44" s="295">
        <f t="shared" si="27"/>
        <v>0</v>
      </c>
      <c r="AO44" s="294">
        <v>1</v>
      </c>
      <c r="AP44" s="294">
        <v>0</v>
      </c>
      <c r="AQ44" s="294">
        <v>0</v>
      </c>
      <c r="AR44" s="295">
        <f t="shared" si="28"/>
        <v>0</v>
      </c>
      <c r="AS44" s="294">
        <v>1</v>
      </c>
      <c r="AT44" s="294">
        <v>0</v>
      </c>
      <c r="AU44" s="294">
        <v>0</v>
      </c>
      <c r="AV44" s="295">
        <f t="shared" si="29"/>
        <v>0</v>
      </c>
      <c r="AW44" s="294">
        <v>1</v>
      </c>
      <c r="AX44" s="294">
        <v>0</v>
      </c>
      <c r="AY44" s="294">
        <v>0</v>
      </c>
      <c r="AZ44" s="294"/>
      <c r="BA44" s="295">
        <f t="shared" si="30"/>
        <v>0</v>
      </c>
      <c r="BB44" s="296">
        <f t="shared" si="31"/>
        <v>0</v>
      </c>
      <c r="BC44" s="300">
        <v>0</v>
      </c>
      <c r="BD44" s="292">
        <f t="shared" si="32"/>
        <v>0</v>
      </c>
      <c r="BE44" s="296" t="str">
        <f t="shared" si="33"/>
        <v>geen actie</v>
      </c>
      <c r="BF44" s="273">
        <v>36</v>
      </c>
    </row>
    <row r="45" spans="1:59" x14ac:dyDescent="0.3">
      <c r="A45" s="273">
        <v>42</v>
      </c>
      <c r="B45" s="273" t="str">
        <f t="shared" si="18"/>
        <v>v</v>
      </c>
      <c r="C45" s="473"/>
      <c r="D45" s="299" t="s">
        <v>688</v>
      </c>
      <c r="E45" s="292">
        <v>117576</v>
      </c>
      <c r="F45" s="292" t="s">
        <v>355</v>
      </c>
      <c r="G45" s="292">
        <f t="shared" si="19"/>
        <v>729.01098901098908</v>
      </c>
      <c r="H45" s="292">
        <v>2009</v>
      </c>
      <c r="I45" s="153">
        <f>Aantallen!$B$1</f>
        <v>2021</v>
      </c>
      <c r="J45" s="453">
        <f t="shared" si="20"/>
        <v>12</v>
      </c>
      <c r="K45" s="293">
        <f t="shared" si="34"/>
        <v>504.01098901098908</v>
      </c>
      <c r="L45" s="280">
        <v>225</v>
      </c>
      <c r="M45" s="294">
        <v>1</v>
      </c>
      <c r="N45" s="294"/>
      <c r="O45" s="294"/>
      <c r="P45" s="295">
        <f t="shared" si="21"/>
        <v>0</v>
      </c>
      <c r="Q45" s="294">
        <v>1</v>
      </c>
      <c r="R45" s="294"/>
      <c r="S45" s="294"/>
      <c r="T45" s="295">
        <f t="shared" si="22"/>
        <v>0</v>
      </c>
      <c r="U45" s="294">
        <v>10</v>
      </c>
      <c r="V45" s="294">
        <v>4</v>
      </c>
      <c r="W45" s="294">
        <v>36</v>
      </c>
      <c r="X45" s="295">
        <f t="shared" si="23"/>
        <v>76</v>
      </c>
      <c r="Y45" s="294">
        <v>12</v>
      </c>
      <c r="Z45" s="294">
        <v>3</v>
      </c>
      <c r="AA45" s="294">
        <v>30</v>
      </c>
      <c r="AB45" s="295">
        <f t="shared" si="24"/>
        <v>50</v>
      </c>
      <c r="AC45" s="294">
        <v>1</v>
      </c>
      <c r="AD45" s="294"/>
      <c r="AE45" s="294"/>
      <c r="AF45" s="295">
        <f t="shared" si="25"/>
        <v>0</v>
      </c>
      <c r="AG45" s="294">
        <v>10</v>
      </c>
      <c r="AH45" s="294">
        <v>6</v>
      </c>
      <c r="AI45" s="294">
        <v>39</v>
      </c>
      <c r="AJ45" s="295">
        <f t="shared" si="26"/>
        <v>99</v>
      </c>
      <c r="AK45" s="294">
        <v>13</v>
      </c>
      <c r="AL45" s="294">
        <v>8</v>
      </c>
      <c r="AM45" s="294">
        <v>58</v>
      </c>
      <c r="AN45" s="295">
        <f t="shared" si="27"/>
        <v>106.15384615384615</v>
      </c>
      <c r="AO45" s="294">
        <v>7</v>
      </c>
      <c r="AP45" s="294">
        <v>4</v>
      </c>
      <c r="AQ45" s="294">
        <v>25</v>
      </c>
      <c r="AR45" s="295">
        <f t="shared" si="28"/>
        <v>92.857142857142861</v>
      </c>
      <c r="AS45" s="294">
        <v>14</v>
      </c>
      <c r="AT45" s="294">
        <v>7</v>
      </c>
      <c r="AU45" s="294">
        <v>42</v>
      </c>
      <c r="AV45" s="295">
        <f t="shared" si="29"/>
        <v>80</v>
      </c>
      <c r="AW45" s="294">
        <v>1</v>
      </c>
      <c r="AX45" s="294">
        <v>0</v>
      </c>
      <c r="AY45" s="294">
        <v>0</v>
      </c>
      <c r="AZ45" s="294"/>
      <c r="BA45" s="295">
        <f t="shared" si="30"/>
        <v>0</v>
      </c>
      <c r="BB45" s="296" t="str">
        <f t="shared" si="31"/>
        <v>500</v>
      </c>
      <c r="BC45" s="300">
        <v>500</v>
      </c>
      <c r="BD45" s="292">
        <f t="shared" si="32"/>
        <v>0</v>
      </c>
      <c r="BE45" s="296" t="str">
        <f t="shared" si="33"/>
        <v>geen actie</v>
      </c>
      <c r="BF45" s="273">
        <v>42</v>
      </c>
    </row>
    <row r="46" spans="1:59" x14ac:dyDescent="0.3">
      <c r="A46" s="273">
        <v>25</v>
      </c>
      <c r="B46" s="273" t="str">
        <f t="shared" si="18"/>
        <v>v</v>
      </c>
      <c r="C46" s="455"/>
      <c r="D46" s="299" t="s">
        <v>270</v>
      </c>
      <c r="E46" s="184">
        <v>118642</v>
      </c>
      <c r="F46" s="185" t="s">
        <v>265</v>
      </c>
      <c r="G46" s="292">
        <f t="shared" si="19"/>
        <v>692.87121212121212</v>
      </c>
      <c r="H46" s="186">
        <v>2005</v>
      </c>
      <c r="I46" s="153">
        <f>Aantallen!$B$1</f>
        <v>2021</v>
      </c>
      <c r="J46" s="453">
        <f t="shared" si="20"/>
        <v>16</v>
      </c>
      <c r="K46" s="293">
        <f t="shared" si="34"/>
        <v>0</v>
      </c>
      <c r="L46" s="280">
        <v>692.87121212121212</v>
      </c>
      <c r="M46" s="294">
        <v>1</v>
      </c>
      <c r="N46" s="294"/>
      <c r="O46" s="294"/>
      <c r="P46" s="295">
        <f t="shared" si="21"/>
        <v>0</v>
      </c>
      <c r="Q46" s="294">
        <v>1</v>
      </c>
      <c r="R46" s="294"/>
      <c r="S46" s="294"/>
      <c r="T46" s="295">
        <f t="shared" si="22"/>
        <v>0</v>
      </c>
      <c r="U46" s="294">
        <v>1</v>
      </c>
      <c r="V46" s="294"/>
      <c r="W46" s="294"/>
      <c r="X46" s="295">
        <f t="shared" si="23"/>
        <v>0</v>
      </c>
      <c r="Y46" s="294">
        <v>1</v>
      </c>
      <c r="Z46" s="294"/>
      <c r="AA46" s="294"/>
      <c r="AB46" s="295">
        <f t="shared" si="24"/>
        <v>0</v>
      </c>
      <c r="AC46" s="294">
        <v>1</v>
      </c>
      <c r="AD46" s="294"/>
      <c r="AE46" s="294"/>
      <c r="AF46" s="295">
        <f t="shared" si="25"/>
        <v>0</v>
      </c>
      <c r="AG46" s="294">
        <v>1</v>
      </c>
      <c r="AH46" s="294"/>
      <c r="AI46" s="294"/>
      <c r="AJ46" s="295">
        <f t="shared" si="26"/>
        <v>0</v>
      </c>
      <c r="AK46" s="294">
        <v>1</v>
      </c>
      <c r="AL46" s="294"/>
      <c r="AM46" s="294"/>
      <c r="AN46" s="295">
        <f t="shared" si="27"/>
        <v>0</v>
      </c>
      <c r="AO46" s="294">
        <v>1</v>
      </c>
      <c r="AP46" s="294">
        <v>0</v>
      </c>
      <c r="AQ46" s="294">
        <v>0</v>
      </c>
      <c r="AR46" s="295">
        <f t="shared" si="28"/>
        <v>0</v>
      </c>
      <c r="AS46" s="294">
        <v>1</v>
      </c>
      <c r="AT46" s="294">
        <v>0</v>
      </c>
      <c r="AU46" s="294">
        <v>0</v>
      </c>
      <c r="AV46" s="295">
        <f t="shared" si="29"/>
        <v>0</v>
      </c>
      <c r="AW46" s="294">
        <v>1</v>
      </c>
      <c r="AX46" s="294">
        <v>0</v>
      </c>
      <c r="AY46" s="294">
        <v>0</v>
      </c>
      <c r="AZ46" s="294"/>
      <c r="BA46" s="295">
        <f t="shared" si="30"/>
        <v>0</v>
      </c>
      <c r="BB46" s="296" t="str">
        <f t="shared" si="31"/>
        <v>500</v>
      </c>
      <c r="BC46" s="300">
        <v>500</v>
      </c>
      <c r="BD46" s="292">
        <f t="shared" si="32"/>
        <v>0</v>
      </c>
      <c r="BE46" s="296" t="str">
        <f t="shared" si="33"/>
        <v>geen actie</v>
      </c>
      <c r="BF46" s="273">
        <v>25</v>
      </c>
    </row>
    <row r="47" spans="1:59" ht="16.2" customHeight="1" x14ac:dyDescent="0.3">
      <c r="A47" s="273">
        <v>26</v>
      </c>
      <c r="B47" s="273" t="str">
        <f t="shared" si="18"/>
        <v>v</v>
      </c>
      <c r="C47" s="455"/>
      <c r="D47" s="299" t="s">
        <v>377</v>
      </c>
      <c r="E47" s="153">
        <v>116758</v>
      </c>
      <c r="F47" s="185" t="s">
        <v>265</v>
      </c>
      <c r="G47" s="292">
        <f t="shared" si="19"/>
        <v>2565.181818181818</v>
      </c>
      <c r="H47" s="177">
        <v>2007</v>
      </c>
      <c r="I47" s="153">
        <f>Aantallen!$B$1</f>
        <v>2021</v>
      </c>
      <c r="J47" s="453">
        <f t="shared" si="20"/>
        <v>14</v>
      </c>
      <c r="K47" s="293">
        <f t="shared" si="34"/>
        <v>288.18181818181802</v>
      </c>
      <c r="L47" s="280">
        <v>2277</v>
      </c>
      <c r="M47" s="294">
        <v>11</v>
      </c>
      <c r="N47" s="294">
        <v>10</v>
      </c>
      <c r="O47" s="294">
        <v>52</v>
      </c>
      <c r="P47" s="295">
        <f t="shared" si="21"/>
        <v>138.18181818181819</v>
      </c>
      <c r="Q47" s="294">
        <v>1</v>
      </c>
      <c r="R47" s="294"/>
      <c r="S47" s="294"/>
      <c r="T47" s="295">
        <f t="shared" si="22"/>
        <v>0</v>
      </c>
      <c r="U47" s="294">
        <v>10</v>
      </c>
      <c r="V47" s="294">
        <v>10</v>
      </c>
      <c r="W47" s="294">
        <v>50</v>
      </c>
      <c r="X47" s="295">
        <f t="shared" si="23"/>
        <v>150</v>
      </c>
      <c r="Y47" s="294">
        <v>1</v>
      </c>
      <c r="Z47" s="294"/>
      <c r="AA47" s="294"/>
      <c r="AB47" s="295">
        <f t="shared" si="24"/>
        <v>0</v>
      </c>
      <c r="AC47" s="294">
        <v>1</v>
      </c>
      <c r="AD47" s="294"/>
      <c r="AE47" s="294"/>
      <c r="AF47" s="295">
        <f t="shared" si="25"/>
        <v>0</v>
      </c>
      <c r="AG47" s="294">
        <v>1</v>
      </c>
      <c r="AH47" s="294"/>
      <c r="AI47" s="294"/>
      <c r="AJ47" s="295">
        <f t="shared" si="26"/>
        <v>0</v>
      </c>
      <c r="AK47" s="294">
        <v>1</v>
      </c>
      <c r="AL47" s="294"/>
      <c r="AM47" s="294"/>
      <c r="AN47" s="295">
        <f t="shared" si="27"/>
        <v>0</v>
      </c>
      <c r="AO47" s="294">
        <v>1</v>
      </c>
      <c r="AP47" s="294">
        <v>0</v>
      </c>
      <c r="AQ47" s="294">
        <v>0</v>
      </c>
      <c r="AR47" s="295">
        <f t="shared" si="28"/>
        <v>0</v>
      </c>
      <c r="AS47" s="294">
        <v>1</v>
      </c>
      <c r="AT47" s="294">
        <v>0</v>
      </c>
      <c r="AU47" s="294">
        <v>0</v>
      </c>
      <c r="AV47" s="295">
        <f t="shared" si="29"/>
        <v>0</v>
      </c>
      <c r="AW47" s="294">
        <v>1</v>
      </c>
      <c r="AX47" s="294">
        <v>0</v>
      </c>
      <c r="AY47" s="294">
        <v>0</v>
      </c>
      <c r="AZ47" s="294"/>
      <c r="BA47" s="295">
        <f t="shared" si="30"/>
        <v>0</v>
      </c>
      <c r="BB47" s="296">
        <f t="shared" si="31"/>
        <v>2500</v>
      </c>
      <c r="BC47" s="300">
        <v>2500</v>
      </c>
      <c r="BD47" s="292">
        <f t="shared" si="32"/>
        <v>0</v>
      </c>
      <c r="BE47" s="296" t="str">
        <f t="shared" si="33"/>
        <v>geen actie</v>
      </c>
      <c r="BF47" s="273">
        <v>26</v>
      </c>
    </row>
    <row r="48" spans="1:59" ht="15.45" customHeight="1" x14ac:dyDescent="0.3">
      <c r="A48" s="273">
        <v>39</v>
      </c>
      <c r="B48" s="273" t="str">
        <f t="shared" si="18"/>
        <v>v</v>
      </c>
      <c r="C48" s="298"/>
      <c r="D48" s="301" t="s">
        <v>593</v>
      </c>
      <c r="E48" s="292" t="s">
        <v>594</v>
      </c>
      <c r="F48" s="292" t="s">
        <v>591</v>
      </c>
      <c r="G48" s="292">
        <f t="shared" si="19"/>
        <v>135.45454545454544</v>
      </c>
      <c r="H48" s="292">
        <v>2008</v>
      </c>
      <c r="I48" s="153">
        <f>Aantallen!$B$1</f>
        <v>2021</v>
      </c>
      <c r="J48" s="453">
        <f t="shared" si="20"/>
        <v>13</v>
      </c>
      <c r="K48" s="293">
        <f t="shared" si="34"/>
        <v>135.45454545454544</v>
      </c>
      <c r="L48" s="280">
        <v>0</v>
      </c>
      <c r="M48" s="294">
        <v>11</v>
      </c>
      <c r="N48" s="294">
        <v>10</v>
      </c>
      <c r="O48" s="294">
        <v>49</v>
      </c>
      <c r="P48" s="295">
        <f t="shared" si="21"/>
        <v>135.45454545454544</v>
      </c>
      <c r="Q48" s="294">
        <v>1</v>
      </c>
      <c r="R48" s="294"/>
      <c r="S48" s="294"/>
      <c r="T48" s="295">
        <f t="shared" si="22"/>
        <v>0</v>
      </c>
      <c r="U48" s="294">
        <v>1</v>
      </c>
      <c r="V48" s="294"/>
      <c r="W48" s="294"/>
      <c r="X48" s="295">
        <f t="shared" si="23"/>
        <v>0</v>
      </c>
      <c r="Y48" s="294">
        <v>1</v>
      </c>
      <c r="Z48" s="294"/>
      <c r="AA48" s="294"/>
      <c r="AB48" s="295">
        <f t="shared" si="24"/>
        <v>0</v>
      </c>
      <c r="AC48" s="294">
        <v>1</v>
      </c>
      <c r="AD48" s="294"/>
      <c r="AE48" s="294"/>
      <c r="AF48" s="295">
        <f t="shared" si="25"/>
        <v>0</v>
      </c>
      <c r="AG48" s="294">
        <v>1</v>
      </c>
      <c r="AH48" s="294"/>
      <c r="AI48" s="294"/>
      <c r="AJ48" s="295">
        <f t="shared" si="26"/>
        <v>0</v>
      </c>
      <c r="AK48" s="294">
        <v>1</v>
      </c>
      <c r="AL48" s="294"/>
      <c r="AM48" s="294"/>
      <c r="AN48" s="295">
        <f t="shared" si="27"/>
        <v>0</v>
      </c>
      <c r="AO48" s="294">
        <v>1</v>
      </c>
      <c r="AP48" s="294">
        <v>0</v>
      </c>
      <c r="AQ48" s="294">
        <v>0</v>
      </c>
      <c r="AR48" s="295">
        <f t="shared" si="28"/>
        <v>0</v>
      </c>
      <c r="AS48" s="294">
        <v>1</v>
      </c>
      <c r="AT48" s="294">
        <v>0</v>
      </c>
      <c r="AU48" s="294">
        <v>0</v>
      </c>
      <c r="AV48" s="295">
        <f t="shared" si="29"/>
        <v>0</v>
      </c>
      <c r="AW48" s="294">
        <v>1</v>
      </c>
      <c r="AX48" s="294">
        <v>0</v>
      </c>
      <c r="AY48" s="294">
        <v>0</v>
      </c>
      <c r="AZ48" s="294"/>
      <c r="BA48" s="295">
        <f t="shared" si="30"/>
        <v>0</v>
      </c>
      <c r="BB48" s="296">
        <f t="shared" si="31"/>
        <v>0</v>
      </c>
      <c r="BC48" s="300">
        <v>0</v>
      </c>
      <c r="BD48" s="292">
        <f t="shared" si="32"/>
        <v>0</v>
      </c>
      <c r="BE48" s="296" t="str">
        <f t="shared" si="33"/>
        <v>geen actie</v>
      </c>
      <c r="BF48" s="273">
        <v>39</v>
      </c>
    </row>
    <row r="49" spans="1:59" x14ac:dyDescent="0.3">
      <c r="A49" s="273">
        <v>44</v>
      </c>
      <c r="B49" s="273" t="str">
        <f t="shared" si="18"/>
        <v>v</v>
      </c>
      <c r="C49" s="484"/>
      <c r="D49" s="299" t="s">
        <v>678</v>
      </c>
      <c r="E49" s="292">
        <v>116964</v>
      </c>
      <c r="F49" s="292" t="s">
        <v>353</v>
      </c>
      <c r="G49" s="292">
        <f t="shared" si="19"/>
        <v>136</v>
      </c>
      <c r="H49" s="292">
        <v>2006</v>
      </c>
      <c r="I49" s="153">
        <f>Aantallen!$B$1</f>
        <v>2021</v>
      </c>
      <c r="J49" s="453">
        <f t="shared" si="20"/>
        <v>15</v>
      </c>
      <c r="K49" s="293">
        <f t="shared" si="34"/>
        <v>136</v>
      </c>
      <c r="L49" s="280">
        <v>0</v>
      </c>
      <c r="M49" s="294">
        <v>1</v>
      </c>
      <c r="N49" s="294"/>
      <c r="O49" s="294"/>
      <c r="P49" s="295">
        <f t="shared" si="21"/>
        <v>0</v>
      </c>
      <c r="Q49" s="294">
        <v>1</v>
      </c>
      <c r="R49" s="294"/>
      <c r="S49" s="294"/>
      <c r="T49" s="295">
        <f t="shared" si="22"/>
        <v>0</v>
      </c>
      <c r="U49" s="294">
        <v>1</v>
      </c>
      <c r="V49" s="294"/>
      <c r="W49" s="294"/>
      <c r="X49" s="295">
        <f t="shared" si="23"/>
        <v>0</v>
      </c>
      <c r="Y49" s="294">
        <v>1</v>
      </c>
      <c r="Z49" s="294"/>
      <c r="AA49" s="294"/>
      <c r="AB49" s="295">
        <f t="shared" si="24"/>
        <v>0</v>
      </c>
      <c r="AC49" s="294">
        <v>1</v>
      </c>
      <c r="AD49" s="294"/>
      <c r="AE49" s="294"/>
      <c r="AF49" s="295">
        <f t="shared" si="25"/>
        <v>0</v>
      </c>
      <c r="AG49" s="294">
        <v>10</v>
      </c>
      <c r="AH49" s="294">
        <v>9</v>
      </c>
      <c r="AI49" s="294">
        <v>46</v>
      </c>
      <c r="AJ49" s="295">
        <f t="shared" si="26"/>
        <v>136</v>
      </c>
      <c r="AK49" s="294">
        <v>1</v>
      </c>
      <c r="AL49" s="294"/>
      <c r="AM49" s="294"/>
      <c r="AN49" s="295">
        <f t="shared" si="27"/>
        <v>0</v>
      </c>
      <c r="AO49" s="294">
        <v>1</v>
      </c>
      <c r="AP49" s="294">
        <v>0</v>
      </c>
      <c r="AQ49" s="294">
        <v>0</v>
      </c>
      <c r="AR49" s="295">
        <f t="shared" si="28"/>
        <v>0</v>
      </c>
      <c r="AS49" s="294">
        <v>1</v>
      </c>
      <c r="AT49" s="294">
        <v>0</v>
      </c>
      <c r="AU49" s="294">
        <v>0</v>
      </c>
      <c r="AV49" s="295">
        <f t="shared" si="29"/>
        <v>0</v>
      </c>
      <c r="AW49" s="294">
        <v>1</v>
      </c>
      <c r="AX49" s="294">
        <v>0</v>
      </c>
      <c r="AY49" s="294">
        <v>0</v>
      </c>
      <c r="AZ49" s="294"/>
      <c r="BA49" s="295">
        <f t="shared" si="30"/>
        <v>0</v>
      </c>
      <c r="BB49" s="296">
        <f t="shared" si="31"/>
        <v>0</v>
      </c>
      <c r="BC49" s="300">
        <v>0</v>
      </c>
      <c r="BD49" s="292">
        <f t="shared" si="32"/>
        <v>0</v>
      </c>
      <c r="BE49" s="296" t="str">
        <f t="shared" si="33"/>
        <v>geen actie</v>
      </c>
      <c r="BF49" s="273">
        <v>44</v>
      </c>
    </row>
    <row r="50" spans="1:59" x14ac:dyDescent="0.3">
      <c r="A50" s="273">
        <v>35</v>
      </c>
      <c r="B50" s="273" t="str">
        <f t="shared" si="18"/>
        <v>v</v>
      </c>
      <c r="C50" s="484"/>
      <c r="D50" s="299" t="s">
        <v>602</v>
      </c>
      <c r="E50" s="292" t="s">
        <v>603</v>
      </c>
      <c r="F50" s="292" t="s">
        <v>591</v>
      </c>
      <c r="G50" s="292">
        <f t="shared" si="19"/>
        <v>64.545454545454547</v>
      </c>
      <c r="H50" s="292">
        <v>2009</v>
      </c>
      <c r="I50" s="153">
        <f>Aantallen!$B$1</f>
        <v>2021</v>
      </c>
      <c r="J50" s="453">
        <f t="shared" si="20"/>
        <v>12</v>
      </c>
      <c r="K50" s="293">
        <f t="shared" si="34"/>
        <v>64.545454545454547</v>
      </c>
      <c r="L50" s="280">
        <v>0</v>
      </c>
      <c r="M50" s="294">
        <v>11</v>
      </c>
      <c r="N50" s="294">
        <v>4</v>
      </c>
      <c r="O50" s="294">
        <v>31</v>
      </c>
      <c r="P50" s="295">
        <f t="shared" si="21"/>
        <v>64.545454545454547</v>
      </c>
      <c r="Q50" s="294">
        <v>1</v>
      </c>
      <c r="R50" s="294"/>
      <c r="S50" s="294"/>
      <c r="T50" s="295">
        <f t="shared" si="22"/>
        <v>0</v>
      </c>
      <c r="U50" s="294">
        <v>1</v>
      </c>
      <c r="V50" s="294"/>
      <c r="W50" s="294"/>
      <c r="X50" s="295">
        <f t="shared" si="23"/>
        <v>0</v>
      </c>
      <c r="Y50" s="294">
        <v>1</v>
      </c>
      <c r="Z50" s="294"/>
      <c r="AA50" s="294"/>
      <c r="AB50" s="295">
        <f t="shared" si="24"/>
        <v>0</v>
      </c>
      <c r="AC50" s="294">
        <v>1</v>
      </c>
      <c r="AD50" s="294"/>
      <c r="AE50" s="294"/>
      <c r="AF50" s="295">
        <f t="shared" si="25"/>
        <v>0</v>
      </c>
      <c r="AG50" s="294">
        <v>1</v>
      </c>
      <c r="AH50" s="294"/>
      <c r="AI50" s="294"/>
      <c r="AJ50" s="295">
        <f t="shared" si="26"/>
        <v>0</v>
      </c>
      <c r="AK50" s="294">
        <v>1</v>
      </c>
      <c r="AL50" s="294"/>
      <c r="AM50" s="294"/>
      <c r="AN50" s="295">
        <f t="shared" si="27"/>
        <v>0</v>
      </c>
      <c r="AO50" s="294">
        <v>1</v>
      </c>
      <c r="AP50" s="294">
        <v>0</v>
      </c>
      <c r="AQ50" s="294">
        <v>0</v>
      </c>
      <c r="AR50" s="295">
        <f t="shared" si="28"/>
        <v>0</v>
      </c>
      <c r="AS50" s="294">
        <v>1</v>
      </c>
      <c r="AT50" s="294">
        <v>0</v>
      </c>
      <c r="AU50" s="294">
        <v>0</v>
      </c>
      <c r="AV50" s="295">
        <f t="shared" si="29"/>
        <v>0</v>
      </c>
      <c r="AW50" s="294">
        <v>1</v>
      </c>
      <c r="AX50" s="294">
        <v>0</v>
      </c>
      <c r="AY50" s="294">
        <v>0</v>
      </c>
      <c r="AZ50" s="294"/>
      <c r="BA50" s="295">
        <f t="shared" si="30"/>
        <v>0</v>
      </c>
      <c r="BB50" s="296">
        <f t="shared" si="31"/>
        <v>0</v>
      </c>
      <c r="BC50" s="300">
        <v>0</v>
      </c>
      <c r="BD50" s="292">
        <f t="shared" si="32"/>
        <v>0</v>
      </c>
      <c r="BE50" s="296" t="str">
        <f t="shared" si="33"/>
        <v>geen actie</v>
      </c>
      <c r="BF50" s="273">
        <v>35</v>
      </c>
    </row>
    <row r="51" spans="1:59" x14ac:dyDescent="0.3">
      <c r="A51" s="273">
        <v>31</v>
      </c>
      <c r="B51" s="273" t="str">
        <f t="shared" si="18"/>
        <v>v</v>
      </c>
      <c r="C51" s="484"/>
      <c r="D51" s="299" t="s">
        <v>596</v>
      </c>
      <c r="E51" s="292" t="s">
        <v>597</v>
      </c>
      <c r="F51" s="292" t="s">
        <v>591</v>
      </c>
      <c r="G51" s="292">
        <f t="shared" si="19"/>
        <v>42.5</v>
      </c>
      <c r="H51" s="292">
        <v>2009</v>
      </c>
      <c r="I51" s="153">
        <f>Aantallen!$B$1</f>
        <v>2021</v>
      </c>
      <c r="J51" s="453">
        <f t="shared" si="20"/>
        <v>12</v>
      </c>
      <c r="K51" s="293">
        <f t="shared" si="34"/>
        <v>42.5</v>
      </c>
      <c r="L51" s="280">
        <v>0</v>
      </c>
      <c r="M51" s="294">
        <v>12</v>
      </c>
      <c r="N51" s="294">
        <v>2</v>
      </c>
      <c r="O51" s="294">
        <v>31</v>
      </c>
      <c r="P51" s="295">
        <f t="shared" si="21"/>
        <v>42.5</v>
      </c>
      <c r="Q51" s="294">
        <v>1</v>
      </c>
      <c r="R51" s="294"/>
      <c r="S51" s="294"/>
      <c r="T51" s="295">
        <f t="shared" si="22"/>
        <v>0</v>
      </c>
      <c r="U51" s="294">
        <v>1</v>
      </c>
      <c r="V51" s="294"/>
      <c r="W51" s="294"/>
      <c r="X51" s="295">
        <f t="shared" si="23"/>
        <v>0</v>
      </c>
      <c r="Y51" s="294">
        <v>1</v>
      </c>
      <c r="Z51" s="294"/>
      <c r="AA51" s="294"/>
      <c r="AB51" s="295">
        <f t="shared" si="24"/>
        <v>0</v>
      </c>
      <c r="AC51" s="294">
        <v>1</v>
      </c>
      <c r="AD51" s="294"/>
      <c r="AE51" s="294"/>
      <c r="AF51" s="295">
        <f t="shared" si="25"/>
        <v>0</v>
      </c>
      <c r="AG51" s="294">
        <v>1</v>
      </c>
      <c r="AH51" s="294"/>
      <c r="AI51" s="294"/>
      <c r="AJ51" s="295">
        <f t="shared" si="26"/>
        <v>0</v>
      </c>
      <c r="AK51" s="294">
        <v>1</v>
      </c>
      <c r="AL51" s="294"/>
      <c r="AM51" s="294"/>
      <c r="AN51" s="295">
        <f t="shared" si="27"/>
        <v>0</v>
      </c>
      <c r="AO51" s="294">
        <v>1</v>
      </c>
      <c r="AP51" s="294">
        <v>0</v>
      </c>
      <c r="AQ51" s="294">
        <v>0</v>
      </c>
      <c r="AR51" s="295">
        <f t="shared" si="28"/>
        <v>0</v>
      </c>
      <c r="AS51" s="294">
        <v>1</v>
      </c>
      <c r="AT51" s="294">
        <v>0</v>
      </c>
      <c r="AU51" s="294">
        <v>0</v>
      </c>
      <c r="AV51" s="295">
        <f t="shared" si="29"/>
        <v>0</v>
      </c>
      <c r="AW51" s="294">
        <v>1</v>
      </c>
      <c r="AX51" s="294">
        <v>0</v>
      </c>
      <c r="AY51" s="294">
        <v>0</v>
      </c>
      <c r="AZ51" s="294"/>
      <c r="BA51" s="295">
        <f t="shared" si="30"/>
        <v>0</v>
      </c>
      <c r="BB51" s="296">
        <f t="shared" si="31"/>
        <v>0</v>
      </c>
      <c r="BC51" s="300">
        <v>0</v>
      </c>
      <c r="BD51" s="292">
        <f t="shared" si="32"/>
        <v>0</v>
      </c>
      <c r="BE51" s="296" t="str">
        <f t="shared" si="33"/>
        <v>geen actie</v>
      </c>
      <c r="BF51" s="273">
        <v>31</v>
      </c>
    </row>
    <row r="52" spans="1:59" x14ac:dyDescent="0.3">
      <c r="A52" s="273">
        <v>51</v>
      </c>
      <c r="B52" s="273" t="str">
        <f t="shared" si="18"/>
        <v>v</v>
      </c>
      <c r="C52" s="298"/>
      <c r="D52" s="299"/>
      <c r="E52" s="292"/>
      <c r="F52" s="292"/>
      <c r="G52" s="292">
        <f t="shared" si="19"/>
        <v>0</v>
      </c>
      <c r="H52" s="292"/>
      <c r="I52" s="153">
        <f>Aantallen!$B$1</f>
        <v>2021</v>
      </c>
      <c r="J52" s="453">
        <f t="shared" si="20"/>
        <v>2021</v>
      </c>
      <c r="K52" s="293">
        <f t="shared" si="34"/>
        <v>0</v>
      </c>
      <c r="L52" s="280">
        <v>0</v>
      </c>
      <c r="M52" s="294">
        <v>1</v>
      </c>
      <c r="N52" s="294"/>
      <c r="O52" s="294"/>
      <c r="P52" s="295">
        <f t="shared" si="21"/>
        <v>0</v>
      </c>
      <c r="Q52" s="294">
        <v>1</v>
      </c>
      <c r="R52" s="294"/>
      <c r="S52" s="294"/>
      <c r="T52" s="295">
        <f t="shared" si="22"/>
        <v>0</v>
      </c>
      <c r="U52" s="294">
        <v>1</v>
      </c>
      <c r="V52" s="294"/>
      <c r="W52" s="294"/>
      <c r="X52" s="295">
        <f t="shared" si="23"/>
        <v>0</v>
      </c>
      <c r="Y52" s="294">
        <v>1</v>
      </c>
      <c r="Z52" s="294"/>
      <c r="AA52" s="294"/>
      <c r="AB52" s="295">
        <f t="shared" si="24"/>
        <v>0</v>
      </c>
      <c r="AC52" s="294">
        <v>1</v>
      </c>
      <c r="AD52" s="294"/>
      <c r="AE52" s="294"/>
      <c r="AF52" s="295">
        <f t="shared" si="25"/>
        <v>0</v>
      </c>
      <c r="AG52" s="294">
        <v>1</v>
      </c>
      <c r="AH52" s="294"/>
      <c r="AI52" s="294"/>
      <c r="AJ52" s="295">
        <f t="shared" si="26"/>
        <v>0</v>
      </c>
      <c r="AK52" s="294">
        <v>1</v>
      </c>
      <c r="AL52" s="294">
        <v>0</v>
      </c>
      <c r="AM52" s="294">
        <v>0</v>
      </c>
      <c r="AN52" s="295">
        <f t="shared" si="27"/>
        <v>0</v>
      </c>
      <c r="AO52" s="294">
        <v>1</v>
      </c>
      <c r="AP52" s="294">
        <v>0</v>
      </c>
      <c r="AQ52" s="294">
        <v>0</v>
      </c>
      <c r="AR52" s="295">
        <f t="shared" si="28"/>
        <v>0</v>
      </c>
      <c r="AS52" s="294">
        <v>1</v>
      </c>
      <c r="AT52" s="294">
        <v>0</v>
      </c>
      <c r="AU52" s="294">
        <v>0</v>
      </c>
      <c r="AV52" s="295">
        <f t="shared" si="29"/>
        <v>0</v>
      </c>
      <c r="AW52" s="294">
        <v>1</v>
      </c>
      <c r="AX52" s="294">
        <v>0</v>
      </c>
      <c r="AY52" s="294">
        <v>0</v>
      </c>
      <c r="AZ52" s="294"/>
      <c r="BA52" s="295">
        <f t="shared" si="30"/>
        <v>0</v>
      </c>
      <c r="BB52" s="296">
        <f t="shared" si="31"/>
        <v>0</v>
      </c>
      <c r="BC52" s="300">
        <v>0</v>
      </c>
      <c r="BD52" s="292">
        <f t="shared" si="32"/>
        <v>0</v>
      </c>
      <c r="BE52" s="296" t="str">
        <f t="shared" si="33"/>
        <v>geen actie</v>
      </c>
      <c r="BF52" s="273">
        <v>51</v>
      </c>
      <c r="BG52" s="297"/>
    </row>
    <row r="53" spans="1:59" x14ac:dyDescent="0.3">
      <c r="A53" s="273">
        <v>52</v>
      </c>
      <c r="B53" s="273" t="str">
        <f t="shared" si="18"/>
        <v>v</v>
      </c>
      <c r="C53" s="298"/>
      <c r="D53" s="299"/>
      <c r="E53" s="292"/>
      <c r="F53" s="292"/>
      <c r="G53" s="292">
        <f t="shared" si="19"/>
        <v>0</v>
      </c>
      <c r="H53" s="292"/>
      <c r="I53" s="153">
        <f>Aantallen!$B$1</f>
        <v>2021</v>
      </c>
      <c r="J53" s="453">
        <f t="shared" si="20"/>
        <v>2021</v>
      </c>
      <c r="K53" s="293">
        <f t="shared" si="34"/>
        <v>0</v>
      </c>
      <c r="L53" s="280">
        <v>0</v>
      </c>
      <c r="M53" s="294">
        <v>1</v>
      </c>
      <c r="N53" s="294"/>
      <c r="O53" s="294"/>
      <c r="P53" s="295">
        <f t="shared" si="21"/>
        <v>0</v>
      </c>
      <c r="Q53" s="294">
        <v>1</v>
      </c>
      <c r="R53" s="294"/>
      <c r="S53" s="294"/>
      <c r="T53" s="295">
        <f t="shared" si="22"/>
        <v>0</v>
      </c>
      <c r="U53" s="294">
        <v>1</v>
      </c>
      <c r="V53" s="294"/>
      <c r="W53" s="294"/>
      <c r="X53" s="295">
        <f t="shared" si="23"/>
        <v>0</v>
      </c>
      <c r="Y53" s="294">
        <v>1</v>
      </c>
      <c r="Z53" s="294"/>
      <c r="AA53" s="294"/>
      <c r="AB53" s="295">
        <f t="shared" si="24"/>
        <v>0</v>
      </c>
      <c r="AC53" s="294">
        <v>1</v>
      </c>
      <c r="AD53" s="294"/>
      <c r="AE53" s="294"/>
      <c r="AF53" s="295">
        <f t="shared" si="25"/>
        <v>0</v>
      </c>
      <c r="AG53" s="294">
        <v>1</v>
      </c>
      <c r="AH53" s="294"/>
      <c r="AI53" s="294"/>
      <c r="AJ53" s="295">
        <f t="shared" si="26"/>
        <v>0</v>
      </c>
      <c r="AK53" s="294">
        <v>1</v>
      </c>
      <c r="AL53" s="294">
        <v>0</v>
      </c>
      <c r="AM53" s="294">
        <v>0</v>
      </c>
      <c r="AN53" s="295">
        <f t="shared" si="27"/>
        <v>0</v>
      </c>
      <c r="AO53" s="294">
        <v>1</v>
      </c>
      <c r="AP53" s="294">
        <v>0</v>
      </c>
      <c r="AQ53" s="294">
        <v>0</v>
      </c>
      <c r="AR53" s="295">
        <f t="shared" si="28"/>
        <v>0</v>
      </c>
      <c r="AS53" s="294">
        <v>1</v>
      </c>
      <c r="AT53" s="294">
        <v>0</v>
      </c>
      <c r="AU53" s="294">
        <v>0</v>
      </c>
      <c r="AV53" s="295">
        <f t="shared" si="29"/>
        <v>0</v>
      </c>
      <c r="AW53" s="294">
        <v>1</v>
      </c>
      <c r="AX53" s="294">
        <v>0</v>
      </c>
      <c r="AY53" s="294">
        <v>0</v>
      </c>
      <c r="AZ53" s="294"/>
      <c r="BA53" s="295">
        <f t="shared" si="30"/>
        <v>0</v>
      </c>
      <c r="BB53" s="296">
        <f t="shared" si="31"/>
        <v>0</v>
      </c>
      <c r="BC53" s="300">
        <v>0</v>
      </c>
      <c r="BD53" s="292">
        <f t="shared" si="32"/>
        <v>0</v>
      </c>
      <c r="BE53" s="296" t="str">
        <f t="shared" si="33"/>
        <v>geen actie</v>
      </c>
      <c r="BF53" s="273">
        <v>52</v>
      </c>
    </row>
    <row r="54" spans="1:59" x14ac:dyDescent="0.3">
      <c r="A54" s="273">
        <v>53</v>
      </c>
      <c r="B54" s="273" t="str">
        <f t="shared" si="18"/>
        <v>v</v>
      </c>
      <c r="C54" s="298"/>
      <c r="D54" s="299"/>
      <c r="E54" s="292"/>
      <c r="F54" s="292"/>
      <c r="G54" s="292">
        <f t="shared" si="19"/>
        <v>0</v>
      </c>
      <c r="H54" s="292"/>
      <c r="I54" s="153">
        <f>Aantallen!$B$1</f>
        <v>2021</v>
      </c>
      <c r="J54" s="453">
        <f t="shared" si="20"/>
        <v>2021</v>
      </c>
      <c r="K54" s="293">
        <f t="shared" si="34"/>
        <v>0</v>
      </c>
      <c r="L54" s="280">
        <v>0</v>
      </c>
      <c r="M54" s="294">
        <v>1</v>
      </c>
      <c r="N54" s="294"/>
      <c r="O54" s="294"/>
      <c r="P54" s="295">
        <f t="shared" si="21"/>
        <v>0</v>
      </c>
      <c r="Q54" s="294">
        <v>1</v>
      </c>
      <c r="R54" s="294"/>
      <c r="S54" s="294"/>
      <c r="T54" s="295">
        <f t="shared" si="22"/>
        <v>0</v>
      </c>
      <c r="U54" s="294">
        <v>1</v>
      </c>
      <c r="V54" s="294"/>
      <c r="W54" s="294"/>
      <c r="X54" s="295">
        <f t="shared" si="23"/>
        <v>0</v>
      </c>
      <c r="Y54" s="294">
        <v>1</v>
      </c>
      <c r="Z54" s="294"/>
      <c r="AA54" s="294"/>
      <c r="AB54" s="295">
        <f t="shared" si="24"/>
        <v>0</v>
      </c>
      <c r="AC54" s="294">
        <v>1</v>
      </c>
      <c r="AD54" s="294"/>
      <c r="AE54" s="294"/>
      <c r="AF54" s="295">
        <f t="shared" si="25"/>
        <v>0</v>
      </c>
      <c r="AG54" s="294">
        <v>1</v>
      </c>
      <c r="AH54" s="294"/>
      <c r="AI54" s="294"/>
      <c r="AJ54" s="295">
        <f t="shared" si="26"/>
        <v>0</v>
      </c>
      <c r="AK54" s="294">
        <v>1</v>
      </c>
      <c r="AL54" s="294">
        <v>0</v>
      </c>
      <c r="AM54" s="294">
        <v>0</v>
      </c>
      <c r="AN54" s="295">
        <f t="shared" si="27"/>
        <v>0</v>
      </c>
      <c r="AO54" s="294">
        <v>1</v>
      </c>
      <c r="AP54" s="294">
        <v>0</v>
      </c>
      <c r="AQ54" s="294">
        <v>0</v>
      </c>
      <c r="AR54" s="295">
        <f t="shared" si="28"/>
        <v>0</v>
      </c>
      <c r="AS54" s="294">
        <v>1</v>
      </c>
      <c r="AT54" s="294">
        <v>0</v>
      </c>
      <c r="AU54" s="294">
        <v>0</v>
      </c>
      <c r="AV54" s="295">
        <f t="shared" si="29"/>
        <v>0</v>
      </c>
      <c r="AW54" s="294">
        <v>1</v>
      </c>
      <c r="AX54" s="294">
        <v>0</v>
      </c>
      <c r="AY54" s="294">
        <v>0</v>
      </c>
      <c r="AZ54" s="294"/>
      <c r="BA54" s="295">
        <f t="shared" si="30"/>
        <v>0</v>
      </c>
      <c r="BB54" s="296">
        <f t="shared" si="31"/>
        <v>0</v>
      </c>
      <c r="BC54" s="300">
        <v>0</v>
      </c>
      <c r="BD54" s="292">
        <f t="shared" si="32"/>
        <v>0</v>
      </c>
      <c r="BE54" s="296" t="str">
        <f t="shared" si="33"/>
        <v>geen actie</v>
      </c>
      <c r="BF54" s="273">
        <v>53</v>
      </c>
    </row>
    <row r="55" spans="1:59" x14ac:dyDescent="0.3">
      <c r="A55" s="273">
        <v>54</v>
      </c>
      <c r="B55" s="273" t="str">
        <f t="shared" si="18"/>
        <v>v</v>
      </c>
      <c r="C55" s="298"/>
      <c r="D55" s="299"/>
      <c r="E55" s="292"/>
      <c r="F55" s="292"/>
      <c r="G55" s="292">
        <f t="shared" si="19"/>
        <v>0</v>
      </c>
      <c r="H55" s="292"/>
      <c r="I55" s="153">
        <f>Aantallen!$B$1</f>
        <v>2021</v>
      </c>
      <c r="J55" s="453">
        <f t="shared" si="20"/>
        <v>2021</v>
      </c>
      <c r="K55" s="293">
        <f t="shared" si="34"/>
        <v>0</v>
      </c>
      <c r="L55" s="280">
        <v>0</v>
      </c>
      <c r="M55" s="294">
        <v>1</v>
      </c>
      <c r="N55" s="294"/>
      <c r="O55" s="294"/>
      <c r="P55" s="295">
        <f t="shared" si="21"/>
        <v>0</v>
      </c>
      <c r="Q55" s="294">
        <v>1</v>
      </c>
      <c r="R55" s="294"/>
      <c r="S55" s="294"/>
      <c r="T55" s="295">
        <f t="shared" si="22"/>
        <v>0</v>
      </c>
      <c r="U55" s="294">
        <v>1</v>
      </c>
      <c r="V55" s="294"/>
      <c r="W55" s="294"/>
      <c r="X55" s="295">
        <f t="shared" si="23"/>
        <v>0</v>
      </c>
      <c r="Y55" s="294">
        <v>1</v>
      </c>
      <c r="Z55" s="294"/>
      <c r="AA55" s="294"/>
      <c r="AB55" s="295">
        <f t="shared" si="24"/>
        <v>0</v>
      </c>
      <c r="AC55" s="294">
        <v>1</v>
      </c>
      <c r="AD55" s="294"/>
      <c r="AE55" s="294"/>
      <c r="AF55" s="295">
        <f t="shared" si="25"/>
        <v>0</v>
      </c>
      <c r="AG55" s="294">
        <v>1</v>
      </c>
      <c r="AH55" s="294"/>
      <c r="AI55" s="294"/>
      <c r="AJ55" s="295">
        <f t="shared" si="26"/>
        <v>0</v>
      </c>
      <c r="AK55" s="294">
        <v>1</v>
      </c>
      <c r="AL55" s="294">
        <v>0</v>
      </c>
      <c r="AM55" s="294">
        <v>0</v>
      </c>
      <c r="AN55" s="295">
        <f t="shared" si="27"/>
        <v>0</v>
      </c>
      <c r="AO55" s="294">
        <v>1</v>
      </c>
      <c r="AP55" s="294">
        <v>0</v>
      </c>
      <c r="AQ55" s="294">
        <v>0</v>
      </c>
      <c r="AR55" s="295">
        <f t="shared" si="28"/>
        <v>0</v>
      </c>
      <c r="AS55" s="294">
        <v>1</v>
      </c>
      <c r="AT55" s="294">
        <v>0</v>
      </c>
      <c r="AU55" s="294">
        <v>0</v>
      </c>
      <c r="AV55" s="295">
        <f t="shared" si="29"/>
        <v>0</v>
      </c>
      <c r="AW55" s="294">
        <v>1</v>
      </c>
      <c r="AX55" s="294">
        <v>0</v>
      </c>
      <c r="AY55" s="294">
        <v>0</v>
      </c>
      <c r="AZ55" s="294"/>
      <c r="BA55" s="295">
        <f t="shared" si="30"/>
        <v>0</v>
      </c>
      <c r="BB55" s="296">
        <f t="shared" si="31"/>
        <v>0</v>
      </c>
      <c r="BC55" s="300">
        <v>0</v>
      </c>
      <c r="BD55" s="292">
        <f t="shared" si="32"/>
        <v>0</v>
      </c>
      <c r="BE55" s="296" t="str">
        <f t="shared" si="33"/>
        <v>geen actie</v>
      </c>
      <c r="BF55" s="273">
        <v>54</v>
      </c>
    </row>
    <row r="56" spans="1:59" x14ac:dyDescent="0.3">
      <c r="A56" s="273">
        <v>55</v>
      </c>
      <c r="B56" s="273" t="str">
        <f t="shared" si="18"/>
        <v>v</v>
      </c>
      <c r="C56" s="298"/>
      <c r="D56" s="299"/>
      <c r="E56" s="292"/>
      <c r="F56" s="292"/>
      <c r="G56" s="292">
        <f t="shared" si="19"/>
        <v>0</v>
      </c>
      <c r="H56" s="292"/>
      <c r="I56" s="153">
        <f>Aantallen!$B$1</f>
        <v>2021</v>
      </c>
      <c r="J56" s="453">
        <f t="shared" si="20"/>
        <v>2021</v>
      </c>
      <c r="K56" s="293">
        <f t="shared" si="34"/>
        <v>0</v>
      </c>
      <c r="L56" s="280">
        <v>0</v>
      </c>
      <c r="M56" s="294">
        <v>1</v>
      </c>
      <c r="N56" s="294"/>
      <c r="O56" s="294"/>
      <c r="P56" s="295">
        <f t="shared" si="21"/>
        <v>0</v>
      </c>
      <c r="Q56" s="294">
        <v>1</v>
      </c>
      <c r="R56" s="294"/>
      <c r="S56" s="294"/>
      <c r="T56" s="295">
        <f t="shared" si="22"/>
        <v>0</v>
      </c>
      <c r="U56" s="294">
        <v>1</v>
      </c>
      <c r="V56" s="294"/>
      <c r="W56" s="294"/>
      <c r="X56" s="295">
        <f t="shared" si="23"/>
        <v>0</v>
      </c>
      <c r="Y56" s="294">
        <v>1</v>
      </c>
      <c r="Z56" s="294"/>
      <c r="AA56" s="294"/>
      <c r="AB56" s="295">
        <f t="shared" si="24"/>
        <v>0</v>
      </c>
      <c r="AC56" s="294">
        <v>1</v>
      </c>
      <c r="AD56" s="294"/>
      <c r="AE56" s="294"/>
      <c r="AF56" s="295">
        <f t="shared" si="25"/>
        <v>0</v>
      </c>
      <c r="AG56" s="294">
        <v>1</v>
      </c>
      <c r="AH56" s="294"/>
      <c r="AI56" s="294"/>
      <c r="AJ56" s="295">
        <f t="shared" si="26"/>
        <v>0</v>
      </c>
      <c r="AK56" s="294">
        <v>1</v>
      </c>
      <c r="AL56" s="294">
        <v>0</v>
      </c>
      <c r="AM56" s="294">
        <v>0</v>
      </c>
      <c r="AN56" s="295">
        <f t="shared" si="27"/>
        <v>0</v>
      </c>
      <c r="AO56" s="294">
        <v>1</v>
      </c>
      <c r="AP56" s="294">
        <v>0</v>
      </c>
      <c r="AQ56" s="294">
        <v>0</v>
      </c>
      <c r="AR56" s="295">
        <f t="shared" si="28"/>
        <v>0</v>
      </c>
      <c r="AS56" s="294">
        <v>1</v>
      </c>
      <c r="AT56" s="294">
        <v>0</v>
      </c>
      <c r="AU56" s="294">
        <v>0</v>
      </c>
      <c r="AV56" s="295">
        <f t="shared" si="29"/>
        <v>0</v>
      </c>
      <c r="AW56" s="294">
        <v>1</v>
      </c>
      <c r="AX56" s="294">
        <v>0</v>
      </c>
      <c r="AY56" s="294">
        <v>0</v>
      </c>
      <c r="AZ56" s="294"/>
      <c r="BA56" s="295">
        <f t="shared" si="30"/>
        <v>0</v>
      </c>
      <c r="BB56" s="296">
        <f t="shared" si="31"/>
        <v>0</v>
      </c>
      <c r="BC56" s="300">
        <v>0</v>
      </c>
      <c r="BD56" s="292">
        <f t="shared" si="32"/>
        <v>0</v>
      </c>
      <c r="BE56" s="296" t="str">
        <f t="shared" si="33"/>
        <v>geen actie</v>
      </c>
      <c r="BF56" s="273">
        <v>55</v>
      </c>
      <c r="BG56" s="297"/>
    </row>
    <row r="57" spans="1:59" x14ac:dyDescent="0.3">
      <c r="A57" s="273">
        <v>56</v>
      </c>
      <c r="B57" s="273" t="str">
        <f t="shared" si="18"/>
        <v>v</v>
      </c>
      <c r="C57" s="298"/>
      <c r="D57" s="299"/>
      <c r="E57" s="292"/>
      <c r="F57" s="292"/>
      <c r="G57" s="292">
        <f t="shared" si="19"/>
        <v>0</v>
      </c>
      <c r="H57" s="292"/>
      <c r="I57" s="153">
        <f>Aantallen!$B$1</f>
        <v>2021</v>
      </c>
      <c r="J57" s="453">
        <f t="shared" si="20"/>
        <v>2021</v>
      </c>
      <c r="K57" s="293">
        <f t="shared" si="34"/>
        <v>0</v>
      </c>
      <c r="L57" s="280">
        <v>0</v>
      </c>
      <c r="M57" s="294">
        <v>1</v>
      </c>
      <c r="N57" s="294"/>
      <c r="O57" s="294"/>
      <c r="P57" s="295">
        <f t="shared" si="21"/>
        <v>0</v>
      </c>
      <c r="Q57" s="294">
        <v>1</v>
      </c>
      <c r="R57" s="294"/>
      <c r="S57" s="294"/>
      <c r="T57" s="295">
        <f t="shared" si="22"/>
        <v>0</v>
      </c>
      <c r="U57" s="294">
        <v>1</v>
      </c>
      <c r="V57" s="294"/>
      <c r="W57" s="294"/>
      <c r="X57" s="295">
        <f t="shared" si="23"/>
        <v>0</v>
      </c>
      <c r="Y57" s="294">
        <v>1</v>
      </c>
      <c r="Z57" s="294"/>
      <c r="AA57" s="294"/>
      <c r="AB57" s="295">
        <f t="shared" si="24"/>
        <v>0</v>
      </c>
      <c r="AC57" s="294">
        <v>1</v>
      </c>
      <c r="AD57" s="294"/>
      <c r="AE57" s="294"/>
      <c r="AF57" s="295">
        <f t="shared" si="25"/>
        <v>0</v>
      </c>
      <c r="AG57" s="294">
        <v>1</v>
      </c>
      <c r="AH57" s="294"/>
      <c r="AI57" s="294"/>
      <c r="AJ57" s="295">
        <f t="shared" si="26"/>
        <v>0</v>
      </c>
      <c r="AK57" s="294">
        <v>1</v>
      </c>
      <c r="AL57" s="294">
        <v>0</v>
      </c>
      <c r="AM57" s="294">
        <v>0</v>
      </c>
      <c r="AN57" s="295">
        <f t="shared" si="27"/>
        <v>0</v>
      </c>
      <c r="AO57" s="294">
        <v>1</v>
      </c>
      <c r="AP57" s="294">
        <v>0</v>
      </c>
      <c r="AQ57" s="294">
        <v>0</v>
      </c>
      <c r="AR57" s="295">
        <f t="shared" si="28"/>
        <v>0</v>
      </c>
      <c r="AS57" s="294">
        <v>1</v>
      </c>
      <c r="AT57" s="294">
        <v>0</v>
      </c>
      <c r="AU57" s="294">
        <v>0</v>
      </c>
      <c r="AV57" s="295">
        <f t="shared" si="29"/>
        <v>0</v>
      </c>
      <c r="AW57" s="294">
        <v>1</v>
      </c>
      <c r="AX57" s="294">
        <v>0</v>
      </c>
      <c r="AY57" s="294">
        <v>0</v>
      </c>
      <c r="AZ57" s="294"/>
      <c r="BA57" s="295">
        <f t="shared" si="30"/>
        <v>0</v>
      </c>
      <c r="BB57" s="296">
        <f t="shared" si="31"/>
        <v>0</v>
      </c>
      <c r="BC57" s="300">
        <v>0</v>
      </c>
      <c r="BD57" s="292">
        <f t="shared" si="32"/>
        <v>0</v>
      </c>
      <c r="BE57" s="296" t="str">
        <f t="shared" si="33"/>
        <v>geen actie</v>
      </c>
      <c r="BF57" s="273">
        <v>56</v>
      </c>
    </row>
    <row r="58" spans="1:59" x14ac:dyDescent="0.3">
      <c r="A58" s="273">
        <v>57</v>
      </c>
      <c r="B58" s="273" t="str">
        <f t="shared" si="18"/>
        <v>v</v>
      </c>
      <c r="C58" s="298"/>
      <c r="D58" s="299"/>
      <c r="E58" s="292"/>
      <c r="F58" s="292"/>
      <c r="G58" s="292">
        <f t="shared" si="19"/>
        <v>0</v>
      </c>
      <c r="H58" s="292"/>
      <c r="I58" s="153">
        <f>Aantallen!$B$1</f>
        <v>2021</v>
      </c>
      <c r="J58" s="453">
        <f t="shared" si="20"/>
        <v>2021</v>
      </c>
      <c r="K58" s="293">
        <f t="shared" si="34"/>
        <v>0</v>
      </c>
      <c r="L58" s="280">
        <v>0</v>
      </c>
      <c r="M58" s="294">
        <v>1</v>
      </c>
      <c r="N58" s="294"/>
      <c r="O58" s="294"/>
      <c r="P58" s="295">
        <f t="shared" si="21"/>
        <v>0</v>
      </c>
      <c r="Q58" s="294">
        <v>1</v>
      </c>
      <c r="R58" s="294"/>
      <c r="S58" s="294"/>
      <c r="T58" s="295">
        <f t="shared" si="22"/>
        <v>0</v>
      </c>
      <c r="U58" s="294">
        <v>1</v>
      </c>
      <c r="V58" s="294"/>
      <c r="W58" s="294"/>
      <c r="X58" s="295">
        <f t="shared" si="23"/>
        <v>0</v>
      </c>
      <c r="Y58" s="294">
        <v>1</v>
      </c>
      <c r="Z58" s="294"/>
      <c r="AA58" s="294"/>
      <c r="AB58" s="295">
        <f t="shared" si="24"/>
        <v>0</v>
      </c>
      <c r="AC58" s="294">
        <v>1</v>
      </c>
      <c r="AD58" s="294"/>
      <c r="AE58" s="294"/>
      <c r="AF58" s="295">
        <f t="shared" si="25"/>
        <v>0</v>
      </c>
      <c r="AG58" s="294">
        <v>1</v>
      </c>
      <c r="AH58" s="294"/>
      <c r="AI58" s="294"/>
      <c r="AJ58" s="295">
        <f t="shared" si="26"/>
        <v>0</v>
      </c>
      <c r="AK58" s="294">
        <v>1</v>
      </c>
      <c r="AL58" s="294">
        <v>0</v>
      </c>
      <c r="AM58" s="294">
        <v>0</v>
      </c>
      <c r="AN58" s="295">
        <f t="shared" si="27"/>
        <v>0</v>
      </c>
      <c r="AO58" s="294">
        <v>1</v>
      </c>
      <c r="AP58" s="294">
        <v>0</v>
      </c>
      <c r="AQ58" s="294">
        <v>0</v>
      </c>
      <c r="AR58" s="295">
        <f t="shared" si="28"/>
        <v>0</v>
      </c>
      <c r="AS58" s="294">
        <v>1</v>
      </c>
      <c r="AT58" s="294">
        <v>0</v>
      </c>
      <c r="AU58" s="294">
        <v>0</v>
      </c>
      <c r="AV58" s="295">
        <f t="shared" si="29"/>
        <v>0</v>
      </c>
      <c r="AW58" s="294">
        <v>1</v>
      </c>
      <c r="AX58" s="294">
        <v>0</v>
      </c>
      <c r="AY58" s="294">
        <v>0</v>
      </c>
      <c r="AZ58" s="294"/>
      <c r="BA58" s="295">
        <f t="shared" si="30"/>
        <v>0</v>
      </c>
      <c r="BB58" s="296">
        <f t="shared" si="31"/>
        <v>0</v>
      </c>
      <c r="BC58" s="300">
        <v>0</v>
      </c>
      <c r="BD58" s="292">
        <f t="shared" si="32"/>
        <v>0</v>
      </c>
      <c r="BE58" s="296" t="str">
        <f t="shared" si="33"/>
        <v>geen actie</v>
      </c>
      <c r="BF58" s="273">
        <v>57</v>
      </c>
      <c r="BG58" s="297"/>
    </row>
    <row r="59" spans="1:59" x14ac:dyDescent="0.3">
      <c r="A59" s="273">
        <v>58</v>
      </c>
      <c r="B59" s="273" t="str">
        <f t="shared" si="18"/>
        <v>v</v>
      </c>
      <c r="C59" s="298"/>
      <c r="D59" s="299"/>
      <c r="E59" s="292"/>
      <c r="F59" s="292"/>
      <c r="G59" s="292">
        <f t="shared" si="19"/>
        <v>0</v>
      </c>
      <c r="H59" s="292"/>
      <c r="I59" s="153">
        <f>Aantallen!$B$1</f>
        <v>2021</v>
      </c>
      <c r="J59" s="453">
        <f t="shared" si="20"/>
        <v>2021</v>
      </c>
      <c r="K59" s="293">
        <f t="shared" si="34"/>
        <v>0</v>
      </c>
      <c r="L59" s="280">
        <v>0</v>
      </c>
      <c r="M59" s="294">
        <v>1</v>
      </c>
      <c r="N59" s="294"/>
      <c r="O59" s="294"/>
      <c r="P59" s="295">
        <f t="shared" si="21"/>
        <v>0</v>
      </c>
      <c r="Q59" s="294">
        <v>1</v>
      </c>
      <c r="R59" s="294"/>
      <c r="S59" s="294"/>
      <c r="T59" s="295">
        <f t="shared" si="22"/>
        <v>0</v>
      </c>
      <c r="U59" s="294">
        <v>1</v>
      </c>
      <c r="V59" s="294"/>
      <c r="W59" s="294"/>
      <c r="X59" s="295">
        <f t="shared" si="23"/>
        <v>0</v>
      </c>
      <c r="Y59" s="294">
        <v>1</v>
      </c>
      <c r="Z59" s="294"/>
      <c r="AA59" s="294"/>
      <c r="AB59" s="295">
        <f t="shared" si="24"/>
        <v>0</v>
      </c>
      <c r="AC59" s="294">
        <v>1</v>
      </c>
      <c r="AD59" s="294"/>
      <c r="AE59" s="294"/>
      <c r="AF59" s="295">
        <f t="shared" si="25"/>
        <v>0</v>
      </c>
      <c r="AG59" s="294">
        <v>1</v>
      </c>
      <c r="AH59" s="294"/>
      <c r="AI59" s="294"/>
      <c r="AJ59" s="295">
        <f t="shared" si="26"/>
        <v>0</v>
      </c>
      <c r="AK59" s="294">
        <v>1</v>
      </c>
      <c r="AL59" s="294">
        <v>0</v>
      </c>
      <c r="AM59" s="294">
        <v>0</v>
      </c>
      <c r="AN59" s="295">
        <f t="shared" si="27"/>
        <v>0</v>
      </c>
      <c r="AO59" s="294">
        <v>1</v>
      </c>
      <c r="AP59" s="294">
        <v>0</v>
      </c>
      <c r="AQ59" s="294">
        <v>0</v>
      </c>
      <c r="AR59" s="295">
        <f t="shared" si="28"/>
        <v>0</v>
      </c>
      <c r="AS59" s="294">
        <v>1</v>
      </c>
      <c r="AT59" s="294">
        <v>0</v>
      </c>
      <c r="AU59" s="294">
        <v>0</v>
      </c>
      <c r="AV59" s="295">
        <f t="shared" si="29"/>
        <v>0</v>
      </c>
      <c r="AW59" s="294">
        <v>1</v>
      </c>
      <c r="AX59" s="294">
        <v>0</v>
      </c>
      <c r="AY59" s="294">
        <v>0</v>
      </c>
      <c r="AZ59" s="294"/>
      <c r="BA59" s="295">
        <f t="shared" si="30"/>
        <v>0</v>
      </c>
      <c r="BB59" s="296">
        <f t="shared" si="31"/>
        <v>0</v>
      </c>
      <c r="BC59" s="300">
        <v>0</v>
      </c>
      <c r="BD59" s="292">
        <f t="shared" si="32"/>
        <v>0</v>
      </c>
      <c r="BE59" s="296" t="str">
        <f t="shared" si="33"/>
        <v>geen actie</v>
      </c>
      <c r="BF59" s="273">
        <v>58</v>
      </c>
    </row>
    <row r="60" spans="1:59" x14ac:dyDescent="0.3">
      <c r="A60" s="273">
        <v>59</v>
      </c>
      <c r="B60" s="273" t="str">
        <f t="shared" si="18"/>
        <v>v</v>
      </c>
      <c r="C60" s="298"/>
      <c r="D60" s="299"/>
      <c r="E60" s="292"/>
      <c r="F60" s="292"/>
      <c r="G60" s="292">
        <f t="shared" si="19"/>
        <v>0</v>
      </c>
      <c r="H60" s="292"/>
      <c r="I60" s="153">
        <f>Aantallen!$B$1</f>
        <v>2021</v>
      </c>
      <c r="J60" s="453">
        <f t="shared" si="20"/>
        <v>2021</v>
      </c>
      <c r="K60" s="293">
        <f t="shared" si="34"/>
        <v>0</v>
      </c>
      <c r="L60" s="280">
        <v>0</v>
      </c>
      <c r="M60" s="294">
        <v>1</v>
      </c>
      <c r="N60" s="294"/>
      <c r="O60" s="294"/>
      <c r="P60" s="295">
        <f t="shared" si="21"/>
        <v>0</v>
      </c>
      <c r="Q60" s="294">
        <v>1</v>
      </c>
      <c r="R60" s="294"/>
      <c r="S60" s="294"/>
      <c r="T60" s="295">
        <f t="shared" si="22"/>
        <v>0</v>
      </c>
      <c r="U60" s="294">
        <v>1</v>
      </c>
      <c r="V60" s="294"/>
      <c r="W60" s="294"/>
      <c r="X60" s="295">
        <f t="shared" si="23"/>
        <v>0</v>
      </c>
      <c r="Y60" s="294">
        <v>1</v>
      </c>
      <c r="Z60" s="294"/>
      <c r="AA60" s="294"/>
      <c r="AB60" s="295">
        <f t="shared" si="24"/>
        <v>0</v>
      </c>
      <c r="AC60" s="294">
        <v>1</v>
      </c>
      <c r="AD60" s="294"/>
      <c r="AE60" s="294"/>
      <c r="AF60" s="295">
        <f t="shared" si="25"/>
        <v>0</v>
      </c>
      <c r="AG60" s="294">
        <v>1</v>
      </c>
      <c r="AH60" s="294"/>
      <c r="AI60" s="294"/>
      <c r="AJ60" s="295">
        <f t="shared" si="26"/>
        <v>0</v>
      </c>
      <c r="AK60" s="294">
        <v>1</v>
      </c>
      <c r="AL60" s="294">
        <v>0</v>
      </c>
      <c r="AM60" s="294">
        <v>0</v>
      </c>
      <c r="AN60" s="295">
        <f t="shared" si="27"/>
        <v>0</v>
      </c>
      <c r="AO60" s="294">
        <v>1</v>
      </c>
      <c r="AP60" s="294">
        <v>0</v>
      </c>
      <c r="AQ60" s="294">
        <v>0</v>
      </c>
      <c r="AR60" s="295">
        <f t="shared" si="28"/>
        <v>0</v>
      </c>
      <c r="AS60" s="294">
        <v>1</v>
      </c>
      <c r="AT60" s="294">
        <v>0</v>
      </c>
      <c r="AU60" s="294">
        <v>0</v>
      </c>
      <c r="AV60" s="295">
        <f t="shared" si="29"/>
        <v>0</v>
      </c>
      <c r="AW60" s="294">
        <v>1</v>
      </c>
      <c r="AX60" s="294">
        <v>0</v>
      </c>
      <c r="AY60" s="294">
        <v>0</v>
      </c>
      <c r="AZ60" s="294"/>
      <c r="BA60" s="295">
        <f t="shared" si="30"/>
        <v>0</v>
      </c>
      <c r="BB60" s="296">
        <f t="shared" si="31"/>
        <v>0</v>
      </c>
      <c r="BC60" s="300">
        <v>0</v>
      </c>
      <c r="BD60" s="292">
        <f t="shared" si="32"/>
        <v>0</v>
      </c>
      <c r="BE60" s="296" t="str">
        <f t="shared" si="33"/>
        <v>geen actie</v>
      </c>
      <c r="BF60" s="273">
        <v>59</v>
      </c>
    </row>
    <row r="61" spans="1:59" x14ac:dyDescent="0.3">
      <c r="A61" s="273">
        <v>60</v>
      </c>
      <c r="B61" s="273" t="str">
        <f t="shared" si="18"/>
        <v>v</v>
      </c>
      <c r="C61" s="298"/>
      <c r="D61" s="299"/>
      <c r="E61" s="292"/>
      <c r="F61" s="292"/>
      <c r="G61" s="292">
        <f t="shared" si="19"/>
        <v>0</v>
      </c>
      <c r="H61" s="292"/>
      <c r="I61" s="153">
        <f>Aantallen!$B$1</f>
        <v>2021</v>
      </c>
      <c r="J61" s="453">
        <f t="shared" si="20"/>
        <v>2021</v>
      </c>
      <c r="K61" s="293">
        <f t="shared" si="34"/>
        <v>0</v>
      </c>
      <c r="L61" s="280">
        <v>0</v>
      </c>
      <c r="M61" s="294">
        <v>1</v>
      </c>
      <c r="N61" s="294"/>
      <c r="O61" s="294"/>
      <c r="P61" s="295">
        <f t="shared" si="21"/>
        <v>0</v>
      </c>
      <c r="Q61" s="294">
        <v>1</v>
      </c>
      <c r="R61" s="294"/>
      <c r="S61" s="294"/>
      <c r="T61" s="295">
        <f t="shared" si="22"/>
        <v>0</v>
      </c>
      <c r="U61" s="294">
        <v>1</v>
      </c>
      <c r="V61" s="294"/>
      <c r="W61" s="294"/>
      <c r="X61" s="295">
        <f t="shared" si="23"/>
        <v>0</v>
      </c>
      <c r="Y61" s="294">
        <v>1</v>
      </c>
      <c r="Z61" s="294"/>
      <c r="AA61" s="294"/>
      <c r="AB61" s="295">
        <f t="shared" si="24"/>
        <v>0</v>
      </c>
      <c r="AC61" s="294">
        <v>1</v>
      </c>
      <c r="AD61" s="294"/>
      <c r="AE61" s="294"/>
      <c r="AF61" s="295">
        <f t="shared" si="25"/>
        <v>0</v>
      </c>
      <c r="AG61" s="294">
        <v>1</v>
      </c>
      <c r="AH61" s="294"/>
      <c r="AI61" s="294"/>
      <c r="AJ61" s="295">
        <f t="shared" si="26"/>
        <v>0</v>
      </c>
      <c r="AK61" s="294">
        <v>1</v>
      </c>
      <c r="AL61" s="294">
        <v>0</v>
      </c>
      <c r="AM61" s="294">
        <v>0</v>
      </c>
      <c r="AN61" s="295">
        <f t="shared" si="27"/>
        <v>0</v>
      </c>
      <c r="AO61" s="294">
        <v>1</v>
      </c>
      <c r="AP61" s="294">
        <v>0</v>
      </c>
      <c r="AQ61" s="294">
        <v>0</v>
      </c>
      <c r="AR61" s="295">
        <f t="shared" si="28"/>
        <v>0</v>
      </c>
      <c r="AS61" s="294">
        <v>1</v>
      </c>
      <c r="AT61" s="294">
        <v>0</v>
      </c>
      <c r="AU61" s="294">
        <v>0</v>
      </c>
      <c r="AV61" s="295">
        <f t="shared" si="29"/>
        <v>0</v>
      </c>
      <c r="AW61" s="294">
        <v>1</v>
      </c>
      <c r="AX61" s="294">
        <v>0</v>
      </c>
      <c r="AY61" s="294">
        <v>0</v>
      </c>
      <c r="AZ61" s="294"/>
      <c r="BA61" s="295">
        <f t="shared" si="30"/>
        <v>0</v>
      </c>
      <c r="BB61" s="296">
        <f t="shared" si="31"/>
        <v>0</v>
      </c>
      <c r="BC61" s="300">
        <v>0</v>
      </c>
      <c r="BD61" s="292">
        <f t="shared" si="32"/>
        <v>0</v>
      </c>
      <c r="BE61" s="296" t="str">
        <f t="shared" si="33"/>
        <v>geen actie</v>
      </c>
      <c r="BF61" s="273">
        <v>60</v>
      </c>
    </row>
    <row r="62" spans="1:59" x14ac:dyDescent="0.3">
      <c r="A62" s="273">
        <v>61</v>
      </c>
      <c r="B62" s="273" t="str">
        <f t="shared" si="18"/>
        <v>v</v>
      </c>
      <c r="C62" s="298"/>
      <c r="D62" s="299"/>
      <c r="E62" s="292"/>
      <c r="F62" s="292"/>
      <c r="G62" s="292">
        <f t="shared" si="19"/>
        <v>0</v>
      </c>
      <c r="H62" s="292"/>
      <c r="I62" s="153">
        <f>Aantallen!$B$1</f>
        <v>2021</v>
      </c>
      <c r="J62" s="453">
        <f t="shared" si="20"/>
        <v>2021</v>
      </c>
      <c r="K62" s="293">
        <f t="shared" si="34"/>
        <v>0</v>
      </c>
      <c r="L62" s="280">
        <v>0</v>
      </c>
      <c r="M62" s="294">
        <v>1</v>
      </c>
      <c r="N62" s="294"/>
      <c r="O62" s="294"/>
      <c r="P62" s="295">
        <f t="shared" si="21"/>
        <v>0</v>
      </c>
      <c r="Q62" s="294">
        <v>1</v>
      </c>
      <c r="R62" s="294"/>
      <c r="S62" s="294"/>
      <c r="T62" s="295">
        <f t="shared" si="22"/>
        <v>0</v>
      </c>
      <c r="U62" s="294">
        <v>1</v>
      </c>
      <c r="V62" s="294"/>
      <c r="W62" s="294"/>
      <c r="X62" s="295">
        <f t="shared" si="23"/>
        <v>0</v>
      </c>
      <c r="Y62" s="294">
        <v>1</v>
      </c>
      <c r="Z62" s="294"/>
      <c r="AA62" s="294"/>
      <c r="AB62" s="295">
        <f t="shared" si="24"/>
        <v>0</v>
      </c>
      <c r="AC62" s="294">
        <v>1</v>
      </c>
      <c r="AD62" s="294"/>
      <c r="AE62" s="294"/>
      <c r="AF62" s="295">
        <f t="shared" si="25"/>
        <v>0</v>
      </c>
      <c r="AG62" s="294">
        <v>1</v>
      </c>
      <c r="AH62" s="294"/>
      <c r="AI62" s="294"/>
      <c r="AJ62" s="295">
        <f t="shared" si="26"/>
        <v>0</v>
      </c>
      <c r="AK62" s="294">
        <v>1</v>
      </c>
      <c r="AL62" s="294">
        <v>0</v>
      </c>
      <c r="AM62" s="294">
        <v>0</v>
      </c>
      <c r="AN62" s="295">
        <f t="shared" si="27"/>
        <v>0</v>
      </c>
      <c r="AO62" s="294">
        <v>1</v>
      </c>
      <c r="AP62" s="294">
        <v>0</v>
      </c>
      <c r="AQ62" s="294">
        <v>0</v>
      </c>
      <c r="AR62" s="295">
        <f t="shared" si="28"/>
        <v>0</v>
      </c>
      <c r="AS62" s="294">
        <v>1</v>
      </c>
      <c r="AT62" s="294">
        <v>0</v>
      </c>
      <c r="AU62" s="294">
        <v>0</v>
      </c>
      <c r="AV62" s="295">
        <f t="shared" si="29"/>
        <v>0</v>
      </c>
      <c r="AW62" s="294">
        <v>1</v>
      </c>
      <c r="AX62" s="294">
        <v>0</v>
      </c>
      <c r="AY62" s="294">
        <v>0</v>
      </c>
      <c r="AZ62" s="294"/>
      <c r="BA62" s="295">
        <f t="shared" si="30"/>
        <v>0</v>
      </c>
      <c r="BB62" s="296">
        <f t="shared" si="31"/>
        <v>0</v>
      </c>
      <c r="BC62" s="300">
        <v>0</v>
      </c>
      <c r="BD62" s="292">
        <f t="shared" si="32"/>
        <v>0</v>
      </c>
      <c r="BE62" s="296" t="str">
        <f t="shared" si="33"/>
        <v>geen actie</v>
      </c>
      <c r="BF62" s="273">
        <v>61</v>
      </c>
    </row>
    <row r="63" spans="1:59" x14ac:dyDescent="0.3">
      <c r="A63" s="273">
        <v>62</v>
      </c>
      <c r="B63" s="273" t="str">
        <f t="shared" si="18"/>
        <v>v</v>
      </c>
      <c r="C63" s="298"/>
      <c r="D63" s="299"/>
      <c r="E63" s="292"/>
      <c r="F63" s="292"/>
      <c r="G63" s="292">
        <f t="shared" si="19"/>
        <v>0</v>
      </c>
      <c r="H63" s="292"/>
      <c r="I63" s="153">
        <f>Aantallen!$B$1</f>
        <v>2021</v>
      </c>
      <c r="J63" s="453">
        <f t="shared" si="20"/>
        <v>2021</v>
      </c>
      <c r="K63" s="293">
        <f t="shared" si="34"/>
        <v>0</v>
      </c>
      <c r="L63" s="280">
        <v>0</v>
      </c>
      <c r="M63" s="294">
        <v>1</v>
      </c>
      <c r="N63" s="294"/>
      <c r="O63" s="294"/>
      <c r="P63" s="295">
        <f t="shared" si="21"/>
        <v>0</v>
      </c>
      <c r="Q63" s="294">
        <v>1</v>
      </c>
      <c r="R63" s="294"/>
      <c r="S63" s="294"/>
      <c r="T63" s="295">
        <f t="shared" si="22"/>
        <v>0</v>
      </c>
      <c r="U63" s="294">
        <v>1</v>
      </c>
      <c r="V63" s="294"/>
      <c r="W63" s="294"/>
      <c r="X63" s="295">
        <f t="shared" si="23"/>
        <v>0</v>
      </c>
      <c r="Y63" s="294">
        <v>1</v>
      </c>
      <c r="Z63" s="294"/>
      <c r="AA63" s="294"/>
      <c r="AB63" s="295">
        <f t="shared" si="24"/>
        <v>0</v>
      </c>
      <c r="AC63" s="294">
        <v>1</v>
      </c>
      <c r="AD63" s="294"/>
      <c r="AE63" s="294"/>
      <c r="AF63" s="295">
        <f t="shared" si="25"/>
        <v>0</v>
      </c>
      <c r="AG63" s="294">
        <v>1</v>
      </c>
      <c r="AH63" s="294"/>
      <c r="AI63" s="294"/>
      <c r="AJ63" s="295">
        <f t="shared" si="26"/>
        <v>0</v>
      </c>
      <c r="AK63" s="294">
        <v>1</v>
      </c>
      <c r="AL63" s="294">
        <v>0</v>
      </c>
      <c r="AM63" s="294">
        <v>0</v>
      </c>
      <c r="AN63" s="295">
        <f t="shared" si="27"/>
        <v>0</v>
      </c>
      <c r="AO63" s="294">
        <v>1</v>
      </c>
      <c r="AP63" s="294">
        <v>0</v>
      </c>
      <c r="AQ63" s="294">
        <v>0</v>
      </c>
      <c r="AR63" s="295">
        <f t="shared" si="28"/>
        <v>0</v>
      </c>
      <c r="AS63" s="294">
        <v>1</v>
      </c>
      <c r="AT63" s="294">
        <v>0</v>
      </c>
      <c r="AU63" s="294">
        <v>0</v>
      </c>
      <c r="AV63" s="295">
        <f t="shared" si="29"/>
        <v>0</v>
      </c>
      <c r="AW63" s="294">
        <v>1</v>
      </c>
      <c r="AX63" s="294">
        <v>0</v>
      </c>
      <c r="AY63" s="294">
        <v>0</v>
      </c>
      <c r="AZ63" s="294"/>
      <c r="BA63" s="295">
        <f t="shared" si="30"/>
        <v>0</v>
      </c>
      <c r="BB63" s="296">
        <f t="shared" si="31"/>
        <v>0</v>
      </c>
      <c r="BC63" s="300">
        <v>0</v>
      </c>
      <c r="BD63" s="292">
        <f t="shared" si="32"/>
        <v>0</v>
      </c>
      <c r="BE63" s="296" t="str">
        <f t="shared" si="33"/>
        <v>geen actie</v>
      </c>
      <c r="BF63" s="273">
        <v>62</v>
      </c>
    </row>
    <row r="64" spans="1:59" x14ac:dyDescent="0.3">
      <c r="A64" s="273">
        <v>63</v>
      </c>
      <c r="B64" s="273" t="str">
        <f t="shared" si="18"/>
        <v>v</v>
      </c>
      <c r="C64" s="298"/>
      <c r="D64" s="299"/>
      <c r="E64" s="292"/>
      <c r="F64" s="292"/>
      <c r="G64" s="292">
        <f t="shared" si="19"/>
        <v>0</v>
      </c>
      <c r="H64" s="292"/>
      <c r="I64" s="153">
        <f>Aantallen!$B$1</f>
        <v>2021</v>
      </c>
      <c r="J64" s="453">
        <f t="shared" si="20"/>
        <v>2021</v>
      </c>
      <c r="K64" s="293">
        <f t="shared" si="34"/>
        <v>0</v>
      </c>
      <c r="L64" s="280">
        <v>0</v>
      </c>
      <c r="M64" s="294">
        <v>1</v>
      </c>
      <c r="N64" s="294"/>
      <c r="O64" s="294"/>
      <c r="P64" s="295">
        <f t="shared" si="21"/>
        <v>0</v>
      </c>
      <c r="Q64" s="294">
        <v>1</v>
      </c>
      <c r="R64" s="294"/>
      <c r="S64" s="294"/>
      <c r="T64" s="295">
        <f t="shared" si="22"/>
        <v>0</v>
      </c>
      <c r="U64" s="294">
        <v>1</v>
      </c>
      <c r="V64" s="294"/>
      <c r="W64" s="294"/>
      <c r="X64" s="295">
        <f t="shared" si="23"/>
        <v>0</v>
      </c>
      <c r="Y64" s="294">
        <v>1</v>
      </c>
      <c r="Z64" s="294"/>
      <c r="AA64" s="294"/>
      <c r="AB64" s="295">
        <f t="shared" si="24"/>
        <v>0</v>
      </c>
      <c r="AC64" s="294">
        <v>1</v>
      </c>
      <c r="AD64" s="294"/>
      <c r="AE64" s="294"/>
      <c r="AF64" s="295">
        <f t="shared" si="25"/>
        <v>0</v>
      </c>
      <c r="AG64" s="294">
        <v>1</v>
      </c>
      <c r="AH64" s="294"/>
      <c r="AI64" s="294"/>
      <c r="AJ64" s="295">
        <f t="shared" si="26"/>
        <v>0</v>
      </c>
      <c r="AK64" s="294">
        <v>1</v>
      </c>
      <c r="AL64" s="294">
        <v>0</v>
      </c>
      <c r="AM64" s="294">
        <v>0</v>
      </c>
      <c r="AN64" s="295">
        <f t="shared" si="27"/>
        <v>0</v>
      </c>
      <c r="AO64" s="294">
        <v>1</v>
      </c>
      <c r="AP64" s="294">
        <v>0</v>
      </c>
      <c r="AQ64" s="294">
        <v>0</v>
      </c>
      <c r="AR64" s="295">
        <f t="shared" si="28"/>
        <v>0</v>
      </c>
      <c r="AS64" s="294">
        <v>1</v>
      </c>
      <c r="AT64" s="294">
        <v>0</v>
      </c>
      <c r="AU64" s="294">
        <v>0</v>
      </c>
      <c r="AV64" s="295">
        <f t="shared" si="29"/>
        <v>0</v>
      </c>
      <c r="AW64" s="294">
        <v>1</v>
      </c>
      <c r="AX64" s="294">
        <v>0</v>
      </c>
      <c r="AY64" s="294">
        <v>0</v>
      </c>
      <c r="AZ64" s="294"/>
      <c r="BA64" s="295">
        <f t="shared" si="30"/>
        <v>0</v>
      </c>
      <c r="BB64" s="296">
        <f t="shared" si="31"/>
        <v>0</v>
      </c>
      <c r="BC64" s="300">
        <v>0</v>
      </c>
      <c r="BD64" s="292">
        <f t="shared" si="32"/>
        <v>0</v>
      </c>
      <c r="BE64" s="296" t="str">
        <f t="shared" si="33"/>
        <v>geen actie</v>
      </c>
      <c r="BF64" s="273">
        <v>63</v>
      </c>
      <c r="BG64" s="297"/>
    </row>
    <row r="65" spans="1:59" ht="13.95" customHeight="1" x14ac:dyDescent="0.3">
      <c r="A65" s="273">
        <v>64</v>
      </c>
      <c r="B65" s="273" t="str">
        <f t="shared" si="18"/>
        <v>v</v>
      </c>
      <c r="C65" s="298"/>
      <c r="D65" s="299"/>
      <c r="E65" s="292"/>
      <c r="F65" s="292"/>
      <c r="G65" s="292">
        <f t="shared" si="19"/>
        <v>0</v>
      </c>
      <c r="H65" s="292"/>
      <c r="I65" s="153">
        <f>Aantallen!$B$1</f>
        <v>2021</v>
      </c>
      <c r="J65" s="453">
        <f t="shared" si="20"/>
        <v>2021</v>
      </c>
      <c r="K65" s="293">
        <f t="shared" si="34"/>
        <v>0</v>
      </c>
      <c r="L65" s="280">
        <v>0</v>
      </c>
      <c r="M65" s="294">
        <v>1</v>
      </c>
      <c r="N65" s="294"/>
      <c r="O65" s="294"/>
      <c r="P65" s="295">
        <f t="shared" si="21"/>
        <v>0</v>
      </c>
      <c r="Q65" s="294">
        <v>1</v>
      </c>
      <c r="R65" s="294"/>
      <c r="S65" s="294"/>
      <c r="T65" s="295">
        <f t="shared" si="22"/>
        <v>0</v>
      </c>
      <c r="U65" s="294">
        <v>1</v>
      </c>
      <c r="V65" s="294"/>
      <c r="W65" s="294"/>
      <c r="X65" s="295">
        <f t="shared" si="23"/>
        <v>0</v>
      </c>
      <c r="Y65" s="294">
        <v>1</v>
      </c>
      <c r="Z65" s="294"/>
      <c r="AA65" s="294"/>
      <c r="AB65" s="295">
        <f t="shared" si="24"/>
        <v>0</v>
      </c>
      <c r="AC65" s="294">
        <v>1</v>
      </c>
      <c r="AD65" s="294"/>
      <c r="AE65" s="294"/>
      <c r="AF65" s="295">
        <f t="shared" si="25"/>
        <v>0</v>
      </c>
      <c r="AG65" s="294">
        <v>1</v>
      </c>
      <c r="AH65" s="294"/>
      <c r="AI65" s="294"/>
      <c r="AJ65" s="295">
        <f t="shared" si="26"/>
        <v>0</v>
      </c>
      <c r="AK65" s="294">
        <v>1</v>
      </c>
      <c r="AL65" s="294">
        <v>0</v>
      </c>
      <c r="AM65" s="294">
        <v>0</v>
      </c>
      <c r="AN65" s="295">
        <f t="shared" si="27"/>
        <v>0</v>
      </c>
      <c r="AO65" s="294">
        <v>1</v>
      </c>
      <c r="AP65" s="294">
        <v>0</v>
      </c>
      <c r="AQ65" s="294">
        <v>0</v>
      </c>
      <c r="AR65" s="295">
        <f t="shared" si="28"/>
        <v>0</v>
      </c>
      <c r="AS65" s="294">
        <v>1</v>
      </c>
      <c r="AT65" s="294">
        <v>0</v>
      </c>
      <c r="AU65" s="294">
        <v>0</v>
      </c>
      <c r="AV65" s="295">
        <f t="shared" si="29"/>
        <v>0</v>
      </c>
      <c r="AW65" s="294">
        <v>1</v>
      </c>
      <c r="AX65" s="294">
        <v>0</v>
      </c>
      <c r="AY65" s="294">
        <v>0</v>
      </c>
      <c r="AZ65" s="294"/>
      <c r="BA65" s="295">
        <f t="shared" si="30"/>
        <v>0</v>
      </c>
      <c r="BB65" s="296">
        <f t="shared" si="31"/>
        <v>0</v>
      </c>
      <c r="BC65" s="300">
        <v>0</v>
      </c>
      <c r="BD65" s="292">
        <f t="shared" si="32"/>
        <v>0</v>
      </c>
      <c r="BE65" s="296" t="str">
        <f t="shared" si="33"/>
        <v>geen actie</v>
      </c>
      <c r="BF65" s="273">
        <v>64</v>
      </c>
    </row>
    <row r="66" spans="1:59" x14ac:dyDescent="0.3">
      <c r="A66" s="273">
        <v>65</v>
      </c>
      <c r="B66" s="273" t="str">
        <f t="shared" ref="B66:B97" si="35">IF(A66=BF66,"v","x")</f>
        <v>v</v>
      </c>
      <c r="C66" s="298"/>
      <c r="D66" s="299"/>
      <c r="E66" s="292"/>
      <c r="F66" s="292"/>
      <c r="G66" s="292">
        <f t="shared" ref="G66:G97" si="36">SUM(L66+P66+T66+X66+AB66+AF66+AJ66+AN66+AR66+AV66+BA66)</f>
        <v>0</v>
      </c>
      <c r="H66" s="292"/>
      <c r="I66" s="153">
        <f>Aantallen!$B$1</f>
        <v>2021</v>
      </c>
      <c r="J66" s="453">
        <f t="shared" ref="J66:J97" si="37">I66-H66</f>
        <v>2021</v>
      </c>
      <c r="K66" s="293">
        <f t="shared" si="34"/>
        <v>0</v>
      </c>
      <c r="L66" s="280">
        <v>0</v>
      </c>
      <c r="M66" s="294">
        <v>1</v>
      </c>
      <c r="N66" s="294"/>
      <c r="O66" s="294"/>
      <c r="P66" s="295">
        <f t="shared" ref="P66:P97" si="38">SUM(N66*10+O66)/M66*10</f>
        <v>0</v>
      </c>
      <c r="Q66" s="294">
        <v>1</v>
      </c>
      <c r="R66" s="294"/>
      <c r="S66" s="294"/>
      <c r="T66" s="295">
        <f t="shared" ref="T66:T97" si="39">SUM(R66*10+S66)/Q66*10</f>
        <v>0</v>
      </c>
      <c r="U66" s="294">
        <v>1</v>
      </c>
      <c r="V66" s="294"/>
      <c r="W66" s="294"/>
      <c r="X66" s="295">
        <f t="shared" ref="X66:X97" si="40">SUM(V66*10+W66)/U66*10</f>
        <v>0</v>
      </c>
      <c r="Y66" s="294">
        <v>1</v>
      </c>
      <c r="Z66" s="294"/>
      <c r="AA66" s="294"/>
      <c r="AB66" s="295">
        <f t="shared" ref="AB66:AB97" si="41">SUM(Z66*10+AA66)/Y66*10</f>
        <v>0</v>
      </c>
      <c r="AC66" s="294">
        <v>1</v>
      </c>
      <c r="AD66" s="294"/>
      <c r="AE66" s="294"/>
      <c r="AF66" s="295">
        <f t="shared" ref="AF66:AF97" si="42">SUM(AD66*10+AE66)/AC66*10</f>
        <v>0</v>
      </c>
      <c r="AG66" s="294">
        <v>1</v>
      </c>
      <c r="AH66" s="294"/>
      <c r="AI66" s="294"/>
      <c r="AJ66" s="295">
        <f t="shared" ref="AJ66:AJ97" si="43">SUM(AH66*10+AI66)/AG66*10</f>
        <v>0</v>
      </c>
      <c r="AK66" s="294">
        <v>1</v>
      </c>
      <c r="AL66" s="294">
        <v>0</v>
      </c>
      <c r="AM66" s="294">
        <v>0</v>
      </c>
      <c r="AN66" s="295">
        <f t="shared" ref="AN66:AN97" si="44">SUM(AL66*10+AM66)/AK66*10</f>
        <v>0</v>
      </c>
      <c r="AO66" s="294">
        <v>1</v>
      </c>
      <c r="AP66" s="294">
        <v>0</v>
      </c>
      <c r="AQ66" s="294">
        <v>0</v>
      </c>
      <c r="AR66" s="295">
        <f t="shared" ref="AR66:AR97" si="45">SUM(AP66*10+AQ66)/AO66*10</f>
        <v>0</v>
      </c>
      <c r="AS66" s="294">
        <v>1</v>
      </c>
      <c r="AT66" s="294">
        <v>0</v>
      </c>
      <c r="AU66" s="294">
        <v>0</v>
      </c>
      <c r="AV66" s="295">
        <f t="shared" ref="AV66:AV97" si="46">SUM(AT66*10+AU66)/AS66*10</f>
        <v>0</v>
      </c>
      <c r="AW66" s="294">
        <v>1</v>
      </c>
      <c r="AX66" s="294">
        <v>0</v>
      </c>
      <c r="AY66" s="294">
        <v>0</v>
      </c>
      <c r="AZ66" s="294"/>
      <c r="BA66" s="295">
        <f t="shared" ref="BA66:BA97" si="47">SUM(AX66*10+AY66)/AW66*10+AZ66</f>
        <v>0</v>
      </c>
      <c r="BB66" s="296">
        <v>0</v>
      </c>
      <c r="BC66" s="300">
        <v>0</v>
      </c>
      <c r="BD66" s="292">
        <f t="shared" ref="BD66:BD97" si="48">BB66-BC66</f>
        <v>0</v>
      </c>
      <c r="BE66" s="296" t="str">
        <f t="shared" ref="BE66:BE97" si="49">IF(BD66=0,"geen actie",CONCATENATE("diploma uitschrijven: ",BB66," punten"))</f>
        <v>geen actie</v>
      </c>
      <c r="BF66" s="273">
        <v>65</v>
      </c>
    </row>
    <row r="67" spans="1:59" x14ac:dyDescent="0.3">
      <c r="A67" s="273">
        <v>66</v>
      </c>
      <c r="B67" s="273" t="str">
        <f t="shared" si="35"/>
        <v>v</v>
      </c>
      <c r="C67" s="298"/>
      <c r="D67" s="299"/>
      <c r="E67" s="292"/>
      <c r="F67" s="292"/>
      <c r="G67" s="292">
        <f t="shared" si="36"/>
        <v>0</v>
      </c>
      <c r="H67" s="292"/>
      <c r="I67" s="153">
        <f>Aantallen!$B$1</f>
        <v>2021</v>
      </c>
      <c r="J67" s="453">
        <f t="shared" si="37"/>
        <v>2021</v>
      </c>
      <c r="K67" s="293">
        <f t="shared" si="34"/>
        <v>0</v>
      </c>
      <c r="L67" s="280">
        <v>0</v>
      </c>
      <c r="M67" s="294">
        <v>1</v>
      </c>
      <c r="N67" s="294"/>
      <c r="O67" s="294"/>
      <c r="P67" s="295">
        <f t="shared" si="38"/>
        <v>0</v>
      </c>
      <c r="Q67" s="294">
        <v>1</v>
      </c>
      <c r="R67" s="294"/>
      <c r="S67" s="294"/>
      <c r="T67" s="295">
        <f t="shared" si="39"/>
        <v>0</v>
      </c>
      <c r="U67" s="294">
        <v>1</v>
      </c>
      <c r="V67" s="294"/>
      <c r="W67" s="294"/>
      <c r="X67" s="295">
        <f t="shared" si="40"/>
        <v>0</v>
      </c>
      <c r="Y67" s="294">
        <v>1</v>
      </c>
      <c r="Z67" s="294"/>
      <c r="AA67" s="294"/>
      <c r="AB67" s="295">
        <f t="shared" si="41"/>
        <v>0</v>
      </c>
      <c r="AC67" s="294">
        <v>1</v>
      </c>
      <c r="AD67" s="294"/>
      <c r="AE67" s="294"/>
      <c r="AF67" s="295">
        <f t="shared" si="42"/>
        <v>0</v>
      </c>
      <c r="AG67" s="294">
        <v>1</v>
      </c>
      <c r="AH67" s="294"/>
      <c r="AI67" s="294"/>
      <c r="AJ67" s="295">
        <f t="shared" si="43"/>
        <v>0</v>
      </c>
      <c r="AK67" s="294">
        <v>1</v>
      </c>
      <c r="AL67" s="294">
        <v>0</v>
      </c>
      <c r="AM67" s="294">
        <v>0</v>
      </c>
      <c r="AN67" s="295">
        <f t="shared" si="44"/>
        <v>0</v>
      </c>
      <c r="AO67" s="294">
        <v>1</v>
      </c>
      <c r="AP67" s="294">
        <v>0</v>
      </c>
      <c r="AQ67" s="294">
        <v>0</v>
      </c>
      <c r="AR67" s="295">
        <f t="shared" si="45"/>
        <v>0</v>
      </c>
      <c r="AS67" s="294">
        <v>1</v>
      </c>
      <c r="AT67" s="294">
        <v>0</v>
      </c>
      <c r="AU67" s="294">
        <v>0</v>
      </c>
      <c r="AV67" s="295">
        <f t="shared" si="46"/>
        <v>0</v>
      </c>
      <c r="AW67" s="294">
        <v>1</v>
      </c>
      <c r="AX67" s="294">
        <v>0</v>
      </c>
      <c r="AY67" s="294">
        <v>0</v>
      </c>
      <c r="AZ67" s="294"/>
      <c r="BA67" s="295">
        <f t="shared" si="47"/>
        <v>0</v>
      </c>
      <c r="BB67" s="296">
        <f t="shared" ref="BB67:BB72" si="50">IF(G67&lt;250,0,IF(G67&lt;500,250,IF(G67&lt;750,"500",IF(G67&lt;1000,750,IF(G67&lt;1500,1000,IF(G67&lt;2000,1500,IF(G67&lt;2500,2000,IF(G67&lt;3000,2500,3000))))))))</f>
        <v>0</v>
      </c>
      <c r="BC67" s="300">
        <v>0</v>
      </c>
      <c r="BD67" s="292">
        <f t="shared" si="48"/>
        <v>0</v>
      </c>
      <c r="BE67" s="296" t="str">
        <f t="shared" si="49"/>
        <v>geen actie</v>
      </c>
      <c r="BF67" s="273">
        <v>66</v>
      </c>
    </row>
    <row r="68" spans="1:59" ht="15.45" customHeight="1" x14ac:dyDescent="0.3">
      <c r="A68" s="273">
        <v>67</v>
      </c>
      <c r="B68" s="273" t="str">
        <f t="shared" si="35"/>
        <v>v</v>
      </c>
      <c r="C68" s="298"/>
      <c r="D68" s="299"/>
      <c r="E68" s="292"/>
      <c r="F68" s="292"/>
      <c r="G68" s="292">
        <f t="shared" si="36"/>
        <v>0</v>
      </c>
      <c r="H68" s="292"/>
      <c r="I68" s="153">
        <f>Aantallen!$B$1</f>
        <v>2021</v>
      </c>
      <c r="J68" s="453">
        <f t="shared" si="37"/>
        <v>2021</v>
      </c>
      <c r="K68" s="293">
        <f t="shared" si="34"/>
        <v>0</v>
      </c>
      <c r="L68" s="280">
        <v>0</v>
      </c>
      <c r="M68" s="294">
        <v>1</v>
      </c>
      <c r="N68" s="294"/>
      <c r="O68" s="294"/>
      <c r="P68" s="295">
        <f t="shared" si="38"/>
        <v>0</v>
      </c>
      <c r="Q68" s="294">
        <v>1</v>
      </c>
      <c r="R68" s="294"/>
      <c r="S68" s="294"/>
      <c r="T68" s="295">
        <f t="shared" si="39"/>
        <v>0</v>
      </c>
      <c r="U68" s="294">
        <v>1</v>
      </c>
      <c r="V68" s="294"/>
      <c r="W68" s="294"/>
      <c r="X68" s="295">
        <f t="shared" si="40"/>
        <v>0</v>
      </c>
      <c r="Y68" s="294">
        <v>1</v>
      </c>
      <c r="Z68" s="294"/>
      <c r="AA68" s="294"/>
      <c r="AB68" s="295">
        <f t="shared" si="41"/>
        <v>0</v>
      </c>
      <c r="AC68" s="294">
        <v>1</v>
      </c>
      <c r="AD68" s="294"/>
      <c r="AE68" s="294"/>
      <c r="AF68" s="295">
        <f t="shared" si="42"/>
        <v>0</v>
      </c>
      <c r="AG68" s="294">
        <v>1</v>
      </c>
      <c r="AH68" s="294"/>
      <c r="AI68" s="294"/>
      <c r="AJ68" s="295">
        <f t="shared" si="43"/>
        <v>0</v>
      </c>
      <c r="AK68" s="294">
        <v>1</v>
      </c>
      <c r="AL68" s="294">
        <v>0</v>
      </c>
      <c r="AM68" s="294">
        <v>0</v>
      </c>
      <c r="AN68" s="295">
        <f t="shared" si="44"/>
        <v>0</v>
      </c>
      <c r="AO68" s="294">
        <v>1</v>
      </c>
      <c r="AP68" s="294">
        <v>0</v>
      </c>
      <c r="AQ68" s="294">
        <v>0</v>
      </c>
      <c r="AR68" s="295">
        <f t="shared" si="45"/>
        <v>0</v>
      </c>
      <c r="AS68" s="294">
        <v>1</v>
      </c>
      <c r="AT68" s="294">
        <v>0</v>
      </c>
      <c r="AU68" s="294">
        <v>0</v>
      </c>
      <c r="AV68" s="295">
        <f t="shared" si="46"/>
        <v>0</v>
      </c>
      <c r="AW68" s="294">
        <v>1</v>
      </c>
      <c r="AX68" s="294">
        <v>0</v>
      </c>
      <c r="AY68" s="294">
        <v>0</v>
      </c>
      <c r="AZ68" s="294"/>
      <c r="BA68" s="295">
        <f t="shared" si="47"/>
        <v>0</v>
      </c>
      <c r="BB68" s="296">
        <f t="shared" si="50"/>
        <v>0</v>
      </c>
      <c r="BC68" s="300">
        <v>0</v>
      </c>
      <c r="BD68" s="292">
        <f t="shared" si="48"/>
        <v>0</v>
      </c>
      <c r="BE68" s="296" t="str">
        <f t="shared" si="49"/>
        <v>geen actie</v>
      </c>
      <c r="BF68" s="273">
        <v>67</v>
      </c>
    </row>
    <row r="69" spans="1:59" x14ac:dyDescent="0.3">
      <c r="A69" s="273">
        <v>68</v>
      </c>
      <c r="B69" s="273" t="str">
        <f t="shared" si="35"/>
        <v>v</v>
      </c>
      <c r="C69" s="298"/>
      <c r="D69" s="299"/>
      <c r="E69" s="292"/>
      <c r="F69" s="292"/>
      <c r="G69" s="292">
        <f t="shared" si="36"/>
        <v>0</v>
      </c>
      <c r="H69" s="292"/>
      <c r="I69" s="153">
        <f>Aantallen!$B$1</f>
        <v>2021</v>
      </c>
      <c r="J69" s="453">
        <f t="shared" si="37"/>
        <v>2021</v>
      </c>
      <c r="K69" s="293">
        <f t="shared" si="34"/>
        <v>0</v>
      </c>
      <c r="L69" s="280">
        <v>0</v>
      </c>
      <c r="M69" s="294">
        <v>1</v>
      </c>
      <c r="N69" s="294"/>
      <c r="O69" s="294"/>
      <c r="P69" s="295">
        <f t="shared" si="38"/>
        <v>0</v>
      </c>
      <c r="Q69" s="294">
        <v>1</v>
      </c>
      <c r="R69" s="294"/>
      <c r="S69" s="294"/>
      <c r="T69" s="295">
        <f t="shared" si="39"/>
        <v>0</v>
      </c>
      <c r="U69" s="294">
        <v>1</v>
      </c>
      <c r="V69" s="294"/>
      <c r="W69" s="294"/>
      <c r="X69" s="295">
        <f t="shared" si="40"/>
        <v>0</v>
      </c>
      <c r="Y69" s="294">
        <v>1</v>
      </c>
      <c r="Z69" s="294"/>
      <c r="AA69" s="294"/>
      <c r="AB69" s="295">
        <f t="shared" si="41"/>
        <v>0</v>
      </c>
      <c r="AC69" s="294">
        <v>1</v>
      </c>
      <c r="AD69" s="294"/>
      <c r="AE69" s="294"/>
      <c r="AF69" s="295">
        <f t="shared" si="42"/>
        <v>0</v>
      </c>
      <c r="AG69" s="294">
        <v>1</v>
      </c>
      <c r="AH69" s="294"/>
      <c r="AI69" s="294"/>
      <c r="AJ69" s="295">
        <f t="shared" si="43"/>
        <v>0</v>
      </c>
      <c r="AK69" s="294">
        <v>1</v>
      </c>
      <c r="AL69" s="294">
        <v>0</v>
      </c>
      <c r="AM69" s="294">
        <v>0</v>
      </c>
      <c r="AN69" s="295">
        <f t="shared" si="44"/>
        <v>0</v>
      </c>
      <c r="AO69" s="294">
        <v>1</v>
      </c>
      <c r="AP69" s="294">
        <v>0</v>
      </c>
      <c r="AQ69" s="294">
        <v>0</v>
      </c>
      <c r="AR69" s="295">
        <f t="shared" si="45"/>
        <v>0</v>
      </c>
      <c r="AS69" s="294">
        <v>1</v>
      </c>
      <c r="AT69" s="294">
        <v>0</v>
      </c>
      <c r="AU69" s="294">
        <v>0</v>
      </c>
      <c r="AV69" s="295">
        <f t="shared" si="46"/>
        <v>0</v>
      </c>
      <c r="AW69" s="294">
        <v>1</v>
      </c>
      <c r="AX69" s="294">
        <v>0</v>
      </c>
      <c r="AY69" s="294">
        <v>0</v>
      </c>
      <c r="AZ69" s="294"/>
      <c r="BA69" s="295">
        <f t="shared" si="47"/>
        <v>0</v>
      </c>
      <c r="BB69" s="296">
        <f t="shared" si="50"/>
        <v>0</v>
      </c>
      <c r="BC69" s="300">
        <v>0</v>
      </c>
      <c r="BD69" s="292">
        <f t="shared" si="48"/>
        <v>0</v>
      </c>
      <c r="BE69" s="296" t="str">
        <f t="shared" si="49"/>
        <v>geen actie</v>
      </c>
      <c r="BF69" s="273">
        <v>68</v>
      </c>
    </row>
    <row r="70" spans="1:59" x14ac:dyDescent="0.3">
      <c r="A70" s="273">
        <v>69</v>
      </c>
      <c r="B70" s="273" t="str">
        <f t="shared" si="35"/>
        <v>v</v>
      </c>
      <c r="C70" s="298"/>
      <c r="D70" s="299"/>
      <c r="E70" s="292"/>
      <c r="F70" s="292"/>
      <c r="G70" s="292">
        <f t="shared" si="36"/>
        <v>0</v>
      </c>
      <c r="H70" s="292"/>
      <c r="I70" s="153">
        <f>Aantallen!$B$1</f>
        <v>2021</v>
      </c>
      <c r="J70" s="453">
        <f t="shared" si="37"/>
        <v>2021</v>
      </c>
      <c r="K70" s="293">
        <f t="shared" si="34"/>
        <v>0</v>
      </c>
      <c r="L70" s="280">
        <v>0</v>
      </c>
      <c r="M70" s="294">
        <v>1</v>
      </c>
      <c r="N70" s="294"/>
      <c r="O70" s="294"/>
      <c r="P70" s="295">
        <f t="shared" si="38"/>
        <v>0</v>
      </c>
      <c r="Q70" s="294">
        <v>1</v>
      </c>
      <c r="R70" s="294"/>
      <c r="S70" s="294"/>
      <c r="T70" s="295">
        <f t="shared" si="39"/>
        <v>0</v>
      </c>
      <c r="U70" s="294">
        <v>1</v>
      </c>
      <c r="V70" s="294"/>
      <c r="W70" s="294"/>
      <c r="X70" s="295">
        <f t="shared" si="40"/>
        <v>0</v>
      </c>
      <c r="Y70" s="294">
        <v>1</v>
      </c>
      <c r="Z70" s="294"/>
      <c r="AA70" s="294"/>
      <c r="AB70" s="295">
        <f t="shared" si="41"/>
        <v>0</v>
      </c>
      <c r="AC70" s="294">
        <v>1</v>
      </c>
      <c r="AD70" s="294"/>
      <c r="AE70" s="294"/>
      <c r="AF70" s="295">
        <f t="shared" si="42"/>
        <v>0</v>
      </c>
      <c r="AG70" s="294">
        <v>1</v>
      </c>
      <c r="AH70" s="294"/>
      <c r="AI70" s="294"/>
      <c r="AJ70" s="295">
        <f t="shared" si="43"/>
        <v>0</v>
      </c>
      <c r="AK70" s="294">
        <v>1</v>
      </c>
      <c r="AL70" s="294">
        <v>0</v>
      </c>
      <c r="AM70" s="294">
        <v>0</v>
      </c>
      <c r="AN70" s="295">
        <f t="shared" si="44"/>
        <v>0</v>
      </c>
      <c r="AO70" s="294">
        <v>1</v>
      </c>
      <c r="AP70" s="294">
        <v>0</v>
      </c>
      <c r="AQ70" s="294">
        <v>0</v>
      </c>
      <c r="AR70" s="295">
        <f t="shared" si="45"/>
        <v>0</v>
      </c>
      <c r="AS70" s="294">
        <v>1</v>
      </c>
      <c r="AT70" s="294">
        <v>0</v>
      </c>
      <c r="AU70" s="294">
        <v>0</v>
      </c>
      <c r="AV70" s="295">
        <f t="shared" si="46"/>
        <v>0</v>
      </c>
      <c r="AW70" s="294">
        <v>1</v>
      </c>
      <c r="AX70" s="294">
        <v>0</v>
      </c>
      <c r="AY70" s="294">
        <v>0</v>
      </c>
      <c r="AZ70" s="294"/>
      <c r="BA70" s="295">
        <f t="shared" si="47"/>
        <v>0</v>
      </c>
      <c r="BB70" s="296">
        <f t="shared" si="50"/>
        <v>0</v>
      </c>
      <c r="BC70" s="300">
        <v>0</v>
      </c>
      <c r="BD70" s="292">
        <f t="shared" si="48"/>
        <v>0</v>
      </c>
      <c r="BE70" s="296" t="str">
        <f t="shared" si="49"/>
        <v>geen actie</v>
      </c>
      <c r="BF70" s="273">
        <v>69</v>
      </c>
    </row>
    <row r="71" spans="1:59" x14ac:dyDescent="0.3">
      <c r="A71" s="273">
        <v>70</v>
      </c>
      <c r="B71" s="273" t="str">
        <f t="shared" si="35"/>
        <v>v</v>
      </c>
      <c r="C71" s="298"/>
      <c r="D71" s="299"/>
      <c r="E71" s="292"/>
      <c r="F71" s="292"/>
      <c r="G71" s="292">
        <f t="shared" si="36"/>
        <v>0</v>
      </c>
      <c r="H71" s="292"/>
      <c r="I71" s="153">
        <f>Aantallen!$B$1</f>
        <v>2021</v>
      </c>
      <c r="J71" s="453">
        <f t="shared" si="37"/>
        <v>2021</v>
      </c>
      <c r="K71" s="293">
        <f t="shared" si="34"/>
        <v>0</v>
      </c>
      <c r="L71" s="280">
        <v>0</v>
      </c>
      <c r="M71" s="294">
        <v>1</v>
      </c>
      <c r="N71" s="294"/>
      <c r="O71" s="294"/>
      <c r="P71" s="295">
        <f t="shared" si="38"/>
        <v>0</v>
      </c>
      <c r="Q71" s="294">
        <v>1</v>
      </c>
      <c r="R71" s="294"/>
      <c r="S71" s="294"/>
      <c r="T71" s="295">
        <f t="shared" si="39"/>
        <v>0</v>
      </c>
      <c r="U71" s="294">
        <v>1</v>
      </c>
      <c r="V71" s="294"/>
      <c r="W71" s="294"/>
      <c r="X71" s="295">
        <f t="shared" si="40"/>
        <v>0</v>
      </c>
      <c r="Y71" s="294">
        <v>1</v>
      </c>
      <c r="Z71" s="294"/>
      <c r="AA71" s="294"/>
      <c r="AB71" s="295">
        <f t="shared" si="41"/>
        <v>0</v>
      </c>
      <c r="AC71" s="294">
        <v>1</v>
      </c>
      <c r="AD71" s="294"/>
      <c r="AE71" s="294"/>
      <c r="AF71" s="295">
        <f t="shared" si="42"/>
        <v>0</v>
      </c>
      <c r="AG71" s="294">
        <v>1</v>
      </c>
      <c r="AH71" s="294"/>
      <c r="AI71" s="294"/>
      <c r="AJ71" s="295">
        <f t="shared" si="43"/>
        <v>0</v>
      </c>
      <c r="AK71" s="294">
        <v>1</v>
      </c>
      <c r="AL71" s="294">
        <v>0</v>
      </c>
      <c r="AM71" s="294">
        <v>0</v>
      </c>
      <c r="AN71" s="295">
        <f t="shared" si="44"/>
        <v>0</v>
      </c>
      <c r="AO71" s="294">
        <v>1</v>
      </c>
      <c r="AP71" s="294">
        <v>0</v>
      </c>
      <c r="AQ71" s="294">
        <v>0</v>
      </c>
      <c r="AR71" s="295">
        <f t="shared" si="45"/>
        <v>0</v>
      </c>
      <c r="AS71" s="294">
        <v>1</v>
      </c>
      <c r="AT71" s="294">
        <v>0</v>
      </c>
      <c r="AU71" s="294">
        <v>0</v>
      </c>
      <c r="AV71" s="295">
        <f t="shared" si="46"/>
        <v>0</v>
      </c>
      <c r="AW71" s="294">
        <v>1</v>
      </c>
      <c r="AX71" s="294">
        <v>0</v>
      </c>
      <c r="AY71" s="294">
        <v>0</v>
      </c>
      <c r="AZ71" s="294"/>
      <c r="BA71" s="295">
        <f t="shared" si="47"/>
        <v>0</v>
      </c>
      <c r="BB71" s="296">
        <f t="shared" si="50"/>
        <v>0</v>
      </c>
      <c r="BC71" s="300">
        <v>0</v>
      </c>
      <c r="BD71" s="292">
        <f t="shared" si="48"/>
        <v>0</v>
      </c>
      <c r="BE71" s="296" t="str">
        <f t="shared" si="49"/>
        <v>geen actie</v>
      </c>
      <c r="BF71" s="273">
        <v>70</v>
      </c>
    </row>
    <row r="72" spans="1:59" x14ac:dyDescent="0.3">
      <c r="A72" s="273">
        <v>71</v>
      </c>
      <c r="B72" s="273" t="str">
        <f t="shared" si="35"/>
        <v>v</v>
      </c>
      <c r="C72" s="298"/>
      <c r="D72" s="299"/>
      <c r="E72" s="292"/>
      <c r="F72" s="292"/>
      <c r="G72" s="292">
        <f t="shared" si="36"/>
        <v>0</v>
      </c>
      <c r="H72" s="292"/>
      <c r="I72" s="153">
        <f>Aantallen!$B$1</f>
        <v>2021</v>
      </c>
      <c r="J72" s="453">
        <f t="shared" si="37"/>
        <v>2021</v>
      </c>
      <c r="K72" s="293">
        <f t="shared" si="34"/>
        <v>0</v>
      </c>
      <c r="L72" s="280">
        <v>0</v>
      </c>
      <c r="M72" s="294">
        <v>1</v>
      </c>
      <c r="N72" s="294"/>
      <c r="O72" s="294"/>
      <c r="P72" s="295">
        <f t="shared" si="38"/>
        <v>0</v>
      </c>
      <c r="Q72" s="294">
        <v>1</v>
      </c>
      <c r="R72" s="294"/>
      <c r="S72" s="294"/>
      <c r="T72" s="295">
        <f t="shared" si="39"/>
        <v>0</v>
      </c>
      <c r="U72" s="294">
        <v>1</v>
      </c>
      <c r="V72" s="294"/>
      <c r="W72" s="294"/>
      <c r="X72" s="295">
        <f t="shared" si="40"/>
        <v>0</v>
      </c>
      <c r="Y72" s="294">
        <v>1</v>
      </c>
      <c r="Z72" s="294"/>
      <c r="AA72" s="294"/>
      <c r="AB72" s="295">
        <f t="shared" si="41"/>
        <v>0</v>
      </c>
      <c r="AC72" s="294">
        <v>1</v>
      </c>
      <c r="AD72" s="294"/>
      <c r="AE72" s="294"/>
      <c r="AF72" s="295">
        <f t="shared" si="42"/>
        <v>0</v>
      </c>
      <c r="AG72" s="294">
        <v>1</v>
      </c>
      <c r="AH72" s="294"/>
      <c r="AI72" s="294"/>
      <c r="AJ72" s="295">
        <f t="shared" si="43"/>
        <v>0</v>
      </c>
      <c r="AK72" s="294">
        <v>1</v>
      </c>
      <c r="AL72" s="294">
        <v>0</v>
      </c>
      <c r="AM72" s="294">
        <v>0</v>
      </c>
      <c r="AN72" s="295">
        <f t="shared" si="44"/>
        <v>0</v>
      </c>
      <c r="AO72" s="294">
        <v>1</v>
      </c>
      <c r="AP72" s="294">
        <v>0</v>
      </c>
      <c r="AQ72" s="294">
        <v>0</v>
      </c>
      <c r="AR72" s="295">
        <f t="shared" si="45"/>
        <v>0</v>
      </c>
      <c r="AS72" s="294">
        <v>1</v>
      </c>
      <c r="AT72" s="294">
        <v>0</v>
      </c>
      <c r="AU72" s="294">
        <v>0</v>
      </c>
      <c r="AV72" s="295">
        <f t="shared" si="46"/>
        <v>0</v>
      </c>
      <c r="AW72" s="294">
        <v>1</v>
      </c>
      <c r="AX72" s="294">
        <v>0</v>
      </c>
      <c r="AY72" s="294">
        <v>0</v>
      </c>
      <c r="AZ72" s="294"/>
      <c r="BA72" s="295">
        <f t="shared" si="47"/>
        <v>0</v>
      </c>
      <c r="BB72" s="296">
        <f t="shared" si="50"/>
        <v>0</v>
      </c>
      <c r="BC72" s="300">
        <v>0</v>
      </c>
      <c r="BD72" s="292">
        <f t="shared" si="48"/>
        <v>0</v>
      </c>
      <c r="BE72" s="296" t="str">
        <f t="shared" si="49"/>
        <v>geen actie</v>
      </c>
      <c r="BF72" s="273">
        <v>71</v>
      </c>
      <c r="BG72" s="297"/>
    </row>
    <row r="73" spans="1:59" x14ac:dyDescent="0.3">
      <c r="A73" s="273">
        <v>72</v>
      </c>
      <c r="B73" s="273" t="str">
        <f t="shared" si="35"/>
        <v>v</v>
      </c>
      <c r="C73" s="298"/>
      <c r="D73" s="299"/>
      <c r="E73" s="292"/>
      <c r="F73" s="292"/>
      <c r="G73" s="292">
        <f t="shared" si="36"/>
        <v>0</v>
      </c>
      <c r="H73" s="292"/>
      <c r="I73" s="153">
        <f>Aantallen!$B$1</f>
        <v>2021</v>
      </c>
      <c r="J73" s="453">
        <f t="shared" si="37"/>
        <v>2021</v>
      </c>
      <c r="K73" s="293">
        <f t="shared" si="34"/>
        <v>0</v>
      </c>
      <c r="L73" s="280">
        <v>0</v>
      </c>
      <c r="M73" s="294">
        <v>1</v>
      </c>
      <c r="N73" s="294"/>
      <c r="O73" s="294"/>
      <c r="P73" s="295">
        <f t="shared" si="38"/>
        <v>0</v>
      </c>
      <c r="Q73" s="294">
        <v>1</v>
      </c>
      <c r="R73" s="294"/>
      <c r="S73" s="294"/>
      <c r="T73" s="295">
        <f t="shared" si="39"/>
        <v>0</v>
      </c>
      <c r="U73" s="294">
        <v>1</v>
      </c>
      <c r="V73" s="294"/>
      <c r="W73" s="294"/>
      <c r="X73" s="295">
        <f t="shared" si="40"/>
        <v>0</v>
      </c>
      <c r="Y73" s="294">
        <v>1</v>
      </c>
      <c r="Z73" s="294"/>
      <c r="AA73" s="294"/>
      <c r="AB73" s="295">
        <f t="shared" si="41"/>
        <v>0</v>
      </c>
      <c r="AC73" s="294">
        <v>1</v>
      </c>
      <c r="AD73" s="294"/>
      <c r="AE73" s="294"/>
      <c r="AF73" s="295">
        <f t="shared" si="42"/>
        <v>0</v>
      </c>
      <c r="AG73" s="294">
        <v>1</v>
      </c>
      <c r="AH73" s="294"/>
      <c r="AI73" s="294"/>
      <c r="AJ73" s="295">
        <f t="shared" si="43"/>
        <v>0</v>
      </c>
      <c r="AK73" s="294">
        <v>1</v>
      </c>
      <c r="AL73" s="294">
        <v>0</v>
      </c>
      <c r="AM73" s="294">
        <v>0</v>
      </c>
      <c r="AN73" s="295">
        <f t="shared" si="44"/>
        <v>0</v>
      </c>
      <c r="AO73" s="294">
        <v>1</v>
      </c>
      <c r="AP73" s="294">
        <v>0</v>
      </c>
      <c r="AQ73" s="294">
        <v>0</v>
      </c>
      <c r="AR73" s="295">
        <f t="shared" si="45"/>
        <v>0</v>
      </c>
      <c r="AS73" s="294">
        <v>1</v>
      </c>
      <c r="AT73" s="294">
        <v>0</v>
      </c>
      <c r="AU73" s="294">
        <v>0</v>
      </c>
      <c r="AV73" s="295">
        <f t="shared" si="46"/>
        <v>0</v>
      </c>
      <c r="AW73" s="294">
        <v>1</v>
      </c>
      <c r="AX73" s="294">
        <v>0</v>
      </c>
      <c r="AY73" s="294">
        <v>0</v>
      </c>
      <c r="AZ73" s="294"/>
      <c r="BA73" s="295">
        <f t="shared" si="47"/>
        <v>0</v>
      </c>
      <c r="BB73" s="296">
        <v>0</v>
      </c>
      <c r="BC73" s="300">
        <v>0</v>
      </c>
      <c r="BD73" s="292">
        <f t="shared" si="48"/>
        <v>0</v>
      </c>
      <c r="BE73" s="296" t="str">
        <f t="shared" si="49"/>
        <v>geen actie</v>
      </c>
      <c r="BF73" s="273">
        <v>72</v>
      </c>
      <c r="BG73" s="297"/>
    </row>
    <row r="74" spans="1:59" x14ac:dyDescent="0.3">
      <c r="A74" s="273">
        <v>73</v>
      </c>
      <c r="B74" s="273" t="str">
        <f t="shared" si="35"/>
        <v>v</v>
      </c>
      <c r="C74" s="298"/>
      <c r="D74" s="299"/>
      <c r="E74" s="292"/>
      <c r="F74" s="292"/>
      <c r="G74" s="292">
        <f t="shared" si="36"/>
        <v>0</v>
      </c>
      <c r="H74" s="292"/>
      <c r="I74" s="153">
        <f>Aantallen!$B$1</f>
        <v>2021</v>
      </c>
      <c r="J74" s="453">
        <f t="shared" si="37"/>
        <v>2021</v>
      </c>
      <c r="K74" s="293">
        <f t="shared" ref="K74:K105" si="51">G74-L74</f>
        <v>0</v>
      </c>
      <c r="L74" s="280">
        <v>0</v>
      </c>
      <c r="M74" s="294">
        <v>1</v>
      </c>
      <c r="N74" s="294"/>
      <c r="O74" s="294"/>
      <c r="P74" s="295">
        <f t="shared" si="38"/>
        <v>0</v>
      </c>
      <c r="Q74" s="294">
        <v>1</v>
      </c>
      <c r="R74" s="294"/>
      <c r="S74" s="294"/>
      <c r="T74" s="295">
        <f t="shared" si="39"/>
        <v>0</v>
      </c>
      <c r="U74" s="294">
        <v>1</v>
      </c>
      <c r="V74" s="294"/>
      <c r="W74" s="294"/>
      <c r="X74" s="295">
        <f t="shared" si="40"/>
        <v>0</v>
      </c>
      <c r="Y74" s="294">
        <v>1</v>
      </c>
      <c r="Z74" s="294"/>
      <c r="AA74" s="294"/>
      <c r="AB74" s="295">
        <f t="shared" si="41"/>
        <v>0</v>
      </c>
      <c r="AC74" s="294">
        <v>1</v>
      </c>
      <c r="AD74" s="294"/>
      <c r="AE74" s="294"/>
      <c r="AF74" s="295">
        <f t="shared" si="42"/>
        <v>0</v>
      </c>
      <c r="AG74" s="294">
        <v>1</v>
      </c>
      <c r="AH74" s="294"/>
      <c r="AI74" s="294"/>
      <c r="AJ74" s="295">
        <f t="shared" si="43"/>
        <v>0</v>
      </c>
      <c r="AK74" s="294">
        <v>1</v>
      </c>
      <c r="AL74" s="294">
        <v>0</v>
      </c>
      <c r="AM74" s="294">
        <v>0</v>
      </c>
      <c r="AN74" s="295">
        <f t="shared" si="44"/>
        <v>0</v>
      </c>
      <c r="AO74" s="294">
        <v>1</v>
      </c>
      <c r="AP74" s="294">
        <v>0</v>
      </c>
      <c r="AQ74" s="294">
        <v>0</v>
      </c>
      <c r="AR74" s="295">
        <f t="shared" si="45"/>
        <v>0</v>
      </c>
      <c r="AS74" s="294">
        <v>1</v>
      </c>
      <c r="AT74" s="294">
        <v>0</v>
      </c>
      <c r="AU74" s="294">
        <v>0</v>
      </c>
      <c r="AV74" s="295">
        <f t="shared" si="46"/>
        <v>0</v>
      </c>
      <c r="AW74" s="294">
        <v>1</v>
      </c>
      <c r="AX74" s="294">
        <v>0</v>
      </c>
      <c r="AY74" s="294">
        <v>0</v>
      </c>
      <c r="AZ74" s="294"/>
      <c r="BA74" s="295">
        <f t="shared" si="47"/>
        <v>0</v>
      </c>
      <c r="BB74" s="296">
        <f t="shared" ref="BB74:BB82" si="52">IF(G74&lt;250,0,IF(G74&lt;500,250,IF(G74&lt;750,"500",IF(G74&lt;1000,750,IF(G74&lt;1500,1000,IF(G74&lt;2000,1500,IF(G74&lt;2500,2000,IF(G74&lt;3000,2500,3000))))))))</f>
        <v>0</v>
      </c>
      <c r="BC74" s="300">
        <v>0</v>
      </c>
      <c r="BD74" s="292">
        <f t="shared" si="48"/>
        <v>0</v>
      </c>
      <c r="BE74" s="296" t="str">
        <f t="shared" si="49"/>
        <v>geen actie</v>
      </c>
      <c r="BF74" s="273">
        <v>73</v>
      </c>
    </row>
    <row r="75" spans="1:59" x14ac:dyDescent="0.3">
      <c r="A75" s="273">
        <v>74</v>
      </c>
      <c r="B75" s="273" t="str">
        <f t="shared" si="35"/>
        <v>v</v>
      </c>
      <c r="C75" s="298"/>
      <c r="D75" s="299"/>
      <c r="E75" s="292"/>
      <c r="F75" s="292"/>
      <c r="G75" s="292">
        <f t="shared" si="36"/>
        <v>0</v>
      </c>
      <c r="H75" s="292"/>
      <c r="I75" s="153">
        <f>Aantallen!$B$1</f>
        <v>2021</v>
      </c>
      <c r="J75" s="453">
        <f t="shared" si="37"/>
        <v>2021</v>
      </c>
      <c r="K75" s="293">
        <f t="shared" si="51"/>
        <v>0</v>
      </c>
      <c r="L75" s="280">
        <v>0</v>
      </c>
      <c r="M75" s="294">
        <v>1</v>
      </c>
      <c r="N75" s="294"/>
      <c r="O75" s="294"/>
      <c r="P75" s="295">
        <f t="shared" si="38"/>
        <v>0</v>
      </c>
      <c r="Q75" s="294">
        <v>1</v>
      </c>
      <c r="R75" s="294"/>
      <c r="S75" s="294"/>
      <c r="T75" s="295">
        <f t="shared" si="39"/>
        <v>0</v>
      </c>
      <c r="U75" s="294">
        <v>1</v>
      </c>
      <c r="V75" s="294"/>
      <c r="W75" s="294"/>
      <c r="X75" s="295">
        <f t="shared" si="40"/>
        <v>0</v>
      </c>
      <c r="Y75" s="294">
        <v>1</v>
      </c>
      <c r="Z75" s="294"/>
      <c r="AA75" s="294"/>
      <c r="AB75" s="295">
        <f t="shared" si="41"/>
        <v>0</v>
      </c>
      <c r="AC75" s="294">
        <v>1</v>
      </c>
      <c r="AD75" s="294"/>
      <c r="AE75" s="294"/>
      <c r="AF75" s="295">
        <f t="shared" si="42"/>
        <v>0</v>
      </c>
      <c r="AG75" s="294">
        <v>1</v>
      </c>
      <c r="AH75" s="294"/>
      <c r="AI75" s="294"/>
      <c r="AJ75" s="295">
        <f t="shared" si="43"/>
        <v>0</v>
      </c>
      <c r="AK75" s="294">
        <v>1</v>
      </c>
      <c r="AL75" s="294">
        <v>0</v>
      </c>
      <c r="AM75" s="294">
        <v>0</v>
      </c>
      <c r="AN75" s="295">
        <f t="shared" si="44"/>
        <v>0</v>
      </c>
      <c r="AO75" s="294">
        <v>1</v>
      </c>
      <c r="AP75" s="294">
        <v>0</v>
      </c>
      <c r="AQ75" s="294">
        <v>0</v>
      </c>
      <c r="AR75" s="295">
        <f t="shared" si="45"/>
        <v>0</v>
      </c>
      <c r="AS75" s="294">
        <v>1</v>
      </c>
      <c r="AT75" s="294">
        <v>0</v>
      </c>
      <c r="AU75" s="294">
        <v>0</v>
      </c>
      <c r="AV75" s="295">
        <f t="shared" si="46"/>
        <v>0</v>
      </c>
      <c r="AW75" s="294">
        <v>1</v>
      </c>
      <c r="AX75" s="294">
        <v>0</v>
      </c>
      <c r="AY75" s="294">
        <v>0</v>
      </c>
      <c r="AZ75" s="294"/>
      <c r="BA75" s="295">
        <f t="shared" si="47"/>
        <v>0</v>
      </c>
      <c r="BB75" s="296">
        <f t="shared" si="52"/>
        <v>0</v>
      </c>
      <c r="BC75" s="300">
        <v>0</v>
      </c>
      <c r="BD75" s="292">
        <f t="shared" si="48"/>
        <v>0</v>
      </c>
      <c r="BE75" s="296" t="str">
        <f t="shared" si="49"/>
        <v>geen actie</v>
      </c>
      <c r="BF75" s="273">
        <v>74</v>
      </c>
    </row>
    <row r="76" spans="1:59" x14ac:dyDescent="0.3">
      <c r="A76" s="273">
        <v>75</v>
      </c>
      <c r="B76" s="273" t="str">
        <f t="shared" si="35"/>
        <v>v</v>
      </c>
      <c r="C76" s="298"/>
      <c r="D76" s="299"/>
      <c r="E76" s="292"/>
      <c r="F76" s="292"/>
      <c r="G76" s="292">
        <f t="shared" si="36"/>
        <v>0</v>
      </c>
      <c r="H76" s="292"/>
      <c r="I76" s="153">
        <f>Aantallen!$B$1</f>
        <v>2021</v>
      </c>
      <c r="J76" s="453">
        <f t="shared" si="37"/>
        <v>2021</v>
      </c>
      <c r="K76" s="293">
        <f t="shared" si="51"/>
        <v>0</v>
      </c>
      <c r="L76" s="280">
        <v>0</v>
      </c>
      <c r="M76" s="294">
        <v>1</v>
      </c>
      <c r="N76" s="294"/>
      <c r="O76" s="294"/>
      <c r="P76" s="295">
        <f t="shared" si="38"/>
        <v>0</v>
      </c>
      <c r="Q76" s="294">
        <v>1</v>
      </c>
      <c r="R76" s="294"/>
      <c r="S76" s="294"/>
      <c r="T76" s="295">
        <f t="shared" si="39"/>
        <v>0</v>
      </c>
      <c r="U76" s="294">
        <v>1</v>
      </c>
      <c r="V76" s="294"/>
      <c r="W76" s="294"/>
      <c r="X76" s="295">
        <f t="shared" si="40"/>
        <v>0</v>
      </c>
      <c r="Y76" s="294">
        <v>1</v>
      </c>
      <c r="Z76" s="294"/>
      <c r="AA76" s="294"/>
      <c r="AB76" s="295">
        <f t="shared" si="41"/>
        <v>0</v>
      </c>
      <c r="AC76" s="294">
        <v>1</v>
      </c>
      <c r="AD76" s="294"/>
      <c r="AE76" s="294"/>
      <c r="AF76" s="295">
        <f t="shared" si="42"/>
        <v>0</v>
      </c>
      <c r="AG76" s="294">
        <v>1</v>
      </c>
      <c r="AH76" s="294"/>
      <c r="AI76" s="294"/>
      <c r="AJ76" s="295">
        <f t="shared" si="43"/>
        <v>0</v>
      </c>
      <c r="AK76" s="294">
        <v>1</v>
      </c>
      <c r="AL76" s="294">
        <v>0</v>
      </c>
      <c r="AM76" s="294">
        <v>0</v>
      </c>
      <c r="AN76" s="295">
        <f t="shared" si="44"/>
        <v>0</v>
      </c>
      <c r="AO76" s="294">
        <v>1</v>
      </c>
      <c r="AP76" s="294">
        <v>0</v>
      </c>
      <c r="AQ76" s="294">
        <v>0</v>
      </c>
      <c r="AR76" s="295">
        <f t="shared" si="45"/>
        <v>0</v>
      </c>
      <c r="AS76" s="294">
        <v>1</v>
      </c>
      <c r="AT76" s="294">
        <v>0</v>
      </c>
      <c r="AU76" s="294">
        <v>0</v>
      </c>
      <c r="AV76" s="295">
        <f t="shared" si="46"/>
        <v>0</v>
      </c>
      <c r="AW76" s="294">
        <v>1</v>
      </c>
      <c r="AX76" s="294">
        <v>0</v>
      </c>
      <c r="AY76" s="294">
        <v>0</v>
      </c>
      <c r="AZ76" s="294"/>
      <c r="BA76" s="295">
        <f t="shared" si="47"/>
        <v>0</v>
      </c>
      <c r="BB76" s="296">
        <f t="shared" si="52"/>
        <v>0</v>
      </c>
      <c r="BC76" s="300">
        <v>0</v>
      </c>
      <c r="BD76" s="292">
        <f t="shared" si="48"/>
        <v>0</v>
      </c>
      <c r="BE76" s="296" t="str">
        <f t="shared" si="49"/>
        <v>geen actie</v>
      </c>
      <c r="BF76" s="273">
        <v>75</v>
      </c>
    </row>
    <row r="77" spans="1:59" x14ac:dyDescent="0.3">
      <c r="A77" s="273">
        <v>76</v>
      </c>
      <c r="B77" s="273" t="str">
        <f t="shared" si="35"/>
        <v>v</v>
      </c>
      <c r="C77" s="298"/>
      <c r="D77" s="299"/>
      <c r="E77" s="292"/>
      <c r="F77" s="292"/>
      <c r="G77" s="292">
        <f t="shared" si="36"/>
        <v>0</v>
      </c>
      <c r="H77" s="292"/>
      <c r="I77" s="153">
        <f>Aantallen!$B$1</f>
        <v>2021</v>
      </c>
      <c r="J77" s="453">
        <f t="shared" si="37"/>
        <v>2021</v>
      </c>
      <c r="K77" s="293">
        <f t="shared" si="51"/>
        <v>0</v>
      </c>
      <c r="L77" s="280">
        <v>0</v>
      </c>
      <c r="M77" s="294">
        <v>1</v>
      </c>
      <c r="N77" s="294"/>
      <c r="O77" s="294"/>
      <c r="P77" s="295">
        <f t="shared" si="38"/>
        <v>0</v>
      </c>
      <c r="Q77" s="294">
        <v>1</v>
      </c>
      <c r="R77" s="294"/>
      <c r="S77" s="294"/>
      <c r="T77" s="295">
        <f t="shared" si="39"/>
        <v>0</v>
      </c>
      <c r="U77" s="294">
        <v>1</v>
      </c>
      <c r="V77" s="294"/>
      <c r="W77" s="294"/>
      <c r="X77" s="295">
        <f t="shared" si="40"/>
        <v>0</v>
      </c>
      <c r="Y77" s="294">
        <v>1</v>
      </c>
      <c r="Z77" s="294"/>
      <c r="AA77" s="294"/>
      <c r="AB77" s="295">
        <f t="shared" si="41"/>
        <v>0</v>
      </c>
      <c r="AC77" s="294">
        <v>1</v>
      </c>
      <c r="AD77" s="294"/>
      <c r="AE77" s="294"/>
      <c r="AF77" s="295">
        <f t="shared" si="42"/>
        <v>0</v>
      </c>
      <c r="AG77" s="294">
        <v>1</v>
      </c>
      <c r="AH77" s="294"/>
      <c r="AI77" s="294"/>
      <c r="AJ77" s="295">
        <f t="shared" si="43"/>
        <v>0</v>
      </c>
      <c r="AK77" s="294">
        <v>1</v>
      </c>
      <c r="AL77" s="294">
        <v>0</v>
      </c>
      <c r="AM77" s="294">
        <v>0</v>
      </c>
      <c r="AN77" s="295">
        <f t="shared" si="44"/>
        <v>0</v>
      </c>
      <c r="AO77" s="294">
        <v>1</v>
      </c>
      <c r="AP77" s="294">
        <v>0</v>
      </c>
      <c r="AQ77" s="294">
        <v>0</v>
      </c>
      <c r="AR77" s="295">
        <f t="shared" si="45"/>
        <v>0</v>
      </c>
      <c r="AS77" s="294">
        <v>1</v>
      </c>
      <c r="AT77" s="294">
        <v>0</v>
      </c>
      <c r="AU77" s="294">
        <v>0</v>
      </c>
      <c r="AV77" s="295">
        <f t="shared" si="46"/>
        <v>0</v>
      </c>
      <c r="AW77" s="294">
        <v>1</v>
      </c>
      <c r="AX77" s="294">
        <v>0</v>
      </c>
      <c r="AY77" s="294">
        <v>0</v>
      </c>
      <c r="AZ77" s="294"/>
      <c r="BA77" s="295">
        <f t="shared" si="47"/>
        <v>0</v>
      </c>
      <c r="BB77" s="296">
        <f t="shared" si="52"/>
        <v>0</v>
      </c>
      <c r="BC77" s="300">
        <v>0</v>
      </c>
      <c r="BD77" s="292">
        <f t="shared" si="48"/>
        <v>0</v>
      </c>
      <c r="BE77" s="296" t="str">
        <f t="shared" si="49"/>
        <v>geen actie</v>
      </c>
      <c r="BF77" s="273">
        <v>76</v>
      </c>
    </row>
    <row r="78" spans="1:59" x14ac:dyDescent="0.3">
      <c r="A78" s="273">
        <v>77</v>
      </c>
      <c r="B78" s="273" t="str">
        <f t="shared" si="35"/>
        <v>v</v>
      </c>
      <c r="C78" s="298"/>
      <c r="D78" s="299"/>
      <c r="E78" s="292"/>
      <c r="F78" s="292"/>
      <c r="G78" s="292">
        <f t="shared" si="36"/>
        <v>0</v>
      </c>
      <c r="H78" s="292"/>
      <c r="I78" s="153">
        <f>Aantallen!$B$1</f>
        <v>2021</v>
      </c>
      <c r="J78" s="453">
        <f t="shared" si="37"/>
        <v>2021</v>
      </c>
      <c r="K78" s="293">
        <f t="shared" si="51"/>
        <v>0</v>
      </c>
      <c r="L78" s="280">
        <v>0</v>
      </c>
      <c r="M78" s="294">
        <v>1</v>
      </c>
      <c r="N78" s="294"/>
      <c r="O78" s="294"/>
      <c r="P78" s="295">
        <f t="shared" si="38"/>
        <v>0</v>
      </c>
      <c r="Q78" s="294">
        <v>1</v>
      </c>
      <c r="R78" s="294"/>
      <c r="S78" s="294"/>
      <c r="T78" s="295">
        <f t="shared" si="39"/>
        <v>0</v>
      </c>
      <c r="U78" s="294">
        <v>1</v>
      </c>
      <c r="V78" s="294"/>
      <c r="W78" s="294"/>
      <c r="X78" s="295">
        <f t="shared" si="40"/>
        <v>0</v>
      </c>
      <c r="Y78" s="294">
        <v>1</v>
      </c>
      <c r="Z78" s="294"/>
      <c r="AA78" s="294"/>
      <c r="AB78" s="295">
        <f t="shared" si="41"/>
        <v>0</v>
      </c>
      <c r="AC78" s="294">
        <v>1</v>
      </c>
      <c r="AD78" s="294"/>
      <c r="AE78" s="294"/>
      <c r="AF78" s="295">
        <f t="shared" si="42"/>
        <v>0</v>
      </c>
      <c r="AG78" s="294">
        <v>1</v>
      </c>
      <c r="AH78" s="294"/>
      <c r="AI78" s="294"/>
      <c r="AJ78" s="295">
        <f t="shared" si="43"/>
        <v>0</v>
      </c>
      <c r="AK78" s="294">
        <v>1</v>
      </c>
      <c r="AL78" s="294">
        <v>0</v>
      </c>
      <c r="AM78" s="294">
        <v>0</v>
      </c>
      <c r="AN78" s="295">
        <f t="shared" si="44"/>
        <v>0</v>
      </c>
      <c r="AO78" s="294">
        <v>1</v>
      </c>
      <c r="AP78" s="294">
        <v>0</v>
      </c>
      <c r="AQ78" s="294">
        <v>0</v>
      </c>
      <c r="AR78" s="295">
        <f t="shared" si="45"/>
        <v>0</v>
      </c>
      <c r="AS78" s="294">
        <v>1</v>
      </c>
      <c r="AT78" s="294">
        <v>0</v>
      </c>
      <c r="AU78" s="294">
        <v>0</v>
      </c>
      <c r="AV78" s="295">
        <f t="shared" si="46"/>
        <v>0</v>
      </c>
      <c r="AW78" s="294">
        <v>1</v>
      </c>
      <c r="AX78" s="294">
        <v>0</v>
      </c>
      <c r="AY78" s="294">
        <v>0</v>
      </c>
      <c r="AZ78" s="294"/>
      <c r="BA78" s="295">
        <f t="shared" si="47"/>
        <v>0</v>
      </c>
      <c r="BB78" s="296">
        <f t="shared" si="52"/>
        <v>0</v>
      </c>
      <c r="BC78" s="300">
        <v>0</v>
      </c>
      <c r="BD78" s="292">
        <f t="shared" si="48"/>
        <v>0</v>
      </c>
      <c r="BE78" s="296" t="str">
        <f t="shared" si="49"/>
        <v>geen actie</v>
      </c>
      <c r="BF78" s="273">
        <v>77</v>
      </c>
    </row>
    <row r="79" spans="1:59" x14ac:dyDescent="0.3">
      <c r="A79" s="273">
        <v>78</v>
      </c>
      <c r="B79" s="273" t="str">
        <f t="shared" si="35"/>
        <v>v</v>
      </c>
      <c r="C79" s="298"/>
      <c r="D79" s="299"/>
      <c r="E79" s="292"/>
      <c r="F79" s="292"/>
      <c r="G79" s="292">
        <f t="shared" si="36"/>
        <v>0</v>
      </c>
      <c r="H79" s="292"/>
      <c r="I79" s="153">
        <f>Aantallen!$B$1</f>
        <v>2021</v>
      </c>
      <c r="J79" s="453">
        <f t="shared" si="37"/>
        <v>2021</v>
      </c>
      <c r="K79" s="293">
        <f t="shared" si="51"/>
        <v>0</v>
      </c>
      <c r="L79" s="280">
        <v>0</v>
      </c>
      <c r="M79" s="294">
        <v>1</v>
      </c>
      <c r="N79" s="294"/>
      <c r="O79" s="294"/>
      <c r="P79" s="295">
        <f t="shared" si="38"/>
        <v>0</v>
      </c>
      <c r="Q79" s="294">
        <v>1</v>
      </c>
      <c r="R79" s="294"/>
      <c r="S79" s="294"/>
      <c r="T79" s="295">
        <f t="shared" si="39"/>
        <v>0</v>
      </c>
      <c r="U79" s="294">
        <v>1</v>
      </c>
      <c r="V79" s="294"/>
      <c r="W79" s="294"/>
      <c r="X79" s="295">
        <f t="shared" si="40"/>
        <v>0</v>
      </c>
      <c r="Y79" s="294">
        <v>1</v>
      </c>
      <c r="Z79" s="294"/>
      <c r="AA79" s="294"/>
      <c r="AB79" s="295">
        <f t="shared" si="41"/>
        <v>0</v>
      </c>
      <c r="AC79" s="294">
        <v>1</v>
      </c>
      <c r="AD79" s="294"/>
      <c r="AE79" s="294"/>
      <c r="AF79" s="295">
        <f t="shared" si="42"/>
        <v>0</v>
      </c>
      <c r="AG79" s="294">
        <v>1</v>
      </c>
      <c r="AH79" s="294"/>
      <c r="AI79" s="294"/>
      <c r="AJ79" s="295">
        <f t="shared" si="43"/>
        <v>0</v>
      </c>
      <c r="AK79" s="294">
        <v>1</v>
      </c>
      <c r="AL79" s="294">
        <v>0</v>
      </c>
      <c r="AM79" s="294">
        <v>0</v>
      </c>
      <c r="AN79" s="295">
        <f t="shared" si="44"/>
        <v>0</v>
      </c>
      <c r="AO79" s="294">
        <v>1</v>
      </c>
      <c r="AP79" s="294">
        <v>0</v>
      </c>
      <c r="AQ79" s="294">
        <v>0</v>
      </c>
      <c r="AR79" s="295">
        <f t="shared" si="45"/>
        <v>0</v>
      </c>
      <c r="AS79" s="294">
        <v>1</v>
      </c>
      <c r="AT79" s="294">
        <v>0</v>
      </c>
      <c r="AU79" s="294">
        <v>0</v>
      </c>
      <c r="AV79" s="295">
        <f t="shared" si="46"/>
        <v>0</v>
      </c>
      <c r="AW79" s="294">
        <v>1</v>
      </c>
      <c r="AX79" s="294">
        <v>0</v>
      </c>
      <c r="AY79" s="294">
        <v>0</v>
      </c>
      <c r="AZ79" s="294"/>
      <c r="BA79" s="295">
        <f t="shared" si="47"/>
        <v>0</v>
      </c>
      <c r="BB79" s="296">
        <f t="shared" si="52"/>
        <v>0</v>
      </c>
      <c r="BC79" s="300">
        <v>0</v>
      </c>
      <c r="BD79" s="292">
        <f t="shared" si="48"/>
        <v>0</v>
      </c>
      <c r="BE79" s="296" t="str">
        <f t="shared" si="49"/>
        <v>geen actie</v>
      </c>
      <c r="BF79" s="273">
        <v>78</v>
      </c>
    </row>
    <row r="80" spans="1:59" x14ac:dyDescent="0.3">
      <c r="A80" s="273">
        <v>79</v>
      </c>
      <c r="B80" s="273" t="str">
        <f t="shared" si="35"/>
        <v>v</v>
      </c>
      <c r="C80" s="298"/>
      <c r="D80" s="299"/>
      <c r="E80" s="292"/>
      <c r="F80" s="292"/>
      <c r="G80" s="292">
        <f t="shared" si="36"/>
        <v>0</v>
      </c>
      <c r="H80" s="292"/>
      <c r="I80" s="153">
        <f>Aantallen!$B$1</f>
        <v>2021</v>
      </c>
      <c r="J80" s="453">
        <f t="shared" si="37"/>
        <v>2021</v>
      </c>
      <c r="K80" s="293">
        <f t="shared" si="51"/>
        <v>0</v>
      </c>
      <c r="L80" s="280">
        <v>0</v>
      </c>
      <c r="M80" s="294">
        <v>1</v>
      </c>
      <c r="N80" s="294"/>
      <c r="O80" s="294"/>
      <c r="P80" s="295">
        <f t="shared" si="38"/>
        <v>0</v>
      </c>
      <c r="Q80" s="294">
        <v>1</v>
      </c>
      <c r="R80" s="294"/>
      <c r="S80" s="294"/>
      <c r="T80" s="295">
        <f t="shared" si="39"/>
        <v>0</v>
      </c>
      <c r="U80" s="294">
        <v>1</v>
      </c>
      <c r="V80" s="294"/>
      <c r="W80" s="294"/>
      <c r="X80" s="295">
        <f t="shared" si="40"/>
        <v>0</v>
      </c>
      <c r="Y80" s="294">
        <v>1</v>
      </c>
      <c r="Z80" s="294"/>
      <c r="AA80" s="294"/>
      <c r="AB80" s="295">
        <f t="shared" si="41"/>
        <v>0</v>
      </c>
      <c r="AC80" s="294">
        <v>1</v>
      </c>
      <c r="AD80" s="294"/>
      <c r="AE80" s="294"/>
      <c r="AF80" s="295">
        <f t="shared" si="42"/>
        <v>0</v>
      </c>
      <c r="AG80" s="294">
        <v>1</v>
      </c>
      <c r="AH80" s="294"/>
      <c r="AI80" s="294"/>
      <c r="AJ80" s="295">
        <f t="shared" si="43"/>
        <v>0</v>
      </c>
      <c r="AK80" s="294">
        <v>1</v>
      </c>
      <c r="AL80" s="294">
        <v>0</v>
      </c>
      <c r="AM80" s="294">
        <v>0</v>
      </c>
      <c r="AN80" s="295">
        <f t="shared" si="44"/>
        <v>0</v>
      </c>
      <c r="AO80" s="294">
        <v>1</v>
      </c>
      <c r="AP80" s="294">
        <v>0</v>
      </c>
      <c r="AQ80" s="294">
        <v>0</v>
      </c>
      <c r="AR80" s="295">
        <f t="shared" si="45"/>
        <v>0</v>
      </c>
      <c r="AS80" s="294">
        <v>1</v>
      </c>
      <c r="AT80" s="294">
        <v>0</v>
      </c>
      <c r="AU80" s="294">
        <v>0</v>
      </c>
      <c r="AV80" s="295">
        <f t="shared" si="46"/>
        <v>0</v>
      </c>
      <c r="AW80" s="294">
        <v>1</v>
      </c>
      <c r="AX80" s="294">
        <v>0</v>
      </c>
      <c r="AY80" s="294">
        <v>0</v>
      </c>
      <c r="AZ80" s="294"/>
      <c r="BA80" s="295">
        <f t="shared" si="47"/>
        <v>0</v>
      </c>
      <c r="BB80" s="296">
        <f t="shared" si="52"/>
        <v>0</v>
      </c>
      <c r="BC80" s="300">
        <v>0</v>
      </c>
      <c r="BD80" s="292">
        <f t="shared" si="48"/>
        <v>0</v>
      </c>
      <c r="BE80" s="296" t="str">
        <f t="shared" si="49"/>
        <v>geen actie</v>
      </c>
      <c r="BF80" s="273">
        <v>79</v>
      </c>
      <c r="BG80" s="297"/>
    </row>
    <row r="81" spans="1:59" x14ac:dyDescent="0.3">
      <c r="A81" s="273">
        <v>80</v>
      </c>
      <c r="B81" s="273" t="str">
        <f t="shared" si="35"/>
        <v>v</v>
      </c>
      <c r="C81" s="298"/>
      <c r="D81" s="299"/>
      <c r="E81" s="292"/>
      <c r="F81" s="292"/>
      <c r="G81" s="292">
        <f t="shared" si="36"/>
        <v>0</v>
      </c>
      <c r="H81" s="292"/>
      <c r="I81" s="153">
        <f>Aantallen!$B$1</f>
        <v>2021</v>
      </c>
      <c r="J81" s="453">
        <f t="shared" si="37"/>
        <v>2021</v>
      </c>
      <c r="K81" s="293">
        <f t="shared" si="51"/>
        <v>0</v>
      </c>
      <c r="L81" s="280">
        <v>0</v>
      </c>
      <c r="M81" s="294">
        <v>1</v>
      </c>
      <c r="N81" s="294"/>
      <c r="O81" s="294"/>
      <c r="P81" s="295">
        <f t="shared" si="38"/>
        <v>0</v>
      </c>
      <c r="Q81" s="294">
        <v>1</v>
      </c>
      <c r="R81" s="294"/>
      <c r="S81" s="294"/>
      <c r="T81" s="295">
        <f t="shared" si="39"/>
        <v>0</v>
      </c>
      <c r="U81" s="294">
        <v>1</v>
      </c>
      <c r="V81" s="294"/>
      <c r="W81" s="294"/>
      <c r="X81" s="295">
        <f t="shared" si="40"/>
        <v>0</v>
      </c>
      <c r="Y81" s="294">
        <v>1</v>
      </c>
      <c r="Z81" s="294"/>
      <c r="AA81" s="294"/>
      <c r="AB81" s="295">
        <f t="shared" si="41"/>
        <v>0</v>
      </c>
      <c r="AC81" s="294">
        <v>1</v>
      </c>
      <c r="AD81" s="294"/>
      <c r="AE81" s="294"/>
      <c r="AF81" s="295">
        <f t="shared" si="42"/>
        <v>0</v>
      </c>
      <c r="AG81" s="294">
        <v>1</v>
      </c>
      <c r="AH81" s="294"/>
      <c r="AI81" s="294"/>
      <c r="AJ81" s="295">
        <f t="shared" si="43"/>
        <v>0</v>
      </c>
      <c r="AK81" s="294">
        <v>1</v>
      </c>
      <c r="AL81" s="294">
        <v>0</v>
      </c>
      <c r="AM81" s="294">
        <v>0</v>
      </c>
      <c r="AN81" s="295">
        <f t="shared" si="44"/>
        <v>0</v>
      </c>
      <c r="AO81" s="294">
        <v>1</v>
      </c>
      <c r="AP81" s="294">
        <v>0</v>
      </c>
      <c r="AQ81" s="294">
        <v>0</v>
      </c>
      <c r="AR81" s="295">
        <f t="shared" si="45"/>
        <v>0</v>
      </c>
      <c r="AS81" s="294">
        <v>1</v>
      </c>
      <c r="AT81" s="294">
        <v>0</v>
      </c>
      <c r="AU81" s="294">
        <v>0</v>
      </c>
      <c r="AV81" s="295">
        <f t="shared" si="46"/>
        <v>0</v>
      </c>
      <c r="AW81" s="294">
        <v>1</v>
      </c>
      <c r="AX81" s="294">
        <v>0</v>
      </c>
      <c r="AY81" s="294">
        <v>0</v>
      </c>
      <c r="AZ81" s="294"/>
      <c r="BA81" s="295">
        <f t="shared" si="47"/>
        <v>0</v>
      </c>
      <c r="BB81" s="296">
        <f t="shared" si="52"/>
        <v>0</v>
      </c>
      <c r="BC81" s="300">
        <v>0</v>
      </c>
      <c r="BD81" s="292">
        <f t="shared" si="48"/>
        <v>0</v>
      </c>
      <c r="BE81" s="296" t="str">
        <f t="shared" si="49"/>
        <v>geen actie</v>
      </c>
      <c r="BF81" s="273">
        <v>80</v>
      </c>
    </row>
    <row r="82" spans="1:59" x14ac:dyDescent="0.3">
      <c r="A82" s="273">
        <v>81</v>
      </c>
      <c r="B82" s="273" t="str">
        <f t="shared" si="35"/>
        <v>v</v>
      </c>
      <c r="C82" s="298"/>
      <c r="D82" s="299"/>
      <c r="E82" s="292"/>
      <c r="F82" s="292"/>
      <c r="G82" s="292">
        <f t="shared" si="36"/>
        <v>0</v>
      </c>
      <c r="H82" s="292"/>
      <c r="I82" s="153">
        <f>Aantallen!$B$1</f>
        <v>2021</v>
      </c>
      <c r="J82" s="453">
        <f t="shared" si="37"/>
        <v>2021</v>
      </c>
      <c r="K82" s="293">
        <f t="shared" si="51"/>
        <v>0</v>
      </c>
      <c r="L82" s="280">
        <v>0</v>
      </c>
      <c r="M82" s="294">
        <v>1</v>
      </c>
      <c r="N82" s="294"/>
      <c r="O82" s="294"/>
      <c r="P82" s="295">
        <f t="shared" si="38"/>
        <v>0</v>
      </c>
      <c r="Q82" s="294">
        <v>1</v>
      </c>
      <c r="R82" s="294"/>
      <c r="S82" s="294"/>
      <c r="T82" s="295">
        <f t="shared" si="39"/>
        <v>0</v>
      </c>
      <c r="U82" s="294">
        <v>1</v>
      </c>
      <c r="V82" s="294"/>
      <c r="W82" s="294"/>
      <c r="X82" s="295">
        <f t="shared" si="40"/>
        <v>0</v>
      </c>
      <c r="Y82" s="294">
        <v>1</v>
      </c>
      <c r="Z82" s="294"/>
      <c r="AA82" s="294"/>
      <c r="AB82" s="295">
        <f t="shared" si="41"/>
        <v>0</v>
      </c>
      <c r="AC82" s="294">
        <v>1</v>
      </c>
      <c r="AD82" s="294"/>
      <c r="AE82" s="294"/>
      <c r="AF82" s="295">
        <f t="shared" si="42"/>
        <v>0</v>
      </c>
      <c r="AG82" s="294">
        <v>1</v>
      </c>
      <c r="AH82" s="294"/>
      <c r="AI82" s="294"/>
      <c r="AJ82" s="295">
        <f t="shared" si="43"/>
        <v>0</v>
      </c>
      <c r="AK82" s="294">
        <v>1</v>
      </c>
      <c r="AL82" s="294">
        <v>0</v>
      </c>
      <c r="AM82" s="294">
        <v>0</v>
      </c>
      <c r="AN82" s="295">
        <f t="shared" si="44"/>
        <v>0</v>
      </c>
      <c r="AO82" s="294">
        <v>1</v>
      </c>
      <c r="AP82" s="294">
        <v>0</v>
      </c>
      <c r="AQ82" s="294">
        <v>0</v>
      </c>
      <c r="AR82" s="295">
        <f t="shared" si="45"/>
        <v>0</v>
      </c>
      <c r="AS82" s="294">
        <v>1</v>
      </c>
      <c r="AT82" s="294">
        <v>0</v>
      </c>
      <c r="AU82" s="294">
        <v>0</v>
      </c>
      <c r="AV82" s="295">
        <f t="shared" si="46"/>
        <v>0</v>
      </c>
      <c r="AW82" s="294">
        <v>1</v>
      </c>
      <c r="AX82" s="294">
        <v>0</v>
      </c>
      <c r="AY82" s="294">
        <v>0</v>
      </c>
      <c r="AZ82" s="294"/>
      <c r="BA82" s="295">
        <f t="shared" si="47"/>
        <v>0</v>
      </c>
      <c r="BB82" s="296">
        <f t="shared" si="52"/>
        <v>0</v>
      </c>
      <c r="BC82" s="300">
        <v>0</v>
      </c>
      <c r="BD82" s="292">
        <f t="shared" si="48"/>
        <v>0</v>
      </c>
      <c r="BE82" s="296" t="str">
        <f t="shared" si="49"/>
        <v>geen actie</v>
      </c>
      <c r="BF82" s="273">
        <v>81</v>
      </c>
      <c r="BG82" s="297"/>
    </row>
    <row r="83" spans="1:59" x14ac:dyDescent="0.3">
      <c r="A83" s="273">
        <v>82</v>
      </c>
      <c r="B83" s="273" t="str">
        <f t="shared" si="35"/>
        <v>v</v>
      </c>
      <c r="C83" s="298"/>
      <c r="D83" s="299"/>
      <c r="E83" s="292"/>
      <c r="F83" s="292"/>
      <c r="G83" s="292">
        <f t="shared" si="36"/>
        <v>0</v>
      </c>
      <c r="H83" s="292"/>
      <c r="I83" s="153">
        <f>Aantallen!$B$1</f>
        <v>2021</v>
      </c>
      <c r="J83" s="453">
        <f t="shared" si="37"/>
        <v>2021</v>
      </c>
      <c r="K83" s="293">
        <f t="shared" si="51"/>
        <v>0</v>
      </c>
      <c r="L83" s="280">
        <v>0</v>
      </c>
      <c r="M83" s="294">
        <v>1</v>
      </c>
      <c r="N83" s="294"/>
      <c r="O83" s="294"/>
      <c r="P83" s="295">
        <f t="shared" si="38"/>
        <v>0</v>
      </c>
      <c r="Q83" s="294">
        <v>1</v>
      </c>
      <c r="R83" s="294"/>
      <c r="S83" s="294"/>
      <c r="T83" s="295">
        <f t="shared" si="39"/>
        <v>0</v>
      </c>
      <c r="U83" s="294">
        <v>1</v>
      </c>
      <c r="V83" s="294"/>
      <c r="W83" s="294"/>
      <c r="X83" s="295">
        <f t="shared" si="40"/>
        <v>0</v>
      </c>
      <c r="Y83" s="294">
        <v>1</v>
      </c>
      <c r="Z83" s="294"/>
      <c r="AA83" s="294"/>
      <c r="AB83" s="295">
        <f t="shared" si="41"/>
        <v>0</v>
      </c>
      <c r="AC83" s="294">
        <v>1</v>
      </c>
      <c r="AD83" s="294"/>
      <c r="AE83" s="294"/>
      <c r="AF83" s="295">
        <f t="shared" si="42"/>
        <v>0</v>
      </c>
      <c r="AG83" s="294">
        <v>1</v>
      </c>
      <c r="AH83" s="294"/>
      <c r="AI83" s="294"/>
      <c r="AJ83" s="295">
        <f t="shared" si="43"/>
        <v>0</v>
      </c>
      <c r="AK83" s="294">
        <v>1</v>
      </c>
      <c r="AL83" s="294">
        <v>0</v>
      </c>
      <c r="AM83" s="294">
        <v>0</v>
      </c>
      <c r="AN83" s="295">
        <f t="shared" si="44"/>
        <v>0</v>
      </c>
      <c r="AO83" s="294">
        <v>1</v>
      </c>
      <c r="AP83" s="294">
        <v>0</v>
      </c>
      <c r="AQ83" s="294">
        <v>0</v>
      </c>
      <c r="AR83" s="295">
        <f t="shared" si="45"/>
        <v>0</v>
      </c>
      <c r="AS83" s="294">
        <v>1</v>
      </c>
      <c r="AT83" s="294">
        <v>0</v>
      </c>
      <c r="AU83" s="294">
        <v>0</v>
      </c>
      <c r="AV83" s="295">
        <f t="shared" si="46"/>
        <v>0</v>
      </c>
      <c r="AW83" s="294">
        <v>1</v>
      </c>
      <c r="AX83" s="294">
        <v>0</v>
      </c>
      <c r="AY83" s="294">
        <v>0</v>
      </c>
      <c r="AZ83" s="294"/>
      <c r="BA83" s="295">
        <f t="shared" si="47"/>
        <v>0</v>
      </c>
      <c r="BB83" s="296">
        <v>0</v>
      </c>
      <c r="BC83" s="300">
        <v>0</v>
      </c>
      <c r="BD83" s="292">
        <f t="shared" si="48"/>
        <v>0</v>
      </c>
      <c r="BE83" s="296" t="str">
        <f t="shared" si="49"/>
        <v>geen actie</v>
      </c>
      <c r="BF83" s="273">
        <v>82</v>
      </c>
    </row>
    <row r="84" spans="1:59" x14ac:dyDescent="0.3">
      <c r="A84" s="273">
        <v>83</v>
      </c>
      <c r="B84" s="273" t="str">
        <f t="shared" si="35"/>
        <v>v</v>
      </c>
      <c r="C84" s="298"/>
      <c r="D84" s="299"/>
      <c r="E84" s="292"/>
      <c r="F84" s="292"/>
      <c r="G84" s="292">
        <f t="shared" si="36"/>
        <v>0</v>
      </c>
      <c r="H84" s="292"/>
      <c r="I84" s="153">
        <f>Aantallen!$B$1</f>
        <v>2021</v>
      </c>
      <c r="J84" s="453">
        <f t="shared" si="37"/>
        <v>2021</v>
      </c>
      <c r="K84" s="293">
        <f t="shared" si="51"/>
        <v>0</v>
      </c>
      <c r="L84" s="280">
        <v>0</v>
      </c>
      <c r="M84" s="294">
        <v>1</v>
      </c>
      <c r="N84" s="294"/>
      <c r="O84" s="294"/>
      <c r="P84" s="295">
        <f t="shared" si="38"/>
        <v>0</v>
      </c>
      <c r="Q84" s="294">
        <v>1</v>
      </c>
      <c r="R84" s="294"/>
      <c r="S84" s="294"/>
      <c r="T84" s="295">
        <f t="shared" si="39"/>
        <v>0</v>
      </c>
      <c r="U84" s="294">
        <v>1</v>
      </c>
      <c r="V84" s="294"/>
      <c r="W84" s="294"/>
      <c r="X84" s="295">
        <f t="shared" si="40"/>
        <v>0</v>
      </c>
      <c r="Y84" s="294">
        <v>1</v>
      </c>
      <c r="Z84" s="294"/>
      <c r="AA84" s="294"/>
      <c r="AB84" s="295">
        <f t="shared" si="41"/>
        <v>0</v>
      </c>
      <c r="AC84" s="294">
        <v>1</v>
      </c>
      <c r="AD84" s="294"/>
      <c r="AE84" s="294"/>
      <c r="AF84" s="295">
        <f t="shared" si="42"/>
        <v>0</v>
      </c>
      <c r="AG84" s="294">
        <v>1</v>
      </c>
      <c r="AH84" s="294"/>
      <c r="AI84" s="294"/>
      <c r="AJ84" s="295">
        <f t="shared" si="43"/>
        <v>0</v>
      </c>
      <c r="AK84" s="294">
        <v>1</v>
      </c>
      <c r="AL84" s="294">
        <v>0</v>
      </c>
      <c r="AM84" s="294">
        <v>0</v>
      </c>
      <c r="AN84" s="295">
        <f t="shared" si="44"/>
        <v>0</v>
      </c>
      <c r="AO84" s="294">
        <v>1</v>
      </c>
      <c r="AP84" s="294">
        <v>0</v>
      </c>
      <c r="AQ84" s="294">
        <v>0</v>
      </c>
      <c r="AR84" s="295">
        <f t="shared" si="45"/>
        <v>0</v>
      </c>
      <c r="AS84" s="294">
        <v>1</v>
      </c>
      <c r="AT84" s="294">
        <v>0</v>
      </c>
      <c r="AU84" s="294">
        <v>0</v>
      </c>
      <c r="AV84" s="295">
        <f t="shared" si="46"/>
        <v>0</v>
      </c>
      <c r="AW84" s="294">
        <v>1</v>
      </c>
      <c r="AX84" s="294">
        <v>0</v>
      </c>
      <c r="AY84" s="294">
        <v>0</v>
      </c>
      <c r="AZ84" s="294"/>
      <c r="BA84" s="295">
        <f t="shared" si="47"/>
        <v>0</v>
      </c>
      <c r="BB84" s="296">
        <f t="shared" ref="BB84:BB124" si="53">IF(G84&lt;250,0,IF(G84&lt;500,250,IF(G84&lt;750,"500",IF(G84&lt;1000,750,IF(G84&lt;1500,1000,IF(G84&lt;2000,1500,IF(G84&lt;2500,2000,IF(G84&lt;3000,2500,3000))))))))</f>
        <v>0</v>
      </c>
      <c r="BC84" s="300">
        <v>0</v>
      </c>
      <c r="BD84" s="292">
        <f t="shared" si="48"/>
        <v>0</v>
      </c>
      <c r="BE84" s="296" t="str">
        <f t="shared" si="49"/>
        <v>geen actie</v>
      </c>
      <c r="BF84" s="273">
        <v>83</v>
      </c>
    </row>
    <row r="85" spans="1:59" x14ac:dyDescent="0.3">
      <c r="A85" s="273">
        <v>84</v>
      </c>
      <c r="B85" s="273" t="str">
        <f t="shared" si="35"/>
        <v>v</v>
      </c>
      <c r="C85" s="298"/>
      <c r="D85" s="299"/>
      <c r="E85" s="292"/>
      <c r="F85" s="292"/>
      <c r="G85" s="292">
        <f t="shared" si="36"/>
        <v>0</v>
      </c>
      <c r="H85" s="292"/>
      <c r="I85" s="153">
        <f>Aantallen!$B$1</f>
        <v>2021</v>
      </c>
      <c r="J85" s="453">
        <f t="shared" si="37"/>
        <v>2021</v>
      </c>
      <c r="K85" s="293">
        <f t="shared" si="51"/>
        <v>0</v>
      </c>
      <c r="L85" s="280">
        <v>0</v>
      </c>
      <c r="M85" s="294">
        <v>1</v>
      </c>
      <c r="N85" s="294"/>
      <c r="O85" s="294"/>
      <c r="P85" s="295">
        <f t="shared" si="38"/>
        <v>0</v>
      </c>
      <c r="Q85" s="294">
        <v>1</v>
      </c>
      <c r="R85" s="294"/>
      <c r="S85" s="294"/>
      <c r="T85" s="295">
        <f t="shared" si="39"/>
        <v>0</v>
      </c>
      <c r="U85" s="294">
        <v>1</v>
      </c>
      <c r="V85" s="294"/>
      <c r="W85" s="294"/>
      <c r="X85" s="295">
        <f t="shared" si="40"/>
        <v>0</v>
      </c>
      <c r="Y85" s="294">
        <v>1</v>
      </c>
      <c r="Z85" s="294"/>
      <c r="AA85" s="294"/>
      <c r="AB85" s="295">
        <f t="shared" si="41"/>
        <v>0</v>
      </c>
      <c r="AC85" s="294">
        <v>1</v>
      </c>
      <c r="AD85" s="294"/>
      <c r="AE85" s="294"/>
      <c r="AF85" s="295">
        <f t="shared" si="42"/>
        <v>0</v>
      </c>
      <c r="AG85" s="294">
        <v>1</v>
      </c>
      <c r="AH85" s="294"/>
      <c r="AI85" s="294"/>
      <c r="AJ85" s="295">
        <f t="shared" si="43"/>
        <v>0</v>
      </c>
      <c r="AK85" s="294">
        <v>1</v>
      </c>
      <c r="AL85" s="294">
        <v>0</v>
      </c>
      <c r="AM85" s="294">
        <v>0</v>
      </c>
      <c r="AN85" s="295">
        <f t="shared" si="44"/>
        <v>0</v>
      </c>
      <c r="AO85" s="294">
        <v>1</v>
      </c>
      <c r="AP85" s="294">
        <v>0</v>
      </c>
      <c r="AQ85" s="294">
        <v>0</v>
      </c>
      <c r="AR85" s="295">
        <f t="shared" si="45"/>
        <v>0</v>
      </c>
      <c r="AS85" s="294">
        <v>1</v>
      </c>
      <c r="AT85" s="294">
        <v>0</v>
      </c>
      <c r="AU85" s="294">
        <v>0</v>
      </c>
      <c r="AV85" s="295">
        <f t="shared" si="46"/>
        <v>0</v>
      </c>
      <c r="AW85" s="294">
        <v>1</v>
      </c>
      <c r="AX85" s="294">
        <v>0</v>
      </c>
      <c r="AY85" s="294">
        <v>0</v>
      </c>
      <c r="AZ85" s="294"/>
      <c r="BA85" s="295">
        <f t="shared" si="47"/>
        <v>0</v>
      </c>
      <c r="BB85" s="296">
        <f t="shared" si="53"/>
        <v>0</v>
      </c>
      <c r="BC85" s="300">
        <v>0</v>
      </c>
      <c r="BD85" s="292">
        <f t="shared" si="48"/>
        <v>0</v>
      </c>
      <c r="BE85" s="296" t="str">
        <f t="shared" si="49"/>
        <v>geen actie</v>
      </c>
      <c r="BF85" s="273">
        <v>84</v>
      </c>
    </row>
    <row r="86" spans="1:59" x14ac:dyDescent="0.3">
      <c r="A86" s="273">
        <v>85</v>
      </c>
      <c r="B86" s="273" t="str">
        <f t="shared" si="35"/>
        <v>v</v>
      </c>
      <c r="C86" s="298"/>
      <c r="D86" s="299"/>
      <c r="E86" s="292"/>
      <c r="F86" s="292"/>
      <c r="G86" s="292">
        <f t="shared" si="36"/>
        <v>0</v>
      </c>
      <c r="H86" s="292"/>
      <c r="I86" s="153">
        <f>Aantallen!$B$1</f>
        <v>2021</v>
      </c>
      <c r="J86" s="453">
        <f t="shared" si="37"/>
        <v>2021</v>
      </c>
      <c r="K86" s="293">
        <f t="shared" si="51"/>
        <v>0</v>
      </c>
      <c r="L86" s="280">
        <v>0</v>
      </c>
      <c r="M86" s="294">
        <v>1</v>
      </c>
      <c r="N86" s="294"/>
      <c r="O86" s="294"/>
      <c r="P86" s="295">
        <f t="shared" si="38"/>
        <v>0</v>
      </c>
      <c r="Q86" s="294">
        <v>1</v>
      </c>
      <c r="R86" s="294"/>
      <c r="S86" s="294"/>
      <c r="T86" s="295">
        <f t="shared" si="39"/>
        <v>0</v>
      </c>
      <c r="U86" s="294">
        <v>1</v>
      </c>
      <c r="V86" s="294"/>
      <c r="W86" s="294"/>
      <c r="X86" s="295">
        <f t="shared" si="40"/>
        <v>0</v>
      </c>
      <c r="Y86" s="294">
        <v>1</v>
      </c>
      <c r="Z86" s="294"/>
      <c r="AA86" s="294"/>
      <c r="AB86" s="295">
        <f t="shared" si="41"/>
        <v>0</v>
      </c>
      <c r="AC86" s="294">
        <v>1</v>
      </c>
      <c r="AD86" s="294"/>
      <c r="AE86" s="294"/>
      <c r="AF86" s="295">
        <f t="shared" si="42"/>
        <v>0</v>
      </c>
      <c r="AG86" s="294">
        <v>1</v>
      </c>
      <c r="AH86" s="294"/>
      <c r="AI86" s="294"/>
      <c r="AJ86" s="295">
        <f t="shared" si="43"/>
        <v>0</v>
      </c>
      <c r="AK86" s="294">
        <v>1</v>
      </c>
      <c r="AL86" s="294">
        <v>0</v>
      </c>
      <c r="AM86" s="294">
        <v>0</v>
      </c>
      <c r="AN86" s="295">
        <f t="shared" si="44"/>
        <v>0</v>
      </c>
      <c r="AO86" s="294">
        <v>1</v>
      </c>
      <c r="AP86" s="294">
        <v>0</v>
      </c>
      <c r="AQ86" s="294">
        <v>0</v>
      </c>
      <c r="AR86" s="295">
        <f t="shared" si="45"/>
        <v>0</v>
      </c>
      <c r="AS86" s="294">
        <v>1</v>
      </c>
      <c r="AT86" s="294">
        <v>0</v>
      </c>
      <c r="AU86" s="294">
        <v>0</v>
      </c>
      <c r="AV86" s="295">
        <f t="shared" si="46"/>
        <v>0</v>
      </c>
      <c r="AW86" s="294">
        <v>1</v>
      </c>
      <c r="AX86" s="294">
        <v>0</v>
      </c>
      <c r="AY86" s="294">
        <v>0</v>
      </c>
      <c r="AZ86" s="294"/>
      <c r="BA86" s="295">
        <f t="shared" si="47"/>
        <v>0</v>
      </c>
      <c r="BB86" s="296">
        <f t="shared" si="53"/>
        <v>0</v>
      </c>
      <c r="BC86" s="300">
        <v>0</v>
      </c>
      <c r="BD86" s="292">
        <f t="shared" si="48"/>
        <v>0</v>
      </c>
      <c r="BE86" s="296" t="str">
        <f t="shared" si="49"/>
        <v>geen actie</v>
      </c>
      <c r="BF86" s="273">
        <v>85</v>
      </c>
      <c r="BG86" s="297"/>
    </row>
    <row r="87" spans="1:59" x14ac:dyDescent="0.3">
      <c r="A87" s="273">
        <v>86</v>
      </c>
      <c r="B87" s="273" t="str">
        <f t="shared" si="35"/>
        <v>v</v>
      </c>
      <c r="C87" s="298"/>
      <c r="D87" s="299"/>
      <c r="E87" s="292"/>
      <c r="F87" s="273"/>
      <c r="G87" s="292">
        <f t="shared" si="36"/>
        <v>0</v>
      </c>
      <c r="H87" s="292"/>
      <c r="I87" s="153">
        <f>Aantallen!$B$1</f>
        <v>2021</v>
      </c>
      <c r="J87" s="453">
        <f t="shared" si="37"/>
        <v>2021</v>
      </c>
      <c r="K87" s="293">
        <f t="shared" si="51"/>
        <v>0</v>
      </c>
      <c r="L87" s="280">
        <v>0</v>
      </c>
      <c r="M87" s="294">
        <v>1</v>
      </c>
      <c r="N87" s="294"/>
      <c r="O87" s="294"/>
      <c r="P87" s="295">
        <f t="shared" si="38"/>
        <v>0</v>
      </c>
      <c r="Q87" s="294">
        <v>1</v>
      </c>
      <c r="R87" s="294"/>
      <c r="S87" s="294"/>
      <c r="T87" s="295">
        <f t="shared" si="39"/>
        <v>0</v>
      </c>
      <c r="U87" s="294">
        <v>1</v>
      </c>
      <c r="V87" s="294"/>
      <c r="W87" s="294"/>
      <c r="X87" s="295">
        <f t="shared" si="40"/>
        <v>0</v>
      </c>
      <c r="Y87" s="294">
        <v>1</v>
      </c>
      <c r="Z87" s="294"/>
      <c r="AA87" s="294"/>
      <c r="AB87" s="295">
        <f t="shared" si="41"/>
        <v>0</v>
      </c>
      <c r="AC87" s="294">
        <v>1</v>
      </c>
      <c r="AD87" s="294"/>
      <c r="AE87" s="294"/>
      <c r="AF87" s="295">
        <f t="shared" si="42"/>
        <v>0</v>
      </c>
      <c r="AG87" s="294">
        <v>1</v>
      </c>
      <c r="AH87" s="294"/>
      <c r="AI87" s="294"/>
      <c r="AJ87" s="295">
        <f t="shared" si="43"/>
        <v>0</v>
      </c>
      <c r="AK87" s="294">
        <v>1</v>
      </c>
      <c r="AL87" s="294">
        <v>0</v>
      </c>
      <c r="AM87" s="294">
        <v>0</v>
      </c>
      <c r="AN87" s="295">
        <f t="shared" si="44"/>
        <v>0</v>
      </c>
      <c r="AO87" s="294">
        <v>1</v>
      </c>
      <c r="AP87" s="294">
        <v>0</v>
      </c>
      <c r="AQ87" s="294">
        <v>0</v>
      </c>
      <c r="AR87" s="295">
        <f t="shared" si="45"/>
        <v>0</v>
      </c>
      <c r="AS87" s="294">
        <v>1</v>
      </c>
      <c r="AT87" s="294">
        <v>0</v>
      </c>
      <c r="AU87" s="294">
        <v>0</v>
      </c>
      <c r="AV87" s="295">
        <f t="shared" si="46"/>
        <v>0</v>
      </c>
      <c r="AW87" s="294">
        <v>1</v>
      </c>
      <c r="AX87" s="294">
        <v>0</v>
      </c>
      <c r="AY87" s="294">
        <v>0</v>
      </c>
      <c r="AZ87" s="294"/>
      <c r="BA87" s="295">
        <f t="shared" si="47"/>
        <v>0</v>
      </c>
      <c r="BB87" s="296">
        <f t="shared" si="53"/>
        <v>0</v>
      </c>
      <c r="BC87" s="300">
        <v>0</v>
      </c>
      <c r="BD87" s="292">
        <f t="shared" si="48"/>
        <v>0</v>
      </c>
      <c r="BE87" s="296" t="str">
        <f t="shared" si="49"/>
        <v>geen actie</v>
      </c>
      <c r="BF87" s="273">
        <v>86</v>
      </c>
    </row>
    <row r="88" spans="1:59" x14ac:dyDescent="0.3">
      <c r="A88" s="273">
        <v>87</v>
      </c>
      <c r="B88" s="273" t="str">
        <f t="shared" si="35"/>
        <v>v</v>
      </c>
      <c r="C88" s="298"/>
      <c r="D88" s="299"/>
      <c r="E88" s="292"/>
      <c r="F88" s="292"/>
      <c r="G88" s="292">
        <f t="shared" si="36"/>
        <v>0</v>
      </c>
      <c r="H88" s="292"/>
      <c r="I88" s="153">
        <f>Aantallen!$B$1</f>
        <v>2021</v>
      </c>
      <c r="J88" s="453">
        <f t="shared" si="37"/>
        <v>2021</v>
      </c>
      <c r="K88" s="293">
        <f t="shared" si="51"/>
        <v>0</v>
      </c>
      <c r="L88" s="280">
        <v>0</v>
      </c>
      <c r="M88" s="294">
        <v>1</v>
      </c>
      <c r="N88" s="294"/>
      <c r="O88" s="294"/>
      <c r="P88" s="295">
        <f t="shared" si="38"/>
        <v>0</v>
      </c>
      <c r="Q88" s="294">
        <v>1</v>
      </c>
      <c r="R88" s="294"/>
      <c r="S88" s="294"/>
      <c r="T88" s="295">
        <f t="shared" si="39"/>
        <v>0</v>
      </c>
      <c r="U88" s="294">
        <v>1</v>
      </c>
      <c r="V88" s="294"/>
      <c r="W88" s="294"/>
      <c r="X88" s="295">
        <f t="shared" si="40"/>
        <v>0</v>
      </c>
      <c r="Y88" s="294">
        <v>1</v>
      </c>
      <c r="Z88" s="294"/>
      <c r="AA88" s="294"/>
      <c r="AB88" s="295">
        <f t="shared" si="41"/>
        <v>0</v>
      </c>
      <c r="AC88" s="294">
        <v>1</v>
      </c>
      <c r="AD88" s="294"/>
      <c r="AE88" s="294"/>
      <c r="AF88" s="295">
        <f t="shared" si="42"/>
        <v>0</v>
      </c>
      <c r="AG88" s="294">
        <v>1</v>
      </c>
      <c r="AH88" s="294"/>
      <c r="AI88" s="294"/>
      <c r="AJ88" s="295">
        <f t="shared" si="43"/>
        <v>0</v>
      </c>
      <c r="AK88" s="294">
        <v>1</v>
      </c>
      <c r="AL88" s="294">
        <v>0</v>
      </c>
      <c r="AM88" s="294">
        <v>0</v>
      </c>
      <c r="AN88" s="295">
        <f t="shared" si="44"/>
        <v>0</v>
      </c>
      <c r="AO88" s="294">
        <v>1</v>
      </c>
      <c r="AP88" s="294">
        <v>0</v>
      </c>
      <c r="AQ88" s="294">
        <v>0</v>
      </c>
      <c r="AR88" s="295">
        <f t="shared" si="45"/>
        <v>0</v>
      </c>
      <c r="AS88" s="294">
        <v>1</v>
      </c>
      <c r="AT88" s="294">
        <v>0</v>
      </c>
      <c r="AU88" s="294">
        <v>0</v>
      </c>
      <c r="AV88" s="295">
        <f t="shared" si="46"/>
        <v>0</v>
      </c>
      <c r="AW88" s="294">
        <v>1</v>
      </c>
      <c r="AX88" s="294">
        <v>0</v>
      </c>
      <c r="AY88" s="294">
        <v>0</v>
      </c>
      <c r="AZ88" s="294"/>
      <c r="BA88" s="295">
        <f t="shared" si="47"/>
        <v>0</v>
      </c>
      <c r="BB88" s="296">
        <f t="shared" si="53"/>
        <v>0</v>
      </c>
      <c r="BC88" s="300">
        <v>0</v>
      </c>
      <c r="BD88" s="292">
        <f t="shared" si="48"/>
        <v>0</v>
      </c>
      <c r="BE88" s="296" t="str">
        <f t="shared" si="49"/>
        <v>geen actie</v>
      </c>
      <c r="BF88" s="273">
        <v>87</v>
      </c>
    </row>
    <row r="89" spans="1:59" x14ac:dyDescent="0.3">
      <c r="A89" s="273">
        <v>88</v>
      </c>
      <c r="B89" s="273" t="str">
        <f t="shared" si="35"/>
        <v>v</v>
      </c>
      <c r="C89" s="298"/>
      <c r="D89" s="299"/>
      <c r="E89" s="292"/>
      <c r="F89" s="292"/>
      <c r="G89" s="292">
        <f t="shared" si="36"/>
        <v>0</v>
      </c>
      <c r="H89" s="292"/>
      <c r="I89" s="153">
        <f>Aantallen!$B$1</f>
        <v>2021</v>
      </c>
      <c r="J89" s="453">
        <f t="shared" si="37"/>
        <v>2021</v>
      </c>
      <c r="K89" s="293">
        <f t="shared" si="51"/>
        <v>0</v>
      </c>
      <c r="L89" s="280">
        <v>0</v>
      </c>
      <c r="M89" s="294">
        <v>1</v>
      </c>
      <c r="N89" s="294"/>
      <c r="O89" s="294"/>
      <c r="P89" s="295">
        <f t="shared" si="38"/>
        <v>0</v>
      </c>
      <c r="Q89" s="294">
        <v>1</v>
      </c>
      <c r="R89" s="294"/>
      <c r="S89" s="294"/>
      <c r="T89" s="295">
        <f t="shared" si="39"/>
        <v>0</v>
      </c>
      <c r="U89" s="294">
        <v>1</v>
      </c>
      <c r="V89" s="294"/>
      <c r="W89" s="294"/>
      <c r="X89" s="295">
        <f t="shared" si="40"/>
        <v>0</v>
      </c>
      <c r="Y89" s="294">
        <v>1</v>
      </c>
      <c r="Z89" s="294"/>
      <c r="AA89" s="294"/>
      <c r="AB89" s="295">
        <f t="shared" si="41"/>
        <v>0</v>
      </c>
      <c r="AC89" s="294">
        <v>1</v>
      </c>
      <c r="AD89" s="294"/>
      <c r="AE89" s="294"/>
      <c r="AF89" s="295">
        <f t="shared" si="42"/>
        <v>0</v>
      </c>
      <c r="AG89" s="294">
        <v>1</v>
      </c>
      <c r="AH89" s="294"/>
      <c r="AI89" s="294"/>
      <c r="AJ89" s="295">
        <f t="shared" si="43"/>
        <v>0</v>
      </c>
      <c r="AK89" s="294">
        <v>1</v>
      </c>
      <c r="AL89" s="294">
        <v>0</v>
      </c>
      <c r="AM89" s="294">
        <v>0</v>
      </c>
      <c r="AN89" s="295">
        <f t="shared" si="44"/>
        <v>0</v>
      </c>
      <c r="AO89" s="294">
        <v>1</v>
      </c>
      <c r="AP89" s="294">
        <v>0</v>
      </c>
      <c r="AQ89" s="294">
        <v>0</v>
      </c>
      <c r="AR89" s="295">
        <f t="shared" si="45"/>
        <v>0</v>
      </c>
      <c r="AS89" s="294">
        <v>1</v>
      </c>
      <c r="AT89" s="294">
        <v>0</v>
      </c>
      <c r="AU89" s="294">
        <v>0</v>
      </c>
      <c r="AV89" s="295">
        <f t="shared" si="46"/>
        <v>0</v>
      </c>
      <c r="AW89" s="294">
        <v>1</v>
      </c>
      <c r="AX89" s="294">
        <v>0</v>
      </c>
      <c r="AY89" s="294">
        <v>0</v>
      </c>
      <c r="AZ89" s="294"/>
      <c r="BA89" s="295">
        <f t="shared" si="47"/>
        <v>0</v>
      </c>
      <c r="BB89" s="296">
        <f t="shared" si="53"/>
        <v>0</v>
      </c>
      <c r="BC89" s="300">
        <v>0</v>
      </c>
      <c r="BD89" s="292">
        <f t="shared" si="48"/>
        <v>0</v>
      </c>
      <c r="BE89" s="296" t="str">
        <f t="shared" si="49"/>
        <v>geen actie</v>
      </c>
      <c r="BF89" s="273">
        <v>88</v>
      </c>
    </row>
    <row r="90" spans="1:59" x14ac:dyDescent="0.3">
      <c r="A90" s="273">
        <v>89</v>
      </c>
      <c r="B90" s="273" t="str">
        <f t="shared" si="35"/>
        <v>v</v>
      </c>
      <c r="C90" s="298"/>
      <c r="D90" s="299"/>
      <c r="E90" s="292"/>
      <c r="F90" s="292"/>
      <c r="G90" s="292">
        <f t="shared" si="36"/>
        <v>0</v>
      </c>
      <c r="H90" s="292"/>
      <c r="I90" s="153">
        <f>Aantallen!$B$1</f>
        <v>2021</v>
      </c>
      <c r="J90" s="453">
        <f t="shared" si="37"/>
        <v>2021</v>
      </c>
      <c r="K90" s="293">
        <f t="shared" si="51"/>
        <v>0</v>
      </c>
      <c r="L90" s="280">
        <v>0</v>
      </c>
      <c r="M90" s="294">
        <v>1</v>
      </c>
      <c r="N90" s="294"/>
      <c r="O90" s="294"/>
      <c r="P90" s="295">
        <f t="shared" si="38"/>
        <v>0</v>
      </c>
      <c r="Q90" s="294">
        <v>1</v>
      </c>
      <c r="R90" s="294"/>
      <c r="S90" s="294"/>
      <c r="T90" s="295">
        <f t="shared" si="39"/>
        <v>0</v>
      </c>
      <c r="U90" s="294">
        <v>1</v>
      </c>
      <c r="V90" s="294"/>
      <c r="W90" s="294"/>
      <c r="X90" s="295">
        <f t="shared" si="40"/>
        <v>0</v>
      </c>
      <c r="Y90" s="294">
        <v>1</v>
      </c>
      <c r="Z90" s="294"/>
      <c r="AA90" s="294"/>
      <c r="AB90" s="295">
        <f t="shared" si="41"/>
        <v>0</v>
      </c>
      <c r="AC90" s="294">
        <v>1</v>
      </c>
      <c r="AD90" s="294"/>
      <c r="AE90" s="294"/>
      <c r="AF90" s="295">
        <f t="shared" si="42"/>
        <v>0</v>
      </c>
      <c r="AG90" s="294">
        <v>1</v>
      </c>
      <c r="AH90" s="294"/>
      <c r="AI90" s="294"/>
      <c r="AJ90" s="295">
        <f t="shared" si="43"/>
        <v>0</v>
      </c>
      <c r="AK90" s="294">
        <v>1</v>
      </c>
      <c r="AL90" s="294">
        <v>0</v>
      </c>
      <c r="AM90" s="294">
        <v>0</v>
      </c>
      <c r="AN90" s="295">
        <f t="shared" si="44"/>
        <v>0</v>
      </c>
      <c r="AO90" s="294">
        <v>1</v>
      </c>
      <c r="AP90" s="294">
        <v>0</v>
      </c>
      <c r="AQ90" s="294">
        <v>0</v>
      </c>
      <c r="AR90" s="295">
        <f t="shared" si="45"/>
        <v>0</v>
      </c>
      <c r="AS90" s="294">
        <v>1</v>
      </c>
      <c r="AT90" s="294">
        <v>0</v>
      </c>
      <c r="AU90" s="294">
        <v>0</v>
      </c>
      <c r="AV90" s="295">
        <f t="shared" si="46"/>
        <v>0</v>
      </c>
      <c r="AW90" s="294">
        <v>1</v>
      </c>
      <c r="AX90" s="294">
        <v>0</v>
      </c>
      <c r="AY90" s="294">
        <v>0</v>
      </c>
      <c r="AZ90" s="294"/>
      <c r="BA90" s="295">
        <f t="shared" si="47"/>
        <v>0</v>
      </c>
      <c r="BB90" s="296">
        <f t="shared" si="53"/>
        <v>0</v>
      </c>
      <c r="BC90" s="300">
        <v>0</v>
      </c>
      <c r="BD90" s="292">
        <f t="shared" si="48"/>
        <v>0</v>
      </c>
      <c r="BE90" s="296" t="str">
        <f t="shared" si="49"/>
        <v>geen actie</v>
      </c>
      <c r="BF90" s="273">
        <v>89</v>
      </c>
    </row>
    <row r="91" spans="1:59" x14ac:dyDescent="0.3">
      <c r="A91" s="273">
        <v>90</v>
      </c>
      <c r="B91" s="273" t="str">
        <f t="shared" si="35"/>
        <v>v</v>
      </c>
      <c r="C91" s="298"/>
      <c r="D91" s="299"/>
      <c r="E91" s="292"/>
      <c r="F91" s="292"/>
      <c r="G91" s="292">
        <f t="shared" si="36"/>
        <v>0</v>
      </c>
      <c r="H91" s="292"/>
      <c r="I91" s="153">
        <f>Aantallen!$B$1</f>
        <v>2021</v>
      </c>
      <c r="J91" s="453">
        <f t="shared" si="37"/>
        <v>2021</v>
      </c>
      <c r="K91" s="293">
        <f t="shared" si="51"/>
        <v>0</v>
      </c>
      <c r="L91" s="280">
        <v>0</v>
      </c>
      <c r="M91" s="294">
        <v>1</v>
      </c>
      <c r="N91" s="294"/>
      <c r="O91" s="294"/>
      <c r="P91" s="295">
        <f t="shared" si="38"/>
        <v>0</v>
      </c>
      <c r="Q91" s="294">
        <v>1</v>
      </c>
      <c r="R91" s="294"/>
      <c r="S91" s="294"/>
      <c r="T91" s="295">
        <f t="shared" si="39"/>
        <v>0</v>
      </c>
      <c r="U91" s="294">
        <v>1</v>
      </c>
      <c r="V91" s="294"/>
      <c r="W91" s="294"/>
      <c r="X91" s="295">
        <f t="shared" si="40"/>
        <v>0</v>
      </c>
      <c r="Y91" s="294">
        <v>1</v>
      </c>
      <c r="Z91" s="294"/>
      <c r="AA91" s="294"/>
      <c r="AB91" s="295">
        <f t="shared" si="41"/>
        <v>0</v>
      </c>
      <c r="AC91" s="294">
        <v>1</v>
      </c>
      <c r="AD91" s="294"/>
      <c r="AE91" s="294"/>
      <c r="AF91" s="295">
        <f t="shared" si="42"/>
        <v>0</v>
      </c>
      <c r="AG91" s="294">
        <v>1</v>
      </c>
      <c r="AH91" s="294"/>
      <c r="AI91" s="294"/>
      <c r="AJ91" s="295">
        <f t="shared" si="43"/>
        <v>0</v>
      </c>
      <c r="AK91" s="294">
        <v>1</v>
      </c>
      <c r="AL91" s="294">
        <v>0</v>
      </c>
      <c r="AM91" s="294">
        <v>0</v>
      </c>
      <c r="AN91" s="295">
        <f t="shared" si="44"/>
        <v>0</v>
      </c>
      <c r="AO91" s="294">
        <v>1</v>
      </c>
      <c r="AP91" s="294">
        <v>0</v>
      </c>
      <c r="AQ91" s="294">
        <v>0</v>
      </c>
      <c r="AR91" s="295">
        <f t="shared" si="45"/>
        <v>0</v>
      </c>
      <c r="AS91" s="294">
        <v>1</v>
      </c>
      <c r="AT91" s="294">
        <v>0</v>
      </c>
      <c r="AU91" s="294">
        <v>0</v>
      </c>
      <c r="AV91" s="295">
        <f t="shared" si="46"/>
        <v>0</v>
      </c>
      <c r="AW91" s="294">
        <v>1</v>
      </c>
      <c r="AX91" s="294">
        <v>0</v>
      </c>
      <c r="AY91" s="294">
        <v>0</v>
      </c>
      <c r="AZ91" s="294"/>
      <c r="BA91" s="295">
        <f t="shared" si="47"/>
        <v>0</v>
      </c>
      <c r="BB91" s="296">
        <f t="shared" si="53"/>
        <v>0</v>
      </c>
      <c r="BC91" s="300">
        <v>0</v>
      </c>
      <c r="BD91" s="292">
        <f t="shared" si="48"/>
        <v>0</v>
      </c>
      <c r="BE91" s="296" t="str">
        <f t="shared" si="49"/>
        <v>geen actie</v>
      </c>
      <c r="BF91" s="273">
        <v>90</v>
      </c>
    </row>
    <row r="92" spans="1:59" x14ac:dyDescent="0.3">
      <c r="A92" s="273">
        <v>91</v>
      </c>
      <c r="B92" s="273" t="str">
        <f t="shared" si="35"/>
        <v>v</v>
      </c>
      <c r="C92" s="298"/>
      <c r="D92" s="299"/>
      <c r="E92" s="292"/>
      <c r="F92" s="292"/>
      <c r="G92" s="292">
        <f t="shared" si="36"/>
        <v>0</v>
      </c>
      <c r="H92" s="292"/>
      <c r="I92" s="153">
        <f>Aantallen!$B$1</f>
        <v>2021</v>
      </c>
      <c r="J92" s="453">
        <f t="shared" si="37"/>
        <v>2021</v>
      </c>
      <c r="K92" s="293">
        <f t="shared" si="51"/>
        <v>0</v>
      </c>
      <c r="L92" s="280">
        <v>0</v>
      </c>
      <c r="M92" s="294">
        <v>1</v>
      </c>
      <c r="N92" s="294"/>
      <c r="O92" s="294"/>
      <c r="P92" s="295">
        <f t="shared" si="38"/>
        <v>0</v>
      </c>
      <c r="Q92" s="294">
        <v>1</v>
      </c>
      <c r="R92" s="294"/>
      <c r="S92" s="294"/>
      <c r="T92" s="295">
        <f t="shared" si="39"/>
        <v>0</v>
      </c>
      <c r="U92" s="294">
        <v>1</v>
      </c>
      <c r="V92" s="294"/>
      <c r="W92" s="294"/>
      <c r="X92" s="295">
        <f t="shared" si="40"/>
        <v>0</v>
      </c>
      <c r="Y92" s="294">
        <v>1</v>
      </c>
      <c r="Z92" s="294"/>
      <c r="AA92" s="294"/>
      <c r="AB92" s="295">
        <f t="shared" si="41"/>
        <v>0</v>
      </c>
      <c r="AC92" s="294">
        <v>1</v>
      </c>
      <c r="AD92" s="294"/>
      <c r="AE92" s="294"/>
      <c r="AF92" s="295">
        <f t="shared" si="42"/>
        <v>0</v>
      </c>
      <c r="AG92" s="294">
        <v>1</v>
      </c>
      <c r="AH92" s="294"/>
      <c r="AI92" s="294"/>
      <c r="AJ92" s="295">
        <f t="shared" si="43"/>
        <v>0</v>
      </c>
      <c r="AK92" s="294">
        <v>1</v>
      </c>
      <c r="AL92" s="294">
        <v>0</v>
      </c>
      <c r="AM92" s="294">
        <v>0</v>
      </c>
      <c r="AN92" s="295">
        <f t="shared" si="44"/>
        <v>0</v>
      </c>
      <c r="AO92" s="294">
        <v>1</v>
      </c>
      <c r="AP92" s="294">
        <v>0</v>
      </c>
      <c r="AQ92" s="294">
        <v>0</v>
      </c>
      <c r="AR92" s="295">
        <f t="shared" si="45"/>
        <v>0</v>
      </c>
      <c r="AS92" s="294">
        <v>1</v>
      </c>
      <c r="AT92" s="294">
        <v>0</v>
      </c>
      <c r="AU92" s="294">
        <v>0</v>
      </c>
      <c r="AV92" s="295">
        <f t="shared" si="46"/>
        <v>0</v>
      </c>
      <c r="AW92" s="294">
        <v>1</v>
      </c>
      <c r="AX92" s="294">
        <v>0</v>
      </c>
      <c r="AY92" s="294">
        <v>0</v>
      </c>
      <c r="AZ92" s="294"/>
      <c r="BA92" s="295">
        <f t="shared" si="47"/>
        <v>0</v>
      </c>
      <c r="BB92" s="296">
        <f t="shared" si="53"/>
        <v>0</v>
      </c>
      <c r="BC92" s="300">
        <v>0</v>
      </c>
      <c r="BD92" s="292">
        <f t="shared" si="48"/>
        <v>0</v>
      </c>
      <c r="BE92" s="296" t="str">
        <f t="shared" si="49"/>
        <v>geen actie</v>
      </c>
      <c r="BF92" s="273">
        <v>91</v>
      </c>
    </row>
    <row r="93" spans="1:59" x14ac:dyDescent="0.3">
      <c r="A93" s="273">
        <v>92</v>
      </c>
      <c r="B93" s="273" t="str">
        <f t="shared" si="35"/>
        <v>v</v>
      </c>
      <c r="C93" s="298"/>
      <c r="D93" s="299"/>
      <c r="E93" s="292"/>
      <c r="F93" s="292"/>
      <c r="G93" s="292">
        <f t="shared" si="36"/>
        <v>0</v>
      </c>
      <c r="H93" s="292"/>
      <c r="I93" s="153">
        <f>Aantallen!$B$1</f>
        <v>2021</v>
      </c>
      <c r="J93" s="453">
        <f t="shared" si="37"/>
        <v>2021</v>
      </c>
      <c r="K93" s="293">
        <f t="shared" si="51"/>
        <v>0</v>
      </c>
      <c r="L93" s="280">
        <v>0</v>
      </c>
      <c r="M93" s="294">
        <v>1</v>
      </c>
      <c r="N93" s="294"/>
      <c r="O93" s="294"/>
      <c r="P93" s="295">
        <f t="shared" si="38"/>
        <v>0</v>
      </c>
      <c r="Q93" s="294">
        <v>1</v>
      </c>
      <c r="R93" s="294"/>
      <c r="S93" s="294"/>
      <c r="T93" s="295">
        <f t="shared" si="39"/>
        <v>0</v>
      </c>
      <c r="U93" s="294">
        <v>1</v>
      </c>
      <c r="V93" s="294"/>
      <c r="W93" s="294"/>
      <c r="X93" s="295">
        <f t="shared" si="40"/>
        <v>0</v>
      </c>
      <c r="Y93" s="294">
        <v>1</v>
      </c>
      <c r="Z93" s="294"/>
      <c r="AA93" s="294"/>
      <c r="AB93" s="295">
        <f t="shared" si="41"/>
        <v>0</v>
      </c>
      <c r="AC93" s="294">
        <v>1</v>
      </c>
      <c r="AD93" s="294"/>
      <c r="AE93" s="294"/>
      <c r="AF93" s="295">
        <f t="shared" si="42"/>
        <v>0</v>
      </c>
      <c r="AG93" s="294">
        <v>1</v>
      </c>
      <c r="AH93" s="294"/>
      <c r="AI93" s="294"/>
      <c r="AJ93" s="295">
        <f t="shared" si="43"/>
        <v>0</v>
      </c>
      <c r="AK93" s="294">
        <v>1</v>
      </c>
      <c r="AL93" s="294">
        <v>0</v>
      </c>
      <c r="AM93" s="294">
        <v>0</v>
      </c>
      <c r="AN93" s="295">
        <f t="shared" si="44"/>
        <v>0</v>
      </c>
      <c r="AO93" s="294">
        <v>1</v>
      </c>
      <c r="AP93" s="294">
        <v>0</v>
      </c>
      <c r="AQ93" s="294">
        <v>0</v>
      </c>
      <c r="AR93" s="295">
        <f t="shared" si="45"/>
        <v>0</v>
      </c>
      <c r="AS93" s="294">
        <v>1</v>
      </c>
      <c r="AT93" s="294">
        <v>0</v>
      </c>
      <c r="AU93" s="294">
        <v>0</v>
      </c>
      <c r="AV93" s="295">
        <f t="shared" si="46"/>
        <v>0</v>
      </c>
      <c r="AW93" s="294">
        <v>1</v>
      </c>
      <c r="AX93" s="294">
        <v>0</v>
      </c>
      <c r="AY93" s="294">
        <v>0</v>
      </c>
      <c r="AZ93" s="294"/>
      <c r="BA93" s="295">
        <f t="shared" si="47"/>
        <v>0</v>
      </c>
      <c r="BB93" s="296">
        <f t="shared" si="53"/>
        <v>0</v>
      </c>
      <c r="BC93" s="300">
        <v>0</v>
      </c>
      <c r="BD93" s="292">
        <f t="shared" si="48"/>
        <v>0</v>
      </c>
      <c r="BE93" s="296" t="str">
        <f t="shared" si="49"/>
        <v>geen actie</v>
      </c>
      <c r="BF93" s="273">
        <v>92</v>
      </c>
    </row>
    <row r="94" spans="1:59" x14ac:dyDescent="0.3">
      <c r="A94" s="273">
        <v>93</v>
      </c>
      <c r="B94" s="273" t="str">
        <f t="shared" si="35"/>
        <v>v</v>
      </c>
      <c r="C94" s="298"/>
      <c r="D94" s="299"/>
      <c r="E94" s="292"/>
      <c r="F94" s="292"/>
      <c r="G94" s="292">
        <f t="shared" si="36"/>
        <v>0</v>
      </c>
      <c r="H94" s="292"/>
      <c r="I94" s="153">
        <f>Aantallen!$B$1</f>
        <v>2021</v>
      </c>
      <c r="J94" s="453">
        <f t="shared" si="37"/>
        <v>2021</v>
      </c>
      <c r="K94" s="293">
        <f t="shared" si="51"/>
        <v>0</v>
      </c>
      <c r="L94" s="280">
        <v>0</v>
      </c>
      <c r="M94" s="294">
        <v>1</v>
      </c>
      <c r="N94" s="294"/>
      <c r="O94" s="294"/>
      <c r="P94" s="295">
        <f t="shared" si="38"/>
        <v>0</v>
      </c>
      <c r="Q94" s="294">
        <v>1</v>
      </c>
      <c r="R94" s="294"/>
      <c r="S94" s="294"/>
      <c r="T94" s="295">
        <f t="shared" si="39"/>
        <v>0</v>
      </c>
      <c r="U94" s="294">
        <v>1</v>
      </c>
      <c r="V94" s="294"/>
      <c r="W94" s="294"/>
      <c r="X94" s="295">
        <f t="shared" si="40"/>
        <v>0</v>
      </c>
      <c r="Y94" s="294">
        <v>1</v>
      </c>
      <c r="Z94" s="294"/>
      <c r="AA94" s="294"/>
      <c r="AB94" s="295">
        <f t="shared" si="41"/>
        <v>0</v>
      </c>
      <c r="AC94" s="294">
        <v>1</v>
      </c>
      <c r="AD94" s="294"/>
      <c r="AE94" s="294"/>
      <c r="AF94" s="295">
        <f t="shared" si="42"/>
        <v>0</v>
      </c>
      <c r="AG94" s="294">
        <v>1</v>
      </c>
      <c r="AH94" s="294"/>
      <c r="AI94" s="294"/>
      <c r="AJ94" s="295">
        <f t="shared" si="43"/>
        <v>0</v>
      </c>
      <c r="AK94" s="294">
        <v>1</v>
      </c>
      <c r="AL94" s="294">
        <v>0</v>
      </c>
      <c r="AM94" s="294">
        <v>0</v>
      </c>
      <c r="AN94" s="295">
        <f t="shared" si="44"/>
        <v>0</v>
      </c>
      <c r="AO94" s="294">
        <v>1</v>
      </c>
      <c r="AP94" s="294">
        <v>0</v>
      </c>
      <c r="AQ94" s="294">
        <v>0</v>
      </c>
      <c r="AR94" s="295">
        <f t="shared" si="45"/>
        <v>0</v>
      </c>
      <c r="AS94" s="294">
        <v>1</v>
      </c>
      <c r="AT94" s="294">
        <v>0</v>
      </c>
      <c r="AU94" s="294">
        <v>0</v>
      </c>
      <c r="AV94" s="295">
        <f t="shared" si="46"/>
        <v>0</v>
      </c>
      <c r="AW94" s="294">
        <v>1</v>
      </c>
      <c r="AX94" s="294">
        <v>0</v>
      </c>
      <c r="AY94" s="294">
        <v>0</v>
      </c>
      <c r="AZ94" s="294"/>
      <c r="BA94" s="295">
        <f t="shared" si="47"/>
        <v>0</v>
      </c>
      <c r="BB94" s="296">
        <f t="shared" si="53"/>
        <v>0</v>
      </c>
      <c r="BC94" s="300">
        <v>0</v>
      </c>
      <c r="BD94" s="292">
        <f t="shared" si="48"/>
        <v>0</v>
      </c>
      <c r="BE94" s="296" t="str">
        <f t="shared" si="49"/>
        <v>geen actie</v>
      </c>
      <c r="BF94" s="273">
        <v>93</v>
      </c>
    </row>
    <row r="95" spans="1:59" x14ac:dyDescent="0.3">
      <c r="A95" s="273">
        <v>94</v>
      </c>
      <c r="B95" s="273" t="str">
        <f t="shared" si="35"/>
        <v>v</v>
      </c>
      <c r="C95" s="298"/>
      <c r="D95" s="299"/>
      <c r="E95" s="292"/>
      <c r="F95" s="292"/>
      <c r="G95" s="292">
        <f t="shared" si="36"/>
        <v>0</v>
      </c>
      <c r="H95" s="292"/>
      <c r="I95" s="153">
        <f>Aantallen!$B$1</f>
        <v>2021</v>
      </c>
      <c r="J95" s="453">
        <f t="shared" si="37"/>
        <v>2021</v>
      </c>
      <c r="K95" s="293">
        <f t="shared" si="51"/>
        <v>0</v>
      </c>
      <c r="L95" s="280">
        <v>0</v>
      </c>
      <c r="M95" s="294">
        <v>1</v>
      </c>
      <c r="N95" s="294"/>
      <c r="O95" s="294"/>
      <c r="P95" s="295">
        <f t="shared" si="38"/>
        <v>0</v>
      </c>
      <c r="Q95" s="294">
        <v>1</v>
      </c>
      <c r="R95" s="294"/>
      <c r="S95" s="294"/>
      <c r="T95" s="295">
        <f t="shared" si="39"/>
        <v>0</v>
      </c>
      <c r="U95" s="294">
        <v>1</v>
      </c>
      <c r="V95" s="294"/>
      <c r="W95" s="294"/>
      <c r="X95" s="295">
        <f t="shared" si="40"/>
        <v>0</v>
      </c>
      <c r="Y95" s="294">
        <v>1</v>
      </c>
      <c r="Z95" s="294"/>
      <c r="AA95" s="294"/>
      <c r="AB95" s="295">
        <f t="shared" si="41"/>
        <v>0</v>
      </c>
      <c r="AC95" s="294">
        <v>1</v>
      </c>
      <c r="AD95" s="294"/>
      <c r="AE95" s="294"/>
      <c r="AF95" s="295">
        <f t="shared" si="42"/>
        <v>0</v>
      </c>
      <c r="AG95" s="294">
        <v>1</v>
      </c>
      <c r="AH95" s="294"/>
      <c r="AI95" s="294"/>
      <c r="AJ95" s="295">
        <f t="shared" si="43"/>
        <v>0</v>
      </c>
      <c r="AK95" s="294">
        <v>1</v>
      </c>
      <c r="AL95" s="294">
        <v>0</v>
      </c>
      <c r="AM95" s="294">
        <v>0</v>
      </c>
      <c r="AN95" s="295">
        <f t="shared" si="44"/>
        <v>0</v>
      </c>
      <c r="AO95" s="294">
        <v>1</v>
      </c>
      <c r="AP95" s="294">
        <v>0</v>
      </c>
      <c r="AQ95" s="294">
        <v>0</v>
      </c>
      <c r="AR95" s="295">
        <f t="shared" si="45"/>
        <v>0</v>
      </c>
      <c r="AS95" s="294">
        <v>1</v>
      </c>
      <c r="AT95" s="294">
        <v>0</v>
      </c>
      <c r="AU95" s="294">
        <v>0</v>
      </c>
      <c r="AV95" s="295">
        <f t="shared" si="46"/>
        <v>0</v>
      </c>
      <c r="AW95" s="294">
        <v>1</v>
      </c>
      <c r="AX95" s="294">
        <v>0</v>
      </c>
      <c r="AY95" s="294">
        <v>0</v>
      </c>
      <c r="AZ95" s="294"/>
      <c r="BA95" s="295">
        <f t="shared" si="47"/>
        <v>0</v>
      </c>
      <c r="BB95" s="296">
        <f t="shared" si="53"/>
        <v>0</v>
      </c>
      <c r="BC95" s="300">
        <v>0</v>
      </c>
      <c r="BD95" s="292">
        <f t="shared" si="48"/>
        <v>0</v>
      </c>
      <c r="BE95" s="296" t="str">
        <f t="shared" si="49"/>
        <v>geen actie</v>
      </c>
      <c r="BF95" s="273">
        <v>94</v>
      </c>
    </row>
    <row r="96" spans="1:59" x14ac:dyDescent="0.3">
      <c r="A96" s="273">
        <v>95</v>
      </c>
      <c r="B96" s="273" t="str">
        <f t="shared" si="35"/>
        <v>v</v>
      </c>
      <c r="C96" s="298"/>
      <c r="D96" s="299"/>
      <c r="E96" s="292"/>
      <c r="F96" s="292"/>
      <c r="G96" s="292">
        <f t="shared" si="36"/>
        <v>0</v>
      </c>
      <c r="H96" s="292"/>
      <c r="I96" s="153">
        <f>Aantallen!$B$1</f>
        <v>2021</v>
      </c>
      <c r="J96" s="453">
        <f t="shared" si="37"/>
        <v>2021</v>
      </c>
      <c r="K96" s="293">
        <f t="shared" si="51"/>
        <v>0</v>
      </c>
      <c r="L96" s="280">
        <v>0</v>
      </c>
      <c r="M96" s="294">
        <v>1</v>
      </c>
      <c r="N96" s="294"/>
      <c r="O96" s="294"/>
      <c r="P96" s="295">
        <f t="shared" si="38"/>
        <v>0</v>
      </c>
      <c r="Q96" s="294">
        <v>1</v>
      </c>
      <c r="R96" s="294"/>
      <c r="S96" s="294"/>
      <c r="T96" s="295">
        <f t="shared" si="39"/>
        <v>0</v>
      </c>
      <c r="U96" s="294">
        <v>1</v>
      </c>
      <c r="V96" s="294"/>
      <c r="W96" s="294"/>
      <c r="X96" s="295">
        <f t="shared" si="40"/>
        <v>0</v>
      </c>
      <c r="Y96" s="294">
        <v>1</v>
      </c>
      <c r="Z96" s="294"/>
      <c r="AA96" s="294"/>
      <c r="AB96" s="295">
        <f t="shared" si="41"/>
        <v>0</v>
      </c>
      <c r="AC96" s="294">
        <v>1</v>
      </c>
      <c r="AD96" s="294"/>
      <c r="AE96" s="294"/>
      <c r="AF96" s="295">
        <f t="shared" si="42"/>
        <v>0</v>
      </c>
      <c r="AG96" s="294">
        <v>1</v>
      </c>
      <c r="AH96" s="294"/>
      <c r="AI96" s="294"/>
      <c r="AJ96" s="295">
        <f t="shared" si="43"/>
        <v>0</v>
      </c>
      <c r="AK96" s="294">
        <v>1</v>
      </c>
      <c r="AL96" s="294">
        <v>0</v>
      </c>
      <c r="AM96" s="294">
        <v>0</v>
      </c>
      <c r="AN96" s="295">
        <f t="shared" si="44"/>
        <v>0</v>
      </c>
      <c r="AO96" s="294">
        <v>1</v>
      </c>
      <c r="AP96" s="294">
        <v>0</v>
      </c>
      <c r="AQ96" s="294">
        <v>0</v>
      </c>
      <c r="AR96" s="295">
        <f t="shared" si="45"/>
        <v>0</v>
      </c>
      <c r="AS96" s="294">
        <v>1</v>
      </c>
      <c r="AT96" s="294">
        <v>0</v>
      </c>
      <c r="AU96" s="294">
        <v>0</v>
      </c>
      <c r="AV96" s="295">
        <f t="shared" si="46"/>
        <v>0</v>
      </c>
      <c r="AW96" s="294">
        <v>1</v>
      </c>
      <c r="AX96" s="294">
        <v>0</v>
      </c>
      <c r="AY96" s="294">
        <v>0</v>
      </c>
      <c r="AZ96" s="294"/>
      <c r="BA96" s="295">
        <f t="shared" si="47"/>
        <v>0</v>
      </c>
      <c r="BB96" s="296">
        <f t="shared" si="53"/>
        <v>0</v>
      </c>
      <c r="BC96" s="300">
        <v>0</v>
      </c>
      <c r="BD96" s="292">
        <f t="shared" si="48"/>
        <v>0</v>
      </c>
      <c r="BE96" s="296" t="str">
        <f t="shared" si="49"/>
        <v>geen actie</v>
      </c>
      <c r="BF96" s="273">
        <v>95</v>
      </c>
    </row>
    <row r="97" spans="1:58" x14ac:dyDescent="0.3">
      <c r="A97" s="273">
        <v>96</v>
      </c>
      <c r="B97" s="273" t="str">
        <f t="shared" si="35"/>
        <v>v</v>
      </c>
      <c r="C97" s="298"/>
      <c r="D97" s="299"/>
      <c r="E97" s="292"/>
      <c r="F97" s="292"/>
      <c r="G97" s="292">
        <f t="shared" si="36"/>
        <v>0</v>
      </c>
      <c r="H97" s="292"/>
      <c r="I97" s="153">
        <f>Aantallen!$B$1</f>
        <v>2021</v>
      </c>
      <c r="J97" s="453">
        <f t="shared" si="37"/>
        <v>2021</v>
      </c>
      <c r="K97" s="293">
        <f t="shared" si="51"/>
        <v>0</v>
      </c>
      <c r="L97" s="280">
        <v>0</v>
      </c>
      <c r="M97" s="294">
        <v>1</v>
      </c>
      <c r="N97" s="294"/>
      <c r="O97" s="294"/>
      <c r="P97" s="295">
        <f t="shared" si="38"/>
        <v>0</v>
      </c>
      <c r="Q97" s="294">
        <v>1</v>
      </c>
      <c r="R97" s="294"/>
      <c r="S97" s="294"/>
      <c r="T97" s="295">
        <f t="shared" si="39"/>
        <v>0</v>
      </c>
      <c r="U97" s="294">
        <v>1</v>
      </c>
      <c r="V97" s="294"/>
      <c r="W97" s="294"/>
      <c r="X97" s="295">
        <f t="shared" si="40"/>
        <v>0</v>
      </c>
      <c r="Y97" s="294">
        <v>1</v>
      </c>
      <c r="Z97" s="294"/>
      <c r="AA97" s="294"/>
      <c r="AB97" s="295">
        <f t="shared" si="41"/>
        <v>0</v>
      </c>
      <c r="AC97" s="294">
        <v>1</v>
      </c>
      <c r="AD97" s="294"/>
      <c r="AE97" s="294"/>
      <c r="AF97" s="295">
        <f t="shared" si="42"/>
        <v>0</v>
      </c>
      <c r="AG97" s="294">
        <v>1</v>
      </c>
      <c r="AH97" s="294"/>
      <c r="AI97" s="294"/>
      <c r="AJ97" s="295">
        <f t="shared" si="43"/>
        <v>0</v>
      </c>
      <c r="AK97" s="294">
        <v>1</v>
      </c>
      <c r="AL97" s="294">
        <v>0</v>
      </c>
      <c r="AM97" s="294">
        <v>0</v>
      </c>
      <c r="AN97" s="295">
        <f t="shared" si="44"/>
        <v>0</v>
      </c>
      <c r="AO97" s="294">
        <v>1</v>
      </c>
      <c r="AP97" s="294">
        <v>0</v>
      </c>
      <c r="AQ97" s="294">
        <v>0</v>
      </c>
      <c r="AR97" s="295">
        <f t="shared" si="45"/>
        <v>0</v>
      </c>
      <c r="AS97" s="294">
        <v>1</v>
      </c>
      <c r="AT97" s="294">
        <v>0</v>
      </c>
      <c r="AU97" s="294">
        <v>0</v>
      </c>
      <c r="AV97" s="295">
        <f t="shared" si="46"/>
        <v>0</v>
      </c>
      <c r="AW97" s="294">
        <v>1</v>
      </c>
      <c r="AX97" s="294">
        <v>0</v>
      </c>
      <c r="AY97" s="294">
        <v>0</v>
      </c>
      <c r="AZ97" s="294"/>
      <c r="BA97" s="295">
        <f t="shared" si="47"/>
        <v>0</v>
      </c>
      <c r="BB97" s="296">
        <f t="shared" si="53"/>
        <v>0</v>
      </c>
      <c r="BC97" s="300">
        <v>0</v>
      </c>
      <c r="BD97" s="292">
        <f t="shared" si="48"/>
        <v>0</v>
      </c>
      <c r="BE97" s="296" t="str">
        <f t="shared" si="49"/>
        <v>geen actie</v>
      </c>
      <c r="BF97" s="273">
        <v>96</v>
      </c>
    </row>
    <row r="98" spans="1:58" x14ac:dyDescent="0.3">
      <c r="A98" s="273">
        <v>97</v>
      </c>
      <c r="B98" s="273" t="str">
        <f t="shared" ref="B98:B124" si="54">IF(A98=BF98,"v","x")</f>
        <v>v</v>
      </c>
      <c r="C98" s="298"/>
      <c r="D98" s="299"/>
      <c r="E98" s="292"/>
      <c r="F98" s="292"/>
      <c r="G98" s="292">
        <f t="shared" ref="G98:G125" si="55">SUM(L98+P98+T98+X98+AB98+AF98+AJ98+AN98+AR98+AV98+BA98)</f>
        <v>0</v>
      </c>
      <c r="H98" s="292"/>
      <c r="I98" s="153">
        <f>Aantallen!$B$1</f>
        <v>2021</v>
      </c>
      <c r="J98" s="453">
        <f t="shared" ref="J98:J124" si="56">I98-H98</f>
        <v>2021</v>
      </c>
      <c r="K98" s="293">
        <f t="shared" si="51"/>
        <v>0</v>
      </c>
      <c r="L98" s="280">
        <v>0</v>
      </c>
      <c r="M98" s="294">
        <v>1</v>
      </c>
      <c r="N98" s="294"/>
      <c r="O98" s="294"/>
      <c r="P98" s="295">
        <f t="shared" ref="P98:P124" si="57">SUM(N98*10+O98)/M98*10</f>
        <v>0</v>
      </c>
      <c r="Q98" s="294">
        <v>1</v>
      </c>
      <c r="R98" s="294"/>
      <c r="S98" s="294"/>
      <c r="T98" s="295">
        <f t="shared" ref="T98:T124" si="58">SUM(R98*10+S98)/Q98*10</f>
        <v>0</v>
      </c>
      <c r="U98" s="294">
        <v>1</v>
      </c>
      <c r="V98" s="294"/>
      <c r="W98" s="294"/>
      <c r="X98" s="295">
        <f t="shared" ref="X98:X124" si="59">SUM(V98*10+W98)/U98*10</f>
        <v>0</v>
      </c>
      <c r="Y98" s="294">
        <v>1</v>
      </c>
      <c r="Z98" s="294"/>
      <c r="AA98" s="294"/>
      <c r="AB98" s="295">
        <f t="shared" ref="AB98:AB124" si="60">SUM(Z98*10+AA98)/Y98*10</f>
        <v>0</v>
      </c>
      <c r="AC98" s="294">
        <v>1</v>
      </c>
      <c r="AD98" s="294"/>
      <c r="AE98" s="294"/>
      <c r="AF98" s="295">
        <f t="shared" ref="AF98:AF124" si="61">SUM(AD98*10+AE98)/AC98*10</f>
        <v>0</v>
      </c>
      <c r="AG98" s="294">
        <v>1</v>
      </c>
      <c r="AH98" s="294"/>
      <c r="AI98" s="294"/>
      <c r="AJ98" s="295">
        <f t="shared" ref="AJ98:AJ124" si="62">SUM(AH98*10+AI98)/AG98*10</f>
        <v>0</v>
      </c>
      <c r="AK98" s="294">
        <v>1</v>
      </c>
      <c r="AL98" s="294">
        <v>0</v>
      </c>
      <c r="AM98" s="294">
        <v>0</v>
      </c>
      <c r="AN98" s="295">
        <f t="shared" ref="AN98:AN124" si="63">SUM(AL98*10+AM98)/AK98*10</f>
        <v>0</v>
      </c>
      <c r="AO98" s="294">
        <v>1</v>
      </c>
      <c r="AP98" s="294">
        <v>0</v>
      </c>
      <c r="AQ98" s="294">
        <v>0</v>
      </c>
      <c r="AR98" s="295">
        <f t="shared" ref="AR98:AR124" si="64">SUM(AP98*10+AQ98)/AO98*10</f>
        <v>0</v>
      </c>
      <c r="AS98" s="294">
        <v>1</v>
      </c>
      <c r="AT98" s="294">
        <v>0</v>
      </c>
      <c r="AU98" s="294">
        <v>0</v>
      </c>
      <c r="AV98" s="295">
        <f t="shared" ref="AV98:AV124" si="65">SUM(AT98*10+AU98)/AS98*10</f>
        <v>0</v>
      </c>
      <c r="AW98" s="294">
        <v>1</v>
      </c>
      <c r="AX98" s="294">
        <v>0</v>
      </c>
      <c r="AY98" s="294">
        <v>0</v>
      </c>
      <c r="AZ98" s="294"/>
      <c r="BA98" s="295">
        <f t="shared" ref="BA98:BA124" si="66">SUM(AX98*10+AY98)/AW98*10+AZ98</f>
        <v>0</v>
      </c>
      <c r="BB98" s="296">
        <f t="shared" si="53"/>
        <v>0</v>
      </c>
      <c r="BC98" s="300">
        <v>0</v>
      </c>
      <c r="BD98" s="292">
        <f t="shared" ref="BD98:BD124" si="67">BB98-BC98</f>
        <v>0</v>
      </c>
      <c r="BE98" s="296" t="str">
        <f t="shared" ref="BE98:BE124" si="68">IF(BD98=0,"geen actie",CONCATENATE("diploma uitschrijven: ",BB98," punten"))</f>
        <v>geen actie</v>
      </c>
      <c r="BF98" s="273">
        <v>97</v>
      </c>
    </row>
    <row r="99" spans="1:58" x14ac:dyDescent="0.3">
      <c r="A99" s="273">
        <v>98</v>
      </c>
      <c r="B99" s="273" t="str">
        <f t="shared" si="54"/>
        <v>v</v>
      </c>
      <c r="C99" s="298"/>
      <c r="D99" s="299"/>
      <c r="E99" s="292"/>
      <c r="F99" s="292"/>
      <c r="G99" s="292">
        <f t="shared" si="55"/>
        <v>0</v>
      </c>
      <c r="H99" s="292"/>
      <c r="I99" s="153">
        <f>Aantallen!$B$1</f>
        <v>2021</v>
      </c>
      <c r="J99" s="453">
        <f t="shared" si="56"/>
        <v>2021</v>
      </c>
      <c r="K99" s="293">
        <f t="shared" si="51"/>
        <v>0</v>
      </c>
      <c r="L99" s="280">
        <v>0</v>
      </c>
      <c r="M99" s="294">
        <v>1</v>
      </c>
      <c r="N99" s="294"/>
      <c r="O99" s="294"/>
      <c r="P99" s="295">
        <f t="shared" si="57"/>
        <v>0</v>
      </c>
      <c r="Q99" s="294">
        <v>1</v>
      </c>
      <c r="R99" s="294"/>
      <c r="S99" s="294"/>
      <c r="T99" s="295">
        <f t="shared" si="58"/>
        <v>0</v>
      </c>
      <c r="U99" s="294">
        <v>1</v>
      </c>
      <c r="V99" s="294"/>
      <c r="W99" s="294"/>
      <c r="X99" s="295">
        <f t="shared" si="59"/>
        <v>0</v>
      </c>
      <c r="Y99" s="294">
        <v>1</v>
      </c>
      <c r="Z99" s="294"/>
      <c r="AA99" s="294"/>
      <c r="AB99" s="295">
        <f t="shared" si="60"/>
        <v>0</v>
      </c>
      <c r="AC99" s="294">
        <v>1</v>
      </c>
      <c r="AD99" s="294"/>
      <c r="AE99" s="294"/>
      <c r="AF99" s="295">
        <f t="shared" si="61"/>
        <v>0</v>
      </c>
      <c r="AG99" s="294">
        <v>1</v>
      </c>
      <c r="AH99" s="294"/>
      <c r="AI99" s="294"/>
      <c r="AJ99" s="295">
        <f t="shared" si="62"/>
        <v>0</v>
      </c>
      <c r="AK99" s="294">
        <v>1</v>
      </c>
      <c r="AL99" s="294">
        <v>0</v>
      </c>
      <c r="AM99" s="294">
        <v>0</v>
      </c>
      <c r="AN99" s="295">
        <f t="shared" si="63"/>
        <v>0</v>
      </c>
      <c r="AO99" s="294">
        <v>1</v>
      </c>
      <c r="AP99" s="294">
        <v>0</v>
      </c>
      <c r="AQ99" s="294">
        <v>0</v>
      </c>
      <c r="AR99" s="295">
        <f t="shared" si="64"/>
        <v>0</v>
      </c>
      <c r="AS99" s="294">
        <v>1</v>
      </c>
      <c r="AT99" s="294">
        <v>0</v>
      </c>
      <c r="AU99" s="294">
        <v>0</v>
      </c>
      <c r="AV99" s="295">
        <f t="shared" si="65"/>
        <v>0</v>
      </c>
      <c r="AW99" s="294">
        <v>1</v>
      </c>
      <c r="AX99" s="294">
        <v>0</v>
      </c>
      <c r="AY99" s="294">
        <v>0</v>
      </c>
      <c r="AZ99" s="294"/>
      <c r="BA99" s="295">
        <f t="shared" si="66"/>
        <v>0</v>
      </c>
      <c r="BB99" s="296">
        <f t="shared" si="53"/>
        <v>0</v>
      </c>
      <c r="BC99" s="300">
        <v>0</v>
      </c>
      <c r="BD99" s="292">
        <f t="shared" si="67"/>
        <v>0</v>
      </c>
      <c r="BE99" s="296" t="str">
        <f t="shared" si="68"/>
        <v>geen actie</v>
      </c>
      <c r="BF99" s="273">
        <v>98</v>
      </c>
    </row>
    <row r="100" spans="1:58" x14ac:dyDescent="0.3">
      <c r="A100" s="273">
        <v>99</v>
      </c>
      <c r="B100" s="273" t="str">
        <f t="shared" si="54"/>
        <v>v</v>
      </c>
      <c r="C100" s="298"/>
      <c r="D100" s="299"/>
      <c r="E100" s="292"/>
      <c r="F100" s="292"/>
      <c r="G100" s="292">
        <f t="shared" si="55"/>
        <v>0</v>
      </c>
      <c r="H100" s="292"/>
      <c r="I100" s="153">
        <f>Aantallen!$B$1</f>
        <v>2021</v>
      </c>
      <c r="J100" s="453">
        <f t="shared" si="56"/>
        <v>2021</v>
      </c>
      <c r="K100" s="293">
        <f t="shared" si="51"/>
        <v>0</v>
      </c>
      <c r="L100" s="280">
        <v>0</v>
      </c>
      <c r="M100" s="294">
        <v>1</v>
      </c>
      <c r="N100" s="294"/>
      <c r="O100" s="294"/>
      <c r="P100" s="295">
        <f t="shared" si="57"/>
        <v>0</v>
      </c>
      <c r="Q100" s="294">
        <v>1</v>
      </c>
      <c r="R100" s="294"/>
      <c r="S100" s="294"/>
      <c r="T100" s="295">
        <f t="shared" si="58"/>
        <v>0</v>
      </c>
      <c r="U100" s="294">
        <v>1</v>
      </c>
      <c r="V100" s="294"/>
      <c r="W100" s="294"/>
      <c r="X100" s="295">
        <f t="shared" si="59"/>
        <v>0</v>
      </c>
      <c r="Y100" s="294">
        <v>1</v>
      </c>
      <c r="Z100" s="294"/>
      <c r="AA100" s="294"/>
      <c r="AB100" s="295">
        <f t="shared" si="60"/>
        <v>0</v>
      </c>
      <c r="AC100" s="294">
        <v>1</v>
      </c>
      <c r="AD100" s="294"/>
      <c r="AE100" s="294"/>
      <c r="AF100" s="295">
        <f t="shared" si="61"/>
        <v>0</v>
      </c>
      <c r="AG100" s="294">
        <v>1</v>
      </c>
      <c r="AH100" s="294"/>
      <c r="AI100" s="294"/>
      <c r="AJ100" s="295">
        <f t="shared" si="62"/>
        <v>0</v>
      </c>
      <c r="AK100" s="294">
        <v>1</v>
      </c>
      <c r="AL100" s="294">
        <v>0</v>
      </c>
      <c r="AM100" s="294">
        <v>0</v>
      </c>
      <c r="AN100" s="295">
        <f t="shared" si="63"/>
        <v>0</v>
      </c>
      <c r="AO100" s="294">
        <v>1</v>
      </c>
      <c r="AP100" s="294">
        <v>0</v>
      </c>
      <c r="AQ100" s="294">
        <v>0</v>
      </c>
      <c r="AR100" s="295">
        <f t="shared" si="64"/>
        <v>0</v>
      </c>
      <c r="AS100" s="294">
        <v>1</v>
      </c>
      <c r="AT100" s="294">
        <v>0</v>
      </c>
      <c r="AU100" s="294">
        <v>0</v>
      </c>
      <c r="AV100" s="295">
        <f t="shared" si="65"/>
        <v>0</v>
      </c>
      <c r="AW100" s="294">
        <v>1</v>
      </c>
      <c r="AX100" s="294">
        <v>0</v>
      </c>
      <c r="AY100" s="294">
        <v>0</v>
      </c>
      <c r="AZ100" s="294"/>
      <c r="BA100" s="295">
        <f t="shared" si="66"/>
        <v>0</v>
      </c>
      <c r="BB100" s="296">
        <f t="shared" si="53"/>
        <v>0</v>
      </c>
      <c r="BC100" s="300">
        <v>0</v>
      </c>
      <c r="BD100" s="292">
        <f t="shared" si="67"/>
        <v>0</v>
      </c>
      <c r="BE100" s="296" t="str">
        <f t="shared" si="68"/>
        <v>geen actie</v>
      </c>
      <c r="BF100" s="273">
        <v>99</v>
      </c>
    </row>
    <row r="101" spans="1:58" x14ac:dyDescent="0.3">
      <c r="A101" s="273">
        <v>100</v>
      </c>
      <c r="B101" s="273" t="str">
        <f t="shared" si="54"/>
        <v>v</v>
      </c>
      <c r="C101" s="298"/>
      <c r="D101" s="299"/>
      <c r="E101" s="292"/>
      <c r="F101" s="292"/>
      <c r="G101" s="292">
        <f t="shared" si="55"/>
        <v>0</v>
      </c>
      <c r="H101" s="292"/>
      <c r="I101" s="153">
        <f>Aantallen!$B$1</f>
        <v>2021</v>
      </c>
      <c r="J101" s="453">
        <f t="shared" si="56"/>
        <v>2021</v>
      </c>
      <c r="K101" s="293">
        <f t="shared" si="51"/>
        <v>0</v>
      </c>
      <c r="L101" s="280">
        <v>0</v>
      </c>
      <c r="M101" s="294">
        <v>1</v>
      </c>
      <c r="N101" s="294"/>
      <c r="O101" s="294"/>
      <c r="P101" s="295">
        <f t="shared" si="57"/>
        <v>0</v>
      </c>
      <c r="Q101" s="294">
        <v>1</v>
      </c>
      <c r="R101" s="294"/>
      <c r="S101" s="294"/>
      <c r="T101" s="295">
        <f t="shared" si="58"/>
        <v>0</v>
      </c>
      <c r="U101" s="294">
        <v>1</v>
      </c>
      <c r="V101" s="294"/>
      <c r="W101" s="294"/>
      <c r="X101" s="295">
        <f t="shared" si="59"/>
        <v>0</v>
      </c>
      <c r="Y101" s="294">
        <v>1</v>
      </c>
      <c r="Z101" s="294"/>
      <c r="AA101" s="294"/>
      <c r="AB101" s="295">
        <f t="shared" si="60"/>
        <v>0</v>
      </c>
      <c r="AC101" s="294">
        <v>1</v>
      </c>
      <c r="AD101" s="294"/>
      <c r="AE101" s="294"/>
      <c r="AF101" s="295">
        <f t="shared" si="61"/>
        <v>0</v>
      </c>
      <c r="AG101" s="294">
        <v>1</v>
      </c>
      <c r="AH101" s="294"/>
      <c r="AI101" s="294"/>
      <c r="AJ101" s="295">
        <f t="shared" si="62"/>
        <v>0</v>
      </c>
      <c r="AK101" s="294">
        <v>1</v>
      </c>
      <c r="AL101" s="294">
        <v>0</v>
      </c>
      <c r="AM101" s="294">
        <v>0</v>
      </c>
      <c r="AN101" s="295">
        <f t="shared" si="63"/>
        <v>0</v>
      </c>
      <c r="AO101" s="294">
        <v>1</v>
      </c>
      <c r="AP101" s="294">
        <v>0</v>
      </c>
      <c r="AQ101" s="294">
        <v>0</v>
      </c>
      <c r="AR101" s="295">
        <f t="shared" si="64"/>
        <v>0</v>
      </c>
      <c r="AS101" s="294">
        <v>1</v>
      </c>
      <c r="AT101" s="294">
        <v>0</v>
      </c>
      <c r="AU101" s="294">
        <v>0</v>
      </c>
      <c r="AV101" s="295">
        <f t="shared" si="65"/>
        <v>0</v>
      </c>
      <c r="AW101" s="294">
        <v>1</v>
      </c>
      <c r="AX101" s="294">
        <v>0</v>
      </c>
      <c r="AY101" s="294">
        <v>0</v>
      </c>
      <c r="AZ101" s="294"/>
      <c r="BA101" s="295">
        <f t="shared" si="66"/>
        <v>0</v>
      </c>
      <c r="BB101" s="296">
        <f t="shared" si="53"/>
        <v>0</v>
      </c>
      <c r="BC101" s="300">
        <v>0</v>
      </c>
      <c r="BD101" s="292">
        <f t="shared" si="67"/>
        <v>0</v>
      </c>
      <c r="BE101" s="296" t="str">
        <f t="shared" si="68"/>
        <v>geen actie</v>
      </c>
      <c r="BF101" s="273">
        <v>100</v>
      </c>
    </row>
    <row r="102" spans="1:58" x14ac:dyDescent="0.3">
      <c r="A102" s="273">
        <v>101</v>
      </c>
      <c r="B102" s="273" t="str">
        <f t="shared" si="54"/>
        <v>v</v>
      </c>
      <c r="C102" s="298"/>
      <c r="D102" s="299"/>
      <c r="E102" s="292"/>
      <c r="F102" s="292"/>
      <c r="G102" s="292">
        <f t="shared" si="55"/>
        <v>0</v>
      </c>
      <c r="H102" s="292"/>
      <c r="I102" s="153">
        <f>Aantallen!$B$1</f>
        <v>2021</v>
      </c>
      <c r="J102" s="453">
        <f t="shared" si="56"/>
        <v>2021</v>
      </c>
      <c r="K102" s="293">
        <f t="shared" si="51"/>
        <v>0</v>
      </c>
      <c r="L102" s="280">
        <v>0</v>
      </c>
      <c r="M102" s="294">
        <v>1</v>
      </c>
      <c r="N102" s="294"/>
      <c r="O102" s="294"/>
      <c r="P102" s="295">
        <f t="shared" si="57"/>
        <v>0</v>
      </c>
      <c r="Q102" s="294">
        <v>1</v>
      </c>
      <c r="R102" s="294"/>
      <c r="S102" s="294"/>
      <c r="T102" s="295">
        <f t="shared" si="58"/>
        <v>0</v>
      </c>
      <c r="U102" s="294">
        <v>1</v>
      </c>
      <c r="V102" s="294"/>
      <c r="W102" s="294"/>
      <c r="X102" s="295">
        <f t="shared" si="59"/>
        <v>0</v>
      </c>
      <c r="Y102" s="294">
        <v>1</v>
      </c>
      <c r="Z102" s="294"/>
      <c r="AA102" s="294"/>
      <c r="AB102" s="295">
        <f t="shared" si="60"/>
        <v>0</v>
      </c>
      <c r="AC102" s="294">
        <v>1</v>
      </c>
      <c r="AD102" s="294"/>
      <c r="AE102" s="294"/>
      <c r="AF102" s="295">
        <f t="shared" si="61"/>
        <v>0</v>
      </c>
      <c r="AG102" s="294">
        <v>1</v>
      </c>
      <c r="AH102" s="294"/>
      <c r="AI102" s="294"/>
      <c r="AJ102" s="295">
        <f t="shared" si="62"/>
        <v>0</v>
      </c>
      <c r="AK102" s="294">
        <v>1</v>
      </c>
      <c r="AL102" s="294">
        <v>0</v>
      </c>
      <c r="AM102" s="294">
        <v>0</v>
      </c>
      <c r="AN102" s="295">
        <f t="shared" si="63"/>
        <v>0</v>
      </c>
      <c r="AO102" s="294">
        <v>1</v>
      </c>
      <c r="AP102" s="294">
        <v>0</v>
      </c>
      <c r="AQ102" s="294">
        <v>0</v>
      </c>
      <c r="AR102" s="295">
        <f t="shared" si="64"/>
        <v>0</v>
      </c>
      <c r="AS102" s="294">
        <v>1</v>
      </c>
      <c r="AT102" s="294">
        <v>0</v>
      </c>
      <c r="AU102" s="294">
        <v>0</v>
      </c>
      <c r="AV102" s="295">
        <f t="shared" si="65"/>
        <v>0</v>
      </c>
      <c r="AW102" s="294">
        <v>1</v>
      </c>
      <c r="AX102" s="294">
        <v>0</v>
      </c>
      <c r="AY102" s="294">
        <v>0</v>
      </c>
      <c r="AZ102" s="294"/>
      <c r="BA102" s="295">
        <f t="shared" si="66"/>
        <v>0</v>
      </c>
      <c r="BB102" s="296">
        <f t="shared" si="53"/>
        <v>0</v>
      </c>
      <c r="BC102" s="300">
        <v>0</v>
      </c>
      <c r="BD102" s="292">
        <f t="shared" si="67"/>
        <v>0</v>
      </c>
      <c r="BE102" s="296" t="str">
        <f t="shared" si="68"/>
        <v>geen actie</v>
      </c>
      <c r="BF102" s="273">
        <v>101</v>
      </c>
    </row>
    <row r="103" spans="1:58" x14ac:dyDescent="0.3">
      <c r="A103" s="273">
        <v>102</v>
      </c>
      <c r="B103" s="273" t="str">
        <f t="shared" si="54"/>
        <v>v</v>
      </c>
      <c r="C103" s="298"/>
      <c r="D103" s="299"/>
      <c r="E103" s="292"/>
      <c r="F103" s="292"/>
      <c r="G103" s="292">
        <f t="shared" si="55"/>
        <v>0</v>
      </c>
      <c r="H103" s="292"/>
      <c r="I103" s="153">
        <f>Aantallen!$B$1</f>
        <v>2021</v>
      </c>
      <c r="J103" s="453">
        <f t="shared" si="56"/>
        <v>2021</v>
      </c>
      <c r="K103" s="293">
        <f t="shared" si="51"/>
        <v>0</v>
      </c>
      <c r="L103" s="280">
        <v>0</v>
      </c>
      <c r="M103" s="294">
        <v>1</v>
      </c>
      <c r="N103" s="294"/>
      <c r="O103" s="294"/>
      <c r="P103" s="295">
        <f t="shared" si="57"/>
        <v>0</v>
      </c>
      <c r="Q103" s="294">
        <v>1</v>
      </c>
      <c r="R103" s="294"/>
      <c r="S103" s="294"/>
      <c r="T103" s="295">
        <f t="shared" si="58"/>
        <v>0</v>
      </c>
      <c r="U103" s="294">
        <v>1</v>
      </c>
      <c r="V103" s="294"/>
      <c r="W103" s="294"/>
      <c r="X103" s="295">
        <f t="shared" si="59"/>
        <v>0</v>
      </c>
      <c r="Y103" s="294">
        <v>1</v>
      </c>
      <c r="Z103" s="294"/>
      <c r="AA103" s="294"/>
      <c r="AB103" s="295">
        <f t="shared" si="60"/>
        <v>0</v>
      </c>
      <c r="AC103" s="294">
        <v>1</v>
      </c>
      <c r="AD103" s="294"/>
      <c r="AE103" s="294"/>
      <c r="AF103" s="295">
        <f t="shared" si="61"/>
        <v>0</v>
      </c>
      <c r="AG103" s="294">
        <v>1</v>
      </c>
      <c r="AH103" s="294"/>
      <c r="AI103" s="294"/>
      <c r="AJ103" s="295">
        <f t="shared" si="62"/>
        <v>0</v>
      </c>
      <c r="AK103" s="294">
        <v>1</v>
      </c>
      <c r="AL103" s="294">
        <v>0</v>
      </c>
      <c r="AM103" s="294">
        <v>0</v>
      </c>
      <c r="AN103" s="295">
        <f t="shared" si="63"/>
        <v>0</v>
      </c>
      <c r="AO103" s="294">
        <v>1</v>
      </c>
      <c r="AP103" s="294">
        <v>0</v>
      </c>
      <c r="AQ103" s="294">
        <v>0</v>
      </c>
      <c r="AR103" s="295">
        <f t="shared" si="64"/>
        <v>0</v>
      </c>
      <c r="AS103" s="294">
        <v>1</v>
      </c>
      <c r="AT103" s="294">
        <v>0</v>
      </c>
      <c r="AU103" s="294">
        <v>0</v>
      </c>
      <c r="AV103" s="295">
        <f t="shared" si="65"/>
        <v>0</v>
      </c>
      <c r="AW103" s="294">
        <v>1</v>
      </c>
      <c r="AX103" s="294">
        <v>0</v>
      </c>
      <c r="AY103" s="294">
        <v>0</v>
      </c>
      <c r="AZ103" s="294"/>
      <c r="BA103" s="295">
        <f t="shared" si="66"/>
        <v>0</v>
      </c>
      <c r="BB103" s="296">
        <f t="shared" si="53"/>
        <v>0</v>
      </c>
      <c r="BC103" s="300">
        <v>0</v>
      </c>
      <c r="BD103" s="292">
        <f t="shared" si="67"/>
        <v>0</v>
      </c>
      <c r="BE103" s="296" t="str">
        <f t="shared" si="68"/>
        <v>geen actie</v>
      </c>
      <c r="BF103" s="273">
        <v>102</v>
      </c>
    </row>
    <row r="104" spans="1:58" x14ac:dyDescent="0.3">
      <c r="A104" s="273">
        <v>103</v>
      </c>
      <c r="B104" s="273" t="str">
        <f t="shared" si="54"/>
        <v>v</v>
      </c>
      <c r="C104" s="298"/>
      <c r="D104" s="299"/>
      <c r="E104" s="292"/>
      <c r="F104" s="292"/>
      <c r="G104" s="292">
        <f t="shared" si="55"/>
        <v>0</v>
      </c>
      <c r="H104" s="292"/>
      <c r="I104" s="153">
        <f>Aantallen!$B$1</f>
        <v>2021</v>
      </c>
      <c r="J104" s="453">
        <f t="shared" si="56"/>
        <v>2021</v>
      </c>
      <c r="K104" s="293">
        <f t="shared" si="51"/>
        <v>0</v>
      </c>
      <c r="L104" s="280">
        <v>0</v>
      </c>
      <c r="M104" s="294">
        <v>1</v>
      </c>
      <c r="N104" s="294"/>
      <c r="O104" s="294"/>
      <c r="P104" s="295">
        <f t="shared" si="57"/>
        <v>0</v>
      </c>
      <c r="Q104" s="294">
        <v>1</v>
      </c>
      <c r="R104" s="294"/>
      <c r="S104" s="294"/>
      <c r="T104" s="295">
        <f t="shared" si="58"/>
        <v>0</v>
      </c>
      <c r="U104" s="294">
        <v>1</v>
      </c>
      <c r="V104" s="294"/>
      <c r="W104" s="294"/>
      <c r="X104" s="295">
        <f t="shared" si="59"/>
        <v>0</v>
      </c>
      <c r="Y104" s="294">
        <v>1</v>
      </c>
      <c r="Z104" s="294"/>
      <c r="AA104" s="294"/>
      <c r="AB104" s="295">
        <f t="shared" si="60"/>
        <v>0</v>
      </c>
      <c r="AC104" s="294">
        <v>1</v>
      </c>
      <c r="AD104" s="294"/>
      <c r="AE104" s="294"/>
      <c r="AF104" s="295">
        <f t="shared" si="61"/>
        <v>0</v>
      </c>
      <c r="AG104" s="294">
        <v>1</v>
      </c>
      <c r="AH104" s="294"/>
      <c r="AI104" s="294"/>
      <c r="AJ104" s="295">
        <f t="shared" si="62"/>
        <v>0</v>
      </c>
      <c r="AK104" s="294">
        <v>1</v>
      </c>
      <c r="AL104" s="294">
        <v>0</v>
      </c>
      <c r="AM104" s="294">
        <v>0</v>
      </c>
      <c r="AN104" s="295">
        <f t="shared" si="63"/>
        <v>0</v>
      </c>
      <c r="AO104" s="294">
        <v>1</v>
      </c>
      <c r="AP104" s="294">
        <v>0</v>
      </c>
      <c r="AQ104" s="294">
        <v>0</v>
      </c>
      <c r="AR104" s="295">
        <f t="shared" si="64"/>
        <v>0</v>
      </c>
      <c r="AS104" s="294">
        <v>1</v>
      </c>
      <c r="AT104" s="294">
        <v>0</v>
      </c>
      <c r="AU104" s="294">
        <v>0</v>
      </c>
      <c r="AV104" s="295">
        <f t="shared" si="65"/>
        <v>0</v>
      </c>
      <c r="AW104" s="294">
        <v>1</v>
      </c>
      <c r="AX104" s="294">
        <v>0</v>
      </c>
      <c r="AY104" s="294">
        <v>0</v>
      </c>
      <c r="AZ104" s="294"/>
      <c r="BA104" s="295">
        <f t="shared" si="66"/>
        <v>0</v>
      </c>
      <c r="BB104" s="296">
        <f t="shared" si="53"/>
        <v>0</v>
      </c>
      <c r="BC104" s="300">
        <v>0</v>
      </c>
      <c r="BD104" s="292">
        <f t="shared" si="67"/>
        <v>0</v>
      </c>
      <c r="BE104" s="296" t="str">
        <f t="shared" si="68"/>
        <v>geen actie</v>
      </c>
      <c r="BF104" s="273">
        <v>103</v>
      </c>
    </row>
    <row r="105" spans="1:58" x14ac:dyDescent="0.3">
      <c r="A105" s="273">
        <v>104</v>
      </c>
      <c r="B105" s="273" t="str">
        <f t="shared" si="54"/>
        <v>v</v>
      </c>
      <c r="C105" s="298"/>
      <c r="D105" s="299"/>
      <c r="E105" s="292"/>
      <c r="F105" s="292"/>
      <c r="G105" s="292">
        <f t="shared" si="55"/>
        <v>0</v>
      </c>
      <c r="H105" s="292"/>
      <c r="I105" s="153">
        <f>Aantallen!$B$1</f>
        <v>2021</v>
      </c>
      <c r="J105" s="453">
        <f t="shared" si="56"/>
        <v>2021</v>
      </c>
      <c r="K105" s="293">
        <f t="shared" si="51"/>
        <v>0</v>
      </c>
      <c r="L105" s="280">
        <v>0</v>
      </c>
      <c r="M105" s="294">
        <v>1</v>
      </c>
      <c r="N105" s="294"/>
      <c r="O105" s="294"/>
      <c r="P105" s="295">
        <f t="shared" si="57"/>
        <v>0</v>
      </c>
      <c r="Q105" s="294">
        <v>1</v>
      </c>
      <c r="R105" s="294"/>
      <c r="S105" s="294"/>
      <c r="T105" s="295">
        <f t="shared" si="58"/>
        <v>0</v>
      </c>
      <c r="U105" s="294">
        <v>1</v>
      </c>
      <c r="V105" s="294"/>
      <c r="W105" s="294"/>
      <c r="X105" s="295">
        <f t="shared" si="59"/>
        <v>0</v>
      </c>
      <c r="Y105" s="294">
        <v>1</v>
      </c>
      <c r="Z105" s="294"/>
      <c r="AA105" s="294"/>
      <c r="AB105" s="295">
        <f t="shared" si="60"/>
        <v>0</v>
      </c>
      <c r="AC105" s="294">
        <v>1</v>
      </c>
      <c r="AD105" s="294"/>
      <c r="AE105" s="294"/>
      <c r="AF105" s="295">
        <f t="shared" si="61"/>
        <v>0</v>
      </c>
      <c r="AG105" s="294">
        <v>1</v>
      </c>
      <c r="AH105" s="294"/>
      <c r="AI105" s="294"/>
      <c r="AJ105" s="295">
        <f t="shared" si="62"/>
        <v>0</v>
      </c>
      <c r="AK105" s="294">
        <v>1</v>
      </c>
      <c r="AL105" s="294">
        <v>0</v>
      </c>
      <c r="AM105" s="294">
        <v>0</v>
      </c>
      <c r="AN105" s="295">
        <f t="shared" si="63"/>
        <v>0</v>
      </c>
      <c r="AO105" s="294">
        <v>1</v>
      </c>
      <c r="AP105" s="294">
        <v>0</v>
      </c>
      <c r="AQ105" s="294">
        <v>0</v>
      </c>
      <c r="AR105" s="295">
        <f t="shared" si="64"/>
        <v>0</v>
      </c>
      <c r="AS105" s="294">
        <v>1</v>
      </c>
      <c r="AT105" s="294">
        <v>0</v>
      </c>
      <c r="AU105" s="294">
        <v>0</v>
      </c>
      <c r="AV105" s="295">
        <f t="shared" si="65"/>
        <v>0</v>
      </c>
      <c r="AW105" s="294">
        <v>1</v>
      </c>
      <c r="AX105" s="294">
        <v>0</v>
      </c>
      <c r="AY105" s="294">
        <v>0</v>
      </c>
      <c r="AZ105" s="294"/>
      <c r="BA105" s="295">
        <f t="shared" si="66"/>
        <v>0</v>
      </c>
      <c r="BB105" s="296">
        <f t="shared" si="53"/>
        <v>0</v>
      </c>
      <c r="BC105" s="300">
        <v>0</v>
      </c>
      <c r="BD105" s="292">
        <f t="shared" si="67"/>
        <v>0</v>
      </c>
      <c r="BE105" s="296" t="str">
        <f t="shared" si="68"/>
        <v>geen actie</v>
      </c>
      <c r="BF105" s="273">
        <v>104</v>
      </c>
    </row>
    <row r="106" spans="1:58" x14ac:dyDescent="0.3">
      <c r="A106" s="273">
        <v>105</v>
      </c>
      <c r="B106" s="273" t="str">
        <f t="shared" si="54"/>
        <v>v</v>
      </c>
      <c r="C106" s="298"/>
      <c r="D106" s="299"/>
      <c r="E106" s="292"/>
      <c r="F106" s="292"/>
      <c r="G106" s="292">
        <f t="shared" si="55"/>
        <v>0</v>
      </c>
      <c r="H106" s="292"/>
      <c r="I106" s="153">
        <f>Aantallen!$B$1</f>
        <v>2021</v>
      </c>
      <c r="J106" s="453">
        <f t="shared" si="56"/>
        <v>2021</v>
      </c>
      <c r="K106" s="293">
        <f t="shared" ref="K106:K124" si="69">G106-L106</f>
        <v>0</v>
      </c>
      <c r="L106" s="280">
        <v>0</v>
      </c>
      <c r="M106" s="294">
        <v>1</v>
      </c>
      <c r="N106" s="294"/>
      <c r="O106" s="294"/>
      <c r="P106" s="295">
        <f t="shared" si="57"/>
        <v>0</v>
      </c>
      <c r="Q106" s="294">
        <v>1</v>
      </c>
      <c r="R106" s="294"/>
      <c r="S106" s="294"/>
      <c r="T106" s="295">
        <f t="shared" si="58"/>
        <v>0</v>
      </c>
      <c r="U106" s="294">
        <v>1</v>
      </c>
      <c r="V106" s="294"/>
      <c r="W106" s="294"/>
      <c r="X106" s="295">
        <f t="shared" si="59"/>
        <v>0</v>
      </c>
      <c r="Y106" s="294">
        <v>1</v>
      </c>
      <c r="Z106" s="294"/>
      <c r="AA106" s="294"/>
      <c r="AB106" s="295">
        <f t="shared" si="60"/>
        <v>0</v>
      </c>
      <c r="AC106" s="294">
        <v>1</v>
      </c>
      <c r="AD106" s="294"/>
      <c r="AE106" s="294"/>
      <c r="AF106" s="295">
        <f t="shared" si="61"/>
        <v>0</v>
      </c>
      <c r="AG106" s="294">
        <v>1</v>
      </c>
      <c r="AH106" s="294"/>
      <c r="AI106" s="294"/>
      <c r="AJ106" s="295">
        <f t="shared" si="62"/>
        <v>0</v>
      </c>
      <c r="AK106" s="294">
        <v>1</v>
      </c>
      <c r="AL106" s="294">
        <v>0</v>
      </c>
      <c r="AM106" s="294">
        <v>0</v>
      </c>
      <c r="AN106" s="295">
        <f t="shared" si="63"/>
        <v>0</v>
      </c>
      <c r="AO106" s="294">
        <v>1</v>
      </c>
      <c r="AP106" s="294">
        <v>0</v>
      </c>
      <c r="AQ106" s="294">
        <v>0</v>
      </c>
      <c r="AR106" s="295">
        <f t="shared" si="64"/>
        <v>0</v>
      </c>
      <c r="AS106" s="294">
        <v>1</v>
      </c>
      <c r="AT106" s="294">
        <v>0</v>
      </c>
      <c r="AU106" s="294">
        <v>0</v>
      </c>
      <c r="AV106" s="295">
        <f t="shared" si="65"/>
        <v>0</v>
      </c>
      <c r="AW106" s="294">
        <v>1</v>
      </c>
      <c r="AX106" s="294">
        <v>0</v>
      </c>
      <c r="AY106" s="294">
        <v>0</v>
      </c>
      <c r="AZ106" s="294"/>
      <c r="BA106" s="295">
        <f t="shared" si="66"/>
        <v>0</v>
      </c>
      <c r="BB106" s="296">
        <f t="shared" si="53"/>
        <v>0</v>
      </c>
      <c r="BC106" s="300">
        <v>0</v>
      </c>
      <c r="BD106" s="292">
        <f t="shared" si="67"/>
        <v>0</v>
      </c>
      <c r="BE106" s="296" t="str">
        <f t="shared" si="68"/>
        <v>geen actie</v>
      </c>
      <c r="BF106" s="273">
        <v>105</v>
      </c>
    </row>
    <row r="107" spans="1:58" x14ac:dyDescent="0.3">
      <c r="A107" s="273">
        <v>106</v>
      </c>
      <c r="B107" s="273" t="str">
        <f t="shared" si="54"/>
        <v>v</v>
      </c>
      <c r="C107" s="298"/>
      <c r="D107" s="299"/>
      <c r="E107" s="292"/>
      <c r="F107" s="292"/>
      <c r="G107" s="292">
        <f t="shared" si="55"/>
        <v>0</v>
      </c>
      <c r="H107" s="292"/>
      <c r="I107" s="153">
        <f>Aantallen!$B$1</f>
        <v>2021</v>
      </c>
      <c r="J107" s="453">
        <f t="shared" si="56"/>
        <v>2021</v>
      </c>
      <c r="K107" s="293">
        <f t="shared" si="69"/>
        <v>0</v>
      </c>
      <c r="L107" s="280">
        <v>0</v>
      </c>
      <c r="M107" s="294">
        <v>1</v>
      </c>
      <c r="N107" s="294"/>
      <c r="O107" s="294"/>
      <c r="P107" s="295">
        <f t="shared" si="57"/>
        <v>0</v>
      </c>
      <c r="Q107" s="294">
        <v>1</v>
      </c>
      <c r="R107" s="294"/>
      <c r="S107" s="294"/>
      <c r="T107" s="295">
        <f t="shared" si="58"/>
        <v>0</v>
      </c>
      <c r="U107" s="294">
        <v>1</v>
      </c>
      <c r="V107" s="294"/>
      <c r="W107" s="294"/>
      <c r="X107" s="295">
        <f t="shared" si="59"/>
        <v>0</v>
      </c>
      <c r="Y107" s="294">
        <v>1</v>
      </c>
      <c r="Z107" s="294"/>
      <c r="AA107" s="294"/>
      <c r="AB107" s="295">
        <f t="shared" si="60"/>
        <v>0</v>
      </c>
      <c r="AC107" s="294">
        <v>1</v>
      </c>
      <c r="AD107" s="294"/>
      <c r="AE107" s="294"/>
      <c r="AF107" s="295">
        <f t="shared" si="61"/>
        <v>0</v>
      </c>
      <c r="AG107" s="294">
        <v>1</v>
      </c>
      <c r="AH107" s="294"/>
      <c r="AI107" s="294"/>
      <c r="AJ107" s="295">
        <f t="shared" si="62"/>
        <v>0</v>
      </c>
      <c r="AK107" s="294">
        <v>1</v>
      </c>
      <c r="AL107" s="294">
        <v>0</v>
      </c>
      <c r="AM107" s="294">
        <v>0</v>
      </c>
      <c r="AN107" s="295">
        <f t="shared" si="63"/>
        <v>0</v>
      </c>
      <c r="AO107" s="294">
        <v>1</v>
      </c>
      <c r="AP107" s="294">
        <v>0</v>
      </c>
      <c r="AQ107" s="294">
        <v>0</v>
      </c>
      <c r="AR107" s="295">
        <f t="shared" si="64"/>
        <v>0</v>
      </c>
      <c r="AS107" s="294">
        <v>1</v>
      </c>
      <c r="AT107" s="294">
        <v>0</v>
      </c>
      <c r="AU107" s="294">
        <v>0</v>
      </c>
      <c r="AV107" s="295">
        <f t="shared" si="65"/>
        <v>0</v>
      </c>
      <c r="AW107" s="294">
        <v>1</v>
      </c>
      <c r="AX107" s="294">
        <v>0</v>
      </c>
      <c r="AY107" s="294">
        <v>0</v>
      </c>
      <c r="AZ107" s="294"/>
      <c r="BA107" s="295">
        <f t="shared" si="66"/>
        <v>0</v>
      </c>
      <c r="BB107" s="296">
        <f t="shared" si="53"/>
        <v>0</v>
      </c>
      <c r="BC107" s="300">
        <v>0</v>
      </c>
      <c r="BD107" s="292">
        <f t="shared" si="67"/>
        <v>0</v>
      </c>
      <c r="BE107" s="296" t="str">
        <f t="shared" si="68"/>
        <v>geen actie</v>
      </c>
      <c r="BF107" s="273">
        <v>106</v>
      </c>
    </row>
    <row r="108" spans="1:58" x14ac:dyDescent="0.3">
      <c r="A108" s="273">
        <v>107</v>
      </c>
      <c r="B108" s="273" t="str">
        <f t="shared" si="54"/>
        <v>v</v>
      </c>
      <c r="C108" s="298"/>
      <c r="D108" s="299"/>
      <c r="E108" s="292"/>
      <c r="F108" s="292"/>
      <c r="G108" s="292">
        <f t="shared" si="55"/>
        <v>0</v>
      </c>
      <c r="H108" s="292"/>
      <c r="I108" s="153">
        <f>Aantallen!$B$1</f>
        <v>2021</v>
      </c>
      <c r="J108" s="453">
        <f t="shared" si="56"/>
        <v>2021</v>
      </c>
      <c r="K108" s="293">
        <f t="shared" si="69"/>
        <v>0</v>
      </c>
      <c r="L108" s="280">
        <v>0</v>
      </c>
      <c r="M108" s="294">
        <v>1</v>
      </c>
      <c r="N108" s="294"/>
      <c r="O108" s="294"/>
      <c r="P108" s="295">
        <f t="shared" si="57"/>
        <v>0</v>
      </c>
      <c r="Q108" s="294">
        <v>1</v>
      </c>
      <c r="R108" s="294"/>
      <c r="S108" s="294"/>
      <c r="T108" s="295">
        <f t="shared" si="58"/>
        <v>0</v>
      </c>
      <c r="U108" s="294">
        <v>1</v>
      </c>
      <c r="V108" s="294"/>
      <c r="W108" s="294"/>
      <c r="X108" s="295">
        <f t="shared" si="59"/>
        <v>0</v>
      </c>
      <c r="Y108" s="294">
        <v>1</v>
      </c>
      <c r="Z108" s="294"/>
      <c r="AA108" s="294"/>
      <c r="AB108" s="295">
        <f t="shared" si="60"/>
        <v>0</v>
      </c>
      <c r="AC108" s="294">
        <v>1</v>
      </c>
      <c r="AD108" s="294"/>
      <c r="AE108" s="294"/>
      <c r="AF108" s="295">
        <f t="shared" si="61"/>
        <v>0</v>
      </c>
      <c r="AG108" s="294">
        <v>1</v>
      </c>
      <c r="AH108" s="294"/>
      <c r="AI108" s="294"/>
      <c r="AJ108" s="295">
        <f t="shared" si="62"/>
        <v>0</v>
      </c>
      <c r="AK108" s="294">
        <v>1</v>
      </c>
      <c r="AL108" s="294">
        <v>0</v>
      </c>
      <c r="AM108" s="294">
        <v>0</v>
      </c>
      <c r="AN108" s="295">
        <f t="shared" si="63"/>
        <v>0</v>
      </c>
      <c r="AO108" s="294">
        <v>1</v>
      </c>
      <c r="AP108" s="294">
        <v>0</v>
      </c>
      <c r="AQ108" s="294">
        <v>0</v>
      </c>
      <c r="AR108" s="295">
        <f t="shared" si="64"/>
        <v>0</v>
      </c>
      <c r="AS108" s="294">
        <v>1</v>
      </c>
      <c r="AT108" s="294">
        <v>0</v>
      </c>
      <c r="AU108" s="294">
        <v>0</v>
      </c>
      <c r="AV108" s="295">
        <f t="shared" si="65"/>
        <v>0</v>
      </c>
      <c r="AW108" s="294">
        <v>1</v>
      </c>
      <c r="AX108" s="294">
        <v>0</v>
      </c>
      <c r="AY108" s="294">
        <v>0</v>
      </c>
      <c r="AZ108" s="294"/>
      <c r="BA108" s="295">
        <f t="shared" si="66"/>
        <v>0</v>
      </c>
      <c r="BB108" s="296">
        <f t="shared" si="53"/>
        <v>0</v>
      </c>
      <c r="BC108" s="300">
        <v>0</v>
      </c>
      <c r="BD108" s="292">
        <f t="shared" si="67"/>
        <v>0</v>
      </c>
      <c r="BE108" s="296" t="str">
        <f t="shared" si="68"/>
        <v>geen actie</v>
      </c>
      <c r="BF108" s="273">
        <v>107</v>
      </c>
    </row>
    <row r="109" spans="1:58" x14ac:dyDescent="0.3">
      <c r="A109" s="273">
        <v>108</v>
      </c>
      <c r="B109" s="273" t="str">
        <f t="shared" si="54"/>
        <v>v</v>
      </c>
      <c r="C109" s="298"/>
      <c r="D109" s="299"/>
      <c r="E109" s="292"/>
      <c r="F109" s="292"/>
      <c r="G109" s="292">
        <f t="shared" si="55"/>
        <v>0</v>
      </c>
      <c r="H109" s="292"/>
      <c r="I109" s="153">
        <f>Aantallen!$B$1</f>
        <v>2021</v>
      </c>
      <c r="J109" s="453">
        <f t="shared" si="56"/>
        <v>2021</v>
      </c>
      <c r="K109" s="293">
        <f t="shared" si="69"/>
        <v>0</v>
      </c>
      <c r="L109" s="280">
        <v>0</v>
      </c>
      <c r="M109" s="294">
        <v>1</v>
      </c>
      <c r="N109" s="294"/>
      <c r="O109" s="294"/>
      <c r="P109" s="295">
        <f t="shared" si="57"/>
        <v>0</v>
      </c>
      <c r="Q109" s="294">
        <v>1</v>
      </c>
      <c r="R109" s="294"/>
      <c r="S109" s="294"/>
      <c r="T109" s="295">
        <f t="shared" si="58"/>
        <v>0</v>
      </c>
      <c r="U109" s="294">
        <v>1</v>
      </c>
      <c r="V109" s="294"/>
      <c r="W109" s="294"/>
      <c r="X109" s="295">
        <f t="shared" si="59"/>
        <v>0</v>
      </c>
      <c r="Y109" s="294">
        <v>1</v>
      </c>
      <c r="Z109" s="294"/>
      <c r="AA109" s="294"/>
      <c r="AB109" s="295">
        <f t="shared" si="60"/>
        <v>0</v>
      </c>
      <c r="AC109" s="294">
        <v>1</v>
      </c>
      <c r="AD109" s="294"/>
      <c r="AE109" s="294"/>
      <c r="AF109" s="295">
        <f t="shared" si="61"/>
        <v>0</v>
      </c>
      <c r="AG109" s="294">
        <v>1</v>
      </c>
      <c r="AH109" s="294"/>
      <c r="AI109" s="294"/>
      <c r="AJ109" s="295">
        <f t="shared" si="62"/>
        <v>0</v>
      </c>
      <c r="AK109" s="294">
        <v>1</v>
      </c>
      <c r="AL109" s="294">
        <v>0</v>
      </c>
      <c r="AM109" s="294">
        <v>0</v>
      </c>
      <c r="AN109" s="295">
        <f t="shared" si="63"/>
        <v>0</v>
      </c>
      <c r="AO109" s="294">
        <v>1</v>
      </c>
      <c r="AP109" s="294">
        <v>0</v>
      </c>
      <c r="AQ109" s="294">
        <v>0</v>
      </c>
      <c r="AR109" s="295">
        <f t="shared" si="64"/>
        <v>0</v>
      </c>
      <c r="AS109" s="294">
        <v>1</v>
      </c>
      <c r="AT109" s="294">
        <v>0</v>
      </c>
      <c r="AU109" s="294">
        <v>0</v>
      </c>
      <c r="AV109" s="295">
        <f t="shared" si="65"/>
        <v>0</v>
      </c>
      <c r="AW109" s="294">
        <v>1</v>
      </c>
      <c r="AX109" s="294">
        <v>0</v>
      </c>
      <c r="AY109" s="294">
        <v>0</v>
      </c>
      <c r="AZ109" s="294"/>
      <c r="BA109" s="295">
        <f t="shared" si="66"/>
        <v>0</v>
      </c>
      <c r="BB109" s="296">
        <f t="shared" si="53"/>
        <v>0</v>
      </c>
      <c r="BC109" s="300">
        <v>0</v>
      </c>
      <c r="BD109" s="292">
        <f t="shared" si="67"/>
        <v>0</v>
      </c>
      <c r="BE109" s="296" t="str">
        <f t="shared" si="68"/>
        <v>geen actie</v>
      </c>
      <c r="BF109" s="273">
        <v>108</v>
      </c>
    </row>
    <row r="110" spans="1:58" x14ac:dyDescent="0.3">
      <c r="A110" s="273">
        <v>109</v>
      </c>
      <c r="B110" s="273" t="str">
        <f t="shared" si="54"/>
        <v>v</v>
      </c>
      <c r="C110" s="298"/>
      <c r="D110" s="299"/>
      <c r="E110" s="292"/>
      <c r="F110" s="292"/>
      <c r="G110" s="292">
        <f t="shared" si="55"/>
        <v>0</v>
      </c>
      <c r="H110" s="292"/>
      <c r="I110" s="153">
        <f>Aantallen!$B$1</f>
        <v>2021</v>
      </c>
      <c r="J110" s="453">
        <f t="shared" si="56"/>
        <v>2021</v>
      </c>
      <c r="K110" s="293">
        <f t="shared" si="69"/>
        <v>0</v>
      </c>
      <c r="L110" s="280">
        <v>0</v>
      </c>
      <c r="M110" s="294">
        <v>1</v>
      </c>
      <c r="N110" s="294"/>
      <c r="O110" s="294"/>
      <c r="P110" s="295">
        <f t="shared" si="57"/>
        <v>0</v>
      </c>
      <c r="Q110" s="294">
        <v>1</v>
      </c>
      <c r="R110" s="294"/>
      <c r="S110" s="294"/>
      <c r="T110" s="295">
        <f t="shared" si="58"/>
        <v>0</v>
      </c>
      <c r="U110" s="294">
        <v>1</v>
      </c>
      <c r="V110" s="294"/>
      <c r="W110" s="294"/>
      <c r="X110" s="295">
        <f t="shared" si="59"/>
        <v>0</v>
      </c>
      <c r="Y110" s="294">
        <v>1</v>
      </c>
      <c r="Z110" s="294"/>
      <c r="AA110" s="294"/>
      <c r="AB110" s="295">
        <f t="shared" si="60"/>
        <v>0</v>
      </c>
      <c r="AC110" s="294">
        <v>1</v>
      </c>
      <c r="AD110" s="294"/>
      <c r="AE110" s="294"/>
      <c r="AF110" s="295">
        <f t="shared" si="61"/>
        <v>0</v>
      </c>
      <c r="AG110" s="294">
        <v>1</v>
      </c>
      <c r="AH110" s="294"/>
      <c r="AI110" s="294"/>
      <c r="AJ110" s="295">
        <f t="shared" si="62"/>
        <v>0</v>
      </c>
      <c r="AK110" s="294">
        <v>1</v>
      </c>
      <c r="AL110" s="294">
        <v>0</v>
      </c>
      <c r="AM110" s="294">
        <v>0</v>
      </c>
      <c r="AN110" s="295">
        <f t="shared" si="63"/>
        <v>0</v>
      </c>
      <c r="AO110" s="294">
        <v>1</v>
      </c>
      <c r="AP110" s="294">
        <v>0</v>
      </c>
      <c r="AQ110" s="294">
        <v>0</v>
      </c>
      <c r="AR110" s="295">
        <f t="shared" si="64"/>
        <v>0</v>
      </c>
      <c r="AS110" s="294">
        <v>1</v>
      </c>
      <c r="AT110" s="294">
        <v>0</v>
      </c>
      <c r="AU110" s="294">
        <v>0</v>
      </c>
      <c r="AV110" s="295">
        <f t="shared" si="65"/>
        <v>0</v>
      </c>
      <c r="AW110" s="294">
        <v>1</v>
      </c>
      <c r="AX110" s="294">
        <v>0</v>
      </c>
      <c r="AY110" s="294">
        <v>0</v>
      </c>
      <c r="AZ110" s="294"/>
      <c r="BA110" s="295">
        <f t="shared" si="66"/>
        <v>0</v>
      </c>
      <c r="BB110" s="296">
        <f t="shared" si="53"/>
        <v>0</v>
      </c>
      <c r="BC110" s="300">
        <v>0</v>
      </c>
      <c r="BD110" s="292">
        <f t="shared" si="67"/>
        <v>0</v>
      </c>
      <c r="BE110" s="296" t="str">
        <f t="shared" si="68"/>
        <v>geen actie</v>
      </c>
      <c r="BF110" s="273">
        <v>109</v>
      </c>
    </row>
    <row r="111" spans="1:58" x14ac:dyDescent="0.3">
      <c r="A111" s="273">
        <v>110</v>
      </c>
      <c r="B111" s="273" t="str">
        <f t="shared" si="54"/>
        <v>v</v>
      </c>
      <c r="C111" s="298"/>
      <c r="D111" s="299"/>
      <c r="E111" s="292"/>
      <c r="F111" s="292"/>
      <c r="G111" s="292">
        <f t="shared" si="55"/>
        <v>0</v>
      </c>
      <c r="H111" s="292"/>
      <c r="I111" s="153">
        <f>Aantallen!$B$1</f>
        <v>2021</v>
      </c>
      <c r="J111" s="453">
        <f t="shared" si="56"/>
        <v>2021</v>
      </c>
      <c r="K111" s="293">
        <f t="shared" si="69"/>
        <v>0</v>
      </c>
      <c r="L111" s="280">
        <v>0</v>
      </c>
      <c r="M111" s="294">
        <v>1</v>
      </c>
      <c r="N111" s="294"/>
      <c r="O111" s="294"/>
      <c r="P111" s="295">
        <f t="shared" si="57"/>
        <v>0</v>
      </c>
      <c r="Q111" s="294">
        <v>1</v>
      </c>
      <c r="R111" s="294"/>
      <c r="S111" s="294"/>
      <c r="T111" s="295">
        <f t="shared" si="58"/>
        <v>0</v>
      </c>
      <c r="U111" s="294">
        <v>1</v>
      </c>
      <c r="V111" s="294"/>
      <c r="W111" s="294"/>
      <c r="X111" s="295">
        <f t="shared" si="59"/>
        <v>0</v>
      </c>
      <c r="Y111" s="294">
        <v>1</v>
      </c>
      <c r="Z111" s="294"/>
      <c r="AA111" s="294"/>
      <c r="AB111" s="295">
        <f t="shared" si="60"/>
        <v>0</v>
      </c>
      <c r="AC111" s="294">
        <v>1</v>
      </c>
      <c r="AD111" s="294"/>
      <c r="AE111" s="294"/>
      <c r="AF111" s="295">
        <f t="shared" si="61"/>
        <v>0</v>
      </c>
      <c r="AG111" s="294">
        <v>1</v>
      </c>
      <c r="AH111" s="294"/>
      <c r="AI111" s="294"/>
      <c r="AJ111" s="295">
        <f t="shared" si="62"/>
        <v>0</v>
      </c>
      <c r="AK111" s="294">
        <v>1</v>
      </c>
      <c r="AL111" s="294">
        <v>0</v>
      </c>
      <c r="AM111" s="294">
        <v>0</v>
      </c>
      <c r="AN111" s="295">
        <f t="shared" si="63"/>
        <v>0</v>
      </c>
      <c r="AO111" s="294">
        <v>1</v>
      </c>
      <c r="AP111" s="294">
        <v>0</v>
      </c>
      <c r="AQ111" s="294">
        <v>0</v>
      </c>
      <c r="AR111" s="295">
        <f t="shared" si="64"/>
        <v>0</v>
      </c>
      <c r="AS111" s="294">
        <v>1</v>
      </c>
      <c r="AT111" s="294">
        <v>0</v>
      </c>
      <c r="AU111" s="294">
        <v>0</v>
      </c>
      <c r="AV111" s="295">
        <f t="shared" si="65"/>
        <v>0</v>
      </c>
      <c r="AW111" s="294">
        <v>1</v>
      </c>
      <c r="AX111" s="294">
        <v>0</v>
      </c>
      <c r="AY111" s="294">
        <v>0</v>
      </c>
      <c r="AZ111" s="294"/>
      <c r="BA111" s="295">
        <f t="shared" si="66"/>
        <v>0</v>
      </c>
      <c r="BB111" s="296">
        <f t="shared" si="53"/>
        <v>0</v>
      </c>
      <c r="BC111" s="300">
        <v>0</v>
      </c>
      <c r="BD111" s="292">
        <f t="shared" si="67"/>
        <v>0</v>
      </c>
      <c r="BE111" s="296" t="str">
        <f t="shared" si="68"/>
        <v>geen actie</v>
      </c>
      <c r="BF111" s="273">
        <v>110</v>
      </c>
    </row>
    <row r="112" spans="1:58" x14ac:dyDescent="0.3">
      <c r="A112" s="273">
        <v>111</v>
      </c>
      <c r="B112" s="273" t="str">
        <f t="shared" si="54"/>
        <v>v</v>
      </c>
      <c r="C112" s="298"/>
      <c r="D112" s="299"/>
      <c r="E112" s="292"/>
      <c r="F112" s="292"/>
      <c r="G112" s="292">
        <f t="shared" si="55"/>
        <v>0</v>
      </c>
      <c r="H112" s="292"/>
      <c r="I112" s="153">
        <f>Aantallen!$B$1</f>
        <v>2021</v>
      </c>
      <c r="J112" s="453">
        <f t="shared" si="56"/>
        <v>2021</v>
      </c>
      <c r="K112" s="293">
        <f t="shared" si="69"/>
        <v>0</v>
      </c>
      <c r="L112" s="280">
        <v>0</v>
      </c>
      <c r="M112" s="294">
        <v>1</v>
      </c>
      <c r="N112" s="294"/>
      <c r="O112" s="294"/>
      <c r="P112" s="295">
        <f t="shared" si="57"/>
        <v>0</v>
      </c>
      <c r="Q112" s="294">
        <v>1</v>
      </c>
      <c r="R112" s="294"/>
      <c r="S112" s="294"/>
      <c r="T112" s="295">
        <f t="shared" si="58"/>
        <v>0</v>
      </c>
      <c r="U112" s="294">
        <v>1</v>
      </c>
      <c r="V112" s="294"/>
      <c r="W112" s="294"/>
      <c r="X112" s="295">
        <f t="shared" si="59"/>
        <v>0</v>
      </c>
      <c r="Y112" s="294">
        <v>1</v>
      </c>
      <c r="Z112" s="294"/>
      <c r="AA112" s="294"/>
      <c r="AB112" s="295">
        <f t="shared" si="60"/>
        <v>0</v>
      </c>
      <c r="AC112" s="294">
        <v>1</v>
      </c>
      <c r="AD112" s="294"/>
      <c r="AE112" s="294"/>
      <c r="AF112" s="295">
        <f t="shared" si="61"/>
        <v>0</v>
      </c>
      <c r="AG112" s="294">
        <v>1</v>
      </c>
      <c r="AH112" s="294"/>
      <c r="AI112" s="294"/>
      <c r="AJ112" s="295">
        <f t="shared" si="62"/>
        <v>0</v>
      </c>
      <c r="AK112" s="294">
        <v>1</v>
      </c>
      <c r="AL112" s="294">
        <v>0</v>
      </c>
      <c r="AM112" s="294">
        <v>0</v>
      </c>
      <c r="AN112" s="295">
        <f t="shared" si="63"/>
        <v>0</v>
      </c>
      <c r="AO112" s="294">
        <v>1</v>
      </c>
      <c r="AP112" s="294">
        <v>0</v>
      </c>
      <c r="AQ112" s="294">
        <v>0</v>
      </c>
      <c r="AR112" s="295">
        <f t="shared" si="64"/>
        <v>0</v>
      </c>
      <c r="AS112" s="294">
        <v>1</v>
      </c>
      <c r="AT112" s="294">
        <v>0</v>
      </c>
      <c r="AU112" s="294">
        <v>0</v>
      </c>
      <c r="AV112" s="295">
        <f t="shared" si="65"/>
        <v>0</v>
      </c>
      <c r="AW112" s="294">
        <v>1</v>
      </c>
      <c r="AX112" s="294">
        <v>0</v>
      </c>
      <c r="AY112" s="294">
        <v>0</v>
      </c>
      <c r="AZ112" s="294"/>
      <c r="BA112" s="295">
        <f t="shared" si="66"/>
        <v>0</v>
      </c>
      <c r="BB112" s="296">
        <f t="shared" si="53"/>
        <v>0</v>
      </c>
      <c r="BC112" s="300">
        <v>0</v>
      </c>
      <c r="BD112" s="292">
        <f t="shared" si="67"/>
        <v>0</v>
      </c>
      <c r="BE112" s="296" t="str">
        <f t="shared" si="68"/>
        <v>geen actie</v>
      </c>
      <c r="BF112" s="273">
        <v>111</v>
      </c>
    </row>
    <row r="113" spans="1:59" x14ac:dyDescent="0.3">
      <c r="A113" s="273">
        <v>112</v>
      </c>
      <c r="B113" s="273" t="str">
        <f t="shared" si="54"/>
        <v>v</v>
      </c>
      <c r="C113" s="298"/>
      <c r="D113" s="299"/>
      <c r="E113" s="292"/>
      <c r="F113" s="292"/>
      <c r="G113" s="292">
        <f t="shared" si="55"/>
        <v>0</v>
      </c>
      <c r="H113" s="292"/>
      <c r="I113" s="153">
        <f>Aantallen!$B$1</f>
        <v>2021</v>
      </c>
      <c r="J113" s="453">
        <f t="shared" si="56"/>
        <v>2021</v>
      </c>
      <c r="K113" s="293">
        <f t="shared" si="69"/>
        <v>0</v>
      </c>
      <c r="L113" s="280">
        <v>0</v>
      </c>
      <c r="M113" s="294">
        <v>1</v>
      </c>
      <c r="N113" s="294"/>
      <c r="O113" s="294"/>
      <c r="P113" s="295">
        <f t="shared" si="57"/>
        <v>0</v>
      </c>
      <c r="Q113" s="294">
        <v>1</v>
      </c>
      <c r="R113" s="294"/>
      <c r="S113" s="294"/>
      <c r="T113" s="295">
        <f t="shared" si="58"/>
        <v>0</v>
      </c>
      <c r="U113" s="294">
        <v>1</v>
      </c>
      <c r="V113" s="294"/>
      <c r="W113" s="294"/>
      <c r="X113" s="295">
        <f t="shared" si="59"/>
        <v>0</v>
      </c>
      <c r="Y113" s="294">
        <v>1</v>
      </c>
      <c r="Z113" s="294"/>
      <c r="AA113" s="294"/>
      <c r="AB113" s="295">
        <f t="shared" si="60"/>
        <v>0</v>
      </c>
      <c r="AC113" s="294">
        <v>1</v>
      </c>
      <c r="AD113" s="294"/>
      <c r="AE113" s="294"/>
      <c r="AF113" s="295">
        <f t="shared" si="61"/>
        <v>0</v>
      </c>
      <c r="AG113" s="294">
        <v>1</v>
      </c>
      <c r="AH113" s="294"/>
      <c r="AI113" s="294"/>
      <c r="AJ113" s="295">
        <f t="shared" si="62"/>
        <v>0</v>
      </c>
      <c r="AK113" s="294">
        <v>1</v>
      </c>
      <c r="AL113" s="294">
        <v>0</v>
      </c>
      <c r="AM113" s="294">
        <v>0</v>
      </c>
      <c r="AN113" s="295">
        <f t="shared" si="63"/>
        <v>0</v>
      </c>
      <c r="AO113" s="294">
        <v>1</v>
      </c>
      <c r="AP113" s="294">
        <v>0</v>
      </c>
      <c r="AQ113" s="294">
        <v>0</v>
      </c>
      <c r="AR113" s="295">
        <f t="shared" si="64"/>
        <v>0</v>
      </c>
      <c r="AS113" s="294">
        <v>1</v>
      </c>
      <c r="AT113" s="294">
        <v>0</v>
      </c>
      <c r="AU113" s="294">
        <v>0</v>
      </c>
      <c r="AV113" s="295">
        <f t="shared" si="65"/>
        <v>0</v>
      </c>
      <c r="AW113" s="294">
        <v>1</v>
      </c>
      <c r="AX113" s="294">
        <v>0</v>
      </c>
      <c r="AY113" s="294">
        <v>0</v>
      </c>
      <c r="AZ113" s="294"/>
      <c r="BA113" s="295">
        <f t="shared" si="66"/>
        <v>0</v>
      </c>
      <c r="BB113" s="296">
        <f t="shared" si="53"/>
        <v>0</v>
      </c>
      <c r="BC113" s="300">
        <v>0</v>
      </c>
      <c r="BD113" s="292">
        <f t="shared" si="67"/>
        <v>0</v>
      </c>
      <c r="BE113" s="296" t="str">
        <f t="shared" si="68"/>
        <v>geen actie</v>
      </c>
      <c r="BF113" s="273">
        <v>112</v>
      </c>
    </row>
    <row r="114" spans="1:59" x14ac:dyDescent="0.3">
      <c r="A114" s="273">
        <v>113</v>
      </c>
      <c r="B114" s="273" t="str">
        <f t="shared" si="54"/>
        <v>v</v>
      </c>
      <c r="C114" s="298"/>
      <c r="D114" s="299"/>
      <c r="E114" s="292"/>
      <c r="F114" s="292"/>
      <c r="G114" s="292">
        <f t="shared" si="55"/>
        <v>0</v>
      </c>
      <c r="H114" s="292"/>
      <c r="I114" s="153">
        <f>Aantallen!$B$1</f>
        <v>2021</v>
      </c>
      <c r="J114" s="453">
        <f t="shared" si="56"/>
        <v>2021</v>
      </c>
      <c r="K114" s="293">
        <f t="shared" si="69"/>
        <v>0</v>
      </c>
      <c r="L114" s="280">
        <v>0</v>
      </c>
      <c r="M114" s="294">
        <v>1</v>
      </c>
      <c r="N114" s="294"/>
      <c r="O114" s="294"/>
      <c r="P114" s="295">
        <f t="shared" si="57"/>
        <v>0</v>
      </c>
      <c r="Q114" s="294">
        <v>1</v>
      </c>
      <c r="R114" s="294"/>
      <c r="S114" s="294"/>
      <c r="T114" s="295">
        <f t="shared" si="58"/>
        <v>0</v>
      </c>
      <c r="U114" s="294">
        <v>1</v>
      </c>
      <c r="V114" s="294"/>
      <c r="W114" s="294"/>
      <c r="X114" s="295">
        <f t="shared" si="59"/>
        <v>0</v>
      </c>
      <c r="Y114" s="294">
        <v>1</v>
      </c>
      <c r="Z114" s="294"/>
      <c r="AA114" s="294"/>
      <c r="AB114" s="295">
        <f t="shared" si="60"/>
        <v>0</v>
      </c>
      <c r="AC114" s="294">
        <v>1</v>
      </c>
      <c r="AD114" s="294"/>
      <c r="AE114" s="294"/>
      <c r="AF114" s="295">
        <f t="shared" si="61"/>
        <v>0</v>
      </c>
      <c r="AG114" s="294">
        <v>1</v>
      </c>
      <c r="AH114" s="294"/>
      <c r="AI114" s="294"/>
      <c r="AJ114" s="295">
        <f t="shared" si="62"/>
        <v>0</v>
      </c>
      <c r="AK114" s="294">
        <v>1</v>
      </c>
      <c r="AL114" s="294">
        <v>0</v>
      </c>
      <c r="AM114" s="294">
        <v>0</v>
      </c>
      <c r="AN114" s="295">
        <f t="shared" si="63"/>
        <v>0</v>
      </c>
      <c r="AO114" s="294">
        <v>1</v>
      </c>
      <c r="AP114" s="294">
        <v>0</v>
      </c>
      <c r="AQ114" s="294">
        <v>0</v>
      </c>
      <c r="AR114" s="295">
        <f t="shared" si="64"/>
        <v>0</v>
      </c>
      <c r="AS114" s="294">
        <v>1</v>
      </c>
      <c r="AT114" s="294">
        <v>0</v>
      </c>
      <c r="AU114" s="294">
        <v>0</v>
      </c>
      <c r="AV114" s="295">
        <f t="shared" si="65"/>
        <v>0</v>
      </c>
      <c r="AW114" s="294">
        <v>1</v>
      </c>
      <c r="AX114" s="294">
        <v>0</v>
      </c>
      <c r="AY114" s="294">
        <v>0</v>
      </c>
      <c r="AZ114" s="294"/>
      <c r="BA114" s="295">
        <f t="shared" si="66"/>
        <v>0</v>
      </c>
      <c r="BB114" s="296">
        <f t="shared" si="53"/>
        <v>0</v>
      </c>
      <c r="BC114" s="300">
        <v>0</v>
      </c>
      <c r="BD114" s="292">
        <f t="shared" si="67"/>
        <v>0</v>
      </c>
      <c r="BE114" s="296" t="str">
        <f t="shared" si="68"/>
        <v>geen actie</v>
      </c>
      <c r="BF114" s="273">
        <v>113</v>
      </c>
    </row>
    <row r="115" spans="1:59" x14ac:dyDescent="0.3">
      <c r="A115" s="273">
        <v>114</v>
      </c>
      <c r="B115" s="273" t="str">
        <f t="shared" si="54"/>
        <v>v</v>
      </c>
      <c r="C115" s="298"/>
      <c r="D115" s="299"/>
      <c r="E115" s="292"/>
      <c r="F115" s="292"/>
      <c r="G115" s="292">
        <f t="shared" si="55"/>
        <v>0</v>
      </c>
      <c r="H115" s="292"/>
      <c r="I115" s="153">
        <f>Aantallen!$B$1</f>
        <v>2021</v>
      </c>
      <c r="J115" s="453">
        <f t="shared" si="56"/>
        <v>2021</v>
      </c>
      <c r="K115" s="293">
        <f t="shared" si="69"/>
        <v>0</v>
      </c>
      <c r="L115" s="280">
        <v>0</v>
      </c>
      <c r="M115" s="294">
        <v>1</v>
      </c>
      <c r="N115" s="294"/>
      <c r="O115" s="294"/>
      <c r="P115" s="295">
        <f t="shared" si="57"/>
        <v>0</v>
      </c>
      <c r="Q115" s="294">
        <v>1</v>
      </c>
      <c r="R115" s="294"/>
      <c r="S115" s="294"/>
      <c r="T115" s="295">
        <f t="shared" si="58"/>
        <v>0</v>
      </c>
      <c r="U115" s="294">
        <v>1</v>
      </c>
      <c r="V115" s="294"/>
      <c r="W115" s="294"/>
      <c r="X115" s="295">
        <f t="shared" si="59"/>
        <v>0</v>
      </c>
      <c r="Y115" s="294">
        <v>1</v>
      </c>
      <c r="Z115" s="294"/>
      <c r="AA115" s="294"/>
      <c r="AB115" s="295">
        <f t="shared" si="60"/>
        <v>0</v>
      </c>
      <c r="AC115" s="294">
        <v>1</v>
      </c>
      <c r="AD115" s="294"/>
      <c r="AE115" s="294"/>
      <c r="AF115" s="295">
        <f t="shared" si="61"/>
        <v>0</v>
      </c>
      <c r="AG115" s="294">
        <v>1</v>
      </c>
      <c r="AH115" s="294"/>
      <c r="AI115" s="294"/>
      <c r="AJ115" s="295">
        <f t="shared" si="62"/>
        <v>0</v>
      </c>
      <c r="AK115" s="294">
        <v>1</v>
      </c>
      <c r="AL115" s="294">
        <v>0</v>
      </c>
      <c r="AM115" s="294">
        <v>0</v>
      </c>
      <c r="AN115" s="295">
        <f t="shared" si="63"/>
        <v>0</v>
      </c>
      <c r="AO115" s="294">
        <v>1</v>
      </c>
      <c r="AP115" s="294">
        <v>0</v>
      </c>
      <c r="AQ115" s="294">
        <v>0</v>
      </c>
      <c r="AR115" s="295">
        <f t="shared" si="64"/>
        <v>0</v>
      </c>
      <c r="AS115" s="294">
        <v>1</v>
      </c>
      <c r="AT115" s="294">
        <v>0</v>
      </c>
      <c r="AU115" s="294">
        <v>0</v>
      </c>
      <c r="AV115" s="295">
        <f t="shared" si="65"/>
        <v>0</v>
      </c>
      <c r="AW115" s="294">
        <v>1</v>
      </c>
      <c r="AX115" s="294">
        <v>0</v>
      </c>
      <c r="AY115" s="294">
        <v>0</v>
      </c>
      <c r="AZ115" s="294"/>
      <c r="BA115" s="295">
        <f t="shared" si="66"/>
        <v>0</v>
      </c>
      <c r="BB115" s="296">
        <f t="shared" si="53"/>
        <v>0</v>
      </c>
      <c r="BC115" s="300">
        <v>0</v>
      </c>
      <c r="BD115" s="292">
        <f t="shared" si="67"/>
        <v>0</v>
      </c>
      <c r="BE115" s="296" t="str">
        <f t="shared" si="68"/>
        <v>geen actie</v>
      </c>
      <c r="BF115" s="273">
        <v>114</v>
      </c>
    </row>
    <row r="116" spans="1:59" x14ac:dyDescent="0.3">
      <c r="A116" s="273">
        <v>115</v>
      </c>
      <c r="B116" s="273" t="str">
        <f t="shared" si="54"/>
        <v>v</v>
      </c>
      <c r="C116" s="298"/>
      <c r="D116" s="299"/>
      <c r="E116" s="292"/>
      <c r="F116" s="292"/>
      <c r="G116" s="292">
        <f t="shared" si="55"/>
        <v>0</v>
      </c>
      <c r="H116" s="292"/>
      <c r="I116" s="153">
        <f>Aantallen!$B$1</f>
        <v>2021</v>
      </c>
      <c r="J116" s="453">
        <f t="shared" si="56"/>
        <v>2021</v>
      </c>
      <c r="K116" s="293">
        <f t="shared" si="69"/>
        <v>0</v>
      </c>
      <c r="L116" s="280">
        <v>0</v>
      </c>
      <c r="M116" s="294">
        <v>1</v>
      </c>
      <c r="N116" s="294"/>
      <c r="O116" s="294"/>
      <c r="P116" s="295">
        <f t="shared" si="57"/>
        <v>0</v>
      </c>
      <c r="Q116" s="294">
        <v>1</v>
      </c>
      <c r="R116" s="294"/>
      <c r="S116" s="294"/>
      <c r="T116" s="295">
        <f t="shared" si="58"/>
        <v>0</v>
      </c>
      <c r="U116" s="294">
        <v>1</v>
      </c>
      <c r="V116" s="294"/>
      <c r="W116" s="294"/>
      <c r="X116" s="295">
        <f t="shared" si="59"/>
        <v>0</v>
      </c>
      <c r="Y116" s="294">
        <v>1</v>
      </c>
      <c r="Z116" s="294"/>
      <c r="AA116" s="294"/>
      <c r="AB116" s="295">
        <f t="shared" si="60"/>
        <v>0</v>
      </c>
      <c r="AC116" s="294">
        <v>1</v>
      </c>
      <c r="AD116" s="294"/>
      <c r="AE116" s="294"/>
      <c r="AF116" s="295">
        <f t="shared" si="61"/>
        <v>0</v>
      </c>
      <c r="AG116" s="294">
        <v>1</v>
      </c>
      <c r="AH116" s="294"/>
      <c r="AI116" s="294"/>
      <c r="AJ116" s="295">
        <f t="shared" si="62"/>
        <v>0</v>
      </c>
      <c r="AK116" s="294">
        <v>1</v>
      </c>
      <c r="AL116" s="294">
        <v>0</v>
      </c>
      <c r="AM116" s="294">
        <v>0</v>
      </c>
      <c r="AN116" s="295">
        <f t="shared" si="63"/>
        <v>0</v>
      </c>
      <c r="AO116" s="294">
        <v>1</v>
      </c>
      <c r="AP116" s="294">
        <v>0</v>
      </c>
      <c r="AQ116" s="294">
        <v>0</v>
      </c>
      <c r="AR116" s="295">
        <f t="shared" si="64"/>
        <v>0</v>
      </c>
      <c r="AS116" s="294">
        <v>1</v>
      </c>
      <c r="AT116" s="294">
        <v>0</v>
      </c>
      <c r="AU116" s="294">
        <v>0</v>
      </c>
      <c r="AV116" s="295">
        <f t="shared" si="65"/>
        <v>0</v>
      </c>
      <c r="AW116" s="294">
        <v>1</v>
      </c>
      <c r="AX116" s="294">
        <v>0</v>
      </c>
      <c r="AY116" s="294">
        <v>0</v>
      </c>
      <c r="AZ116" s="294"/>
      <c r="BA116" s="295">
        <f t="shared" si="66"/>
        <v>0</v>
      </c>
      <c r="BB116" s="296">
        <f t="shared" si="53"/>
        <v>0</v>
      </c>
      <c r="BC116" s="300">
        <v>0</v>
      </c>
      <c r="BD116" s="292">
        <f t="shared" si="67"/>
        <v>0</v>
      </c>
      <c r="BE116" s="296" t="str">
        <f t="shared" si="68"/>
        <v>geen actie</v>
      </c>
      <c r="BF116" s="273">
        <v>115</v>
      </c>
    </row>
    <row r="117" spans="1:59" x14ac:dyDescent="0.3">
      <c r="A117" s="273">
        <v>116</v>
      </c>
      <c r="B117" s="273" t="str">
        <f t="shared" si="54"/>
        <v>v</v>
      </c>
      <c r="C117" s="298"/>
      <c r="D117" s="299"/>
      <c r="E117" s="292"/>
      <c r="F117" s="292"/>
      <c r="G117" s="292">
        <f t="shared" si="55"/>
        <v>0</v>
      </c>
      <c r="H117" s="292"/>
      <c r="I117" s="153">
        <f>Aantallen!$B$1</f>
        <v>2021</v>
      </c>
      <c r="J117" s="453">
        <f t="shared" si="56"/>
        <v>2021</v>
      </c>
      <c r="K117" s="293">
        <f t="shared" si="69"/>
        <v>0</v>
      </c>
      <c r="L117" s="280">
        <v>0</v>
      </c>
      <c r="M117" s="294">
        <v>1</v>
      </c>
      <c r="N117" s="294"/>
      <c r="O117" s="294"/>
      <c r="P117" s="295">
        <f t="shared" si="57"/>
        <v>0</v>
      </c>
      <c r="Q117" s="294">
        <v>1</v>
      </c>
      <c r="R117" s="294"/>
      <c r="S117" s="294"/>
      <c r="T117" s="295">
        <f t="shared" si="58"/>
        <v>0</v>
      </c>
      <c r="U117" s="294">
        <v>1</v>
      </c>
      <c r="V117" s="294"/>
      <c r="W117" s="294"/>
      <c r="X117" s="295">
        <f t="shared" si="59"/>
        <v>0</v>
      </c>
      <c r="Y117" s="294">
        <v>1</v>
      </c>
      <c r="Z117" s="294"/>
      <c r="AA117" s="294"/>
      <c r="AB117" s="295">
        <f t="shared" si="60"/>
        <v>0</v>
      </c>
      <c r="AC117" s="294">
        <v>1</v>
      </c>
      <c r="AD117" s="294"/>
      <c r="AE117" s="294"/>
      <c r="AF117" s="295">
        <f t="shared" si="61"/>
        <v>0</v>
      </c>
      <c r="AG117" s="294">
        <v>1</v>
      </c>
      <c r="AH117" s="294"/>
      <c r="AI117" s="294"/>
      <c r="AJ117" s="295">
        <f t="shared" si="62"/>
        <v>0</v>
      </c>
      <c r="AK117" s="294">
        <v>1</v>
      </c>
      <c r="AL117" s="294">
        <v>0</v>
      </c>
      <c r="AM117" s="294">
        <v>0</v>
      </c>
      <c r="AN117" s="295">
        <f t="shared" si="63"/>
        <v>0</v>
      </c>
      <c r="AO117" s="294">
        <v>1</v>
      </c>
      <c r="AP117" s="294">
        <v>0</v>
      </c>
      <c r="AQ117" s="294">
        <v>0</v>
      </c>
      <c r="AR117" s="295">
        <f t="shared" si="64"/>
        <v>0</v>
      </c>
      <c r="AS117" s="294">
        <v>1</v>
      </c>
      <c r="AT117" s="294">
        <v>0</v>
      </c>
      <c r="AU117" s="294">
        <v>0</v>
      </c>
      <c r="AV117" s="295">
        <f t="shared" si="65"/>
        <v>0</v>
      </c>
      <c r="AW117" s="294">
        <v>1</v>
      </c>
      <c r="AX117" s="294">
        <v>0</v>
      </c>
      <c r="AY117" s="294">
        <v>0</v>
      </c>
      <c r="AZ117" s="294"/>
      <c r="BA117" s="295">
        <f t="shared" si="66"/>
        <v>0</v>
      </c>
      <c r="BB117" s="296">
        <f t="shared" si="53"/>
        <v>0</v>
      </c>
      <c r="BC117" s="300">
        <v>0</v>
      </c>
      <c r="BD117" s="292">
        <f t="shared" si="67"/>
        <v>0</v>
      </c>
      <c r="BE117" s="296" t="str">
        <f t="shared" si="68"/>
        <v>geen actie</v>
      </c>
      <c r="BF117" s="273">
        <v>116</v>
      </c>
    </row>
    <row r="118" spans="1:59" x14ac:dyDescent="0.3">
      <c r="A118" s="273">
        <v>117</v>
      </c>
      <c r="B118" s="273" t="str">
        <f t="shared" si="54"/>
        <v>v</v>
      </c>
      <c r="C118" s="298"/>
      <c r="D118" s="299"/>
      <c r="E118" s="292"/>
      <c r="F118" s="292"/>
      <c r="G118" s="292">
        <f t="shared" si="55"/>
        <v>0</v>
      </c>
      <c r="H118" s="292"/>
      <c r="I118" s="153">
        <f>Aantallen!$B$1</f>
        <v>2021</v>
      </c>
      <c r="J118" s="453">
        <f t="shared" si="56"/>
        <v>2021</v>
      </c>
      <c r="K118" s="293">
        <f t="shared" si="69"/>
        <v>0</v>
      </c>
      <c r="L118" s="280">
        <v>0</v>
      </c>
      <c r="M118" s="294">
        <v>1</v>
      </c>
      <c r="N118" s="294"/>
      <c r="O118" s="294"/>
      <c r="P118" s="295">
        <f t="shared" si="57"/>
        <v>0</v>
      </c>
      <c r="Q118" s="294">
        <v>1</v>
      </c>
      <c r="R118" s="294"/>
      <c r="S118" s="294"/>
      <c r="T118" s="295">
        <f t="shared" si="58"/>
        <v>0</v>
      </c>
      <c r="U118" s="294">
        <v>1</v>
      </c>
      <c r="V118" s="294"/>
      <c r="W118" s="294"/>
      <c r="X118" s="295">
        <f t="shared" si="59"/>
        <v>0</v>
      </c>
      <c r="Y118" s="294">
        <v>1</v>
      </c>
      <c r="Z118" s="294"/>
      <c r="AA118" s="294"/>
      <c r="AB118" s="295">
        <f t="shared" si="60"/>
        <v>0</v>
      </c>
      <c r="AC118" s="294">
        <v>1</v>
      </c>
      <c r="AD118" s="294"/>
      <c r="AE118" s="294"/>
      <c r="AF118" s="295">
        <f t="shared" si="61"/>
        <v>0</v>
      </c>
      <c r="AG118" s="294">
        <v>1</v>
      </c>
      <c r="AH118" s="294"/>
      <c r="AI118" s="294"/>
      <c r="AJ118" s="295">
        <f t="shared" si="62"/>
        <v>0</v>
      </c>
      <c r="AK118" s="294">
        <v>1</v>
      </c>
      <c r="AL118" s="294">
        <v>0</v>
      </c>
      <c r="AM118" s="294">
        <v>0</v>
      </c>
      <c r="AN118" s="295">
        <f t="shared" si="63"/>
        <v>0</v>
      </c>
      <c r="AO118" s="294">
        <v>1</v>
      </c>
      <c r="AP118" s="294">
        <v>0</v>
      </c>
      <c r="AQ118" s="294">
        <v>0</v>
      </c>
      <c r="AR118" s="295">
        <f t="shared" si="64"/>
        <v>0</v>
      </c>
      <c r="AS118" s="294">
        <v>1</v>
      </c>
      <c r="AT118" s="294">
        <v>0</v>
      </c>
      <c r="AU118" s="294">
        <v>0</v>
      </c>
      <c r="AV118" s="295">
        <f t="shared" si="65"/>
        <v>0</v>
      </c>
      <c r="AW118" s="294">
        <v>1</v>
      </c>
      <c r="AX118" s="294">
        <v>0</v>
      </c>
      <c r="AY118" s="294">
        <v>0</v>
      </c>
      <c r="AZ118" s="294"/>
      <c r="BA118" s="295">
        <f t="shared" si="66"/>
        <v>0</v>
      </c>
      <c r="BB118" s="296">
        <f t="shared" si="53"/>
        <v>0</v>
      </c>
      <c r="BC118" s="300">
        <v>0</v>
      </c>
      <c r="BD118" s="292">
        <f t="shared" si="67"/>
        <v>0</v>
      </c>
      <c r="BE118" s="296" t="str">
        <f t="shared" si="68"/>
        <v>geen actie</v>
      </c>
      <c r="BF118" s="273">
        <v>117</v>
      </c>
    </row>
    <row r="119" spans="1:59" x14ac:dyDescent="0.3">
      <c r="A119" s="273">
        <v>118</v>
      </c>
      <c r="B119" s="273" t="str">
        <f t="shared" si="54"/>
        <v>v</v>
      </c>
      <c r="C119" s="298"/>
      <c r="D119" s="299"/>
      <c r="E119" s="292"/>
      <c r="F119" s="292"/>
      <c r="G119" s="292">
        <f t="shared" si="55"/>
        <v>0</v>
      </c>
      <c r="H119" s="292"/>
      <c r="I119" s="153">
        <f>Aantallen!$B$1</f>
        <v>2021</v>
      </c>
      <c r="J119" s="453">
        <f t="shared" si="56"/>
        <v>2021</v>
      </c>
      <c r="K119" s="293">
        <f t="shared" si="69"/>
        <v>0</v>
      </c>
      <c r="L119" s="280">
        <v>0</v>
      </c>
      <c r="M119" s="294">
        <v>1</v>
      </c>
      <c r="N119" s="294"/>
      <c r="O119" s="294"/>
      <c r="P119" s="295">
        <f t="shared" si="57"/>
        <v>0</v>
      </c>
      <c r="Q119" s="294">
        <v>1</v>
      </c>
      <c r="R119" s="294"/>
      <c r="S119" s="294"/>
      <c r="T119" s="295">
        <f t="shared" si="58"/>
        <v>0</v>
      </c>
      <c r="U119" s="294">
        <v>1</v>
      </c>
      <c r="V119" s="294"/>
      <c r="W119" s="294"/>
      <c r="X119" s="295">
        <f t="shared" si="59"/>
        <v>0</v>
      </c>
      <c r="Y119" s="294">
        <v>1</v>
      </c>
      <c r="Z119" s="294"/>
      <c r="AA119" s="294"/>
      <c r="AB119" s="295">
        <f t="shared" si="60"/>
        <v>0</v>
      </c>
      <c r="AC119" s="294">
        <v>1</v>
      </c>
      <c r="AD119" s="294"/>
      <c r="AE119" s="294"/>
      <c r="AF119" s="295">
        <f t="shared" si="61"/>
        <v>0</v>
      </c>
      <c r="AG119" s="294">
        <v>1</v>
      </c>
      <c r="AH119" s="294"/>
      <c r="AI119" s="294"/>
      <c r="AJ119" s="295">
        <f t="shared" si="62"/>
        <v>0</v>
      </c>
      <c r="AK119" s="294">
        <v>1</v>
      </c>
      <c r="AL119" s="294">
        <v>0</v>
      </c>
      <c r="AM119" s="294">
        <v>0</v>
      </c>
      <c r="AN119" s="295">
        <f t="shared" si="63"/>
        <v>0</v>
      </c>
      <c r="AO119" s="294">
        <v>1</v>
      </c>
      <c r="AP119" s="294">
        <v>0</v>
      </c>
      <c r="AQ119" s="294">
        <v>0</v>
      </c>
      <c r="AR119" s="295">
        <f t="shared" si="64"/>
        <v>0</v>
      </c>
      <c r="AS119" s="294">
        <v>1</v>
      </c>
      <c r="AT119" s="294">
        <v>0</v>
      </c>
      <c r="AU119" s="294">
        <v>0</v>
      </c>
      <c r="AV119" s="295">
        <f t="shared" si="65"/>
        <v>0</v>
      </c>
      <c r="AW119" s="294">
        <v>1</v>
      </c>
      <c r="AX119" s="294">
        <v>0</v>
      </c>
      <c r="AY119" s="294">
        <v>0</v>
      </c>
      <c r="AZ119" s="294"/>
      <c r="BA119" s="295">
        <f t="shared" si="66"/>
        <v>0</v>
      </c>
      <c r="BB119" s="296">
        <f t="shared" si="53"/>
        <v>0</v>
      </c>
      <c r="BC119" s="300">
        <v>0</v>
      </c>
      <c r="BD119" s="292">
        <f t="shared" si="67"/>
        <v>0</v>
      </c>
      <c r="BE119" s="296" t="str">
        <f t="shared" si="68"/>
        <v>geen actie</v>
      </c>
      <c r="BF119" s="273">
        <v>118</v>
      </c>
    </row>
    <row r="120" spans="1:59" x14ac:dyDescent="0.3">
      <c r="A120" s="273">
        <v>119</v>
      </c>
      <c r="B120" s="273" t="str">
        <f t="shared" si="54"/>
        <v>v</v>
      </c>
      <c r="C120" s="298"/>
      <c r="D120" s="299"/>
      <c r="E120" s="292"/>
      <c r="F120" s="292"/>
      <c r="G120" s="292">
        <f t="shared" si="55"/>
        <v>0</v>
      </c>
      <c r="H120" s="292"/>
      <c r="I120" s="153">
        <f>Aantallen!$B$1</f>
        <v>2021</v>
      </c>
      <c r="J120" s="453">
        <f t="shared" si="56"/>
        <v>2021</v>
      </c>
      <c r="K120" s="293">
        <f t="shared" si="69"/>
        <v>0</v>
      </c>
      <c r="L120" s="280">
        <v>0</v>
      </c>
      <c r="M120" s="294">
        <v>1</v>
      </c>
      <c r="N120" s="294"/>
      <c r="O120" s="294"/>
      <c r="P120" s="295">
        <f t="shared" si="57"/>
        <v>0</v>
      </c>
      <c r="Q120" s="294">
        <v>1</v>
      </c>
      <c r="R120" s="294"/>
      <c r="S120" s="294"/>
      <c r="T120" s="295">
        <f t="shared" si="58"/>
        <v>0</v>
      </c>
      <c r="U120" s="294">
        <v>1</v>
      </c>
      <c r="V120" s="294"/>
      <c r="W120" s="294"/>
      <c r="X120" s="295">
        <f t="shared" si="59"/>
        <v>0</v>
      </c>
      <c r="Y120" s="294">
        <v>1</v>
      </c>
      <c r="Z120" s="294"/>
      <c r="AA120" s="294"/>
      <c r="AB120" s="295">
        <f t="shared" si="60"/>
        <v>0</v>
      </c>
      <c r="AC120" s="294">
        <v>1</v>
      </c>
      <c r="AD120" s="294"/>
      <c r="AE120" s="294"/>
      <c r="AF120" s="295">
        <f t="shared" si="61"/>
        <v>0</v>
      </c>
      <c r="AG120" s="294">
        <v>1</v>
      </c>
      <c r="AH120" s="294"/>
      <c r="AI120" s="294"/>
      <c r="AJ120" s="295">
        <f t="shared" si="62"/>
        <v>0</v>
      </c>
      <c r="AK120" s="294">
        <v>1</v>
      </c>
      <c r="AL120" s="294">
        <v>0</v>
      </c>
      <c r="AM120" s="294">
        <v>0</v>
      </c>
      <c r="AN120" s="295">
        <f t="shared" si="63"/>
        <v>0</v>
      </c>
      <c r="AO120" s="294">
        <v>1</v>
      </c>
      <c r="AP120" s="294">
        <v>0</v>
      </c>
      <c r="AQ120" s="294">
        <v>0</v>
      </c>
      <c r="AR120" s="295">
        <f t="shared" si="64"/>
        <v>0</v>
      </c>
      <c r="AS120" s="294">
        <v>1</v>
      </c>
      <c r="AT120" s="294">
        <v>0</v>
      </c>
      <c r="AU120" s="294">
        <v>0</v>
      </c>
      <c r="AV120" s="295">
        <f t="shared" si="65"/>
        <v>0</v>
      </c>
      <c r="AW120" s="294">
        <v>1</v>
      </c>
      <c r="AX120" s="294">
        <v>0</v>
      </c>
      <c r="AY120" s="294">
        <v>0</v>
      </c>
      <c r="AZ120" s="294"/>
      <c r="BA120" s="295">
        <f t="shared" si="66"/>
        <v>0</v>
      </c>
      <c r="BB120" s="296">
        <f t="shared" si="53"/>
        <v>0</v>
      </c>
      <c r="BC120" s="300">
        <v>0</v>
      </c>
      <c r="BD120" s="292">
        <f t="shared" si="67"/>
        <v>0</v>
      </c>
      <c r="BE120" s="296" t="str">
        <f t="shared" si="68"/>
        <v>geen actie</v>
      </c>
      <c r="BF120" s="273">
        <v>119</v>
      </c>
    </row>
    <row r="121" spans="1:59" x14ac:dyDescent="0.3">
      <c r="A121" s="273">
        <v>120</v>
      </c>
      <c r="B121" s="273" t="str">
        <f t="shared" si="54"/>
        <v>v</v>
      </c>
      <c r="C121" s="298"/>
      <c r="D121" s="299"/>
      <c r="E121" s="292"/>
      <c r="F121" s="292"/>
      <c r="G121" s="292">
        <f t="shared" si="55"/>
        <v>0</v>
      </c>
      <c r="H121" s="292"/>
      <c r="I121" s="153">
        <f>Aantallen!$B$1</f>
        <v>2021</v>
      </c>
      <c r="J121" s="453">
        <f t="shared" si="56"/>
        <v>2021</v>
      </c>
      <c r="K121" s="293">
        <f t="shared" si="69"/>
        <v>0</v>
      </c>
      <c r="L121" s="280">
        <v>0</v>
      </c>
      <c r="M121" s="294">
        <v>1</v>
      </c>
      <c r="N121" s="294"/>
      <c r="O121" s="294"/>
      <c r="P121" s="295">
        <f t="shared" si="57"/>
        <v>0</v>
      </c>
      <c r="Q121" s="294">
        <v>1</v>
      </c>
      <c r="R121" s="294"/>
      <c r="S121" s="294"/>
      <c r="T121" s="295">
        <f t="shared" si="58"/>
        <v>0</v>
      </c>
      <c r="U121" s="294">
        <v>1</v>
      </c>
      <c r="V121" s="294"/>
      <c r="W121" s="294"/>
      <c r="X121" s="295">
        <f t="shared" si="59"/>
        <v>0</v>
      </c>
      <c r="Y121" s="294">
        <v>1</v>
      </c>
      <c r="Z121" s="294"/>
      <c r="AA121" s="294"/>
      <c r="AB121" s="295">
        <f t="shared" si="60"/>
        <v>0</v>
      </c>
      <c r="AC121" s="294">
        <v>1</v>
      </c>
      <c r="AD121" s="294"/>
      <c r="AE121" s="294"/>
      <c r="AF121" s="295">
        <f t="shared" si="61"/>
        <v>0</v>
      </c>
      <c r="AG121" s="294">
        <v>1</v>
      </c>
      <c r="AH121" s="294"/>
      <c r="AI121" s="294"/>
      <c r="AJ121" s="295">
        <f t="shared" si="62"/>
        <v>0</v>
      </c>
      <c r="AK121" s="294">
        <v>1</v>
      </c>
      <c r="AL121" s="294">
        <v>0</v>
      </c>
      <c r="AM121" s="294">
        <v>0</v>
      </c>
      <c r="AN121" s="295">
        <f t="shared" si="63"/>
        <v>0</v>
      </c>
      <c r="AO121" s="294">
        <v>1</v>
      </c>
      <c r="AP121" s="294">
        <v>0</v>
      </c>
      <c r="AQ121" s="294">
        <v>0</v>
      </c>
      <c r="AR121" s="295">
        <f t="shared" si="64"/>
        <v>0</v>
      </c>
      <c r="AS121" s="294">
        <v>1</v>
      </c>
      <c r="AT121" s="294">
        <v>0</v>
      </c>
      <c r="AU121" s="294">
        <v>0</v>
      </c>
      <c r="AV121" s="295">
        <f t="shared" si="65"/>
        <v>0</v>
      </c>
      <c r="AW121" s="294">
        <v>1</v>
      </c>
      <c r="AX121" s="294">
        <v>0</v>
      </c>
      <c r="AY121" s="294">
        <v>0</v>
      </c>
      <c r="AZ121" s="294"/>
      <c r="BA121" s="295">
        <f t="shared" si="66"/>
        <v>0</v>
      </c>
      <c r="BB121" s="296">
        <f t="shared" si="53"/>
        <v>0</v>
      </c>
      <c r="BC121" s="300">
        <v>0</v>
      </c>
      <c r="BD121" s="292">
        <f t="shared" si="67"/>
        <v>0</v>
      </c>
      <c r="BE121" s="296" t="str">
        <f t="shared" si="68"/>
        <v>geen actie</v>
      </c>
      <c r="BF121" s="273">
        <v>120</v>
      </c>
    </row>
    <row r="122" spans="1:59" x14ac:dyDescent="0.3">
      <c r="A122" s="273">
        <v>121</v>
      </c>
      <c r="B122" s="273" t="str">
        <f t="shared" si="54"/>
        <v>v</v>
      </c>
      <c r="C122" s="298"/>
      <c r="D122" s="299"/>
      <c r="E122" s="292"/>
      <c r="F122" s="292"/>
      <c r="G122" s="292">
        <f t="shared" si="55"/>
        <v>0</v>
      </c>
      <c r="H122" s="292"/>
      <c r="I122" s="153">
        <f>Aantallen!$B$1</f>
        <v>2021</v>
      </c>
      <c r="J122" s="453">
        <f t="shared" si="56"/>
        <v>2021</v>
      </c>
      <c r="K122" s="293">
        <f t="shared" si="69"/>
        <v>0</v>
      </c>
      <c r="L122" s="280">
        <v>0</v>
      </c>
      <c r="M122" s="294">
        <v>1</v>
      </c>
      <c r="N122" s="294"/>
      <c r="O122" s="294"/>
      <c r="P122" s="295">
        <f t="shared" si="57"/>
        <v>0</v>
      </c>
      <c r="Q122" s="294">
        <v>1</v>
      </c>
      <c r="R122" s="294"/>
      <c r="S122" s="294"/>
      <c r="T122" s="295">
        <f t="shared" si="58"/>
        <v>0</v>
      </c>
      <c r="U122" s="294">
        <v>1</v>
      </c>
      <c r="V122" s="294"/>
      <c r="W122" s="294"/>
      <c r="X122" s="295">
        <f t="shared" si="59"/>
        <v>0</v>
      </c>
      <c r="Y122" s="294">
        <v>1</v>
      </c>
      <c r="Z122" s="294"/>
      <c r="AA122" s="294"/>
      <c r="AB122" s="295">
        <f t="shared" si="60"/>
        <v>0</v>
      </c>
      <c r="AC122" s="294">
        <v>1</v>
      </c>
      <c r="AD122" s="294"/>
      <c r="AE122" s="294"/>
      <c r="AF122" s="295">
        <f t="shared" si="61"/>
        <v>0</v>
      </c>
      <c r="AG122" s="294">
        <v>1</v>
      </c>
      <c r="AH122" s="294"/>
      <c r="AI122" s="294"/>
      <c r="AJ122" s="295">
        <f t="shared" si="62"/>
        <v>0</v>
      </c>
      <c r="AK122" s="294">
        <v>1</v>
      </c>
      <c r="AL122" s="294">
        <v>0</v>
      </c>
      <c r="AM122" s="294">
        <v>0</v>
      </c>
      <c r="AN122" s="295">
        <f t="shared" si="63"/>
        <v>0</v>
      </c>
      <c r="AO122" s="294">
        <v>1</v>
      </c>
      <c r="AP122" s="294">
        <v>0</v>
      </c>
      <c r="AQ122" s="294">
        <v>0</v>
      </c>
      <c r="AR122" s="295">
        <f t="shared" si="64"/>
        <v>0</v>
      </c>
      <c r="AS122" s="294">
        <v>1</v>
      </c>
      <c r="AT122" s="294">
        <v>0</v>
      </c>
      <c r="AU122" s="294">
        <v>0</v>
      </c>
      <c r="AV122" s="295">
        <f t="shared" si="65"/>
        <v>0</v>
      </c>
      <c r="AW122" s="294">
        <v>1</v>
      </c>
      <c r="AX122" s="294">
        <v>0</v>
      </c>
      <c r="AY122" s="294">
        <v>0</v>
      </c>
      <c r="AZ122" s="294"/>
      <c r="BA122" s="295">
        <f t="shared" si="66"/>
        <v>0</v>
      </c>
      <c r="BB122" s="296">
        <f t="shared" si="53"/>
        <v>0</v>
      </c>
      <c r="BC122" s="300">
        <v>0</v>
      </c>
      <c r="BD122" s="292">
        <f t="shared" si="67"/>
        <v>0</v>
      </c>
      <c r="BE122" s="296" t="str">
        <f t="shared" si="68"/>
        <v>geen actie</v>
      </c>
      <c r="BF122" s="273">
        <v>121</v>
      </c>
    </row>
    <row r="123" spans="1:59" x14ac:dyDescent="0.3">
      <c r="A123" s="273">
        <v>122</v>
      </c>
      <c r="B123" s="273" t="str">
        <f t="shared" si="54"/>
        <v>v</v>
      </c>
      <c r="C123" s="298"/>
      <c r="D123" s="299"/>
      <c r="E123" s="292"/>
      <c r="F123" s="292"/>
      <c r="G123" s="292">
        <f t="shared" si="55"/>
        <v>0</v>
      </c>
      <c r="H123" s="292"/>
      <c r="I123" s="153">
        <f>Aantallen!$B$1</f>
        <v>2021</v>
      </c>
      <c r="J123" s="453">
        <f t="shared" si="56"/>
        <v>2021</v>
      </c>
      <c r="K123" s="293">
        <f t="shared" si="69"/>
        <v>0</v>
      </c>
      <c r="L123" s="280">
        <v>0</v>
      </c>
      <c r="M123" s="294">
        <v>1</v>
      </c>
      <c r="N123" s="294"/>
      <c r="O123" s="294"/>
      <c r="P123" s="295">
        <f t="shared" si="57"/>
        <v>0</v>
      </c>
      <c r="Q123" s="294">
        <v>1</v>
      </c>
      <c r="R123" s="294"/>
      <c r="S123" s="294"/>
      <c r="T123" s="295">
        <f t="shared" si="58"/>
        <v>0</v>
      </c>
      <c r="U123" s="294">
        <v>1</v>
      </c>
      <c r="V123" s="294"/>
      <c r="W123" s="294"/>
      <c r="X123" s="295">
        <f t="shared" si="59"/>
        <v>0</v>
      </c>
      <c r="Y123" s="294">
        <v>1</v>
      </c>
      <c r="Z123" s="294"/>
      <c r="AA123" s="294"/>
      <c r="AB123" s="295">
        <f t="shared" si="60"/>
        <v>0</v>
      </c>
      <c r="AC123" s="294">
        <v>1</v>
      </c>
      <c r="AD123" s="294"/>
      <c r="AE123" s="294"/>
      <c r="AF123" s="295">
        <f t="shared" si="61"/>
        <v>0</v>
      </c>
      <c r="AG123" s="294">
        <v>1</v>
      </c>
      <c r="AH123" s="294"/>
      <c r="AI123" s="294"/>
      <c r="AJ123" s="295">
        <f t="shared" si="62"/>
        <v>0</v>
      </c>
      <c r="AK123" s="294">
        <v>1</v>
      </c>
      <c r="AL123" s="294">
        <v>0</v>
      </c>
      <c r="AM123" s="294">
        <v>0</v>
      </c>
      <c r="AN123" s="295">
        <f t="shared" si="63"/>
        <v>0</v>
      </c>
      <c r="AO123" s="294">
        <v>1</v>
      </c>
      <c r="AP123" s="294">
        <v>0</v>
      </c>
      <c r="AQ123" s="294">
        <v>0</v>
      </c>
      <c r="AR123" s="295">
        <f t="shared" si="64"/>
        <v>0</v>
      </c>
      <c r="AS123" s="294">
        <v>1</v>
      </c>
      <c r="AT123" s="294">
        <v>0</v>
      </c>
      <c r="AU123" s="294">
        <v>0</v>
      </c>
      <c r="AV123" s="295">
        <f t="shared" si="65"/>
        <v>0</v>
      </c>
      <c r="AW123" s="294">
        <v>1</v>
      </c>
      <c r="AX123" s="294">
        <v>0</v>
      </c>
      <c r="AY123" s="294">
        <v>0</v>
      </c>
      <c r="AZ123" s="294"/>
      <c r="BA123" s="295">
        <f t="shared" si="66"/>
        <v>0</v>
      </c>
      <c r="BB123" s="296">
        <f t="shared" si="53"/>
        <v>0</v>
      </c>
      <c r="BC123" s="300">
        <v>0</v>
      </c>
      <c r="BD123" s="292">
        <f t="shared" si="67"/>
        <v>0</v>
      </c>
      <c r="BE123" s="296" t="str">
        <f t="shared" si="68"/>
        <v>geen actie</v>
      </c>
      <c r="BF123" s="273">
        <v>122</v>
      </c>
      <c r="BG123" s="297"/>
    </row>
    <row r="124" spans="1:59" x14ac:dyDescent="0.3">
      <c r="A124" s="273">
        <v>123</v>
      </c>
      <c r="B124" s="273" t="str">
        <f t="shared" si="54"/>
        <v>v</v>
      </c>
      <c r="C124" s="298"/>
      <c r="D124" s="299"/>
      <c r="E124" s="292"/>
      <c r="F124" s="292"/>
      <c r="G124" s="292">
        <f t="shared" si="55"/>
        <v>0</v>
      </c>
      <c r="H124" s="292"/>
      <c r="I124" s="153">
        <f>Aantallen!$B$1</f>
        <v>2021</v>
      </c>
      <c r="J124" s="453">
        <f t="shared" si="56"/>
        <v>2021</v>
      </c>
      <c r="K124" s="293">
        <f t="shared" si="69"/>
        <v>0</v>
      </c>
      <c r="L124" s="280">
        <v>0</v>
      </c>
      <c r="M124" s="294">
        <v>1</v>
      </c>
      <c r="N124" s="294"/>
      <c r="O124" s="294"/>
      <c r="P124" s="295">
        <f t="shared" si="57"/>
        <v>0</v>
      </c>
      <c r="Q124" s="294">
        <v>1</v>
      </c>
      <c r="R124" s="294"/>
      <c r="S124" s="294"/>
      <c r="T124" s="295">
        <f t="shared" si="58"/>
        <v>0</v>
      </c>
      <c r="U124" s="294">
        <v>1</v>
      </c>
      <c r="V124" s="294"/>
      <c r="W124" s="294"/>
      <c r="X124" s="295">
        <f t="shared" si="59"/>
        <v>0</v>
      </c>
      <c r="Y124" s="294">
        <v>1</v>
      </c>
      <c r="Z124" s="294"/>
      <c r="AA124" s="294"/>
      <c r="AB124" s="295">
        <f t="shared" si="60"/>
        <v>0</v>
      </c>
      <c r="AC124" s="294">
        <v>1</v>
      </c>
      <c r="AD124" s="294"/>
      <c r="AE124" s="294"/>
      <c r="AF124" s="295">
        <f t="shared" si="61"/>
        <v>0</v>
      </c>
      <c r="AG124" s="294">
        <v>1</v>
      </c>
      <c r="AH124" s="294"/>
      <c r="AI124" s="294"/>
      <c r="AJ124" s="295">
        <f t="shared" si="62"/>
        <v>0</v>
      </c>
      <c r="AK124" s="294">
        <v>1</v>
      </c>
      <c r="AL124" s="294">
        <v>0</v>
      </c>
      <c r="AM124" s="294">
        <v>0</v>
      </c>
      <c r="AN124" s="295">
        <f t="shared" si="63"/>
        <v>0</v>
      </c>
      <c r="AO124" s="294">
        <v>1</v>
      </c>
      <c r="AP124" s="294">
        <v>0</v>
      </c>
      <c r="AQ124" s="294">
        <v>0</v>
      </c>
      <c r="AR124" s="295">
        <f t="shared" si="64"/>
        <v>0</v>
      </c>
      <c r="AS124" s="294">
        <v>1</v>
      </c>
      <c r="AT124" s="294">
        <v>0</v>
      </c>
      <c r="AU124" s="294">
        <v>0</v>
      </c>
      <c r="AV124" s="295">
        <f t="shared" si="65"/>
        <v>0</v>
      </c>
      <c r="AW124" s="294">
        <v>1</v>
      </c>
      <c r="AX124" s="294">
        <v>0</v>
      </c>
      <c r="AY124" s="294">
        <v>0</v>
      </c>
      <c r="AZ124" s="294"/>
      <c r="BA124" s="295">
        <f t="shared" si="66"/>
        <v>0</v>
      </c>
      <c r="BB124" s="296">
        <f t="shared" si="53"/>
        <v>0</v>
      </c>
      <c r="BC124" s="300">
        <v>0</v>
      </c>
      <c r="BD124" s="292">
        <f t="shared" si="67"/>
        <v>0</v>
      </c>
      <c r="BE124" s="296" t="str">
        <f t="shared" si="68"/>
        <v>geen actie</v>
      </c>
      <c r="BF124" s="273">
        <v>123</v>
      </c>
    </row>
    <row r="125" spans="1:59" x14ac:dyDescent="0.3">
      <c r="G125" s="292">
        <f t="shared" si="55"/>
        <v>0</v>
      </c>
      <c r="I125" s="153">
        <f>Aantallen!$B$1</f>
        <v>2021</v>
      </c>
      <c r="O125" s="307">
        <f>COUNTA(O32:O67,"&gt;0")  -  1</f>
        <v>6</v>
      </c>
      <c r="S125" s="307">
        <f>COUNTA(S32:S67,"&gt;0")  -  1</f>
        <v>2</v>
      </c>
      <c r="W125" s="307">
        <f>COUNTA(W32:W67,"&gt;0")  -  1</f>
        <v>5</v>
      </c>
      <c r="AA125" s="307">
        <f>COUNTA(AA32:AA67,"&gt;0")  -  1</f>
        <v>2</v>
      </c>
      <c r="AE125" s="307">
        <f>COUNTA(AE32:AE67,"&gt;0")  -  1</f>
        <v>0</v>
      </c>
      <c r="AI125" s="307">
        <f>COUNTA(AI32:AI67,"&gt;0")  -  1</f>
        <v>3</v>
      </c>
      <c r="AM125" s="307">
        <f>COUNTA(AM32:AM67,"&gt;0")  -  1</f>
        <v>19</v>
      </c>
      <c r="AQ125" s="307">
        <f>COUNTA(AQ32:AQ67,"&gt;0")  -  1</f>
        <v>36</v>
      </c>
      <c r="AU125" s="307">
        <f>COUNTA(AU32:AU67,"&gt;0")  -  1</f>
        <v>36</v>
      </c>
      <c r="AY125" s="307">
        <f>COUNTA(AY32:AY67,"&gt;0")  -  1</f>
        <v>36</v>
      </c>
      <c r="AZ125" s="534"/>
      <c r="BC125" s="290"/>
      <c r="BF125" s="308"/>
    </row>
  </sheetData>
  <autoFilter ref="A1:BF125" xr:uid="{00000000-0009-0000-0000-000007000000}">
    <sortState xmlns:xlrd2="http://schemas.microsoft.com/office/spreadsheetml/2017/richdata2" ref="A2:BF125">
      <sortCondition ref="D2:D125"/>
    </sortState>
  </autoFilter>
  <mergeCells count="1">
    <mergeCell ref="BI1:BK1"/>
  </mergeCells>
  <conditionalFormatting sqref="C74:C305 C61 C2:C56">
    <cfRule type="cellIs" dxfId="77" priority="18" operator="equal">
      <formula>"ja"</formula>
    </cfRule>
  </conditionalFormatting>
  <conditionalFormatting sqref="J1:K1 J136:K65484">
    <cfRule type="cellIs" dxfId="76" priority="19" operator="between">
      <formula>11</formula>
      <formula>13</formula>
    </cfRule>
  </conditionalFormatting>
  <conditionalFormatting sqref="J125:K135">
    <cfRule type="cellIs" dxfId="75" priority="20" operator="between">
      <formula>11</formula>
      <formula>14</formula>
    </cfRule>
    <cfRule type="cellIs" dxfId="74" priority="21" operator="between">
      <formula>13</formula>
      <formula>15</formula>
    </cfRule>
    <cfRule type="cellIs" dxfId="73" priority="22" operator="between">
      <formula>14</formula>
      <formula>20</formula>
    </cfRule>
  </conditionalFormatting>
  <conditionalFormatting sqref="BD60:BD72 BD74:BD124 BC2:BD2 BD3:BD10 BC11:BD30 BD31:BD57 BC31:BC124">
    <cfRule type="expression" dxfId="72" priority="23">
      <formula>NOT(ISERROR(SEARCH("diploma",BC2)))</formula>
    </cfRule>
    <cfRule type="expression" dxfId="71" priority="24">
      <formula>NOT(ISERROR(SEARCH("diploma",BC2)))</formula>
    </cfRule>
  </conditionalFormatting>
  <conditionalFormatting sqref="BD58:BD59">
    <cfRule type="expression" dxfId="70" priority="25">
      <formula>NOT(ISERROR(SEARCH("diploma",BD58)))</formula>
    </cfRule>
    <cfRule type="expression" dxfId="69" priority="26">
      <formula>NOT(ISERROR(SEARCH("diploma",BD58)))</formula>
    </cfRule>
  </conditionalFormatting>
  <conditionalFormatting sqref="BD73">
    <cfRule type="expression" dxfId="68" priority="27">
      <formula>NOT(ISERROR(SEARCH("diploma",BD73)))</formula>
    </cfRule>
    <cfRule type="expression" dxfId="67" priority="28">
      <formula>NOT(ISERROR(SEARCH("diploma",BD73)))</formula>
    </cfRule>
  </conditionalFormatting>
  <conditionalFormatting sqref="Q1">
    <cfRule type="cellIs" dxfId="66" priority="29" operator="between">
      <formula>0</formula>
      <formula>200</formula>
    </cfRule>
  </conditionalFormatting>
  <conditionalFormatting sqref="W1">
    <cfRule type="cellIs" dxfId="65" priority="30" operator="between">
      <formula>1</formula>
      <formula>200</formula>
    </cfRule>
  </conditionalFormatting>
  <conditionalFormatting sqref="U1 AC1 AK1 AS1">
    <cfRule type="cellIs" dxfId="64" priority="31" operator="between">
      <formula>0</formula>
      <formula>200</formula>
    </cfRule>
  </conditionalFormatting>
  <conditionalFormatting sqref="Y1 AG1 AO1 AW1">
    <cfRule type="cellIs" dxfId="63" priority="32" operator="between">
      <formula>0</formula>
      <formula>200</formula>
    </cfRule>
  </conditionalFormatting>
  <conditionalFormatting sqref="M1:BA1048576">
    <cfRule type="cellIs" dxfId="62" priority="33" operator="greaterThan">
      <formula>150</formula>
    </cfRule>
  </conditionalFormatting>
  <conditionalFormatting sqref="BE2:BE124">
    <cfRule type="containsText" dxfId="61" priority="16" operator="containsText" text="geen actie">
      <formula>NOT(ISERROR(SEARCH("geen actie",BE2)))</formula>
    </cfRule>
    <cfRule type="containsText" dxfId="60" priority="17" operator="containsText" text="diploma">
      <formula>NOT(ISERROR(SEARCH("diploma",BE2)))</formula>
    </cfRule>
  </conditionalFormatting>
  <conditionalFormatting sqref="BC3:BC10">
    <cfRule type="expression" dxfId="59" priority="14">
      <formula>NOT(ISERROR(SEARCH("diploma",BC3)))</formula>
    </cfRule>
    <cfRule type="expression" dxfId="58" priority="15">
      <formula>NOT(ISERROR(SEARCH("diploma",BC3)))</formula>
    </cfRule>
  </conditionalFormatting>
  <conditionalFormatting sqref="E22:E25">
    <cfRule type="cellIs" dxfId="57" priority="13" operator="lessThan">
      <formula>1000</formula>
    </cfRule>
  </conditionalFormatting>
  <conditionalFormatting sqref="H24 H22">
    <cfRule type="cellIs" dxfId="56" priority="12" operator="greaterThan">
      <formula>1900</formula>
    </cfRule>
  </conditionalFormatting>
  <conditionalFormatting sqref="G2:G125">
    <cfRule type="cellIs" dxfId="55" priority="11" operator="greaterThanOrEqual">
      <formula>0</formula>
    </cfRule>
  </conditionalFormatting>
  <conditionalFormatting sqref="B2:B124">
    <cfRule type="containsText" dxfId="54" priority="9" operator="containsText" text="x">
      <formula>NOT(ISERROR(SEARCH("x",B2)))</formula>
    </cfRule>
    <cfRule type="containsText" dxfId="53" priority="10" operator="containsText" text="v">
      <formula>NOT(ISERROR(SEARCH("v",B2)))</formula>
    </cfRule>
  </conditionalFormatting>
  <conditionalFormatting sqref="J2:J124">
    <cfRule type="cellIs" dxfId="52" priority="6" operator="equal">
      <formula>12</formula>
    </cfRule>
    <cfRule type="cellIs" dxfId="51" priority="7" operator="lessThan">
      <formula>19</formula>
    </cfRule>
    <cfRule type="cellIs" dxfId="50" priority="8" operator="greaterThan">
      <formula>19</formula>
    </cfRule>
  </conditionalFormatting>
  <conditionalFormatting sqref="E31:E50 E52:E124">
    <cfRule type="cellIs" dxfId="49" priority="5" operator="lessThan">
      <formula>1000</formula>
    </cfRule>
  </conditionalFormatting>
  <conditionalFormatting sqref="E28:E29">
    <cfRule type="cellIs" dxfId="48" priority="4" operator="lessThan">
      <formula>1000</formula>
    </cfRule>
  </conditionalFormatting>
  <conditionalFormatting sqref="E30">
    <cfRule type="cellIs" dxfId="47" priority="3" operator="lessThan">
      <formula>1000</formula>
    </cfRule>
  </conditionalFormatting>
  <conditionalFormatting sqref="I2:I125">
    <cfRule type="cellIs" dxfId="46" priority="2" operator="greaterThan">
      <formula>1900</formula>
    </cfRule>
  </conditionalFormatting>
  <conditionalFormatting sqref="E51">
    <cfRule type="cellIs" dxfId="45" priority="1" operator="lessThan">
      <formula>1000</formula>
    </cfRule>
  </conditionalFormatting>
  <pageMargins left="0.75" right="0.75" top="1" bottom="1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889DB-7E64-4253-8D15-1A6D567A78E8}">
  <sheetPr codeName="Blad12"/>
  <dimension ref="A1:AMW125"/>
  <sheetViews>
    <sheetView zoomScaleNormal="100" workbookViewId="0">
      <pane xSplit="10" ySplit="1" topLeftCell="K2" activePane="bottomRight" state="frozen"/>
      <selection activeCell="E4" sqref="E4"/>
      <selection pane="topRight" activeCell="E4" sqref="E4"/>
      <selection pane="bottomLeft" activeCell="E4" sqref="E4"/>
      <selection pane="bottomRight" activeCell="K2" sqref="K2"/>
    </sheetView>
  </sheetViews>
  <sheetFormatPr defaultColWidth="8.88671875" defaultRowHeight="14.4" x14ac:dyDescent="0.3"/>
  <cols>
    <col min="1" max="1" width="4.33203125" style="148" customWidth="1"/>
    <col min="2" max="2" width="6.44140625" style="148" customWidth="1"/>
    <col min="3" max="3" width="10.109375" style="218" customWidth="1"/>
    <col min="4" max="4" width="21.44140625" style="150" customWidth="1"/>
    <col min="5" max="5" width="8.6640625" style="148" customWidth="1"/>
    <col min="6" max="6" width="15.44140625" style="148" bestFit="1" customWidth="1"/>
    <col min="7" max="7" width="8.6640625" style="150" customWidth="1"/>
    <col min="8" max="8" width="11.44140625" style="148" customWidth="1"/>
    <col min="9" max="9" width="11.44140625" style="148" hidden="1" customWidth="1"/>
    <col min="10" max="10" width="8.6640625" style="150" customWidth="1"/>
    <col min="11" max="11" width="11" style="312" customWidth="1"/>
    <col min="12" max="12" width="7.6640625" style="182" customWidth="1"/>
    <col min="13" max="13" width="7.33203125" style="182" customWidth="1"/>
    <col min="14" max="14" width="4.109375" style="182" customWidth="1"/>
    <col min="15" max="16" width="5" style="182" customWidth="1"/>
    <col min="17" max="17" width="5" style="209" customWidth="1"/>
    <col min="18" max="18" width="7.44140625" style="150" customWidth="1"/>
    <col min="19" max="19" width="3.6640625" style="150" customWidth="1"/>
    <col min="20" max="21" width="5" style="150" customWidth="1"/>
    <col min="22" max="22" width="6.33203125" style="209" customWidth="1"/>
    <col min="23" max="23" width="7.88671875" style="150" customWidth="1"/>
    <col min="24" max="24" width="3.6640625" style="150" customWidth="1"/>
    <col min="25" max="26" width="4" style="150" customWidth="1"/>
    <col min="27" max="27" width="6.33203125" style="209" customWidth="1"/>
    <col min="28" max="28" width="7.109375" style="150" customWidth="1"/>
    <col min="29" max="29" width="3.6640625" style="150" customWidth="1"/>
    <col min="30" max="31" width="4.33203125" style="150" customWidth="1"/>
    <col min="32" max="32" width="5.6640625" style="182" customWidth="1"/>
    <col min="33" max="33" width="7.6640625" style="150" customWidth="1"/>
    <col min="34" max="34" width="4.109375" style="150" customWidth="1"/>
    <col min="35" max="36" width="4.33203125" style="150" customWidth="1"/>
    <col min="37" max="37" width="5" style="182" customWidth="1"/>
    <col min="38" max="38" width="7.109375" style="182" customWidth="1"/>
    <col min="39" max="39" width="4.109375" style="182" customWidth="1"/>
    <col min="40" max="41" width="5" style="182" customWidth="1"/>
    <col min="42" max="42" width="5.44140625" style="182" customWidth="1"/>
    <col min="43" max="43" width="7.6640625" style="182" customWidth="1"/>
    <col min="44" max="44" width="4.109375" style="182" customWidth="1"/>
    <col min="45" max="46" width="5.44140625" style="182" customWidth="1"/>
    <col min="47" max="47" width="7.109375" style="182" customWidth="1"/>
    <col min="48" max="48" width="11.44140625" style="182" customWidth="1"/>
    <col min="49" max="52" width="5.44140625" style="182" customWidth="1"/>
    <col min="53" max="53" width="8.5546875" style="182" customWidth="1"/>
    <col min="54" max="57" width="5.44140625" style="182" customWidth="1"/>
    <col min="58" max="58" width="8.5546875" style="182" customWidth="1"/>
    <col min="59" max="59" width="5.44140625" style="182" customWidth="1"/>
    <col min="60" max="62" width="7.33203125" style="182" customWidth="1"/>
    <col min="63" max="63" width="7.44140625" style="182" customWidth="1"/>
    <col min="64" max="64" width="7.33203125" style="210" customWidth="1"/>
    <col min="65" max="65" width="8.44140625" style="182" customWidth="1"/>
    <col min="66" max="66" width="22.33203125" style="182" customWidth="1"/>
    <col min="67" max="67" width="4.6640625" style="148" customWidth="1"/>
    <col min="68" max="88" width="4.6640625" style="150" customWidth="1"/>
    <col min="89" max="268" width="8.6640625" style="150" customWidth="1"/>
    <col min="269" max="269" width="4.33203125" style="150" customWidth="1"/>
    <col min="270" max="270" width="6.44140625" style="150" customWidth="1"/>
    <col min="271" max="271" width="10.109375" style="150" customWidth="1"/>
    <col min="272" max="272" width="21.44140625" style="150" customWidth="1"/>
    <col min="273" max="273" width="8.6640625" style="150" customWidth="1"/>
    <col min="274" max="274" width="12.44140625" style="150" customWidth="1"/>
    <col min="275" max="275" width="8.6640625" style="150" customWidth="1"/>
    <col min="276" max="276" width="11.44140625" style="150" customWidth="1"/>
    <col min="277" max="314" width="8.6640625" style="150" customWidth="1"/>
    <col min="315" max="315" width="5.6640625" style="150" customWidth="1"/>
    <col min="316" max="316" width="5.44140625" style="150" customWidth="1"/>
    <col min="317" max="318" width="7.33203125" style="150" customWidth="1"/>
    <col min="319" max="319" width="7.44140625" style="150" customWidth="1"/>
    <col min="320" max="320" width="7.33203125" style="150" customWidth="1"/>
    <col min="321" max="321" width="8.44140625" style="150" customWidth="1"/>
    <col min="322" max="322" width="22.33203125" style="150" customWidth="1"/>
    <col min="323" max="323" width="4.33203125" style="150" customWidth="1"/>
    <col min="324" max="344" width="4.6640625" style="150" customWidth="1"/>
    <col min="345" max="524" width="8.6640625" style="150" customWidth="1"/>
    <col min="525" max="525" width="4.33203125" style="150" customWidth="1"/>
    <col min="526" max="526" width="6.44140625" style="150" customWidth="1"/>
    <col min="527" max="527" width="10.109375" style="150" customWidth="1"/>
    <col min="528" max="528" width="21.44140625" style="150" customWidth="1"/>
    <col min="529" max="529" width="8.6640625" style="150" customWidth="1"/>
    <col min="530" max="530" width="12.44140625" style="150" customWidth="1"/>
    <col min="531" max="531" width="8.6640625" style="150" customWidth="1"/>
    <col min="532" max="532" width="11.44140625" style="150" customWidth="1"/>
    <col min="533" max="570" width="8.6640625" style="150" customWidth="1"/>
    <col min="571" max="571" width="5.6640625" style="150" customWidth="1"/>
    <col min="572" max="572" width="5.44140625" style="150" customWidth="1"/>
    <col min="573" max="574" width="7.33203125" style="150" customWidth="1"/>
    <col min="575" max="575" width="7.44140625" style="150" customWidth="1"/>
    <col min="576" max="576" width="7.33203125" style="150" customWidth="1"/>
    <col min="577" max="577" width="8.44140625" style="150" customWidth="1"/>
    <col min="578" max="578" width="22.33203125" style="150" customWidth="1"/>
    <col min="579" max="579" width="4.33203125" style="150" customWidth="1"/>
    <col min="580" max="600" width="4.6640625" style="150" customWidth="1"/>
    <col min="601" max="780" width="8.6640625" style="150" customWidth="1"/>
    <col min="781" max="781" width="4.33203125" style="150" customWidth="1"/>
    <col min="782" max="782" width="6.44140625" style="150" customWidth="1"/>
    <col min="783" max="783" width="10.109375" style="150" customWidth="1"/>
    <col min="784" max="784" width="21.44140625" style="150" customWidth="1"/>
    <col min="785" max="785" width="8.6640625" style="150" customWidth="1"/>
    <col min="786" max="786" width="12.44140625" style="150" customWidth="1"/>
    <col min="787" max="787" width="8.6640625" style="150" customWidth="1"/>
    <col min="788" max="788" width="11.44140625" style="150" customWidth="1"/>
    <col min="789" max="826" width="8.6640625" style="150" customWidth="1"/>
    <col min="827" max="827" width="5.6640625" style="150" customWidth="1"/>
    <col min="828" max="828" width="5.44140625" style="150" customWidth="1"/>
    <col min="829" max="830" width="7.33203125" style="150" customWidth="1"/>
    <col min="831" max="831" width="7.44140625" style="150" customWidth="1"/>
    <col min="832" max="832" width="7.33203125" style="150" customWidth="1"/>
    <col min="833" max="833" width="8.44140625" style="150" customWidth="1"/>
    <col min="834" max="834" width="22.33203125" style="150" customWidth="1"/>
    <col min="835" max="835" width="4.33203125" style="150" customWidth="1"/>
    <col min="836" max="856" width="4.6640625" style="150" customWidth="1"/>
    <col min="857" max="1037" width="8.6640625" style="150" customWidth="1"/>
    <col min="1038" max="16384" width="8.88671875" style="156"/>
  </cols>
  <sheetData>
    <row r="1" spans="1:75" s="209" customFormat="1" ht="55.95" customHeight="1" x14ac:dyDescent="0.6">
      <c r="A1" s="149" t="s">
        <v>207</v>
      </c>
      <c r="B1" s="157" t="s">
        <v>208</v>
      </c>
      <c r="C1" s="448">
        <f>COUNTIF(C2:C128,"1")</f>
        <v>0</v>
      </c>
      <c r="D1" s="160" t="s">
        <v>210</v>
      </c>
      <c r="E1" s="212" t="s">
        <v>211</v>
      </c>
      <c r="F1" s="160" t="s">
        <v>212</v>
      </c>
      <c r="G1" s="163" t="s">
        <v>274</v>
      </c>
      <c r="H1" s="160" t="s">
        <v>214</v>
      </c>
      <c r="I1" s="160" t="s">
        <v>686</v>
      </c>
      <c r="J1" s="160" t="s">
        <v>350</v>
      </c>
      <c r="K1" s="459" t="s">
        <v>569</v>
      </c>
      <c r="L1" s="225" t="s">
        <v>568</v>
      </c>
      <c r="M1" s="165" t="s">
        <v>216</v>
      </c>
      <c r="N1" s="165" t="s">
        <v>340</v>
      </c>
      <c r="O1" s="165" t="s">
        <v>217</v>
      </c>
      <c r="P1" s="165" t="s">
        <v>341</v>
      </c>
      <c r="Q1" s="166" t="s">
        <v>218</v>
      </c>
      <c r="R1" s="165" t="s">
        <v>219</v>
      </c>
      <c r="S1" s="165" t="s">
        <v>99</v>
      </c>
      <c r="T1" s="167" t="s">
        <v>217</v>
      </c>
      <c r="U1" s="167" t="s">
        <v>341</v>
      </c>
      <c r="V1" s="166" t="s">
        <v>221</v>
      </c>
      <c r="W1" s="165" t="s">
        <v>219</v>
      </c>
      <c r="X1" s="165" t="s">
        <v>99</v>
      </c>
      <c r="Y1" s="167" t="s">
        <v>224</v>
      </c>
      <c r="Z1" s="167" t="s">
        <v>341</v>
      </c>
      <c r="AA1" s="168" t="s">
        <v>222</v>
      </c>
      <c r="AB1" s="165" t="s">
        <v>219</v>
      </c>
      <c r="AC1" s="165" t="s">
        <v>99</v>
      </c>
      <c r="AD1" s="167" t="s">
        <v>224</v>
      </c>
      <c r="AE1" s="167" t="s">
        <v>341</v>
      </c>
      <c r="AF1" s="166" t="s">
        <v>223</v>
      </c>
      <c r="AG1" s="165" t="s">
        <v>219</v>
      </c>
      <c r="AH1" s="165" t="s">
        <v>99</v>
      </c>
      <c r="AI1" s="169" t="s">
        <v>224</v>
      </c>
      <c r="AJ1" s="169" t="s">
        <v>341</v>
      </c>
      <c r="AK1" s="168" t="s">
        <v>225</v>
      </c>
      <c r="AL1" s="165" t="s">
        <v>219</v>
      </c>
      <c r="AM1" s="165" t="s">
        <v>99</v>
      </c>
      <c r="AN1" s="169" t="s">
        <v>224</v>
      </c>
      <c r="AO1" s="169" t="s">
        <v>341</v>
      </c>
      <c r="AP1" s="168" t="s">
        <v>226</v>
      </c>
      <c r="AQ1" s="165" t="s">
        <v>219</v>
      </c>
      <c r="AR1" s="165" t="s">
        <v>99</v>
      </c>
      <c r="AS1" s="169" t="s">
        <v>224</v>
      </c>
      <c r="AT1" s="169" t="s">
        <v>341</v>
      </c>
      <c r="AU1" s="168" t="s">
        <v>228</v>
      </c>
      <c r="AV1" s="165" t="s">
        <v>219</v>
      </c>
      <c r="AW1" s="165" t="s">
        <v>99</v>
      </c>
      <c r="AX1" s="169" t="s">
        <v>224</v>
      </c>
      <c r="AY1" s="169" t="s">
        <v>341</v>
      </c>
      <c r="AZ1" s="168" t="s">
        <v>229</v>
      </c>
      <c r="BA1" s="165" t="s">
        <v>219</v>
      </c>
      <c r="BB1" s="165" t="s">
        <v>99</v>
      </c>
      <c r="BC1" s="169" t="s">
        <v>224</v>
      </c>
      <c r="BD1" s="169" t="s">
        <v>341</v>
      </c>
      <c r="BE1" s="168" t="s">
        <v>230</v>
      </c>
      <c r="BF1" s="165" t="s">
        <v>219</v>
      </c>
      <c r="BG1" s="165" t="s">
        <v>99</v>
      </c>
      <c r="BH1" s="169" t="s">
        <v>224</v>
      </c>
      <c r="BI1" s="169" t="s">
        <v>758</v>
      </c>
      <c r="BJ1" s="168" t="s">
        <v>231</v>
      </c>
      <c r="BK1" s="170" t="s">
        <v>232</v>
      </c>
      <c r="BL1" s="171" t="s">
        <v>233</v>
      </c>
      <c r="BM1" s="170" t="s">
        <v>234</v>
      </c>
      <c r="BN1" s="172" t="s">
        <v>235</v>
      </c>
      <c r="BO1" s="149" t="s">
        <v>379</v>
      </c>
    </row>
    <row r="2" spans="1:75" s="209" customFormat="1" x14ac:dyDescent="0.3">
      <c r="A2" s="149">
        <v>35</v>
      </c>
      <c r="B2" s="149" t="str">
        <f t="shared" ref="B2:B33" si="0">IF(A2=BO2,"v","x")</f>
        <v>v</v>
      </c>
      <c r="C2" s="497"/>
      <c r="D2" s="301" t="s">
        <v>743</v>
      </c>
      <c r="E2" s="153">
        <v>119540</v>
      </c>
      <c r="F2" s="153" t="s">
        <v>744</v>
      </c>
      <c r="G2" s="153">
        <f t="shared" ref="G2:G33" si="1">SUM(L2+Q2+V2+AA2+AF2+AK2+AP2+AU2+AZ2+BE2+BJ2)</f>
        <v>150</v>
      </c>
      <c r="H2" s="527">
        <v>2012</v>
      </c>
      <c r="I2" s="153">
        <f>Aantallen!$B$1</f>
        <v>2021</v>
      </c>
      <c r="J2" s="453">
        <f t="shared" ref="J2:J33" si="2">I2-H2</f>
        <v>9</v>
      </c>
      <c r="K2" s="186">
        <f t="shared" ref="K2:K33" si="3">G2-L2</f>
        <v>150</v>
      </c>
      <c r="L2" s="164"/>
      <c r="M2" s="179">
        <v>1</v>
      </c>
      <c r="N2" s="179"/>
      <c r="O2" s="179"/>
      <c r="P2" s="179"/>
      <c r="Q2" s="269">
        <f t="shared" ref="Q2:Q33" si="4">(SUM(N2*10+O2)/M2*10)+P2</f>
        <v>0</v>
      </c>
      <c r="R2" s="179">
        <v>1</v>
      </c>
      <c r="S2" s="179"/>
      <c r="T2" s="179"/>
      <c r="U2" s="179"/>
      <c r="V2" s="269">
        <f t="shared" ref="V2:V33" si="5">(SUM(S2*10+T2)/R2*10)+U2</f>
        <v>0</v>
      </c>
      <c r="W2" s="179">
        <v>1</v>
      </c>
      <c r="X2" s="179"/>
      <c r="Y2" s="179"/>
      <c r="Z2" s="179"/>
      <c r="AA2" s="269">
        <f t="shared" ref="AA2:AA33" si="6">(SUM(X2*10+Y2)/W2*10)+Z2</f>
        <v>0</v>
      </c>
      <c r="AB2" s="179">
        <v>1</v>
      </c>
      <c r="AC2" s="179"/>
      <c r="AD2" s="179"/>
      <c r="AE2" s="179"/>
      <c r="AF2" s="269">
        <f t="shared" ref="AF2:AF33" si="7">(SUM(AC2*10+AD2)/AB2*10)+AE2</f>
        <v>0</v>
      </c>
      <c r="AG2" s="179">
        <v>1</v>
      </c>
      <c r="AH2" s="179"/>
      <c r="AI2" s="179"/>
      <c r="AJ2" s="179"/>
      <c r="AK2" s="269">
        <f t="shared" ref="AK2:AK33" si="8">(SUM(AH2*10+AI2)/AG2*10)+AJ2</f>
        <v>0</v>
      </c>
      <c r="AL2" s="179">
        <v>1</v>
      </c>
      <c r="AM2" s="179"/>
      <c r="AN2" s="179"/>
      <c r="AO2" s="179"/>
      <c r="AP2" s="269">
        <f t="shared" ref="AP2:AP33" si="9">(SUM(AM2*10+AN2)/AL2*10)+AO2</f>
        <v>0</v>
      </c>
      <c r="AQ2" s="179">
        <v>1</v>
      </c>
      <c r="AR2" s="179"/>
      <c r="AS2" s="179"/>
      <c r="AT2" s="179"/>
      <c r="AU2" s="269">
        <f t="shared" ref="AU2:AU33" si="10">(SUM(AR2*10+AS2)/AQ2*10)+AT2</f>
        <v>0</v>
      </c>
      <c r="AV2" s="179">
        <v>1</v>
      </c>
      <c r="AW2" s="179"/>
      <c r="AX2" s="179"/>
      <c r="AY2" s="179"/>
      <c r="AZ2" s="269">
        <f t="shared" ref="AZ2:AZ33" si="11">(SUM(AW2*10+AX2)/AV2*10)+AY2</f>
        <v>0</v>
      </c>
      <c r="BA2" s="179">
        <v>1</v>
      </c>
      <c r="BB2" s="179"/>
      <c r="BC2" s="179"/>
      <c r="BD2" s="179"/>
      <c r="BE2" s="269">
        <f t="shared" ref="BE2:BE33" si="12">(SUM(BB2*10+BC2)/BA2*10)+BD2</f>
        <v>0</v>
      </c>
      <c r="BF2" s="179">
        <v>1</v>
      </c>
      <c r="BG2" s="179"/>
      <c r="BH2" s="179"/>
      <c r="BI2" s="179">
        <v>150</v>
      </c>
      <c r="BJ2" s="269">
        <f t="shared" ref="BJ2:BJ33" si="13">(SUM(BG2*10+BH2)/BF2*10)+BI2</f>
        <v>150</v>
      </c>
      <c r="BK2" s="153">
        <f t="shared" ref="BK2:BK33" si="14">IF(G2&lt;250,0,IF(G2&lt;500,250,IF(G2&lt;750,"500",IF(G2&lt;1000,750,IF(G2&lt;1500,1000,IF(G2&lt;2000,1500,IF(G2&lt;2500,2000,IF(G2&lt;3000,2500,3000))))))))</f>
        <v>0</v>
      </c>
      <c r="BL2" s="181">
        <v>0</v>
      </c>
      <c r="BM2" s="153">
        <f t="shared" ref="BM2:BM33" si="15">BK2-BL2</f>
        <v>0</v>
      </c>
      <c r="BN2" s="153" t="str">
        <f t="shared" ref="BN2:BN33" si="16">IF(BM2=0,"geen actie",CONCATENATE("diploma uitschrijven: ",BK2," punten"))</f>
        <v>geen actie</v>
      </c>
      <c r="BO2" s="149">
        <v>35</v>
      </c>
    </row>
    <row r="3" spans="1:75" s="209" customFormat="1" x14ac:dyDescent="0.3">
      <c r="A3" s="149">
        <v>34</v>
      </c>
      <c r="B3" s="149" t="str">
        <f t="shared" si="0"/>
        <v>v</v>
      </c>
      <c r="C3" s="201"/>
      <c r="D3" s="301" t="s">
        <v>743</v>
      </c>
      <c r="E3" s="153"/>
      <c r="F3" s="153" t="s">
        <v>744</v>
      </c>
      <c r="G3" s="153">
        <f t="shared" si="1"/>
        <v>0</v>
      </c>
      <c r="H3" s="153"/>
      <c r="I3" s="153">
        <f>Aantallen!$B$1</f>
        <v>2021</v>
      </c>
      <c r="J3" s="453">
        <f t="shared" si="2"/>
        <v>2021</v>
      </c>
      <c r="K3" s="186">
        <f t="shared" si="3"/>
        <v>0</v>
      </c>
      <c r="L3" s="164"/>
      <c r="M3" s="179">
        <v>1</v>
      </c>
      <c r="N3" s="179"/>
      <c r="O3" s="179"/>
      <c r="P3" s="179"/>
      <c r="Q3" s="269">
        <f t="shared" si="4"/>
        <v>0</v>
      </c>
      <c r="R3" s="179">
        <v>1</v>
      </c>
      <c r="S3" s="179"/>
      <c r="T3" s="179"/>
      <c r="U3" s="179"/>
      <c r="V3" s="269">
        <f t="shared" si="5"/>
        <v>0</v>
      </c>
      <c r="W3" s="179">
        <v>1</v>
      </c>
      <c r="X3" s="179"/>
      <c r="Y3" s="179"/>
      <c r="Z3" s="179"/>
      <c r="AA3" s="269">
        <f t="shared" si="6"/>
        <v>0</v>
      </c>
      <c r="AB3" s="179">
        <v>1</v>
      </c>
      <c r="AC3" s="179"/>
      <c r="AD3" s="179"/>
      <c r="AE3" s="179"/>
      <c r="AF3" s="269">
        <f t="shared" si="7"/>
        <v>0</v>
      </c>
      <c r="AG3" s="179">
        <v>1</v>
      </c>
      <c r="AH3" s="179"/>
      <c r="AI3" s="179"/>
      <c r="AJ3" s="179"/>
      <c r="AK3" s="269">
        <f t="shared" si="8"/>
        <v>0</v>
      </c>
      <c r="AL3" s="179">
        <v>1</v>
      </c>
      <c r="AM3" s="179"/>
      <c r="AN3" s="179"/>
      <c r="AO3" s="179"/>
      <c r="AP3" s="269">
        <f t="shared" si="9"/>
        <v>0</v>
      </c>
      <c r="AQ3" s="179">
        <v>1</v>
      </c>
      <c r="AR3" s="179"/>
      <c r="AS3" s="179"/>
      <c r="AT3" s="179"/>
      <c r="AU3" s="269">
        <f t="shared" si="10"/>
        <v>0</v>
      </c>
      <c r="AV3" s="179">
        <v>1</v>
      </c>
      <c r="AW3" s="179"/>
      <c r="AX3" s="179"/>
      <c r="AY3" s="179"/>
      <c r="AZ3" s="269">
        <f t="shared" si="11"/>
        <v>0</v>
      </c>
      <c r="BA3" s="179">
        <v>1</v>
      </c>
      <c r="BB3" s="179"/>
      <c r="BC3" s="179"/>
      <c r="BD3" s="179"/>
      <c r="BE3" s="269">
        <f t="shared" si="12"/>
        <v>0</v>
      </c>
      <c r="BF3" s="179">
        <v>1</v>
      </c>
      <c r="BG3" s="179"/>
      <c r="BH3" s="179"/>
      <c r="BI3" s="179"/>
      <c r="BJ3" s="269">
        <f t="shared" si="13"/>
        <v>0</v>
      </c>
      <c r="BK3" s="153">
        <f t="shared" si="14"/>
        <v>0</v>
      </c>
      <c r="BL3" s="181">
        <v>0</v>
      </c>
      <c r="BM3" s="153">
        <f t="shared" si="15"/>
        <v>0</v>
      </c>
      <c r="BN3" s="153" t="str">
        <f t="shared" si="16"/>
        <v>geen actie</v>
      </c>
      <c r="BO3" s="149">
        <v>34</v>
      </c>
    </row>
    <row r="4" spans="1:75" s="209" customFormat="1" ht="16.2" customHeight="1" x14ac:dyDescent="0.3">
      <c r="A4" s="149">
        <v>1</v>
      </c>
      <c r="B4" s="149" t="str">
        <f t="shared" si="0"/>
        <v>v</v>
      </c>
      <c r="C4" s="476"/>
      <c r="D4" s="301" t="s">
        <v>546</v>
      </c>
      <c r="E4" s="153">
        <v>118446</v>
      </c>
      <c r="F4" s="153" t="s">
        <v>355</v>
      </c>
      <c r="G4" s="153">
        <f t="shared" si="1"/>
        <v>113.90909090909091</v>
      </c>
      <c r="H4" s="153">
        <v>2009</v>
      </c>
      <c r="I4" s="153">
        <f>Aantallen!$B$1</f>
        <v>2021</v>
      </c>
      <c r="J4" s="453">
        <f t="shared" si="2"/>
        <v>12</v>
      </c>
      <c r="K4" s="186">
        <f t="shared" si="3"/>
        <v>50.909090909090907</v>
      </c>
      <c r="L4" s="164">
        <v>63</v>
      </c>
      <c r="M4" s="179">
        <v>11</v>
      </c>
      <c r="N4" s="179">
        <v>3</v>
      </c>
      <c r="O4" s="179">
        <v>26</v>
      </c>
      <c r="P4" s="179"/>
      <c r="Q4" s="269">
        <f t="shared" si="4"/>
        <v>50.909090909090907</v>
      </c>
      <c r="R4" s="179">
        <v>1</v>
      </c>
      <c r="S4" s="179"/>
      <c r="T4" s="179"/>
      <c r="U4" s="179"/>
      <c r="V4" s="269">
        <f t="shared" si="5"/>
        <v>0</v>
      </c>
      <c r="W4" s="179">
        <v>1</v>
      </c>
      <c r="X4" s="179"/>
      <c r="Y4" s="179"/>
      <c r="Z4" s="179"/>
      <c r="AA4" s="269">
        <f t="shared" si="6"/>
        <v>0</v>
      </c>
      <c r="AB4" s="179">
        <v>1</v>
      </c>
      <c r="AC4" s="179"/>
      <c r="AD4" s="179"/>
      <c r="AE4" s="179"/>
      <c r="AF4" s="269">
        <f t="shared" si="7"/>
        <v>0</v>
      </c>
      <c r="AG4" s="179">
        <v>1</v>
      </c>
      <c r="AH4" s="179"/>
      <c r="AI4" s="179"/>
      <c r="AJ4" s="179"/>
      <c r="AK4" s="269">
        <f t="shared" si="8"/>
        <v>0</v>
      </c>
      <c r="AL4" s="179">
        <v>1</v>
      </c>
      <c r="AM4" s="179"/>
      <c r="AN4" s="179"/>
      <c r="AO4" s="179"/>
      <c r="AP4" s="269">
        <f t="shared" si="9"/>
        <v>0</v>
      </c>
      <c r="AQ4" s="179">
        <v>1</v>
      </c>
      <c r="AR4" s="179"/>
      <c r="AS4" s="179"/>
      <c r="AT4" s="179"/>
      <c r="AU4" s="269">
        <f t="shared" si="10"/>
        <v>0</v>
      </c>
      <c r="AV4" s="179">
        <v>1</v>
      </c>
      <c r="AW4" s="179"/>
      <c r="AX4" s="179"/>
      <c r="AY4" s="179"/>
      <c r="AZ4" s="269">
        <f t="shared" si="11"/>
        <v>0</v>
      </c>
      <c r="BA4" s="179">
        <v>1</v>
      </c>
      <c r="BB4" s="179"/>
      <c r="BC4" s="179"/>
      <c r="BD4" s="179"/>
      <c r="BE4" s="269">
        <f t="shared" si="12"/>
        <v>0</v>
      </c>
      <c r="BF4" s="179">
        <v>1</v>
      </c>
      <c r="BG4" s="179"/>
      <c r="BH4" s="179"/>
      <c r="BI4" s="179"/>
      <c r="BJ4" s="269">
        <f t="shared" si="13"/>
        <v>0</v>
      </c>
      <c r="BK4" s="153">
        <f t="shared" si="14"/>
        <v>0</v>
      </c>
      <c r="BL4" s="181">
        <v>0</v>
      </c>
      <c r="BM4" s="153">
        <f t="shared" si="15"/>
        <v>0</v>
      </c>
      <c r="BN4" s="153" t="str">
        <f t="shared" si="16"/>
        <v>geen actie</v>
      </c>
      <c r="BO4" s="149">
        <v>1</v>
      </c>
    </row>
    <row r="5" spans="1:75" s="209" customFormat="1" x14ac:dyDescent="0.3">
      <c r="A5" s="149">
        <v>2</v>
      </c>
      <c r="B5" s="149" t="str">
        <f t="shared" si="0"/>
        <v>v</v>
      </c>
      <c r="C5" s="149"/>
      <c r="D5" s="311" t="s">
        <v>383</v>
      </c>
      <c r="E5" s="153">
        <v>117974</v>
      </c>
      <c r="F5" s="153" t="s">
        <v>384</v>
      </c>
      <c r="G5" s="153">
        <f t="shared" si="1"/>
        <v>621.18181818181813</v>
      </c>
      <c r="H5" s="153">
        <v>2011</v>
      </c>
      <c r="I5" s="153">
        <f>Aantallen!$B$1</f>
        <v>2021</v>
      </c>
      <c r="J5" s="453">
        <f t="shared" si="2"/>
        <v>10</v>
      </c>
      <c r="K5" s="186">
        <f t="shared" si="3"/>
        <v>264.22222222222217</v>
      </c>
      <c r="L5" s="164">
        <v>356.95959595959596</v>
      </c>
      <c r="M5" s="179">
        <v>1</v>
      </c>
      <c r="N5" s="179"/>
      <c r="O5" s="179"/>
      <c r="P5" s="179"/>
      <c r="Q5" s="269">
        <f t="shared" si="4"/>
        <v>0</v>
      </c>
      <c r="R5" s="179">
        <v>1</v>
      </c>
      <c r="S5" s="179"/>
      <c r="T5" s="179"/>
      <c r="U5" s="179"/>
      <c r="V5" s="269">
        <f t="shared" si="5"/>
        <v>0</v>
      </c>
      <c r="W5" s="179">
        <v>10</v>
      </c>
      <c r="X5" s="179">
        <v>2</v>
      </c>
      <c r="Y5" s="179">
        <v>37</v>
      </c>
      <c r="Z5" s="179"/>
      <c r="AA5" s="269">
        <f t="shared" si="6"/>
        <v>57</v>
      </c>
      <c r="AB5" s="179">
        <v>10</v>
      </c>
      <c r="AC5" s="179">
        <v>5</v>
      </c>
      <c r="AD5" s="179">
        <v>35</v>
      </c>
      <c r="AE5" s="179"/>
      <c r="AF5" s="269">
        <f t="shared" si="7"/>
        <v>85</v>
      </c>
      <c r="AG5" s="179">
        <v>1</v>
      </c>
      <c r="AH5" s="179"/>
      <c r="AI5" s="179"/>
      <c r="AJ5" s="179"/>
      <c r="AK5" s="269">
        <f t="shared" si="8"/>
        <v>0</v>
      </c>
      <c r="AL5" s="179">
        <v>9</v>
      </c>
      <c r="AM5" s="179">
        <v>7</v>
      </c>
      <c r="AN5" s="179">
        <v>40</v>
      </c>
      <c r="AO5" s="179"/>
      <c r="AP5" s="269">
        <f t="shared" si="9"/>
        <v>122.22222222222221</v>
      </c>
      <c r="AQ5" s="179">
        <v>1</v>
      </c>
      <c r="AR5" s="179"/>
      <c r="AS5" s="179"/>
      <c r="AT5" s="179"/>
      <c r="AU5" s="269">
        <f t="shared" si="10"/>
        <v>0</v>
      </c>
      <c r="AV5" s="179">
        <v>1</v>
      </c>
      <c r="AW5" s="179"/>
      <c r="AX5" s="179"/>
      <c r="AY5" s="179"/>
      <c r="AZ5" s="269">
        <f t="shared" si="11"/>
        <v>0</v>
      </c>
      <c r="BA5" s="179">
        <v>1</v>
      </c>
      <c r="BB5" s="179"/>
      <c r="BC5" s="179"/>
      <c r="BD5" s="179"/>
      <c r="BE5" s="269">
        <f t="shared" si="12"/>
        <v>0</v>
      </c>
      <c r="BF5" s="179">
        <v>1</v>
      </c>
      <c r="BG5" s="179"/>
      <c r="BH5" s="179"/>
      <c r="BI5" s="179"/>
      <c r="BJ5" s="269">
        <f t="shared" si="13"/>
        <v>0</v>
      </c>
      <c r="BK5" s="153" t="str">
        <f t="shared" si="14"/>
        <v>500</v>
      </c>
      <c r="BL5" s="181">
        <v>500</v>
      </c>
      <c r="BM5" s="153">
        <f t="shared" si="15"/>
        <v>0</v>
      </c>
      <c r="BN5" s="153" t="str">
        <f t="shared" si="16"/>
        <v>geen actie</v>
      </c>
      <c r="BO5" s="149">
        <v>2</v>
      </c>
      <c r="BW5" s="209">
        <v>3</v>
      </c>
    </row>
    <row r="6" spans="1:75" s="209" customFormat="1" x14ac:dyDescent="0.3">
      <c r="A6" s="149">
        <v>27</v>
      </c>
      <c r="B6" s="149" t="str">
        <f t="shared" si="0"/>
        <v>v</v>
      </c>
      <c r="C6" s="149"/>
      <c r="D6" s="526" t="s">
        <v>667</v>
      </c>
      <c r="E6" s="470">
        <v>120134</v>
      </c>
      <c r="F6" s="153" t="s">
        <v>355</v>
      </c>
      <c r="G6" s="153">
        <f t="shared" si="1"/>
        <v>265.83333333333331</v>
      </c>
      <c r="H6" s="153">
        <v>2012</v>
      </c>
      <c r="I6" s="153">
        <f>Aantallen!$B$1</f>
        <v>2021</v>
      </c>
      <c r="J6" s="453">
        <f t="shared" si="2"/>
        <v>9</v>
      </c>
      <c r="K6" s="186">
        <f t="shared" si="3"/>
        <v>265.83333333333331</v>
      </c>
      <c r="L6" s="164"/>
      <c r="M6" s="179">
        <v>1</v>
      </c>
      <c r="N6" s="179"/>
      <c r="O6" s="179"/>
      <c r="P6" s="179"/>
      <c r="Q6" s="269">
        <f t="shared" si="4"/>
        <v>0</v>
      </c>
      <c r="R6" s="179">
        <v>1</v>
      </c>
      <c r="S6" s="179"/>
      <c r="T6" s="179"/>
      <c r="U6" s="179"/>
      <c r="V6" s="269">
        <f t="shared" si="5"/>
        <v>0</v>
      </c>
      <c r="W6" s="179">
        <v>1</v>
      </c>
      <c r="X6" s="179"/>
      <c r="Y6" s="179"/>
      <c r="Z6" s="179"/>
      <c r="AA6" s="269">
        <f t="shared" si="6"/>
        <v>0</v>
      </c>
      <c r="AB6" s="179">
        <v>1</v>
      </c>
      <c r="AC6" s="179"/>
      <c r="AD6" s="179"/>
      <c r="AE6" s="179"/>
      <c r="AF6" s="269">
        <f t="shared" si="7"/>
        <v>0</v>
      </c>
      <c r="AG6" s="179">
        <v>1</v>
      </c>
      <c r="AH6" s="179"/>
      <c r="AI6" s="179"/>
      <c r="AJ6" s="179"/>
      <c r="AK6" s="269">
        <f t="shared" si="8"/>
        <v>0</v>
      </c>
      <c r="AL6" s="179">
        <v>9</v>
      </c>
      <c r="AM6" s="179">
        <v>0</v>
      </c>
      <c r="AN6" s="179">
        <v>13</v>
      </c>
      <c r="AO6" s="179"/>
      <c r="AP6" s="269">
        <f t="shared" si="9"/>
        <v>14.444444444444445</v>
      </c>
      <c r="AQ6" s="179">
        <v>12</v>
      </c>
      <c r="AR6" s="179">
        <v>6</v>
      </c>
      <c r="AS6" s="179">
        <v>12</v>
      </c>
      <c r="AT6" s="179"/>
      <c r="AU6" s="269">
        <f t="shared" si="10"/>
        <v>60</v>
      </c>
      <c r="AV6" s="179">
        <v>12</v>
      </c>
      <c r="AW6" s="179">
        <v>1</v>
      </c>
      <c r="AX6" s="179">
        <v>23</v>
      </c>
      <c r="AY6" s="179"/>
      <c r="AZ6" s="269">
        <f t="shared" si="11"/>
        <v>27.5</v>
      </c>
      <c r="BA6" s="179">
        <v>9</v>
      </c>
      <c r="BB6" s="179">
        <v>2</v>
      </c>
      <c r="BC6" s="179">
        <v>15</v>
      </c>
      <c r="BD6" s="179"/>
      <c r="BE6" s="269">
        <f t="shared" si="12"/>
        <v>38.888888888888886</v>
      </c>
      <c r="BF6" s="179">
        <v>1</v>
      </c>
      <c r="BG6" s="179"/>
      <c r="BH6" s="179"/>
      <c r="BI6" s="179">
        <v>125</v>
      </c>
      <c r="BJ6" s="269">
        <f t="shared" si="13"/>
        <v>125</v>
      </c>
      <c r="BK6" s="153">
        <f t="shared" si="14"/>
        <v>250</v>
      </c>
      <c r="BL6" s="181">
        <v>0</v>
      </c>
      <c r="BM6" s="153">
        <f t="shared" si="15"/>
        <v>250</v>
      </c>
      <c r="BN6" s="153" t="str">
        <f t="shared" si="16"/>
        <v>diploma uitschrijven: 250 punten</v>
      </c>
      <c r="BO6" s="149">
        <v>27</v>
      </c>
    </row>
    <row r="7" spans="1:75" s="209" customFormat="1" x14ac:dyDescent="0.3">
      <c r="A7" s="149">
        <v>3</v>
      </c>
      <c r="B7" s="149" t="str">
        <f t="shared" si="0"/>
        <v>v</v>
      </c>
      <c r="C7" s="214"/>
      <c r="D7" s="301" t="s">
        <v>385</v>
      </c>
      <c r="E7" s="153">
        <v>118081</v>
      </c>
      <c r="F7" s="153" t="s">
        <v>368</v>
      </c>
      <c r="G7" s="153">
        <f t="shared" si="1"/>
        <v>420.65476190476187</v>
      </c>
      <c r="H7" s="153">
        <v>2010</v>
      </c>
      <c r="I7" s="153">
        <f>Aantallen!$B$1</f>
        <v>2021</v>
      </c>
      <c r="J7" s="453">
        <f t="shared" si="2"/>
        <v>11</v>
      </c>
      <c r="K7" s="186">
        <f t="shared" si="3"/>
        <v>0</v>
      </c>
      <c r="L7" s="164">
        <v>420.65476190476187</v>
      </c>
      <c r="M7" s="179">
        <v>1</v>
      </c>
      <c r="N7" s="179"/>
      <c r="O7" s="179"/>
      <c r="P7" s="179"/>
      <c r="Q7" s="269">
        <f t="shared" si="4"/>
        <v>0</v>
      </c>
      <c r="R7" s="179">
        <v>1</v>
      </c>
      <c r="S7" s="179"/>
      <c r="T7" s="179"/>
      <c r="U7" s="179"/>
      <c r="V7" s="269">
        <f t="shared" si="5"/>
        <v>0</v>
      </c>
      <c r="W7" s="179">
        <v>1</v>
      </c>
      <c r="X7" s="179"/>
      <c r="Y7" s="179"/>
      <c r="Z7" s="179"/>
      <c r="AA7" s="269">
        <f t="shared" si="6"/>
        <v>0</v>
      </c>
      <c r="AB7" s="179">
        <v>1</v>
      </c>
      <c r="AC7" s="179"/>
      <c r="AD7" s="179"/>
      <c r="AE7" s="179"/>
      <c r="AF7" s="269">
        <f t="shared" si="7"/>
        <v>0</v>
      </c>
      <c r="AG7" s="179">
        <v>1</v>
      </c>
      <c r="AH7" s="179"/>
      <c r="AI7" s="179"/>
      <c r="AJ7" s="179"/>
      <c r="AK7" s="269">
        <f t="shared" si="8"/>
        <v>0</v>
      </c>
      <c r="AL7" s="179">
        <v>1</v>
      </c>
      <c r="AM7" s="179"/>
      <c r="AN7" s="179"/>
      <c r="AO7" s="179"/>
      <c r="AP7" s="269">
        <f t="shared" si="9"/>
        <v>0</v>
      </c>
      <c r="AQ7" s="179">
        <v>1</v>
      </c>
      <c r="AR7" s="179"/>
      <c r="AS7" s="179"/>
      <c r="AT7" s="179"/>
      <c r="AU7" s="269">
        <f t="shared" si="10"/>
        <v>0</v>
      </c>
      <c r="AV7" s="179">
        <v>1</v>
      </c>
      <c r="AW7" s="179"/>
      <c r="AX7" s="179"/>
      <c r="AY7" s="179"/>
      <c r="AZ7" s="269">
        <f t="shared" si="11"/>
        <v>0</v>
      </c>
      <c r="BA7" s="179">
        <v>1</v>
      </c>
      <c r="BB7" s="179"/>
      <c r="BC7" s="179"/>
      <c r="BD7" s="179"/>
      <c r="BE7" s="269">
        <f t="shared" si="12"/>
        <v>0</v>
      </c>
      <c r="BF7" s="179">
        <v>1</v>
      </c>
      <c r="BG7" s="179"/>
      <c r="BH7" s="179"/>
      <c r="BI7" s="179"/>
      <c r="BJ7" s="269">
        <f t="shared" si="13"/>
        <v>0</v>
      </c>
      <c r="BK7" s="153">
        <f t="shared" si="14"/>
        <v>250</v>
      </c>
      <c r="BL7" s="181">
        <v>250</v>
      </c>
      <c r="BM7" s="153">
        <f t="shared" si="15"/>
        <v>0</v>
      </c>
      <c r="BN7" s="153" t="str">
        <f t="shared" si="16"/>
        <v>geen actie</v>
      </c>
      <c r="BO7" s="149">
        <v>3</v>
      </c>
    </row>
    <row r="8" spans="1:75" s="209" customFormat="1" x14ac:dyDescent="0.3">
      <c r="A8" s="149">
        <v>26</v>
      </c>
      <c r="B8" s="149" t="str">
        <f t="shared" si="0"/>
        <v>v</v>
      </c>
      <c r="C8" s="476"/>
      <c r="D8" s="311" t="s">
        <v>656</v>
      </c>
      <c r="E8" s="153">
        <v>119495</v>
      </c>
      <c r="F8" s="153" t="s">
        <v>657</v>
      </c>
      <c r="G8" s="153">
        <f t="shared" si="1"/>
        <v>88</v>
      </c>
      <c r="H8" s="153">
        <v>2010</v>
      </c>
      <c r="I8" s="153">
        <f>Aantallen!$B$1</f>
        <v>2021</v>
      </c>
      <c r="J8" s="453">
        <f t="shared" si="2"/>
        <v>11</v>
      </c>
      <c r="K8" s="186">
        <f t="shared" si="3"/>
        <v>88</v>
      </c>
      <c r="L8" s="164"/>
      <c r="M8" s="179">
        <v>1</v>
      </c>
      <c r="N8" s="179"/>
      <c r="O8" s="179"/>
      <c r="P8" s="179"/>
      <c r="Q8" s="269">
        <f t="shared" si="4"/>
        <v>0</v>
      </c>
      <c r="R8" s="179">
        <v>1</v>
      </c>
      <c r="S8" s="179"/>
      <c r="T8" s="179"/>
      <c r="U8" s="179"/>
      <c r="V8" s="269">
        <f t="shared" si="5"/>
        <v>0</v>
      </c>
      <c r="W8" s="179">
        <v>1</v>
      </c>
      <c r="X8" s="179"/>
      <c r="Y8" s="179"/>
      <c r="Z8" s="179"/>
      <c r="AA8" s="269">
        <f t="shared" si="6"/>
        <v>0</v>
      </c>
      <c r="AB8" s="179">
        <v>10</v>
      </c>
      <c r="AC8" s="179">
        <v>5</v>
      </c>
      <c r="AD8" s="179">
        <v>38</v>
      </c>
      <c r="AE8" s="179"/>
      <c r="AF8" s="269">
        <f t="shared" si="7"/>
        <v>88</v>
      </c>
      <c r="AG8" s="179">
        <v>1</v>
      </c>
      <c r="AH8" s="179"/>
      <c r="AI8" s="179"/>
      <c r="AJ8" s="179"/>
      <c r="AK8" s="269">
        <f t="shared" si="8"/>
        <v>0</v>
      </c>
      <c r="AL8" s="179">
        <v>1</v>
      </c>
      <c r="AM8" s="179"/>
      <c r="AN8" s="179"/>
      <c r="AO8" s="179"/>
      <c r="AP8" s="269">
        <f t="shared" si="9"/>
        <v>0</v>
      </c>
      <c r="AQ8" s="179">
        <v>1</v>
      </c>
      <c r="AR8" s="179"/>
      <c r="AS8" s="179"/>
      <c r="AT8" s="179"/>
      <c r="AU8" s="269">
        <f t="shared" si="10"/>
        <v>0</v>
      </c>
      <c r="AV8" s="179">
        <v>1</v>
      </c>
      <c r="AW8" s="179"/>
      <c r="AX8" s="179"/>
      <c r="AY8" s="179"/>
      <c r="AZ8" s="269">
        <f t="shared" si="11"/>
        <v>0</v>
      </c>
      <c r="BA8" s="179">
        <v>1</v>
      </c>
      <c r="BB8" s="179"/>
      <c r="BC8" s="179"/>
      <c r="BD8" s="179"/>
      <c r="BE8" s="269">
        <f t="shared" si="12"/>
        <v>0</v>
      </c>
      <c r="BF8" s="179">
        <v>1</v>
      </c>
      <c r="BG8" s="179"/>
      <c r="BH8" s="179"/>
      <c r="BI8" s="179"/>
      <c r="BJ8" s="269">
        <f t="shared" si="13"/>
        <v>0</v>
      </c>
      <c r="BK8" s="153">
        <f t="shared" si="14"/>
        <v>0</v>
      </c>
      <c r="BL8" s="181">
        <v>0</v>
      </c>
      <c r="BM8" s="153">
        <f t="shared" si="15"/>
        <v>0</v>
      </c>
      <c r="BN8" s="153" t="str">
        <f t="shared" si="16"/>
        <v>geen actie</v>
      </c>
      <c r="BO8" s="149">
        <v>26</v>
      </c>
    </row>
    <row r="9" spans="1:75" s="209" customFormat="1" ht="15.75" customHeight="1" x14ac:dyDescent="0.3">
      <c r="A9" s="149">
        <v>29</v>
      </c>
      <c r="B9" s="149" t="str">
        <f t="shared" si="0"/>
        <v>v</v>
      </c>
      <c r="C9" s="201"/>
      <c r="D9" s="299" t="s">
        <v>679</v>
      </c>
      <c r="E9" s="292"/>
      <c r="F9" s="292" t="s">
        <v>241</v>
      </c>
      <c r="G9" s="153">
        <f t="shared" si="1"/>
        <v>0</v>
      </c>
      <c r="H9" s="153"/>
      <c r="I9" s="153">
        <f>Aantallen!$B$1</f>
        <v>2021</v>
      </c>
      <c r="J9" s="453">
        <f t="shared" si="2"/>
        <v>2021</v>
      </c>
      <c r="K9" s="186">
        <f t="shared" si="3"/>
        <v>0</v>
      </c>
      <c r="L9" s="164"/>
      <c r="M9" s="179">
        <v>1</v>
      </c>
      <c r="N9" s="179"/>
      <c r="O9" s="179"/>
      <c r="P9" s="179"/>
      <c r="Q9" s="269">
        <f t="shared" si="4"/>
        <v>0</v>
      </c>
      <c r="R9" s="179">
        <v>1</v>
      </c>
      <c r="S9" s="179"/>
      <c r="T9" s="179"/>
      <c r="U9" s="179"/>
      <c r="V9" s="269">
        <f t="shared" si="5"/>
        <v>0</v>
      </c>
      <c r="W9" s="179">
        <v>1</v>
      </c>
      <c r="X9" s="179"/>
      <c r="Y9" s="179"/>
      <c r="Z9" s="179"/>
      <c r="AA9" s="269">
        <f t="shared" si="6"/>
        <v>0</v>
      </c>
      <c r="AB9" s="179">
        <v>1</v>
      </c>
      <c r="AC9" s="179"/>
      <c r="AD9" s="179"/>
      <c r="AE9" s="179"/>
      <c r="AF9" s="269">
        <f t="shared" si="7"/>
        <v>0</v>
      </c>
      <c r="AG9" s="179">
        <v>1</v>
      </c>
      <c r="AH9" s="179"/>
      <c r="AI9" s="179"/>
      <c r="AJ9" s="179"/>
      <c r="AK9" s="269">
        <f t="shared" si="8"/>
        <v>0</v>
      </c>
      <c r="AL9" s="179">
        <v>1</v>
      </c>
      <c r="AM9" s="179"/>
      <c r="AN9" s="179"/>
      <c r="AO9" s="179"/>
      <c r="AP9" s="269">
        <f t="shared" si="9"/>
        <v>0</v>
      </c>
      <c r="AQ9" s="179">
        <v>1</v>
      </c>
      <c r="AR9" s="179"/>
      <c r="AS9" s="179"/>
      <c r="AT9" s="179"/>
      <c r="AU9" s="269">
        <f t="shared" si="10"/>
        <v>0</v>
      </c>
      <c r="AV9" s="179">
        <v>1</v>
      </c>
      <c r="AW9" s="179"/>
      <c r="AX9" s="179"/>
      <c r="AY9" s="179"/>
      <c r="AZ9" s="269">
        <f t="shared" si="11"/>
        <v>0</v>
      </c>
      <c r="BA9" s="179">
        <v>1</v>
      </c>
      <c r="BB9" s="179"/>
      <c r="BC9" s="179"/>
      <c r="BD9" s="179"/>
      <c r="BE9" s="269">
        <f t="shared" si="12"/>
        <v>0</v>
      </c>
      <c r="BF9" s="179">
        <v>1</v>
      </c>
      <c r="BG9" s="179"/>
      <c r="BH9" s="179"/>
      <c r="BI9" s="179"/>
      <c r="BJ9" s="269">
        <f t="shared" si="13"/>
        <v>0</v>
      </c>
      <c r="BK9" s="153">
        <f t="shared" si="14"/>
        <v>0</v>
      </c>
      <c r="BL9" s="181">
        <v>0</v>
      </c>
      <c r="BM9" s="153">
        <f t="shared" si="15"/>
        <v>0</v>
      </c>
      <c r="BN9" s="153" t="str">
        <f t="shared" si="16"/>
        <v>geen actie</v>
      </c>
      <c r="BO9" s="149">
        <v>29</v>
      </c>
    </row>
    <row r="10" spans="1:75" s="209" customFormat="1" x14ac:dyDescent="0.3">
      <c r="A10" s="149">
        <v>30</v>
      </c>
      <c r="B10" s="149" t="str">
        <f t="shared" si="0"/>
        <v>v</v>
      </c>
      <c r="C10" s="476"/>
      <c r="D10" s="301" t="s">
        <v>715</v>
      </c>
      <c r="E10" s="153">
        <v>118747</v>
      </c>
      <c r="F10" s="153" t="s">
        <v>716</v>
      </c>
      <c r="G10" s="153">
        <f t="shared" si="1"/>
        <v>68.75</v>
      </c>
      <c r="H10" s="524">
        <v>2010</v>
      </c>
      <c r="I10" s="153">
        <f>Aantallen!$B$1</f>
        <v>2021</v>
      </c>
      <c r="J10" s="453">
        <f t="shared" si="2"/>
        <v>11</v>
      </c>
      <c r="K10" s="186">
        <f t="shared" si="3"/>
        <v>68.75</v>
      </c>
      <c r="L10" s="164"/>
      <c r="M10" s="179">
        <v>1</v>
      </c>
      <c r="N10" s="179"/>
      <c r="O10" s="179"/>
      <c r="P10" s="179"/>
      <c r="Q10" s="269">
        <f t="shared" si="4"/>
        <v>0</v>
      </c>
      <c r="R10" s="179">
        <v>1</v>
      </c>
      <c r="S10" s="179"/>
      <c r="T10" s="179"/>
      <c r="U10" s="179"/>
      <c r="V10" s="269">
        <f t="shared" si="5"/>
        <v>0</v>
      </c>
      <c r="W10" s="179">
        <v>1</v>
      </c>
      <c r="X10" s="179"/>
      <c r="Y10" s="179"/>
      <c r="Z10" s="179"/>
      <c r="AA10" s="269">
        <f t="shared" si="6"/>
        <v>0</v>
      </c>
      <c r="AB10" s="179">
        <v>1</v>
      </c>
      <c r="AC10" s="179"/>
      <c r="AD10" s="179"/>
      <c r="AE10" s="179"/>
      <c r="AF10" s="269">
        <f t="shared" si="7"/>
        <v>0</v>
      </c>
      <c r="AG10" s="179">
        <v>1</v>
      </c>
      <c r="AH10" s="179"/>
      <c r="AI10" s="179"/>
      <c r="AJ10" s="179"/>
      <c r="AK10" s="269">
        <f t="shared" si="8"/>
        <v>0</v>
      </c>
      <c r="AL10" s="179">
        <v>1</v>
      </c>
      <c r="AM10" s="179"/>
      <c r="AN10" s="179"/>
      <c r="AO10" s="179"/>
      <c r="AP10" s="269">
        <f t="shared" si="9"/>
        <v>0</v>
      </c>
      <c r="AQ10" s="179">
        <v>1</v>
      </c>
      <c r="AR10" s="179"/>
      <c r="AS10" s="179"/>
      <c r="AT10" s="179"/>
      <c r="AU10" s="269">
        <f t="shared" si="10"/>
        <v>0</v>
      </c>
      <c r="AV10" s="179">
        <v>1</v>
      </c>
      <c r="AW10" s="179"/>
      <c r="AX10" s="179"/>
      <c r="AY10" s="179"/>
      <c r="AZ10" s="269">
        <f t="shared" si="11"/>
        <v>0</v>
      </c>
      <c r="BA10" s="179">
        <v>16</v>
      </c>
      <c r="BB10" s="179">
        <v>6</v>
      </c>
      <c r="BC10" s="179">
        <v>50</v>
      </c>
      <c r="BD10" s="179"/>
      <c r="BE10" s="269">
        <f t="shared" si="12"/>
        <v>68.75</v>
      </c>
      <c r="BF10" s="179">
        <v>1</v>
      </c>
      <c r="BG10" s="179"/>
      <c r="BH10" s="179"/>
      <c r="BI10" s="179"/>
      <c r="BJ10" s="269">
        <f t="shared" si="13"/>
        <v>0</v>
      </c>
      <c r="BK10" s="153">
        <f t="shared" si="14"/>
        <v>0</v>
      </c>
      <c r="BL10" s="181">
        <v>0</v>
      </c>
      <c r="BM10" s="153">
        <f t="shared" si="15"/>
        <v>0</v>
      </c>
      <c r="BN10" s="153" t="str">
        <f t="shared" si="16"/>
        <v>geen actie</v>
      </c>
      <c r="BO10" s="149">
        <v>30</v>
      </c>
    </row>
    <row r="11" spans="1:75" s="209" customFormat="1" ht="13.2" customHeight="1" x14ac:dyDescent="0.3">
      <c r="A11" s="149">
        <v>23</v>
      </c>
      <c r="B11" s="149" t="str">
        <f t="shared" si="0"/>
        <v>v</v>
      </c>
      <c r="C11" s="467"/>
      <c r="D11" s="311" t="s">
        <v>737</v>
      </c>
      <c r="E11" s="153">
        <v>119451</v>
      </c>
      <c r="F11" s="153" t="s">
        <v>366</v>
      </c>
      <c r="G11" s="153">
        <f t="shared" si="1"/>
        <v>190.65873015873015</v>
      </c>
      <c r="H11" s="153">
        <v>2010</v>
      </c>
      <c r="I11" s="153">
        <f>Aantallen!$B$1</f>
        <v>2021</v>
      </c>
      <c r="J11" s="453">
        <f t="shared" si="2"/>
        <v>11</v>
      </c>
      <c r="K11" s="186">
        <f t="shared" si="3"/>
        <v>190.65873015873015</v>
      </c>
      <c r="L11" s="164"/>
      <c r="M11" s="179">
        <v>8</v>
      </c>
      <c r="N11" s="179">
        <v>2</v>
      </c>
      <c r="O11" s="179">
        <v>24</v>
      </c>
      <c r="P11" s="179"/>
      <c r="Q11" s="269">
        <f t="shared" si="4"/>
        <v>55</v>
      </c>
      <c r="R11" s="179">
        <v>12</v>
      </c>
      <c r="S11" s="179">
        <v>3</v>
      </c>
      <c r="T11" s="179">
        <v>31</v>
      </c>
      <c r="U11" s="179"/>
      <c r="V11" s="269">
        <f t="shared" si="5"/>
        <v>50.833333333333329</v>
      </c>
      <c r="W11" s="179">
        <v>10</v>
      </c>
      <c r="X11" s="179">
        <v>0</v>
      </c>
      <c r="Y11" s="179">
        <v>17</v>
      </c>
      <c r="Z11" s="179"/>
      <c r="AA11" s="269">
        <f t="shared" si="6"/>
        <v>17</v>
      </c>
      <c r="AB11" s="179">
        <v>10</v>
      </c>
      <c r="AC11" s="179">
        <v>0</v>
      </c>
      <c r="AD11" s="179">
        <v>11</v>
      </c>
      <c r="AE11" s="179"/>
      <c r="AF11" s="269">
        <f t="shared" si="7"/>
        <v>11</v>
      </c>
      <c r="AG11" s="179">
        <v>1</v>
      </c>
      <c r="AH11" s="179"/>
      <c r="AI11" s="179"/>
      <c r="AJ11" s="179"/>
      <c r="AK11" s="269">
        <f t="shared" si="8"/>
        <v>0</v>
      </c>
      <c r="AL11" s="179">
        <v>9</v>
      </c>
      <c r="AM11" s="179">
        <v>1</v>
      </c>
      <c r="AN11" s="179">
        <v>27</v>
      </c>
      <c r="AO11" s="179"/>
      <c r="AP11" s="269">
        <f t="shared" si="9"/>
        <v>41.111111111111107</v>
      </c>
      <c r="AQ11" s="179">
        <v>7</v>
      </c>
      <c r="AR11" s="179">
        <v>0</v>
      </c>
      <c r="AS11" s="179">
        <v>11</v>
      </c>
      <c r="AT11" s="179"/>
      <c r="AU11" s="269">
        <f t="shared" si="10"/>
        <v>15.714285714285714</v>
      </c>
      <c r="AV11" s="179">
        <v>1</v>
      </c>
      <c r="AW11" s="179"/>
      <c r="AX11" s="179"/>
      <c r="AY11" s="179"/>
      <c r="AZ11" s="269">
        <f t="shared" si="11"/>
        <v>0</v>
      </c>
      <c r="BA11" s="179">
        <v>1</v>
      </c>
      <c r="BB11" s="179"/>
      <c r="BC11" s="179"/>
      <c r="BD11" s="179"/>
      <c r="BE11" s="269">
        <f t="shared" si="12"/>
        <v>0</v>
      </c>
      <c r="BF11" s="179">
        <v>1</v>
      </c>
      <c r="BG11" s="179"/>
      <c r="BH11" s="179"/>
      <c r="BI11" s="179"/>
      <c r="BJ11" s="269">
        <f t="shared" si="13"/>
        <v>0</v>
      </c>
      <c r="BK11" s="153">
        <f t="shared" si="14"/>
        <v>0</v>
      </c>
      <c r="BL11" s="181">
        <v>0</v>
      </c>
      <c r="BM11" s="153">
        <f t="shared" si="15"/>
        <v>0</v>
      </c>
      <c r="BN11" s="153" t="str">
        <f t="shared" si="16"/>
        <v>geen actie</v>
      </c>
      <c r="BO11" s="149">
        <v>23</v>
      </c>
    </row>
    <row r="12" spans="1:75" s="209" customFormat="1" x14ac:dyDescent="0.3">
      <c r="A12" s="149">
        <v>22</v>
      </c>
      <c r="B12" s="149" t="str">
        <f t="shared" si="0"/>
        <v>v</v>
      </c>
      <c r="C12" s="467"/>
      <c r="D12" s="311" t="s">
        <v>613</v>
      </c>
      <c r="E12" s="153">
        <v>119076</v>
      </c>
      <c r="F12" s="153" t="s">
        <v>366</v>
      </c>
      <c r="G12" s="153">
        <f t="shared" si="1"/>
        <v>860.63247863247864</v>
      </c>
      <c r="H12" s="153">
        <v>2010</v>
      </c>
      <c r="I12" s="153">
        <f>Aantallen!$B$1</f>
        <v>2021</v>
      </c>
      <c r="J12" s="453">
        <f t="shared" si="2"/>
        <v>11</v>
      </c>
      <c r="K12" s="186">
        <f t="shared" si="3"/>
        <v>860.63247863247864</v>
      </c>
      <c r="L12" s="164"/>
      <c r="M12" s="179">
        <v>8</v>
      </c>
      <c r="N12" s="179">
        <v>8</v>
      </c>
      <c r="O12" s="179">
        <v>40</v>
      </c>
      <c r="P12" s="179"/>
      <c r="Q12" s="269">
        <f t="shared" si="4"/>
        <v>150</v>
      </c>
      <c r="R12" s="179">
        <v>12</v>
      </c>
      <c r="S12" s="179">
        <v>5</v>
      </c>
      <c r="T12" s="179">
        <v>49</v>
      </c>
      <c r="U12" s="179"/>
      <c r="V12" s="269">
        <f t="shared" si="5"/>
        <v>82.5</v>
      </c>
      <c r="W12" s="179">
        <v>10</v>
      </c>
      <c r="X12" s="179">
        <v>7</v>
      </c>
      <c r="Y12" s="179">
        <v>46</v>
      </c>
      <c r="Z12" s="179"/>
      <c r="AA12" s="269">
        <f t="shared" si="6"/>
        <v>116</v>
      </c>
      <c r="AB12" s="179">
        <v>10</v>
      </c>
      <c r="AC12" s="179">
        <v>6</v>
      </c>
      <c r="AD12" s="179">
        <v>41</v>
      </c>
      <c r="AE12" s="179"/>
      <c r="AF12" s="269">
        <f t="shared" si="7"/>
        <v>101</v>
      </c>
      <c r="AG12" s="179">
        <v>1</v>
      </c>
      <c r="AH12" s="179"/>
      <c r="AI12" s="179"/>
      <c r="AJ12" s="179"/>
      <c r="AK12" s="269">
        <f t="shared" si="8"/>
        <v>0</v>
      </c>
      <c r="AL12" s="179">
        <v>9</v>
      </c>
      <c r="AM12" s="179">
        <v>5</v>
      </c>
      <c r="AN12" s="179">
        <v>36</v>
      </c>
      <c r="AO12" s="179"/>
      <c r="AP12" s="269">
        <f t="shared" si="9"/>
        <v>95.555555555555557</v>
      </c>
      <c r="AQ12" s="179">
        <v>13</v>
      </c>
      <c r="AR12" s="179">
        <v>9</v>
      </c>
      <c r="AS12" s="179">
        <v>57</v>
      </c>
      <c r="AT12" s="179"/>
      <c r="AU12" s="269">
        <f t="shared" si="10"/>
        <v>113.07692307692308</v>
      </c>
      <c r="AV12" s="179">
        <v>12</v>
      </c>
      <c r="AW12" s="179">
        <v>7</v>
      </c>
      <c r="AX12" s="179">
        <v>47</v>
      </c>
      <c r="AY12" s="179"/>
      <c r="AZ12" s="269">
        <f t="shared" si="11"/>
        <v>97.5</v>
      </c>
      <c r="BA12" s="179">
        <v>16</v>
      </c>
      <c r="BB12" s="179">
        <v>10</v>
      </c>
      <c r="BC12" s="179">
        <v>68</v>
      </c>
      <c r="BD12" s="179"/>
      <c r="BE12" s="269">
        <f t="shared" si="12"/>
        <v>105</v>
      </c>
      <c r="BF12" s="179">
        <v>1</v>
      </c>
      <c r="BG12" s="179"/>
      <c r="BH12" s="179"/>
      <c r="BI12" s="179"/>
      <c r="BJ12" s="269">
        <f t="shared" si="13"/>
        <v>0</v>
      </c>
      <c r="BK12" s="153">
        <f t="shared" si="14"/>
        <v>750</v>
      </c>
      <c r="BL12" s="181">
        <v>750</v>
      </c>
      <c r="BM12" s="153">
        <f t="shared" si="15"/>
        <v>0</v>
      </c>
      <c r="BN12" s="153" t="str">
        <f t="shared" si="16"/>
        <v>geen actie</v>
      </c>
      <c r="BO12" s="149">
        <v>22</v>
      </c>
    </row>
    <row r="13" spans="1:75" s="209" customFormat="1" ht="13.95" customHeight="1" x14ac:dyDescent="0.3">
      <c r="A13" s="149">
        <v>4</v>
      </c>
      <c r="B13" s="149" t="str">
        <f t="shared" si="0"/>
        <v>v</v>
      </c>
      <c r="C13" s="214"/>
      <c r="D13" s="301" t="s">
        <v>386</v>
      </c>
      <c r="E13" s="153">
        <v>118369</v>
      </c>
      <c r="F13" s="153" t="s">
        <v>360</v>
      </c>
      <c r="G13" s="153">
        <f t="shared" si="1"/>
        <v>75</v>
      </c>
      <c r="H13" s="153">
        <v>2008</v>
      </c>
      <c r="I13" s="153">
        <f>Aantallen!$B$1</f>
        <v>2021</v>
      </c>
      <c r="J13" s="453">
        <f t="shared" si="2"/>
        <v>13</v>
      </c>
      <c r="K13" s="186">
        <f t="shared" si="3"/>
        <v>0</v>
      </c>
      <c r="L13" s="164">
        <v>75</v>
      </c>
      <c r="M13" s="179">
        <v>1</v>
      </c>
      <c r="N13" s="179"/>
      <c r="O13" s="179"/>
      <c r="P13" s="179"/>
      <c r="Q13" s="269">
        <f t="shared" si="4"/>
        <v>0</v>
      </c>
      <c r="R13" s="179">
        <v>1</v>
      </c>
      <c r="S13" s="179"/>
      <c r="T13" s="179"/>
      <c r="U13" s="179"/>
      <c r="V13" s="269">
        <f t="shared" si="5"/>
        <v>0</v>
      </c>
      <c r="W13" s="179">
        <v>1</v>
      </c>
      <c r="X13" s="179"/>
      <c r="Y13" s="179"/>
      <c r="Z13" s="179"/>
      <c r="AA13" s="269">
        <f t="shared" si="6"/>
        <v>0</v>
      </c>
      <c r="AB13" s="179">
        <v>1</v>
      </c>
      <c r="AC13" s="179"/>
      <c r="AD13" s="179"/>
      <c r="AE13" s="179"/>
      <c r="AF13" s="269">
        <f t="shared" si="7"/>
        <v>0</v>
      </c>
      <c r="AG13" s="179">
        <v>1</v>
      </c>
      <c r="AH13" s="179"/>
      <c r="AI13" s="179"/>
      <c r="AJ13" s="179"/>
      <c r="AK13" s="269">
        <f t="shared" si="8"/>
        <v>0</v>
      </c>
      <c r="AL13" s="179">
        <v>1</v>
      </c>
      <c r="AM13" s="179"/>
      <c r="AN13" s="179"/>
      <c r="AO13" s="179"/>
      <c r="AP13" s="269">
        <f t="shared" si="9"/>
        <v>0</v>
      </c>
      <c r="AQ13" s="179">
        <v>1</v>
      </c>
      <c r="AR13" s="179"/>
      <c r="AS13" s="179"/>
      <c r="AT13" s="179"/>
      <c r="AU13" s="269">
        <f t="shared" si="10"/>
        <v>0</v>
      </c>
      <c r="AV13" s="179">
        <v>1</v>
      </c>
      <c r="AW13" s="179"/>
      <c r="AX13" s="179"/>
      <c r="AY13" s="179"/>
      <c r="AZ13" s="269">
        <f t="shared" si="11"/>
        <v>0</v>
      </c>
      <c r="BA13" s="179">
        <v>1</v>
      </c>
      <c r="BB13" s="179"/>
      <c r="BC13" s="179"/>
      <c r="BD13" s="179"/>
      <c r="BE13" s="269">
        <f t="shared" si="12"/>
        <v>0</v>
      </c>
      <c r="BF13" s="179">
        <v>1</v>
      </c>
      <c r="BG13" s="179"/>
      <c r="BH13" s="179"/>
      <c r="BI13" s="179"/>
      <c r="BJ13" s="269">
        <f t="shared" si="13"/>
        <v>0</v>
      </c>
      <c r="BK13" s="153">
        <f t="shared" si="14"/>
        <v>0</v>
      </c>
      <c r="BL13" s="181">
        <v>0</v>
      </c>
      <c r="BM13" s="153">
        <f t="shared" si="15"/>
        <v>0</v>
      </c>
      <c r="BN13" s="153" t="str">
        <f t="shared" si="16"/>
        <v>geen actie</v>
      </c>
      <c r="BO13" s="149">
        <v>4</v>
      </c>
    </row>
    <row r="14" spans="1:75" s="209" customFormat="1" ht="13.95" customHeight="1" x14ac:dyDescent="0.3">
      <c r="A14" s="149">
        <v>5</v>
      </c>
      <c r="B14" s="149" t="str">
        <f t="shared" si="0"/>
        <v>v</v>
      </c>
      <c r="C14" s="149"/>
      <c r="D14" s="301" t="s">
        <v>550</v>
      </c>
      <c r="E14" s="153">
        <v>118397</v>
      </c>
      <c r="F14" s="153" t="s">
        <v>384</v>
      </c>
      <c r="G14" s="153">
        <f t="shared" si="1"/>
        <v>573.81313131313141</v>
      </c>
      <c r="H14" s="153">
        <v>2010</v>
      </c>
      <c r="I14" s="153">
        <f>Aantallen!$B$1</f>
        <v>2021</v>
      </c>
      <c r="J14" s="453">
        <f t="shared" si="2"/>
        <v>11</v>
      </c>
      <c r="K14" s="186">
        <f t="shared" si="3"/>
        <v>257.97979797979804</v>
      </c>
      <c r="L14" s="164">
        <v>315.83333333333337</v>
      </c>
      <c r="M14" s="179">
        <v>11</v>
      </c>
      <c r="N14" s="179">
        <v>6</v>
      </c>
      <c r="O14" s="179">
        <v>38</v>
      </c>
      <c r="P14" s="179"/>
      <c r="Q14" s="269">
        <f t="shared" si="4"/>
        <v>89.090909090909079</v>
      </c>
      <c r="R14" s="179">
        <v>1</v>
      </c>
      <c r="S14" s="179"/>
      <c r="T14" s="179"/>
      <c r="U14" s="179"/>
      <c r="V14" s="269">
        <f t="shared" si="5"/>
        <v>0</v>
      </c>
      <c r="W14" s="179">
        <v>1</v>
      </c>
      <c r="X14" s="179"/>
      <c r="Y14" s="179"/>
      <c r="Z14" s="179"/>
      <c r="AA14" s="269">
        <f t="shared" si="6"/>
        <v>0</v>
      </c>
      <c r="AB14" s="179">
        <v>1</v>
      </c>
      <c r="AC14" s="179"/>
      <c r="AD14" s="179"/>
      <c r="AE14" s="179"/>
      <c r="AF14" s="269">
        <f t="shared" si="7"/>
        <v>0</v>
      </c>
      <c r="AG14" s="179">
        <v>1</v>
      </c>
      <c r="AH14" s="179"/>
      <c r="AI14" s="179"/>
      <c r="AJ14" s="179"/>
      <c r="AK14" s="269">
        <f t="shared" si="8"/>
        <v>0</v>
      </c>
      <c r="AL14" s="179">
        <v>9</v>
      </c>
      <c r="AM14" s="179">
        <v>9</v>
      </c>
      <c r="AN14" s="179">
        <v>45</v>
      </c>
      <c r="AO14" s="179"/>
      <c r="AP14" s="269">
        <f t="shared" si="9"/>
        <v>150</v>
      </c>
      <c r="AQ14" s="179">
        <v>1</v>
      </c>
      <c r="AR14" s="179"/>
      <c r="AS14" s="179"/>
      <c r="AT14" s="179"/>
      <c r="AU14" s="269">
        <f t="shared" si="10"/>
        <v>0</v>
      </c>
      <c r="AV14" s="179">
        <v>1</v>
      </c>
      <c r="AW14" s="179"/>
      <c r="AX14" s="179"/>
      <c r="AY14" s="179"/>
      <c r="AZ14" s="269">
        <f t="shared" si="11"/>
        <v>0</v>
      </c>
      <c r="BA14" s="179">
        <v>9</v>
      </c>
      <c r="BB14" s="179">
        <v>0</v>
      </c>
      <c r="BC14" s="179">
        <v>17</v>
      </c>
      <c r="BD14" s="179"/>
      <c r="BE14" s="269">
        <f t="shared" si="12"/>
        <v>18.888888888888889</v>
      </c>
      <c r="BF14" s="179">
        <v>1</v>
      </c>
      <c r="BG14" s="179"/>
      <c r="BH14" s="179"/>
      <c r="BI14" s="179"/>
      <c r="BJ14" s="269">
        <f t="shared" si="13"/>
        <v>0</v>
      </c>
      <c r="BK14" s="153" t="str">
        <f t="shared" si="14"/>
        <v>500</v>
      </c>
      <c r="BL14" s="181">
        <v>500</v>
      </c>
      <c r="BM14" s="153">
        <f t="shared" si="15"/>
        <v>0</v>
      </c>
      <c r="BN14" s="153" t="str">
        <f t="shared" si="16"/>
        <v>geen actie</v>
      </c>
      <c r="BO14" s="149">
        <v>5</v>
      </c>
    </row>
    <row r="15" spans="1:75" s="209" customFormat="1" ht="15.75" customHeight="1" x14ac:dyDescent="0.3">
      <c r="A15" s="149">
        <v>6</v>
      </c>
      <c r="B15" s="149" t="str">
        <f t="shared" si="0"/>
        <v>v</v>
      </c>
      <c r="C15" s="214"/>
      <c r="D15" s="468" t="s">
        <v>559</v>
      </c>
      <c r="E15" s="190">
        <v>118721</v>
      </c>
      <c r="F15" s="185" t="s">
        <v>366</v>
      </c>
      <c r="G15" s="292">
        <f t="shared" si="1"/>
        <v>63.333333333333329</v>
      </c>
      <c r="H15" s="186">
        <v>2009</v>
      </c>
      <c r="I15" s="153">
        <f>Aantallen!$B$1</f>
        <v>2021</v>
      </c>
      <c r="J15" s="453">
        <f t="shared" si="2"/>
        <v>12</v>
      </c>
      <c r="K15" s="186">
        <f t="shared" si="3"/>
        <v>0</v>
      </c>
      <c r="L15" s="164">
        <v>63.333333333333329</v>
      </c>
      <c r="M15" s="179">
        <v>1</v>
      </c>
      <c r="N15" s="179"/>
      <c r="O15" s="179"/>
      <c r="P15" s="179"/>
      <c r="Q15" s="269">
        <f t="shared" si="4"/>
        <v>0</v>
      </c>
      <c r="R15" s="179">
        <v>1</v>
      </c>
      <c r="S15" s="179"/>
      <c r="T15" s="179"/>
      <c r="U15" s="179"/>
      <c r="V15" s="269">
        <f t="shared" si="5"/>
        <v>0</v>
      </c>
      <c r="W15" s="179">
        <v>1</v>
      </c>
      <c r="X15" s="179"/>
      <c r="Y15" s="179"/>
      <c r="Z15" s="179"/>
      <c r="AA15" s="269">
        <f t="shared" si="6"/>
        <v>0</v>
      </c>
      <c r="AB15" s="179">
        <v>1</v>
      </c>
      <c r="AC15" s="179"/>
      <c r="AD15" s="179"/>
      <c r="AE15" s="179"/>
      <c r="AF15" s="269">
        <f t="shared" si="7"/>
        <v>0</v>
      </c>
      <c r="AG15" s="179">
        <v>1</v>
      </c>
      <c r="AH15" s="179"/>
      <c r="AI15" s="179"/>
      <c r="AJ15" s="179"/>
      <c r="AK15" s="269">
        <f t="shared" si="8"/>
        <v>0</v>
      </c>
      <c r="AL15" s="179">
        <v>1</v>
      </c>
      <c r="AM15" s="179"/>
      <c r="AN15" s="179"/>
      <c r="AO15" s="179"/>
      <c r="AP15" s="269">
        <f t="shared" si="9"/>
        <v>0</v>
      </c>
      <c r="AQ15" s="179">
        <v>1</v>
      </c>
      <c r="AR15" s="179"/>
      <c r="AS15" s="179"/>
      <c r="AT15" s="179"/>
      <c r="AU15" s="269">
        <f t="shared" si="10"/>
        <v>0</v>
      </c>
      <c r="AV15" s="179">
        <v>1</v>
      </c>
      <c r="AW15" s="179"/>
      <c r="AX15" s="179"/>
      <c r="AY15" s="179"/>
      <c r="AZ15" s="269">
        <f t="shared" si="11"/>
        <v>0</v>
      </c>
      <c r="BA15" s="179">
        <v>1</v>
      </c>
      <c r="BB15" s="179"/>
      <c r="BC15" s="179"/>
      <c r="BD15" s="179"/>
      <c r="BE15" s="269">
        <f t="shared" si="12"/>
        <v>0</v>
      </c>
      <c r="BF15" s="179">
        <v>1</v>
      </c>
      <c r="BG15" s="179"/>
      <c r="BH15" s="179"/>
      <c r="BI15" s="179"/>
      <c r="BJ15" s="269">
        <f t="shared" si="13"/>
        <v>0</v>
      </c>
      <c r="BK15" s="153">
        <f t="shared" si="14"/>
        <v>0</v>
      </c>
      <c r="BL15" s="181">
        <v>0</v>
      </c>
      <c r="BM15" s="153">
        <f t="shared" si="15"/>
        <v>0</v>
      </c>
      <c r="BN15" s="153" t="str">
        <f t="shared" si="16"/>
        <v>geen actie</v>
      </c>
      <c r="BO15" s="149">
        <v>6</v>
      </c>
    </row>
    <row r="16" spans="1:75" s="209" customFormat="1" x14ac:dyDescent="0.3">
      <c r="A16" s="149">
        <v>33</v>
      </c>
      <c r="B16" s="149" t="str">
        <f t="shared" si="0"/>
        <v>v</v>
      </c>
      <c r="C16" s="201"/>
      <c r="D16" s="301" t="s">
        <v>721</v>
      </c>
      <c r="E16" s="470">
        <v>120084</v>
      </c>
      <c r="F16" s="470" t="s">
        <v>366</v>
      </c>
      <c r="G16" s="153">
        <f t="shared" si="1"/>
        <v>0</v>
      </c>
      <c r="H16" s="470">
        <v>2014</v>
      </c>
      <c r="I16" s="153">
        <f>Aantallen!$B$1</f>
        <v>2021</v>
      </c>
      <c r="J16" s="453">
        <f t="shared" si="2"/>
        <v>7</v>
      </c>
      <c r="K16" s="186">
        <f t="shared" si="3"/>
        <v>0</v>
      </c>
      <c r="L16" s="164"/>
      <c r="M16" s="179">
        <v>1</v>
      </c>
      <c r="N16" s="179"/>
      <c r="O16" s="179"/>
      <c r="P16" s="179"/>
      <c r="Q16" s="269">
        <f t="shared" si="4"/>
        <v>0</v>
      </c>
      <c r="R16" s="179">
        <v>1</v>
      </c>
      <c r="S16" s="179"/>
      <c r="T16" s="179"/>
      <c r="U16" s="179"/>
      <c r="V16" s="269">
        <f t="shared" si="5"/>
        <v>0</v>
      </c>
      <c r="W16" s="179">
        <v>1</v>
      </c>
      <c r="X16" s="179"/>
      <c r="Y16" s="179"/>
      <c r="Z16" s="179"/>
      <c r="AA16" s="269">
        <f t="shared" si="6"/>
        <v>0</v>
      </c>
      <c r="AB16" s="179">
        <v>1</v>
      </c>
      <c r="AC16" s="179"/>
      <c r="AD16" s="179"/>
      <c r="AE16" s="179"/>
      <c r="AF16" s="269">
        <f t="shared" si="7"/>
        <v>0</v>
      </c>
      <c r="AG16" s="179">
        <v>1</v>
      </c>
      <c r="AH16" s="179"/>
      <c r="AI16" s="179"/>
      <c r="AJ16" s="179"/>
      <c r="AK16" s="269">
        <f t="shared" si="8"/>
        <v>0</v>
      </c>
      <c r="AL16" s="179">
        <v>1</v>
      </c>
      <c r="AM16" s="179"/>
      <c r="AN16" s="179"/>
      <c r="AO16" s="179"/>
      <c r="AP16" s="269">
        <f t="shared" si="9"/>
        <v>0</v>
      </c>
      <c r="AQ16" s="179">
        <v>1</v>
      </c>
      <c r="AR16" s="179"/>
      <c r="AS16" s="179"/>
      <c r="AT16" s="179"/>
      <c r="AU16" s="269">
        <f t="shared" si="10"/>
        <v>0</v>
      </c>
      <c r="AV16" s="179">
        <v>1</v>
      </c>
      <c r="AW16" s="179"/>
      <c r="AX16" s="179"/>
      <c r="AY16" s="179"/>
      <c r="AZ16" s="269">
        <f t="shared" si="11"/>
        <v>0</v>
      </c>
      <c r="BA16" s="179">
        <v>1</v>
      </c>
      <c r="BB16" s="179"/>
      <c r="BC16" s="179"/>
      <c r="BD16" s="179"/>
      <c r="BE16" s="269">
        <f t="shared" si="12"/>
        <v>0</v>
      </c>
      <c r="BF16" s="179">
        <v>1</v>
      </c>
      <c r="BG16" s="179"/>
      <c r="BH16" s="179"/>
      <c r="BI16" s="179"/>
      <c r="BJ16" s="269">
        <f t="shared" si="13"/>
        <v>0</v>
      </c>
      <c r="BK16" s="153">
        <f t="shared" si="14"/>
        <v>0</v>
      </c>
      <c r="BL16" s="181">
        <v>0</v>
      </c>
      <c r="BM16" s="153">
        <f t="shared" si="15"/>
        <v>0</v>
      </c>
      <c r="BN16" s="153" t="str">
        <f t="shared" si="16"/>
        <v>geen actie</v>
      </c>
      <c r="BO16" s="149">
        <v>33</v>
      </c>
    </row>
    <row r="17" spans="1:67" s="209" customFormat="1" ht="16.2" customHeight="1" x14ac:dyDescent="0.3">
      <c r="A17" s="149">
        <v>7</v>
      </c>
      <c r="B17" s="149" t="str">
        <f t="shared" si="0"/>
        <v>v</v>
      </c>
      <c r="C17" s="474"/>
      <c r="D17" s="311" t="s">
        <v>387</v>
      </c>
      <c r="E17" s="153">
        <v>117323</v>
      </c>
      <c r="F17" s="153" t="s">
        <v>360</v>
      </c>
      <c r="G17" s="153">
        <f t="shared" si="1"/>
        <v>2703.4906204906188</v>
      </c>
      <c r="H17" s="153">
        <v>2010</v>
      </c>
      <c r="I17" s="153">
        <f>Aantallen!$B$1</f>
        <v>2021</v>
      </c>
      <c r="J17" s="453">
        <f t="shared" si="2"/>
        <v>11</v>
      </c>
      <c r="K17" s="186">
        <f t="shared" si="3"/>
        <v>679.64393939393904</v>
      </c>
      <c r="L17" s="164">
        <v>2023.8466810966797</v>
      </c>
      <c r="M17" s="179">
        <v>11</v>
      </c>
      <c r="N17" s="179">
        <v>6</v>
      </c>
      <c r="O17" s="179">
        <v>42</v>
      </c>
      <c r="P17" s="179"/>
      <c r="Q17" s="269">
        <f t="shared" si="4"/>
        <v>92.727272727272734</v>
      </c>
      <c r="R17" s="179">
        <v>12</v>
      </c>
      <c r="S17" s="179">
        <v>10</v>
      </c>
      <c r="T17" s="179">
        <v>56</v>
      </c>
      <c r="U17" s="179"/>
      <c r="V17" s="269">
        <f t="shared" si="5"/>
        <v>130</v>
      </c>
      <c r="W17" s="179">
        <v>10</v>
      </c>
      <c r="X17" s="179">
        <v>9</v>
      </c>
      <c r="Y17" s="179">
        <v>48</v>
      </c>
      <c r="Z17" s="179"/>
      <c r="AA17" s="269">
        <f t="shared" si="6"/>
        <v>138</v>
      </c>
      <c r="AB17" s="179">
        <v>10</v>
      </c>
      <c r="AC17" s="179">
        <v>5</v>
      </c>
      <c r="AD17" s="179">
        <v>41</v>
      </c>
      <c r="AE17" s="179"/>
      <c r="AF17" s="269">
        <f t="shared" si="7"/>
        <v>91</v>
      </c>
      <c r="AG17" s="179">
        <v>1</v>
      </c>
      <c r="AH17" s="179"/>
      <c r="AI17" s="179"/>
      <c r="AJ17" s="179"/>
      <c r="AK17" s="269">
        <f t="shared" si="8"/>
        <v>0</v>
      </c>
      <c r="AL17" s="179">
        <v>9</v>
      </c>
      <c r="AM17" s="179">
        <v>6</v>
      </c>
      <c r="AN17" s="179">
        <v>36</v>
      </c>
      <c r="AO17" s="179"/>
      <c r="AP17" s="269">
        <f t="shared" si="9"/>
        <v>106.66666666666666</v>
      </c>
      <c r="AQ17" s="179">
        <v>1</v>
      </c>
      <c r="AR17" s="179"/>
      <c r="AS17" s="179"/>
      <c r="AT17" s="179"/>
      <c r="AU17" s="269">
        <f t="shared" si="10"/>
        <v>0</v>
      </c>
      <c r="AV17" s="179">
        <v>1</v>
      </c>
      <c r="AW17" s="179"/>
      <c r="AX17" s="179"/>
      <c r="AY17" s="179"/>
      <c r="AZ17" s="269">
        <f t="shared" si="11"/>
        <v>0</v>
      </c>
      <c r="BA17" s="179">
        <v>16</v>
      </c>
      <c r="BB17" s="179">
        <v>12</v>
      </c>
      <c r="BC17" s="179">
        <v>74</v>
      </c>
      <c r="BD17" s="179"/>
      <c r="BE17" s="269">
        <f t="shared" si="12"/>
        <v>121.25</v>
      </c>
      <c r="BF17" s="179">
        <v>1</v>
      </c>
      <c r="BG17" s="179"/>
      <c r="BH17" s="179"/>
      <c r="BI17" s="179"/>
      <c r="BJ17" s="269">
        <f t="shared" si="13"/>
        <v>0</v>
      </c>
      <c r="BK17" s="153">
        <f t="shared" si="14"/>
        <v>2500</v>
      </c>
      <c r="BL17" s="181">
        <v>2500</v>
      </c>
      <c r="BM17" s="153">
        <f t="shared" si="15"/>
        <v>0</v>
      </c>
      <c r="BN17" s="153" t="str">
        <f t="shared" si="16"/>
        <v>geen actie</v>
      </c>
      <c r="BO17" s="149">
        <v>7</v>
      </c>
    </row>
    <row r="18" spans="1:67" s="209" customFormat="1" ht="15.45" customHeight="1" x14ac:dyDescent="0.3">
      <c r="A18" s="149">
        <v>28</v>
      </c>
      <c r="B18" s="149" t="str">
        <f t="shared" si="0"/>
        <v>v</v>
      </c>
      <c r="C18" s="476"/>
      <c r="D18" s="301" t="s">
        <v>673</v>
      </c>
      <c r="E18" s="153"/>
      <c r="F18" s="153" t="s">
        <v>353</v>
      </c>
      <c r="G18" s="153">
        <f t="shared" si="1"/>
        <v>80</v>
      </c>
      <c r="H18" s="153">
        <v>2010</v>
      </c>
      <c r="I18" s="153">
        <f>Aantallen!$B$1</f>
        <v>2021</v>
      </c>
      <c r="J18" s="453">
        <f t="shared" si="2"/>
        <v>11</v>
      </c>
      <c r="K18" s="186">
        <f t="shared" si="3"/>
        <v>80</v>
      </c>
      <c r="L18" s="164"/>
      <c r="M18" s="179">
        <v>1</v>
      </c>
      <c r="N18" s="179"/>
      <c r="O18" s="179"/>
      <c r="P18" s="179"/>
      <c r="Q18" s="269">
        <f t="shared" si="4"/>
        <v>0</v>
      </c>
      <c r="R18" s="179">
        <v>1</v>
      </c>
      <c r="S18" s="179"/>
      <c r="T18" s="179"/>
      <c r="U18" s="179"/>
      <c r="V18" s="269">
        <f t="shared" si="5"/>
        <v>0</v>
      </c>
      <c r="W18" s="179">
        <v>1</v>
      </c>
      <c r="X18" s="179"/>
      <c r="Y18" s="179"/>
      <c r="Z18" s="179"/>
      <c r="AA18" s="269">
        <f t="shared" si="6"/>
        <v>0</v>
      </c>
      <c r="AB18" s="179">
        <v>1</v>
      </c>
      <c r="AC18" s="179"/>
      <c r="AD18" s="179"/>
      <c r="AE18" s="179"/>
      <c r="AF18" s="269">
        <f t="shared" si="7"/>
        <v>0</v>
      </c>
      <c r="AG18" s="179">
        <v>1</v>
      </c>
      <c r="AH18" s="179"/>
      <c r="AI18" s="179"/>
      <c r="AJ18" s="179"/>
      <c r="AK18" s="269">
        <f t="shared" si="8"/>
        <v>0</v>
      </c>
      <c r="AL18" s="179">
        <v>9</v>
      </c>
      <c r="AM18" s="179">
        <v>4</v>
      </c>
      <c r="AN18" s="179">
        <v>32</v>
      </c>
      <c r="AO18" s="179"/>
      <c r="AP18" s="269">
        <f t="shared" si="9"/>
        <v>80</v>
      </c>
      <c r="AQ18" s="179">
        <v>1</v>
      </c>
      <c r="AR18" s="179"/>
      <c r="AS18" s="179"/>
      <c r="AT18" s="179"/>
      <c r="AU18" s="269">
        <f t="shared" si="10"/>
        <v>0</v>
      </c>
      <c r="AV18" s="179">
        <v>1</v>
      </c>
      <c r="AW18" s="179"/>
      <c r="AX18" s="179"/>
      <c r="AY18" s="179"/>
      <c r="AZ18" s="269">
        <f t="shared" si="11"/>
        <v>0</v>
      </c>
      <c r="BA18" s="179">
        <v>1</v>
      </c>
      <c r="BB18" s="179"/>
      <c r="BC18" s="179"/>
      <c r="BD18" s="179"/>
      <c r="BE18" s="269">
        <f t="shared" si="12"/>
        <v>0</v>
      </c>
      <c r="BF18" s="179">
        <v>1</v>
      </c>
      <c r="BG18" s="179"/>
      <c r="BH18" s="179"/>
      <c r="BI18" s="179"/>
      <c r="BJ18" s="269">
        <f t="shared" si="13"/>
        <v>0</v>
      </c>
      <c r="BK18" s="153">
        <f t="shared" si="14"/>
        <v>0</v>
      </c>
      <c r="BL18" s="181">
        <v>0</v>
      </c>
      <c r="BM18" s="153">
        <f t="shared" si="15"/>
        <v>0</v>
      </c>
      <c r="BN18" s="153" t="str">
        <f t="shared" si="16"/>
        <v>geen actie</v>
      </c>
      <c r="BO18" s="149">
        <v>28</v>
      </c>
    </row>
    <row r="19" spans="1:67" s="209" customFormat="1" x14ac:dyDescent="0.3">
      <c r="A19" s="149">
        <v>31</v>
      </c>
      <c r="B19" s="149" t="str">
        <f t="shared" si="0"/>
        <v>v</v>
      </c>
      <c r="C19" s="476"/>
      <c r="D19" s="301" t="s">
        <v>717</v>
      </c>
      <c r="E19" s="153">
        <v>119082</v>
      </c>
      <c r="F19" s="153" t="s">
        <v>716</v>
      </c>
      <c r="G19" s="153">
        <f t="shared" si="1"/>
        <v>217.5</v>
      </c>
      <c r="H19" s="525">
        <v>2010</v>
      </c>
      <c r="I19" s="153">
        <f>Aantallen!$B$1</f>
        <v>2021</v>
      </c>
      <c r="J19" s="453">
        <f t="shared" si="2"/>
        <v>11</v>
      </c>
      <c r="K19" s="186">
        <f t="shared" si="3"/>
        <v>217.5</v>
      </c>
      <c r="L19" s="164"/>
      <c r="M19" s="179">
        <v>1</v>
      </c>
      <c r="N19" s="179"/>
      <c r="O19" s="179"/>
      <c r="P19" s="179"/>
      <c r="Q19" s="269">
        <f t="shared" si="4"/>
        <v>0</v>
      </c>
      <c r="R19" s="179">
        <v>1</v>
      </c>
      <c r="S19" s="179"/>
      <c r="T19" s="179"/>
      <c r="U19" s="179"/>
      <c r="V19" s="269">
        <f t="shared" si="5"/>
        <v>0</v>
      </c>
      <c r="W19" s="179">
        <v>1</v>
      </c>
      <c r="X19" s="179"/>
      <c r="Y19" s="179"/>
      <c r="Z19" s="179"/>
      <c r="AA19" s="269">
        <f t="shared" si="6"/>
        <v>0</v>
      </c>
      <c r="AB19" s="179">
        <v>1</v>
      </c>
      <c r="AC19" s="179"/>
      <c r="AD19" s="179"/>
      <c r="AE19" s="179"/>
      <c r="AF19" s="269">
        <f t="shared" si="7"/>
        <v>0</v>
      </c>
      <c r="AG19" s="179">
        <v>1</v>
      </c>
      <c r="AH19" s="179"/>
      <c r="AI19" s="179"/>
      <c r="AJ19" s="179"/>
      <c r="AK19" s="269">
        <f t="shared" si="8"/>
        <v>0</v>
      </c>
      <c r="AL19" s="179">
        <v>1</v>
      </c>
      <c r="AM19" s="179"/>
      <c r="AN19" s="179"/>
      <c r="AO19" s="179"/>
      <c r="AP19" s="269">
        <f t="shared" si="9"/>
        <v>0</v>
      </c>
      <c r="AQ19" s="179">
        <v>1</v>
      </c>
      <c r="AR19" s="179"/>
      <c r="AS19" s="179"/>
      <c r="AT19" s="179"/>
      <c r="AU19" s="269">
        <f t="shared" si="10"/>
        <v>0</v>
      </c>
      <c r="AV19" s="179">
        <v>1</v>
      </c>
      <c r="AW19" s="179"/>
      <c r="AX19" s="179"/>
      <c r="AY19" s="179"/>
      <c r="AZ19" s="269">
        <f t="shared" si="11"/>
        <v>0</v>
      </c>
      <c r="BA19" s="179">
        <v>16</v>
      </c>
      <c r="BB19" s="179">
        <v>9</v>
      </c>
      <c r="BC19" s="179">
        <v>58</v>
      </c>
      <c r="BD19" s="179"/>
      <c r="BE19" s="269">
        <f t="shared" si="12"/>
        <v>92.5</v>
      </c>
      <c r="BF19" s="179">
        <v>1</v>
      </c>
      <c r="BG19" s="179"/>
      <c r="BH19" s="179"/>
      <c r="BI19" s="179">
        <v>125</v>
      </c>
      <c r="BJ19" s="269">
        <f t="shared" si="13"/>
        <v>125</v>
      </c>
      <c r="BK19" s="153">
        <f t="shared" si="14"/>
        <v>0</v>
      </c>
      <c r="BL19" s="181">
        <v>0</v>
      </c>
      <c r="BM19" s="153">
        <f t="shared" si="15"/>
        <v>0</v>
      </c>
      <c r="BN19" s="153" t="str">
        <f t="shared" si="16"/>
        <v>geen actie</v>
      </c>
      <c r="BO19" s="149">
        <v>31</v>
      </c>
    </row>
    <row r="20" spans="1:67" s="209" customFormat="1" x14ac:dyDescent="0.3">
      <c r="A20" s="149">
        <v>32</v>
      </c>
      <c r="B20" s="149" t="str">
        <f t="shared" si="0"/>
        <v>v</v>
      </c>
      <c r="C20" s="476"/>
      <c r="D20" s="301" t="s">
        <v>718</v>
      </c>
      <c r="E20" s="153">
        <v>119083</v>
      </c>
      <c r="F20" s="153" t="s">
        <v>716</v>
      </c>
      <c r="G20" s="153">
        <f t="shared" si="1"/>
        <v>46.875</v>
      </c>
      <c r="H20" s="524">
        <v>2013</v>
      </c>
      <c r="I20" s="153">
        <f>Aantallen!$B$1</f>
        <v>2021</v>
      </c>
      <c r="J20" s="453">
        <f t="shared" si="2"/>
        <v>8</v>
      </c>
      <c r="K20" s="186">
        <f t="shared" si="3"/>
        <v>46.875</v>
      </c>
      <c r="L20" s="164"/>
      <c r="M20" s="179">
        <v>1</v>
      </c>
      <c r="N20" s="179"/>
      <c r="O20" s="179"/>
      <c r="P20" s="179"/>
      <c r="Q20" s="269">
        <f t="shared" si="4"/>
        <v>0</v>
      </c>
      <c r="R20" s="179">
        <v>1</v>
      </c>
      <c r="S20" s="179"/>
      <c r="T20" s="179"/>
      <c r="U20" s="179"/>
      <c r="V20" s="269">
        <f t="shared" si="5"/>
        <v>0</v>
      </c>
      <c r="W20" s="179">
        <v>1</v>
      </c>
      <c r="X20" s="179"/>
      <c r="Y20" s="179"/>
      <c r="Z20" s="179"/>
      <c r="AA20" s="269">
        <f t="shared" si="6"/>
        <v>0</v>
      </c>
      <c r="AB20" s="179">
        <v>1</v>
      </c>
      <c r="AC20" s="179"/>
      <c r="AD20" s="179"/>
      <c r="AE20" s="179"/>
      <c r="AF20" s="269">
        <f t="shared" si="7"/>
        <v>0</v>
      </c>
      <c r="AG20" s="179">
        <v>1</v>
      </c>
      <c r="AH20" s="179"/>
      <c r="AI20" s="179"/>
      <c r="AJ20" s="179"/>
      <c r="AK20" s="269">
        <f t="shared" si="8"/>
        <v>0</v>
      </c>
      <c r="AL20" s="179">
        <v>1</v>
      </c>
      <c r="AM20" s="179"/>
      <c r="AN20" s="179"/>
      <c r="AO20" s="179"/>
      <c r="AP20" s="269">
        <f t="shared" si="9"/>
        <v>0</v>
      </c>
      <c r="AQ20" s="179">
        <v>1</v>
      </c>
      <c r="AR20" s="179"/>
      <c r="AS20" s="179"/>
      <c r="AT20" s="179"/>
      <c r="AU20" s="269">
        <f t="shared" si="10"/>
        <v>0</v>
      </c>
      <c r="AV20" s="179">
        <v>1</v>
      </c>
      <c r="AW20" s="179"/>
      <c r="AX20" s="179"/>
      <c r="AY20" s="179"/>
      <c r="AZ20" s="269">
        <f t="shared" si="11"/>
        <v>0</v>
      </c>
      <c r="BA20" s="179">
        <v>16</v>
      </c>
      <c r="BB20" s="179">
        <v>4</v>
      </c>
      <c r="BC20" s="179">
        <v>35</v>
      </c>
      <c r="BD20" s="179"/>
      <c r="BE20" s="269">
        <f t="shared" si="12"/>
        <v>46.875</v>
      </c>
      <c r="BF20" s="179">
        <v>1</v>
      </c>
      <c r="BG20" s="179"/>
      <c r="BH20" s="179"/>
      <c r="BI20" s="179"/>
      <c r="BJ20" s="269">
        <f t="shared" si="13"/>
        <v>0</v>
      </c>
      <c r="BK20" s="153">
        <f t="shared" si="14"/>
        <v>0</v>
      </c>
      <c r="BL20" s="181">
        <v>0</v>
      </c>
      <c r="BM20" s="153">
        <f t="shared" si="15"/>
        <v>0</v>
      </c>
      <c r="BN20" s="153" t="str">
        <f t="shared" si="16"/>
        <v>geen actie</v>
      </c>
      <c r="BO20" s="149">
        <v>32</v>
      </c>
    </row>
    <row r="21" spans="1:67" s="209" customFormat="1" ht="16.2" customHeight="1" x14ac:dyDescent="0.3">
      <c r="A21" s="149">
        <v>8</v>
      </c>
      <c r="B21" s="149" t="str">
        <f t="shared" si="0"/>
        <v>v</v>
      </c>
      <c r="C21" s="216"/>
      <c r="D21" s="301" t="s">
        <v>560</v>
      </c>
      <c r="E21" s="153">
        <v>117491</v>
      </c>
      <c r="F21" s="153" t="s">
        <v>561</v>
      </c>
      <c r="G21" s="153">
        <f t="shared" si="1"/>
        <v>16.666666666666668</v>
      </c>
      <c r="H21" s="153">
        <v>2011</v>
      </c>
      <c r="I21" s="153">
        <f>Aantallen!$B$1</f>
        <v>2021</v>
      </c>
      <c r="J21" s="453">
        <f t="shared" si="2"/>
        <v>10</v>
      </c>
      <c r="K21" s="186">
        <f t="shared" si="3"/>
        <v>0</v>
      </c>
      <c r="L21" s="164">
        <v>16.666666666666668</v>
      </c>
      <c r="M21" s="179">
        <v>1</v>
      </c>
      <c r="N21" s="179"/>
      <c r="O21" s="179"/>
      <c r="P21" s="179"/>
      <c r="Q21" s="269">
        <f t="shared" si="4"/>
        <v>0</v>
      </c>
      <c r="R21" s="179">
        <v>1</v>
      </c>
      <c r="S21" s="179"/>
      <c r="T21" s="179"/>
      <c r="U21" s="179"/>
      <c r="V21" s="269">
        <f t="shared" si="5"/>
        <v>0</v>
      </c>
      <c r="W21" s="179">
        <v>1</v>
      </c>
      <c r="X21" s="179"/>
      <c r="Y21" s="179"/>
      <c r="Z21" s="179"/>
      <c r="AA21" s="269">
        <f t="shared" si="6"/>
        <v>0</v>
      </c>
      <c r="AB21" s="179">
        <v>1</v>
      </c>
      <c r="AC21" s="179"/>
      <c r="AD21" s="179"/>
      <c r="AE21" s="179"/>
      <c r="AF21" s="269">
        <f t="shared" si="7"/>
        <v>0</v>
      </c>
      <c r="AG21" s="179">
        <v>1</v>
      </c>
      <c r="AH21" s="179"/>
      <c r="AI21" s="179"/>
      <c r="AJ21" s="179"/>
      <c r="AK21" s="269">
        <f t="shared" si="8"/>
        <v>0</v>
      </c>
      <c r="AL21" s="179">
        <v>1</v>
      </c>
      <c r="AM21" s="179"/>
      <c r="AN21" s="179"/>
      <c r="AO21" s="179"/>
      <c r="AP21" s="269">
        <f t="shared" si="9"/>
        <v>0</v>
      </c>
      <c r="AQ21" s="179">
        <v>1</v>
      </c>
      <c r="AR21" s="179"/>
      <c r="AS21" s="179"/>
      <c r="AT21" s="179"/>
      <c r="AU21" s="269">
        <f t="shared" si="10"/>
        <v>0</v>
      </c>
      <c r="AV21" s="179">
        <v>1</v>
      </c>
      <c r="AW21" s="179"/>
      <c r="AX21" s="179"/>
      <c r="AY21" s="179"/>
      <c r="AZ21" s="269">
        <f t="shared" si="11"/>
        <v>0</v>
      </c>
      <c r="BA21" s="179">
        <v>1</v>
      </c>
      <c r="BB21" s="179"/>
      <c r="BC21" s="179"/>
      <c r="BD21" s="179"/>
      <c r="BE21" s="269">
        <f t="shared" si="12"/>
        <v>0</v>
      </c>
      <c r="BF21" s="179">
        <v>1</v>
      </c>
      <c r="BG21" s="179"/>
      <c r="BH21" s="179"/>
      <c r="BI21" s="179"/>
      <c r="BJ21" s="269">
        <f t="shared" si="13"/>
        <v>0</v>
      </c>
      <c r="BK21" s="153">
        <f t="shared" si="14"/>
        <v>0</v>
      </c>
      <c r="BL21" s="181">
        <v>0</v>
      </c>
      <c r="BM21" s="153">
        <f t="shared" si="15"/>
        <v>0</v>
      </c>
      <c r="BN21" s="153" t="str">
        <f t="shared" si="16"/>
        <v>geen actie</v>
      </c>
      <c r="BO21" s="149">
        <v>8</v>
      </c>
    </row>
    <row r="22" spans="1:67" s="209" customFormat="1" ht="15.45" customHeight="1" x14ac:dyDescent="0.3">
      <c r="A22" s="149">
        <v>21</v>
      </c>
      <c r="B22" s="149" t="str">
        <f t="shared" si="0"/>
        <v>v</v>
      </c>
      <c r="C22" s="476"/>
      <c r="D22" s="301" t="s">
        <v>610</v>
      </c>
      <c r="E22" s="153">
        <v>119406</v>
      </c>
      <c r="F22" s="153" t="s">
        <v>319</v>
      </c>
      <c r="G22" s="153">
        <f t="shared" si="1"/>
        <v>107.63888888888889</v>
      </c>
      <c r="H22" s="153">
        <v>2011</v>
      </c>
      <c r="I22" s="153">
        <f>Aantallen!$B$1</f>
        <v>2021</v>
      </c>
      <c r="J22" s="453">
        <f t="shared" si="2"/>
        <v>10</v>
      </c>
      <c r="K22" s="186">
        <f t="shared" si="3"/>
        <v>107.63888888888889</v>
      </c>
      <c r="L22" s="164"/>
      <c r="M22" s="179">
        <v>8</v>
      </c>
      <c r="N22" s="179">
        <v>2</v>
      </c>
      <c r="O22" s="179">
        <v>19</v>
      </c>
      <c r="P22" s="179"/>
      <c r="Q22" s="269">
        <f t="shared" si="4"/>
        <v>48.75</v>
      </c>
      <c r="R22" s="179">
        <v>1</v>
      </c>
      <c r="S22" s="179"/>
      <c r="T22" s="179"/>
      <c r="U22" s="179"/>
      <c r="V22" s="269">
        <f t="shared" si="5"/>
        <v>0</v>
      </c>
      <c r="W22" s="179">
        <v>1</v>
      </c>
      <c r="X22" s="179"/>
      <c r="Y22" s="179"/>
      <c r="Z22" s="179"/>
      <c r="AA22" s="269">
        <f t="shared" si="6"/>
        <v>0</v>
      </c>
      <c r="AB22" s="179">
        <v>1</v>
      </c>
      <c r="AC22" s="179"/>
      <c r="AD22" s="179"/>
      <c r="AE22" s="179"/>
      <c r="AF22" s="269">
        <f t="shared" si="7"/>
        <v>0</v>
      </c>
      <c r="AG22" s="179">
        <v>1</v>
      </c>
      <c r="AH22" s="179"/>
      <c r="AI22" s="179"/>
      <c r="AJ22" s="179"/>
      <c r="AK22" s="269">
        <f t="shared" si="8"/>
        <v>0</v>
      </c>
      <c r="AL22" s="179">
        <v>9</v>
      </c>
      <c r="AM22" s="179">
        <v>3</v>
      </c>
      <c r="AN22" s="179">
        <v>23</v>
      </c>
      <c r="AO22" s="179"/>
      <c r="AP22" s="269">
        <f t="shared" si="9"/>
        <v>58.888888888888893</v>
      </c>
      <c r="AQ22" s="179">
        <v>1</v>
      </c>
      <c r="AR22" s="179"/>
      <c r="AS22" s="179"/>
      <c r="AT22" s="179"/>
      <c r="AU22" s="269">
        <f t="shared" si="10"/>
        <v>0</v>
      </c>
      <c r="AV22" s="179">
        <v>1</v>
      </c>
      <c r="AW22" s="179"/>
      <c r="AX22" s="179"/>
      <c r="AY22" s="179"/>
      <c r="AZ22" s="269">
        <f t="shared" si="11"/>
        <v>0</v>
      </c>
      <c r="BA22" s="179">
        <v>1</v>
      </c>
      <c r="BB22" s="179"/>
      <c r="BC22" s="179"/>
      <c r="BD22" s="179"/>
      <c r="BE22" s="269">
        <f t="shared" si="12"/>
        <v>0</v>
      </c>
      <c r="BF22" s="179">
        <v>1</v>
      </c>
      <c r="BG22" s="179"/>
      <c r="BH22" s="179"/>
      <c r="BI22" s="179"/>
      <c r="BJ22" s="269">
        <f t="shared" si="13"/>
        <v>0</v>
      </c>
      <c r="BK22" s="153">
        <f t="shared" si="14"/>
        <v>0</v>
      </c>
      <c r="BL22" s="181">
        <v>0</v>
      </c>
      <c r="BM22" s="153">
        <f t="shared" si="15"/>
        <v>0</v>
      </c>
      <c r="BN22" s="153" t="str">
        <f t="shared" si="16"/>
        <v>geen actie</v>
      </c>
      <c r="BO22" s="149">
        <v>21</v>
      </c>
    </row>
    <row r="23" spans="1:67" s="209" customFormat="1" ht="16.2" customHeight="1" x14ac:dyDescent="0.3">
      <c r="A23" s="149">
        <v>9</v>
      </c>
      <c r="B23" s="149" t="str">
        <f t="shared" si="0"/>
        <v>v</v>
      </c>
      <c r="C23" s="476"/>
      <c r="D23" s="301" t="s">
        <v>572</v>
      </c>
      <c r="E23" s="153">
        <v>118547</v>
      </c>
      <c r="F23" s="153" t="s">
        <v>368</v>
      </c>
      <c r="G23" s="153">
        <f t="shared" si="1"/>
        <v>177.95454545454544</v>
      </c>
      <c r="H23" s="153">
        <v>2012</v>
      </c>
      <c r="I23" s="153">
        <f>Aantallen!$B$1</f>
        <v>2021</v>
      </c>
      <c r="J23" s="453">
        <f t="shared" si="2"/>
        <v>9</v>
      </c>
      <c r="K23" s="186">
        <f t="shared" si="3"/>
        <v>63.749999999999986</v>
      </c>
      <c r="L23" s="164">
        <v>114.20454545454545</v>
      </c>
      <c r="M23" s="179">
        <v>1</v>
      </c>
      <c r="N23" s="179"/>
      <c r="O23" s="179"/>
      <c r="P23" s="179"/>
      <c r="Q23" s="269">
        <f t="shared" si="4"/>
        <v>0</v>
      </c>
      <c r="R23" s="179">
        <v>12</v>
      </c>
      <c r="S23" s="179"/>
      <c r="T23" s="179"/>
      <c r="U23" s="179"/>
      <c r="V23" s="269">
        <f t="shared" si="5"/>
        <v>0</v>
      </c>
      <c r="W23" s="179">
        <v>1</v>
      </c>
      <c r="X23" s="179"/>
      <c r="Y23" s="179"/>
      <c r="Z23" s="179"/>
      <c r="AA23" s="269">
        <f t="shared" si="6"/>
        <v>0</v>
      </c>
      <c r="AB23" s="179">
        <v>1</v>
      </c>
      <c r="AC23" s="179"/>
      <c r="AD23" s="179"/>
      <c r="AE23" s="179"/>
      <c r="AF23" s="269">
        <f t="shared" si="7"/>
        <v>0</v>
      </c>
      <c r="AG23" s="179">
        <v>1</v>
      </c>
      <c r="AH23" s="179"/>
      <c r="AI23" s="179"/>
      <c r="AJ23" s="179"/>
      <c r="AK23" s="269">
        <f t="shared" si="8"/>
        <v>0</v>
      </c>
      <c r="AL23" s="179">
        <v>1</v>
      </c>
      <c r="AM23" s="179"/>
      <c r="AN23" s="179"/>
      <c r="AO23" s="179"/>
      <c r="AP23" s="269">
        <f t="shared" si="9"/>
        <v>0</v>
      </c>
      <c r="AQ23" s="179">
        <v>1</v>
      </c>
      <c r="AR23" s="179"/>
      <c r="AS23" s="179"/>
      <c r="AT23" s="179"/>
      <c r="AU23" s="269">
        <f t="shared" si="10"/>
        <v>0</v>
      </c>
      <c r="AV23" s="179">
        <v>1</v>
      </c>
      <c r="AW23" s="179"/>
      <c r="AX23" s="179"/>
      <c r="AY23" s="179"/>
      <c r="AZ23" s="269">
        <f t="shared" si="11"/>
        <v>0</v>
      </c>
      <c r="BA23" s="179">
        <v>16</v>
      </c>
      <c r="BB23" s="179">
        <v>5</v>
      </c>
      <c r="BC23" s="179">
        <v>52</v>
      </c>
      <c r="BD23" s="179"/>
      <c r="BE23" s="269">
        <f t="shared" si="12"/>
        <v>63.75</v>
      </c>
      <c r="BF23" s="179">
        <v>1</v>
      </c>
      <c r="BG23" s="179"/>
      <c r="BH23" s="179"/>
      <c r="BI23" s="179"/>
      <c r="BJ23" s="269">
        <f t="shared" si="13"/>
        <v>0</v>
      </c>
      <c r="BK23" s="153">
        <f t="shared" si="14"/>
        <v>0</v>
      </c>
      <c r="BL23" s="181">
        <v>0</v>
      </c>
      <c r="BM23" s="153">
        <f t="shared" si="15"/>
        <v>0</v>
      </c>
      <c r="BN23" s="153" t="str">
        <f t="shared" si="16"/>
        <v>geen actie</v>
      </c>
      <c r="BO23" s="149">
        <v>9</v>
      </c>
    </row>
    <row r="24" spans="1:67" s="209" customFormat="1" x14ac:dyDescent="0.3">
      <c r="A24" s="149">
        <v>10</v>
      </c>
      <c r="B24" s="149" t="str">
        <f t="shared" si="0"/>
        <v>v</v>
      </c>
      <c r="C24" s="214"/>
      <c r="D24" s="301" t="s">
        <v>389</v>
      </c>
      <c r="E24" s="153">
        <v>117406</v>
      </c>
      <c r="F24" s="153" t="s">
        <v>360</v>
      </c>
      <c r="G24" s="153">
        <f t="shared" si="1"/>
        <v>617.44444444444434</v>
      </c>
      <c r="H24" s="153">
        <v>2009</v>
      </c>
      <c r="I24" s="153">
        <f>Aantallen!$B$1</f>
        <v>2021</v>
      </c>
      <c r="J24" s="453">
        <f t="shared" si="2"/>
        <v>12</v>
      </c>
      <c r="K24" s="186">
        <f t="shared" si="3"/>
        <v>0</v>
      </c>
      <c r="L24" s="164">
        <v>617.44444444444434</v>
      </c>
      <c r="M24" s="179">
        <v>1</v>
      </c>
      <c r="N24" s="179"/>
      <c r="O24" s="179"/>
      <c r="P24" s="179"/>
      <c r="Q24" s="269">
        <f t="shared" si="4"/>
        <v>0</v>
      </c>
      <c r="R24" s="179">
        <v>1</v>
      </c>
      <c r="S24" s="179"/>
      <c r="T24" s="179"/>
      <c r="U24" s="179"/>
      <c r="V24" s="269">
        <f t="shared" si="5"/>
        <v>0</v>
      </c>
      <c r="W24" s="179">
        <v>1</v>
      </c>
      <c r="X24" s="179"/>
      <c r="Y24" s="179"/>
      <c r="Z24" s="179"/>
      <c r="AA24" s="269">
        <f t="shared" si="6"/>
        <v>0</v>
      </c>
      <c r="AB24" s="179">
        <v>1</v>
      </c>
      <c r="AC24" s="179"/>
      <c r="AD24" s="179"/>
      <c r="AE24" s="179"/>
      <c r="AF24" s="269">
        <f t="shared" si="7"/>
        <v>0</v>
      </c>
      <c r="AG24" s="179">
        <v>1</v>
      </c>
      <c r="AH24" s="179"/>
      <c r="AI24" s="179"/>
      <c r="AJ24" s="179"/>
      <c r="AK24" s="269">
        <f t="shared" si="8"/>
        <v>0</v>
      </c>
      <c r="AL24" s="179">
        <v>1</v>
      </c>
      <c r="AM24" s="179"/>
      <c r="AN24" s="179"/>
      <c r="AO24" s="179"/>
      <c r="AP24" s="269">
        <f t="shared" si="9"/>
        <v>0</v>
      </c>
      <c r="AQ24" s="179">
        <v>1</v>
      </c>
      <c r="AR24" s="179"/>
      <c r="AS24" s="179"/>
      <c r="AT24" s="179"/>
      <c r="AU24" s="269">
        <f t="shared" si="10"/>
        <v>0</v>
      </c>
      <c r="AV24" s="179">
        <v>1</v>
      </c>
      <c r="AW24" s="179"/>
      <c r="AX24" s="179"/>
      <c r="AY24" s="179"/>
      <c r="AZ24" s="269">
        <f t="shared" si="11"/>
        <v>0</v>
      </c>
      <c r="BA24" s="179">
        <v>1</v>
      </c>
      <c r="BB24" s="179"/>
      <c r="BC24" s="179"/>
      <c r="BD24" s="179"/>
      <c r="BE24" s="269">
        <f t="shared" si="12"/>
        <v>0</v>
      </c>
      <c r="BF24" s="179">
        <v>1</v>
      </c>
      <c r="BG24" s="179"/>
      <c r="BH24" s="179"/>
      <c r="BI24" s="179"/>
      <c r="BJ24" s="269">
        <f t="shared" si="13"/>
        <v>0</v>
      </c>
      <c r="BK24" s="153" t="str">
        <f t="shared" si="14"/>
        <v>500</v>
      </c>
      <c r="BL24" s="181">
        <v>500</v>
      </c>
      <c r="BM24" s="153">
        <f t="shared" si="15"/>
        <v>0</v>
      </c>
      <c r="BN24" s="153" t="str">
        <f t="shared" si="16"/>
        <v>geen actie</v>
      </c>
      <c r="BO24" s="149">
        <v>10</v>
      </c>
    </row>
    <row r="25" spans="1:67" s="209" customFormat="1" ht="15.75" customHeight="1" x14ac:dyDescent="0.3">
      <c r="A25" s="149">
        <v>24</v>
      </c>
      <c r="B25" s="149" t="str">
        <f t="shared" si="0"/>
        <v>v</v>
      </c>
      <c r="C25" s="476"/>
      <c r="D25" s="311" t="s">
        <v>630</v>
      </c>
      <c r="E25" s="153"/>
      <c r="F25" s="153" t="s">
        <v>624</v>
      </c>
      <c r="G25" s="153">
        <f t="shared" si="1"/>
        <v>5</v>
      </c>
      <c r="H25" s="153">
        <v>2010</v>
      </c>
      <c r="I25" s="153">
        <f>Aantallen!$B$1</f>
        <v>2021</v>
      </c>
      <c r="J25" s="453">
        <f t="shared" si="2"/>
        <v>11</v>
      </c>
      <c r="K25" s="186">
        <f t="shared" si="3"/>
        <v>5</v>
      </c>
      <c r="L25" s="164"/>
      <c r="M25" s="179">
        <v>1</v>
      </c>
      <c r="N25" s="179"/>
      <c r="O25" s="179"/>
      <c r="P25" s="179"/>
      <c r="Q25" s="269">
        <f t="shared" si="4"/>
        <v>0</v>
      </c>
      <c r="R25" s="179">
        <v>12</v>
      </c>
      <c r="S25" s="179">
        <v>0</v>
      </c>
      <c r="T25" s="179">
        <v>6</v>
      </c>
      <c r="U25" s="179"/>
      <c r="V25" s="269">
        <f t="shared" si="5"/>
        <v>5</v>
      </c>
      <c r="W25" s="179">
        <v>1</v>
      </c>
      <c r="X25" s="179"/>
      <c r="Y25" s="179"/>
      <c r="Z25" s="179"/>
      <c r="AA25" s="269">
        <f t="shared" si="6"/>
        <v>0</v>
      </c>
      <c r="AB25" s="179">
        <v>1</v>
      </c>
      <c r="AC25" s="179"/>
      <c r="AD25" s="179"/>
      <c r="AE25" s="179"/>
      <c r="AF25" s="269">
        <f t="shared" si="7"/>
        <v>0</v>
      </c>
      <c r="AG25" s="179">
        <v>1</v>
      </c>
      <c r="AH25" s="179"/>
      <c r="AI25" s="179"/>
      <c r="AJ25" s="179"/>
      <c r="AK25" s="269">
        <f t="shared" si="8"/>
        <v>0</v>
      </c>
      <c r="AL25" s="179">
        <v>1</v>
      </c>
      <c r="AM25" s="179"/>
      <c r="AN25" s="179"/>
      <c r="AO25" s="179"/>
      <c r="AP25" s="269">
        <f t="shared" si="9"/>
        <v>0</v>
      </c>
      <c r="AQ25" s="179">
        <v>1</v>
      </c>
      <c r="AR25" s="179"/>
      <c r="AS25" s="179"/>
      <c r="AT25" s="179"/>
      <c r="AU25" s="269">
        <f t="shared" si="10"/>
        <v>0</v>
      </c>
      <c r="AV25" s="179">
        <v>1</v>
      </c>
      <c r="AW25" s="179"/>
      <c r="AX25" s="179"/>
      <c r="AY25" s="179"/>
      <c r="AZ25" s="269">
        <f t="shared" si="11"/>
        <v>0</v>
      </c>
      <c r="BA25" s="179">
        <v>1</v>
      </c>
      <c r="BB25" s="179"/>
      <c r="BC25" s="179"/>
      <c r="BD25" s="179"/>
      <c r="BE25" s="269">
        <f t="shared" si="12"/>
        <v>0</v>
      </c>
      <c r="BF25" s="179">
        <v>1</v>
      </c>
      <c r="BG25" s="179"/>
      <c r="BH25" s="179"/>
      <c r="BI25" s="179"/>
      <c r="BJ25" s="269">
        <f t="shared" si="13"/>
        <v>0</v>
      </c>
      <c r="BK25" s="153">
        <f t="shared" si="14"/>
        <v>0</v>
      </c>
      <c r="BL25" s="181">
        <v>0</v>
      </c>
      <c r="BM25" s="153">
        <f t="shared" si="15"/>
        <v>0</v>
      </c>
      <c r="BN25" s="153" t="str">
        <f t="shared" si="16"/>
        <v>geen actie</v>
      </c>
      <c r="BO25" s="149">
        <v>24</v>
      </c>
    </row>
    <row r="26" spans="1:67" s="209" customFormat="1" x14ac:dyDescent="0.3">
      <c r="A26" s="149">
        <v>17</v>
      </c>
      <c r="B26" s="149" t="str">
        <f t="shared" si="0"/>
        <v>v</v>
      </c>
      <c r="C26" s="467"/>
      <c r="D26" s="301" t="s">
        <v>689</v>
      </c>
      <c r="E26" s="153"/>
      <c r="F26" s="153" t="s">
        <v>355</v>
      </c>
      <c r="G26" s="153">
        <f t="shared" si="1"/>
        <v>224.83333333333334</v>
      </c>
      <c r="H26" s="470">
        <v>2010</v>
      </c>
      <c r="I26" s="153">
        <f>Aantallen!$B$1</f>
        <v>2021</v>
      </c>
      <c r="J26" s="453">
        <f t="shared" si="2"/>
        <v>11</v>
      </c>
      <c r="K26" s="186">
        <f t="shared" si="3"/>
        <v>224.83333333333334</v>
      </c>
      <c r="L26" s="164">
        <v>0</v>
      </c>
      <c r="M26" s="179">
        <v>10</v>
      </c>
      <c r="N26" s="179">
        <v>5</v>
      </c>
      <c r="O26" s="179">
        <v>34</v>
      </c>
      <c r="P26" s="179"/>
      <c r="Q26" s="269">
        <f t="shared" si="4"/>
        <v>84</v>
      </c>
      <c r="R26" s="179">
        <v>12</v>
      </c>
      <c r="S26" s="179">
        <v>11</v>
      </c>
      <c r="T26" s="179">
        <v>59</v>
      </c>
      <c r="U26" s="179"/>
      <c r="V26" s="269">
        <f t="shared" si="5"/>
        <v>140.83333333333334</v>
      </c>
      <c r="W26" s="179">
        <v>1</v>
      </c>
      <c r="X26" s="179"/>
      <c r="Y26" s="179"/>
      <c r="Z26" s="179"/>
      <c r="AA26" s="269">
        <f t="shared" si="6"/>
        <v>0</v>
      </c>
      <c r="AB26" s="179">
        <v>1</v>
      </c>
      <c r="AC26" s="179"/>
      <c r="AD26" s="179"/>
      <c r="AE26" s="179"/>
      <c r="AF26" s="269">
        <f t="shared" si="7"/>
        <v>0</v>
      </c>
      <c r="AG26" s="179">
        <v>1</v>
      </c>
      <c r="AH26" s="179"/>
      <c r="AI26" s="179"/>
      <c r="AJ26" s="179"/>
      <c r="AK26" s="269">
        <f t="shared" si="8"/>
        <v>0</v>
      </c>
      <c r="AL26" s="179">
        <v>1</v>
      </c>
      <c r="AM26" s="179"/>
      <c r="AN26" s="179"/>
      <c r="AO26" s="179"/>
      <c r="AP26" s="269">
        <f t="shared" si="9"/>
        <v>0</v>
      </c>
      <c r="AQ26" s="179">
        <v>1</v>
      </c>
      <c r="AR26" s="179"/>
      <c r="AS26" s="179"/>
      <c r="AT26" s="179"/>
      <c r="AU26" s="269">
        <f t="shared" si="10"/>
        <v>0</v>
      </c>
      <c r="AV26" s="179">
        <v>1</v>
      </c>
      <c r="AW26" s="179"/>
      <c r="AX26" s="179"/>
      <c r="AY26" s="179"/>
      <c r="AZ26" s="269">
        <f t="shared" si="11"/>
        <v>0</v>
      </c>
      <c r="BA26" s="179">
        <v>1</v>
      </c>
      <c r="BB26" s="179"/>
      <c r="BC26" s="179"/>
      <c r="BD26" s="179"/>
      <c r="BE26" s="269">
        <f t="shared" si="12"/>
        <v>0</v>
      </c>
      <c r="BF26" s="179">
        <v>1</v>
      </c>
      <c r="BG26" s="179"/>
      <c r="BH26" s="179"/>
      <c r="BI26" s="179"/>
      <c r="BJ26" s="269">
        <f t="shared" si="13"/>
        <v>0</v>
      </c>
      <c r="BK26" s="153">
        <f t="shared" si="14"/>
        <v>0</v>
      </c>
      <c r="BL26" s="181">
        <v>0</v>
      </c>
      <c r="BM26" s="153">
        <f t="shared" si="15"/>
        <v>0</v>
      </c>
      <c r="BN26" s="153" t="str">
        <f t="shared" si="16"/>
        <v>geen actie</v>
      </c>
      <c r="BO26" s="149">
        <v>17</v>
      </c>
    </row>
    <row r="27" spans="1:67" s="209" customFormat="1" ht="16.2" customHeight="1" x14ac:dyDescent="0.3">
      <c r="A27" s="149">
        <v>20</v>
      </c>
      <c r="B27" s="149" t="str">
        <f t="shared" si="0"/>
        <v>v</v>
      </c>
      <c r="C27" s="467"/>
      <c r="D27" s="301" t="s">
        <v>612</v>
      </c>
      <c r="E27" s="153">
        <v>119179</v>
      </c>
      <c r="F27" s="153" t="s">
        <v>265</v>
      </c>
      <c r="G27" s="153">
        <f t="shared" si="1"/>
        <v>358.75</v>
      </c>
      <c r="H27" s="470">
        <v>2011</v>
      </c>
      <c r="I27" s="153">
        <f>Aantallen!$B$1</f>
        <v>2021</v>
      </c>
      <c r="J27" s="453">
        <f t="shared" si="2"/>
        <v>10</v>
      </c>
      <c r="K27" s="186">
        <f t="shared" si="3"/>
        <v>358.75</v>
      </c>
      <c r="L27" s="164"/>
      <c r="M27" s="179">
        <v>8</v>
      </c>
      <c r="N27" s="179">
        <v>3</v>
      </c>
      <c r="O27" s="179">
        <v>25</v>
      </c>
      <c r="P27" s="179"/>
      <c r="Q27" s="269">
        <f t="shared" si="4"/>
        <v>68.75</v>
      </c>
      <c r="R27" s="179">
        <v>12</v>
      </c>
      <c r="S27" s="179">
        <v>5</v>
      </c>
      <c r="T27" s="179">
        <v>39</v>
      </c>
      <c r="U27" s="179"/>
      <c r="V27" s="269">
        <f t="shared" si="5"/>
        <v>74.166666666666671</v>
      </c>
      <c r="W27" s="179">
        <v>10</v>
      </c>
      <c r="X27" s="179">
        <v>2</v>
      </c>
      <c r="Y27" s="179">
        <v>25</v>
      </c>
      <c r="Z27" s="179"/>
      <c r="AA27" s="269">
        <f t="shared" si="6"/>
        <v>45</v>
      </c>
      <c r="AB27" s="179">
        <v>1</v>
      </c>
      <c r="AC27" s="179"/>
      <c r="AD27" s="179"/>
      <c r="AE27" s="179"/>
      <c r="AF27" s="269">
        <f t="shared" si="7"/>
        <v>0</v>
      </c>
      <c r="AG27" s="179">
        <v>1</v>
      </c>
      <c r="AH27" s="179"/>
      <c r="AI27" s="179"/>
      <c r="AJ27" s="179"/>
      <c r="AK27" s="269">
        <f t="shared" si="8"/>
        <v>0</v>
      </c>
      <c r="AL27" s="179">
        <v>1</v>
      </c>
      <c r="AM27" s="179"/>
      <c r="AN27" s="179"/>
      <c r="AO27" s="179"/>
      <c r="AP27" s="269">
        <f t="shared" si="9"/>
        <v>0</v>
      </c>
      <c r="AQ27" s="179">
        <v>12</v>
      </c>
      <c r="AR27" s="179">
        <v>6</v>
      </c>
      <c r="AS27" s="179">
        <v>46</v>
      </c>
      <c r="AT27" s="179"/>
      <c r="AU27" s="269">
        <f t="shared" si="10"/>
        <v>88.333333333333343</v>
      </c>
      <c r="AV27" s="179">
        <v>12</v>
      </c>
      <c r="AW27" s="179">
        <v>5</v>
      </c>
      <c r="AX27" s="179">
        <v>49</v>
      </c>
      <c r="AY27" s="179"/>
      <c r="AZ27" s="269">
        <f t="shared" si="11"/>
        <v>82.5</v>
      </c>
      <c r="BA27" s="179">
        <v>1</v>
      </c>
      <c r="BB27" s="179"/>
      <c r="BC27" s="179"/>
      <c r="BD27" s="179"/>
      <c r="BE27" s="269">
        <f t="shared" si="12"/>
        <v>0</v>
      </c>
      <c r="BF27" s="179">
        <v>1</v>
      </c>
      <c r="BG27" s="179"/>
      <c r="BH27" s="179"/>
      <c r="BI27" s="179"/>
      <c r="BJ27" s="269">
        <f t="shared" si="13"/>
        <v>0</v>
      </c>
      <c r="BK27" s="153">
        <f t="shared" si="14"/>
        <v>250</v>
      </c>
      <c r="BL27" s="181">
        <v>250</v>
      </c>
      <c r="BM27" s="153">
        <f t="shared" si="15"/>
        <v>0</v>
      </c>
      <c r="BN27" s="153" t="str">
        <f t="shared" si="16"/>
        <v>geen actie</v>
      </c>
      <c r="BO27" s="149">
        <v>20</v>
      </c>
    </row>
    <row r="28" spans="1:67" s="209" customFormat="1" x14ac:dyDescent="0.3">
      <c r="A28" s="149">
        <v>11</v>
      </c>
      <c r="B28" s="149" t="str">
        <f t="shared" si="0"/>
        <v>v</v>
      </c>
      <c r="C28" s="149"/>
      <c r="D28" s="301" t="s">
        <v>543</v>
      </c>
      <c r="E28" s="153">
        <v>118847</v>
      </c>
      <c r="F28" s="153" t="s">
        <v>360</v>
      </c>
      <c r="G28" s="153">
        <f t="shared" si="1"/>
        <v>207.11111111111109</v>
      </c>
      <c r="H28" s="470">
        <v>2010</v>
      </c>
      <c r="I28" s="153">
        <f>Aantallen!$B$1</f>
        <v>2021</v>
      </c>
      <c r="J28" s="453">
        <f t="shared" si="2"/>
        <v>11</v>
      </c>
      <c r="K28" s="186">
        <f t="shared" si="3"/>
        <v>176.11111111111109</v>
      </c>
      <c r="L28" s="164">
        <v>31</v>
      </c>
      <c r="M28" s="179">
        <v>1</v>
      </c>
      <c r="N28" s="179"/>
      <c r="O28" s="179"/>
      <c r="P28" s="179"/>
      <c r="Q28" s="269">
        <f t="shared" si="4"/>
        <v>0</v>
      </c>
      <c r="R28" s="179">
        <v>1</v>
      </c>
      <c r="S28" s="179"/>
      <c r="T28" s="179"/>
      <c r="U28" s="179"/>
      <c r="V28" s="269">
        <f t="shared" si="5"/>
        <v>0</v>
      </c>
      <c r="W28" s="179">
        <v>1</v>
      </c>
      <c r="X28" s="179"/>
      <c r="Y28" s="179"/>
      <c r="Z28" s="179"/>
      <c r="AA28" s="269">
        <f t="shared" si="6"/>
        <v>0</v>
      </c>
      <c r="AB28" s="179">
        <v>1</v>
      </c>
      <c r="AC28" s="179"/>
      <c r="AD28" s="179"/>
      <c r="AE28" s="179"/>
      <c r="AF28" s="269">
        <f t="shared" si="7"/>
        <v>0</v>
      </c>
      <c r="AG28" s="179">
        <v>1</v>
      </c>
      <c r="AH28" s="179"/>
      <c r="AI28" s="179"/>
      <c r="AJ28" s="179"/>
      <c r="AK28" s="269">
        <f t="shared" si="8"/>
        <v>0</v>
      </c>
      <c r="AL28" s="179">
        <v>9</v>
      </c>
      <c r="AM28" s="179">
        <v>5</v>
      </c>
      <c r="AN28" s="179">
        <v>35</v>
      </c>
      <c r="AO28" s="179"/>
      <c r="AP28" s="269">
        <f t="shared" si="9"/>
        <v>94.444444444444443</v>
      </c>
      <c r="AQ28" s="179">
        <v>1</v>
      </c>
      <c r="AR28" s="179"/>
      <c r="AS28" s="179"/>
      <c r="AT28" s="179"/>
      <c r="AU28" s="269">
        <f t="shared" si="10"/>
        <v>0</v>
      </c>
      <c r="AV28" s="179">
        <v>12</v>
      </c>
      <c r="AW28" s="179">
        <v>6</v>
      </c>
      <c r="AX28" s="179">
        <v>38</v>
      </c>
      <c r="AY28" s="179"/>
      <c r="AZ28" s="269">
        <f t="shared" si="11"/>
        <v>81.666666666666657</v>
      </c>
      <c r="BA28" s="179">
        <v>1</v>
      </c>
      <c r="BB28" s="179"/>
      <c r="BC28" s="179"/>
      <c r="BD28" s="179"/>
      <c r="BE28" s="269">
        <f t="shared" si="12"/>
        <v>0</v>
      </c>
      <c r="BF28" s="179">
        <v>1</v>
      </c>
      <c r="BG28" s="179"/>
      <c r="BH28" s="179"/>
      <c r="BI28" s="179"/>
      <c r="BJ28" s="269">
        <f t="shared" si="13"/>
        <v>0</v>
      </c>
      <c r="BK28" s="153">
        <f t="shared" si="14"/>
        <v>0</v>
      </c>
      <c r="BL28" s="181">
        <v>0</v>
      </c>
      <c r="BM28" s="153">
        <f t="shared" si="15"/>
        <v>0</v>
      </c>
      <c r="BN28" s="153" t="str">
        <f t="shared" si="16"/>
        <v>geen actie</v>
      </c>
      <c r="BO28" s="149">
        <v>11</v>
      </c>
    </row>
    <row r="29" spans="1:67" s="209" customFormat="1" ht="16.2" customHeight="1" x14ac:dyDescent="0.3">
      <c r="A29" s="149">
        <v>18</v>
      </c>
      <c r="B29" s="149" t="str">
        <f t="shared" si="0"/>
        <v>v</v>
      </c>
      <c r="C29" s="149"/>
      <c r="D29" s="462" t="s">
        <v>611</v>
      </c>
      <c r="E29" s="462">
        <v>119318</v>
      </c>
      <c r="F29" s="462" t="s">
        <v>353</v>
      </c>
      <c r="G29" s="153">
        <f t="shared" si="1"/>
        <v>680.69444444444446</v>
      </c>
      <c r="H29" s="153">
        <v>2012</v>
      </c>
      <c r="I29" s="153">
        <f>Aantallen!$B$1</f>
        <v>2021</v>
      </c>
      <c r="J29" s="453">
        <f t="shared" si="2"/>
        <v>9</v>
      </c>
      <c r="K29" s="186">
        <f t="shared" si="3"/>
        <v>680.69444444444446</v>
      </c>
      <c r="L29" s="164"/>
      <c r="M29" s="179">
        <v>8</v>
      </c>
      <c r="N29" s="179">
        <v>5</v>
      </c>
      <c r="O29" s="179">
        <v>33</v>
      </c>
      <c r="P29" s="179"/>
      <c r="Q29" s="269">
        <f t="shared" si="4"/>
        <v>103.75</v>
      </c>
      <c r="R29" s="179">
        <v>12</v>
      </c>
      <c r="S29" s="179">
        <v>8</v>
      </c>
      <c r="T29" s="179">
        <v>53</v>
      </c>
      <c r="U29" s="179"/>
      <c r="V29" s="269">
        <f t="shared" si="5"/>
        <v>110.83333333333334</v>
      </c>
      <c r="W29" s="179">
        <v>1</v>
      </c>
      <c r="X29" s="179"/>
      <c r="Y29" s="179"/>
      <c r="Z29" s="179"/>
      <c r="AA29" s="269">
        <f t="shared" si="6"/>
        <v>0</v>
      </c>
      <c r="AB29" s="179">
        <v>1</v>
      </c>
      <c r="AC29" s="179"/>
      <c r="AD29" s="179"/>
      <c r="AE29" s="179"/>
      <c r="AF29" s="269">
        <f t="shared" si="7"/>
        <v>0</v>
      </c>
      <c r="AG29" s="179">
        <v>1</v>
      </c>
      <c r="AH29" s="179"/>
      <c r="AI29" s="179"/>
      <c r="AJ29" s="179"/>
      <c r="AK29" s="269">
        <f t="shared" si="8"/>
        <v>0</v>
      </c>
      <c r="AL29" s="179">
        <v>9</v>
      </c>
      <c r="AM29" s="179">
        <v>5</v>
      </c>
      <c r="AN29" s="179">
        <v>35</v>
      </c>
      <c r="AO29" s="179"/>
      <c r="AP29" s="269">
        <f t="shared" si="9"/>
        <v>94.444444444444443</v>
      </c>
      <c r="AQ29" s="179">
        <v>9</v>
      </c>
      <c r="AR29" s="179">
        <v>5</v>
      </c>
      <c r="AS29" s="179">
        <v>37</v>
      </c>
      <c r="AT29" s="179"/>
      <c r="AU29" s="269">
        <f t="shared" si="10"/>
        <v>96.666666666666657</v>
      </c>
      <c r="AV29" s="179">
        <v>12</v>
      </c>
      <c r="AW29" s="179">
        <v>11</v>
      </c>
      <c r="AX29" s="179">
        <v>58</v>
      </c>
      <c r="AY29" s="179"/>
      <c r="AZ29" s="269">
        <f t="shared" si="11"/>
        <v>140</v>
      </c>
      <c r="BA29" s="179">
        <v>16</v>
      </c>
      <c r="BB29" s="179">
        <v>14</v>
      </c>
      <c r="BC29" s="179">
        <v>76</v>
      </c>
      <c r="BD29" s="179"/>
      <c r="BE29" s="269">
        <f t="shared" si="12"/>
        <v>135</v>
      </c>
      <c r="BF29" s="179">
        <v>1</v>
      </c>
      <c r="BG29" s="179"/>
      <c r="BH29" s="179"/>
      <c r="BI29" s="179"/>
      <c r="BJ29" s="269">
        <f t="shared" si="13"/>
        <v>0</v>
      </c>
      <c r="BK29" s="153" t="str">
        <f t="shared" si="14"/>
        <v>500</v>
      </c>
      <c r="BL29" s="181">
        <v>500</v>
      </c>
      <c r="BM29" s="153">
        <f t="shared" si="15"/>
        <v>0</v>
      </c>
      <c r="BN29" s="153" t="str">
        <f t="shared" si="16"/>
        <v>geen actie</v>
      </c>
      <c r="BO29" s="149">
        <v>18</v>
      </c>
    </row>
    <row r="30" spans="1:67" s="209" customFormat="1" x14ac:dyDescent="0.3">
      <c r="A30" s="149">
        <v>19</v>
      </c>
      <c r="B30" s="149" t="str">
        <f t="shared" si="0"/>
        <v>v</v>
      </c>
      <c r="C30" s="476"/>
      <c r="D30" s="462" t="s">
        <v>608</v>
      </c>
      <c r="E30" s="462" t="s">
        <v>609</v>
      </c>
      <c r="F30" s="292" t="s">
        <v>591</v>
      </c>
      <c r="G30" s="153">
        <f t="shared" si="1"/>
        <v>113.63636363636363</v>
      </c>
      <c r="H30" s="153">
        <v>2010</v>
      </c>
      <c r="I30" s="153">
        <f>Aantallen!$B$1</f>
        <v>2021</v>
      </c>
      <c r="J30" s="453">
        <f t="shared" si="2"/>
        <v>11</v>
      </c>
      <c r="K30" s="186">
        <f t="shared" si="3"/>
        <v>113.63636363636363</v>
      </c>
      <c r="L30" s="164"/>
      <c r="M30" s="179">
        <v>11</v>
      </c>
      <c r="N30" s="179">
        <v>7</v>
      </c>
      <c r="O30" s="179">
        <v>55</v>
      </c>
      <c r="P30" s="179"/>
      <c r="Q30" s="269">
        <f t="shared" si="4"/>
        <v>113.63636363636363</v>
      </c>
      <c r="R30" s="179">
        <v>1</v>
      </c>
      <c r="S30" s="179"/>
      <c r="T30" s="179"/>
      <c r="U30" s="179"/>
      <c r="V30" s="269">
        <f t="shared" si="5"/>
        <v>0</v>
      </c>
      <c r="W30" s="179">
        <v>1</v>
      </c>
      <c r="X30" s="179"/>
      <c r="Y30" s="179"/>
      <c r="Z30" s="179"/>
      <c r="AA30" s="269">
        <f t="shared" si="6"/>
        <v>0</v>
      </c>
      <c r="AB30" s="179">
        <v>1</v>
      </c>
      <c r="AC30" s="179"/>
      <c r="AD30" s="179"/>
      <c r="AE30" s="179"/>
      <c r="AF30" s="269">
        <f t="shared" si="7"/>
        <v>0</v>
      </c>
      <c r="AG30" s="179">
        <v>1</v>
      </c>
      <c r="AH30" s="179"/>
      <c r="AI30" s="179"/>
      <c r="AJ30" s="179"/>
      <c r="AK30" s="269">
        <f t="shared" si="8"/>
        <v>0</v>
      </c>
      <c r="AL30" s="179">
        <v>1</v>
      </c>
      <c r="AM30" s="179"/>
      <c r="AN30" s="179"/>
      <c r="AO30" s="179"/>
      <c r="AP30" s="269">
        <f t="shared" si="9"/>
        <v>0</v>
      </c>
      <c r="AQ30" s="179">
        <v>1</v>
      </c>
      <c r="AR30" s="179"/>
      <c r="AS30" s="179"/>
      <c r="AT30" s="179"/>
      <c r="AU30" s="269">
        <f t="shared" si="10"/>
        <v>0</v>
      </c>
      <c r="AV30" s="179">
        <v>1</v>
      </c>
      <c r="AW30" s="179"/>
      <c r="AX30" s="179"/>
      <c r="AY30" s="179"/>
      <c r="AZ30" s="269">
        <f t="shared" si="11"/>
        <v>0</v>
      </c>
      <c r="BA30" s="179">
        <v>1</v>
      </c>
      <c r="BB30" s="179"/>
      <c r="BC30" s="179"/>
      <c r="BD30" s="179"/>
      <c r="BE30" s="269">
        <f t="shared" si="12"/>
        <v>0</v>
      </c>
      <c r="BF30" s="179">
        <v>1</v>
      </c>
      <c r="BG30" s="179"/>
      <c r="BH30" s="179"/>
      <c r="BI30" s="179"/>
      <c r="BJ30" s="269">
        <f t="shared" si="13"/>
        <v>0</v>
      </c>
      <c r="BK30" s="153">
        <f t="shared" si="14"/>
        <v>0</v>
      </c>
      <c r="BL30" s="181">
        <v>0</v>
      </c>
      <c r="BM30" s="153">
        <f t="shared" si="15"/>
        <v>0</v>
      </c>
      <c r="BN30" s="153" t="str">
        <f t="shared" si="16"/>
        <v>geen actie</v>
      </c>
      <c r="BO30" s="149">
        <v>19</v>
      </c>
    </row>
    <row r="31" spans="1:67" s="209" customFormat="1" ht="16.2" customHeight="1" x14ac:dyDescent="0.3">
      <c r="A31" s="149">
        <v>25</v>
      </c>
      <c r="B31" s="149" t="str">
        <f t="shared" si="0"/>
        <v>v</v>
      </c>
      <c r="C31" s="149"/>
      <c r="D31" s="174" t="s">
        <v>748</v>
      </c>
      <c r="E31" s="190">
        <v>118518</v>
      </c>
      <c r="F31" s="186" t="s">
        <v>238</v>
      </c>
      <c r="G31" s="153">
        <f t="shared" si="1"/>
        <v>1366.3942307692307</v>
      </c>
      <c r="H31" s="153">
        <v>2010</v>
      </c>
      <c r="I31" s="153">
        <f>Aantallen!$B$1</f>
        <v>2021</v>
      </c>
      <c r="J31" s="453">
        <f t="shared" si="2"/>
        <v>11</v>
      </c>
      <c r="K31" s="186">
        <f t="shared" si="3"/>
        <v>498.39423076923072</v>
      </c>
      <c r="L31" s="194">
        <v>868</v>
      </c>
      <c r="M31" s="179">
        <v>1</v>
      </c>
      <c r="N31" s="179"/>
      <c r="O31" s="179"/>
      <c r="P31" s="179"/>
      <c r="Q31" s="269">
        <f t="shared" si="4"/>
        <v>0</v>
      </c>
      <c r="R31" s="179">
        <v>1</v>
      </c>
      <c r="S31" s="179"/>
      <c r="T31" s="179"/>
      <c r="U31" s="179"/>
      <c r="V31" s="269">
        <f t="shared" si="5"/>
        <v>0</v>
      </c>
      <c r="W31" s="179">
        <v>10</v>
      </c>
      <c r="X31" s="179">
        <v>7</v>
      </c>
      <c r="Y31" s="179">
        <v>46</v>
      </c>
      <c r="Z31" s="179"/>
      <c r="AA31" s="269">
        <f t="shared" si="6"/>
        <v>116</v>
      </c>
      <c r="AB31" s="179">
        <v>10</v>
      </c>
      <c r="AC31" s="179">
        <v>9</v>
      </c>
      <c r="AD31" s="179">
        <v>46</v>
      </c>
      <c r="AE31" s="179"/>
      <c r="AF31" s="269">
        <f t="shared" si="7"/>
        <v>136</v>
      </c>
      <c r="AG31" s="179">
        <v>1</v>
      </c>
      <c r="AH31" s="179"/>
      <c r="AI31" s="179"/>
      <c r="AJ31" s="179"/>
      <c r="AK31" s="269">
        <f t="shared" si="8"/>
        <v>0</v>
      </c>
      <c r="AL31" s="179">
        <v>1</v>
      </c>
      <c r="AM31" s="179"/>
      <c r="AN31" s="179"/>
      <c r="AO31" s="179"/>
      <c r="AP31" s="269">
        <f t="shared" si="9"/>
        <v>0</v>
      </c>
      <c r="AQ31" s="179">
        <v>13</v>
      </c>
      <c r="AR31" s="179">
        <v>12</v>
      </c>
      <c r="AS31" s="179">
        <v>63</v>
      </c>
      <c r="AT31" s="179"/>
      <c r="AU31" s="269">
        <f t="shared" si="10"/>
        <v>140.76923076923077</v>
      </c>
      <c r="AV31" s="179">
        <v>1</v>
      </c>
      <c r="AW31" s="179"/>
      <c r="AX31" s="179"/>
      <c r="AY31" s="179"/>
      <c r="AZ31" s="269">
        <f t="shared" si="11"/>
        <v>0</v>
      </c>
      <c r="BA31" s="179">
        <v>16</v>
      </c>
      <c r="BB31" s="179">
        <v>10</v>
      </c>
      <c r="BC31" s="179">
        <v>69</v>
      </c>
      <c r="BD31" s="179"/>
      <c r="BE31" s="269">
        <f t="shared" si="12"/>
        <v>105.625</v>
      </c>
      <c r="BF31" s="179">
        <v>1</v>
      </c>
      <c r="BG31" s="179"/>
      <c r="BH31" s="179"/>
      <c r="BI31" s="179"/>
      <c r="BJ31" s="269">
        <f t="shared" si="13"/>
        <v>0</v>
      </c>
      <c r="BK31" s="153">
        <f t="shared" si="14"/>
        <v>1000</v>
      </c>
      <c r="BL31" s="181">
        <v>1000</v>
      </c>
      <c r="BM31" s="153">
        <f t="shared" si="15"/>
        <v>0</v>
      </c>
      <c r="BN31" s="153" t="str">
        <f t="shared" si="16"/>
        <v>geen actie</v>
      </c>
      <c r="BO31" s="149">
        <v>25</v>
      </c>
    </row>
    <row r="32" spans="1:67" s="209" customFormat="1" x14ac:dyDescent="0.3">
      <c r="A32" s="149">
        <v>36</v>
      </c>
      <c r="B32" s="149" t="str">
        <f t="shared" si="0"/>
        <v>v</v>
      </c>
      <c r="C32" s="201"/>
      <c r="D32" s="301"/>
      <c r="E32" s="153"/>
      <c r="F32" s="153"/>
      <c r="G32" s="153">
        <f t="shared" si="1"/>
        <v>0</v>
      </c>
      <c r="H32" s="153"/>
      <c r="I32" s="153">
        <f>Aantallen!$B$1</f>
        <v>2021</v>
      </c>
      <c r="J32" s="453">
        <f t="shared" si="2"/>
        <v>2021</v>
      </c>
      <c r="K32" s="186">
        <f t="shared" si="3"/>
        <v>0</v>
      </c>
      <c r="L32" s="164"/>
      <c r="M32" s="179">
        <v>1</v>
      </c>
      <c r="N32" s="179"/>
      <c r="O32" s="179"/>
      <c r="P32" s="179"/>
      <c r="Q32" s="269">
        <f t="shared" si="4"/>
        <v>0</v>
      </c>
      <c r="R32" s="179">
        <v>1</v>
      </c>
      <c r="S32" s="179"/>
      <c r="T32" s="179"/>
      <c r="U32" s="179"/>
      <c r="V32" s="269">
        <f t="shared" si="5"/>
        <v>0</v>
      </c>
      <c r="W32" s="179">
        <v>1</v>
      </c>
      <c r="X32" s="179"/>
      <c r="Y32" s="179"/>
      <c r="Z32" s="179"/>
      <c r="AA32" s="269">
        <f t="shared" si="6"/>
        <v>0</v>
      </c>
      <c r="AB32" s="179">
        <v>1</v>
      </c>
      <c r="AC32" s="179"/>
      <c r="AD32" s="179"/>
      <c r="AE32" s="179"/>
      <c r="AF32" s="269">
        <f t="shared" si="7"/>
        <v>0</v>
      </c>
      <c r="AG32" s="179">
        <v>1</v>
      </c>
      <c r="AH32" s="179"/>
      <c r="AI32" s="179"/>
      <c r="AJ32" s="179"/>
      <c r="AK32" s="269">
        <f t="shared" si="8"/>
        <v>0</v>
      </c>
      <c r="AL32" s="179">
        <v>1</v>
      </c>
      <c r="AM32" s="179"/>
      <c r="AN32" s="179"/>
      <c r="AO32" s="179"/>
      <c r="AP32" s="269">
        <f t="shared" si="9"/>
        <v>0</v>
      </c>
      <c r="AQ32" s="179">
        <v>1</v>
      </c>
      <c r="AR32" s="179"/>
      <c r="AS32" s="179"/>
      <c r="AT32" s="179"/>
      <c r="AU32" s="269">
        <f t="shared" si="10"/>
        <v>0</v>
      </c>
      <c r="AV32" s="179">
        <v>1</v>
      </c>
      <c r="AW32" s="179"/>
      <c r="AX32" s="179"/>
      <c r="AY32" s="179"/>
      <c r="AZ32" s="269">
        <f t="shared" si="11"/>
        <v>0</v>
      </c>
      <c r="BA32" s="179">
        <v>1</v>
      </c>
      <c r="BB32" s="179"/>
      <c r="BC32" s="179"/>
      <c r="BD32" s="179"/>
      <c r="BE32" s="269">
        <f t="shared" si="12"/>
        <v>0</v>
      </c>
      <c r="BF32" s="179">
        <v>1</v>
      </c>
      <c r="BG32" s="179"/>
      <c r="BH32" s="179"/>
      <c r="BI32" s="179"/>
      <c r="BJ32" s="269">
        <f t="shared" si="13"/>
        <v>0</v>
      </c>
      <c r="BK32" s="153">
        <f t="shared" si="14"/>
        <v>0</v>
      </c>
      <c r="BL32" s="181">
        <v>0</v>
      </c>
      <c r="BM32" s="153">
        <f t="shared" si="15"/>
        <v>0</v>
      </c>
      <c r="BN32" s="153" t="str">
        <f t="shared" si="16"/>
        <v>geen actie</v>
      </c>
      <c r="BO32" s="149">
        <v>36</v>
      </c>
    </row>
    <row r="33" spans="1:67" s="209" customFormat="1" ht="14.25" customHeight="1" x14ac:dyDescent="0.3">
      <c r="A33" s="149">
        <v>37</v>
      </c>
      <c r="B33" s="149" t="str">
        <f t="shared" si="0"/>
        <v>v</v>
      </c>
      <c r="C33" s="201"/>
      <c r="D33" s="301"/>
      <c r="E33" s="153"/>
      <c r="F33" s="153"/>
      <c r="G33" s="153">
        <f t="shared" si="1"/>
        <v>0</v>
      </c>
      <c r="H33" s="153"/>
      <c r="I33" s="153">
        <f>Aantallen!$B$1</f>
        <v>2021</v>
      </c>
      <c r="J33" s="453">
        <f t="shared" si="2"/>
        <v>2021</v>
      </c>
      <c r="K33" s="186">
        <f t="shared" si="3"/>
        <v>0</v>
      </c>
      <c r="L33" s="164"/>
      <c r="M33" s="179">
        <v>1</v>
      </c>
      <c r="N33" s="179"/>
      <c r="O33" s="179"/>
      <c r="P33" s="179"/>
      <c r="Q33" s="269">
        <f t="shared" si="4"/>
        <v>0</v>
      </c>
      <c r="R33" s="179">
        <v>1</v>
      </c>
      <c r="S33" s="179"/>
      <c r="T33" s="179"/>
      <c r="U33" s="179"/>
      <c r="V33" s="269">
        <f t="shared" si="5"/>
        <v>0</v>
      </c>
      <c r="W33" s="179">
        <v>1</v>
      </c>
      <c r="X33" s="179"/>
      <c r="Y33" s="179"/>
      <c r="Z33" s="179"/>
      <c r="AA33" s="269">
        <f t="shared" si="6"/>
        <v>0</v>
      </c>
      <c r="AB33" s="179">
        <v>1</v>
      </c>
      <c r="AC33" s="179"/>
      <c r="AD33" s="179"/>
      <c r="AE33" s="179"/>
      <c r="AF33" s="269">
        <f t="shared" si="7"/>
        <v>0</v>
      </c>
      <c r="AG33" s="179">
        <v>1</v>
      </c>
      <c r="AH33" s="179"/>
      <c r="AI33" s="179"/>
      <c r="AJ33" s="179"/>
      <c r="AK33" s="269">
        <f t="shared" si="8"/>
        <v>0</v>
      </c>
      <c r="AL33" s="179">
        <v>1</v>
      </c>
      <c r="AM33" s="179"/>
      <c r="AN33" s="179"/>
      <c r="AO33" s="179"/>
      <c r="AP33" s="269">
        <f t="shared" si="9"/>
        <v>0</v>
      </c>
      <c r="AQ33" s="179">
        <v>1</v>
      </c>
      <c r="AR33" s="179"/>
      <c r="AS33" s="179"/>
      <c r="AT33" s="179"/>
      <c r="AU33" s="269">
        <f t="shared" si="10"/>
        <v>0</v>
      </c>
      <c r="AV33" s="179">
        <v>1</v>
      </c>
      <c r="AW33" s="179"/>
      <c r="AX33" s="179"/>
      <c r="AY33" s="179"/>
      <c r="AZ33" s="269">
        <f t="shared" si="11"/>
        <v>0</v>
      </c>
      <c r="BA33" s="179">
        <v>1</v>
      </c>
      <c r="BB33" s="179"/>
      <c r="BC33" s="179"/>
      <c r="BD33" s="179"/>
      <c r="BE33" s="269">
        <f t="shared" si="12"/>
        <v>0</v>
      </c>
      <c r="BF33" s="179">
        <v>1</v>
      </c>
      <c r="BG33" s="179"/>
      <c r="BH33" s="179"/>
      <c r="BI33" s="179"/>
      <c r="BJ33" s="269">
        <f t="shared" si="13"/>
        <v>0</v>
      </c>
      <c r="BK33" s="153">
        <f t="shared" si="14"/>
        <v>0</v>
      </c>
      <c r="BL33" s="181">
        <v>0</v>
      </c>
      <c r="BM33" s="153">
        <f t="shared" si="15"/>
        <v>0</v>
      </c>
      <c r="BN33" s="153" t="str">
        <f t="shared" si="16"/>
        <v>geen actie</v>
      </c>
      <c r="BO33" s="149">
        <v>37</v>
      </c>
    </row>
    <row r="34" spans="1:67" s="209" customFormat="1" ht="16.2" customHeight="1" x14ac:dyDescent="0.3">
      <c r="A34" s="149">
        <v>38</v>
      </c>
      <c r="B34" s="149" t="str">
        <f t="shared" ref="B34:B65" si="17">IF(A34=BO34,"v","x")</f>
        <v>v</v>
      </c>
      <c r="C34" s="201"/>
      <c r="D34" s="301"/>
      <c r="E34" s="153"/>
      <c r="F34" s="153"/>
      <c r="G34" s="153">
        <f t="shared" ref="G34:G65" si="18">SUM(L34+Q34+V34+AA34+AF34+AK34+AP34+AU34+AZ34+BE34+BJ34)</f>
        <v>0</v>
      </c>
      <c r="H34" s="153"/>
      <c r="I34" s="153">
        <f>Aantallen!$B$1</f>
        <v>2021</v>
      </c>
      <c r="J34" s="453">
        <f t="shared" ref="J34:J65" si="19">I34-H34</f>
        <v>2021</v>
      </c>
      <c r="K34" s="186">
        <f t="shared" ref="K34:K65" si="20">G34-L34</f>
        <v>0</v>
      </c>
      <c r="L34" s="164"/>
      <c r="M34" s="179">
        <v>1</v>
      </c>
      <c r="N34" s="179"/>
      <c r="O34" s="179"/>
      <c r="P34" s="179"/>
      <c r="Q34" s="269">
        <f t="shared" ref="Q34:Q65" si="21">(SUM(N34*10+O34)/M34*10)+P34</f>
        <v>0</v>
      </c>
      <c r="R34" s="179">
        <v>1</v>
      </c>
      <c r="S34" s="179"/>
      <c r="T34" s="179"/>
      <c r="U34" s="179"/>
      <c r="V34" s="269">
        <f t="shared" ref="V34:V65" si="22">(SUM(S34*10+T34)/R34*10)+U34</f>
        <v>0</v>
      </c>
      <c r="W34" s="179">
        <v>1</v>
      </c>
      <c r="X34" s="179"/>
      <c r="Y34" s="179"/>
      <c r="Z34" s="179"/>
      <c r="AA34" s="269">
        <f t="shared" ref="AA34:AA65" si="23">(SUM(X34*10+Y34)/W34*10)+Z34</f>
        <v>0</v>
      </c>
      <c r="AB34" s="179">
        <v>1</v>
      </c>
      <c r="AC34" s="179"/>
      <c r="AD34" s="179"/>
      <c r="AE34" s="179"/>
      <c r="AF34" s="269">
        <f t="shared" ref="AF34:AF65" si="24">(SUM(AC34*10+AD34)/AB34*10)+AE34</f>
        <v>0</v>
      </c>
      <c r="AG34" s="179">
        <v>1</v>
      </c>
      <c r="AH34" s="179"/>
      <c r="AI34" s="179"/>
      <c r="AJ34" s="179"/>
      <c r="AK34" s="269">
        <f t="shared" ref="AK34:AK65" si="25">(SUM(AH34*10+AI34)/AG34*10)+AJ34</f>
        <v>0</v>
      </c>
      <c r="AL34" s="179">
        <v>1</v>
      </c>
      <c r="AM34" s="179"/>
      <c r="AN34" s="179"/>
      <c r="AO34" s="179"/>
      <c r="AP34" s="269">
        <f t="shared" ref="AP34:AP65" si="26">(SUM(AM34*10+AN34)/AL34*10)+AO34</f>
        <v>0</v>
      </c>
      <c r="AQ34" s="179">
        <v>1</v>
      </c>
      <c r="AR34" s="179"/>
      <c r="AS34" s="179"/>
      <c r="AT34" s="179"/>
      <c r="AU34" s="269">
        <f t="shared" ref="AU34:AU65" si="27">(SUM(AR34*10+AS34)/AQ34*10)+AT34</f>
        <v>0</v>
      </c>
      <c r="AV34" s="179">
        <v>1</v>
      </c>
      <c r="AW34" s="179"/>
      <c r="AX34" s="179"/>
      <c r="AY34" s="179"/>
      <c r="AZ34" s="269">
        <f t="shared" ref="AZ34:AZ65" si="28">(SUM(AW34*10+AX34)/AV34*10)+AY34</f>
        <v>0</v>
      </c>
      <c r="BA34" s="179">
        <v>1</v>
      </c>
      <c r="BB34" s="179"/>
      <c r="BC34" s="179"/>
      <c r="BD34" s="179"/>
      <c r="BE34" s="269">
        <f t="shared" ref="BE34:BE65" si="29">(SUM(BB34*10+BC34)/BA34*10)+BD34</f>
        <v>0</v>
      </c>
      <c r="BF34" s="179">
        <v>1</v>
      </c>
      <c r="BG34" s="179"/>
      <c r="BH34" s="179"/>
      <c r="BI34" s="179"/>
      <c r="BJ34" s="269">
        <f t="shared" ref="BJ34:BJ65" si="30">(SUM(BG34*10+BH34)/BF34*10)+BI34</f>
        <v>0</v>
      </c>
      <c r="BK34" s="153">
        <f t="shared" ref="BK34:BK65" si="31">IF(G34&lt;250,0,IF(G34&lt;500,250,IF(G34&lt;750,"500",IF(G34&lt;1000,750,IF(G34&lt;1500,1000,IF(G34&lt;2000,1500,IF(G34&lt;2500,2000,IF(G34&lt;3000,2500,3000))))))))</f>
        <v>0</v>
      </c>
      <c r="BL34" s="181">
        <v>0</v>
      </c>
      <c r="BM34" s="153">
        <f t="shared" ref="BM34:BM55" si="32">BK34-BL34</f>
        <v>0</v>
      </c>
      <c r="BN34" s="153" t="str">
        <f t="shared" ref="BN34:BN65" si="33">IF(BM34=0,"geen actie",CONCATENATE("diploma uitschrijven: ",BK34," punten"))</f>
        <v>geen actie</v>
      </c>
      <c r="BO34" s="149">
        <v>38</v>
      </c>
    </row>
    <row r="35" spans="1:67" s="209" customFormat="1" ht="15.75" customHeight="1" x14ac:dyDescent="0.3">
      <c r="A35" s="149">
        <v>39</v>
      </c>
      <c r="B35" s="149" t="str">
        <f t="shared" si="17"/>
        <v>v</v>
      </c>
      <c r="C35" s="201"/>
      <c r="D35" s="301"/>
      <c r="E35" s="153"/>
      <c r="F35" s="153"/>
      <c r="G35" s="153">
        <f t="shared" si="18"/>
        <v>0</v>
      </c>
      <c r="H35" s="153"/>
      <c r="I35" s="153">
        <f>Aantallen!$B$1</f>
        <v>2021</v>
      </c>
      <c r="J35" s="453">
        <f t="shared" si="19"/>
        <v>2021</v>
      </c>
      <c r="K35" s="186">
        <f t="shared" si="20"/>
        <v>0</v>
      </c>
      <c r="L35" s="164"/>
      <c r="M35" s="179">
        <v>1</v>
      </c>
      <c r="N35" s="179"/>
      <c r="O35" s="179"/>
      <c r="P35" s="179"/>
      <c r="Q35" s="269">
        <f t="shared" si="21"/>
        <v>0</v>
      </c>
      <c r="R35" s="179">
        <v>1</v>
      </c>
      <c r="S35" s="179"/>
      <c r="T35" s="179"/>
      <c r="U35" s="179"/>
      <c r="V35" s="269">
        <f t="shared" si="22"/>
        <v>0</v>
      </c>
      <c r="W35" s="179">
        <v>1</v>
      </c>
      <c r="X35" s="179"/>
      <c r="Y35" s="179"/>
      <c r="Z35" s="179"/>
      <c r="AA35" s="269">
        <f t="shared" si="23"/>
        <v>0</v>
      </c>
      <c r="AB35" s="179">
        <v>1</v>
      </c>
      <c r="AC35" s="179"/>
      <c r="AD35" s="179"/>
      <c r="AE35" s="179"/>
      <c r="AF35" s="269">
        <f t="shared" si="24"/>
        <v>0</v>
      </c>
      <c r="AG35" s="179">
        <v>1</v>
      </c>
      <c r="AH35" s="179"/>
      <c r="AI35" s="179"/>
      <c r="AJ35" s="179"/>
      <c r="AK35" s="269">
        <f t="shared" si="25"/>
        <v>0</v>
      </c>
      <c r="AL35" s="179">
        <v>1</v>
      </c>
      <c r="AM35" s="179"/>
      <c r="AN35" s="179"/>
      <c r="AO35" s="179"/>
      <c r="AP35" s="269">
        <f t="shared" si="26"/>
        <v>0</v>
      </c>
      <c r="AQ35" s="179">
        <v>1</v>
      </c>
      <c r="AR35" s="179"/>
      <c r="AS35" s="179"/>
      <c r="AT35" s="179"/>
      <c r="AU35" s="269">
        <f t="shared" si="27"/>
        <v>0</v>
      </c>
      <c r="AV35" s="179">
        <v>1</v>
      </c>
      <c r="AW35" s="179"/>
      <c r="AX35" s="179"/>
      <c r="AY35" s="179"/>
      <c r="AZ35" s="269">
        <f t="shared" si="28"/>
        <v>0</v>
      </c>
      <c r="BA35" s="179">
        <v>1</v>
      </c>
      <c r="BB35" s="179"/>
      <c r="BC35" s="179"/>
      <c r="BD35" s="179"/>
      <c r="BE35" s="269">
        <f t="shared" si="29"/>
        <v>0</v>
      </c>
      <c r="BF35" s="179">
        <v>1</v>
      </c>
      <c r="BG35" s="179"/>
      <c r="BH35" s="179"/>
      <c r="BI35" s="179"/>
      <c r="BJ35" s="269">
        <f t="shared" si="30"/>
        <v>0</v>
      </c>
      <c r="BK35" s="153">
        <f t="shared" si="31"/>
        <v>0</v>
      </c>
      <c r="BL35" s="181">
        <v>0</v>
      </c>
      <c r="BM35" s="153">
        <f t="shared" si="32"/>
        <v>0</v>
      </c>
      <c r="BN35" s="153" t="str">
        <f t="shared" si="33"/>
        <v>geen actie</v>
      </c>
      <c r="BO35" s="149">
        <v>39</v>
      </c>
    </row>
    <row r="36" spans="1:67" s="209" customFormat="1" ht="14.25" customHeight="1" x14ac:dyDescent="0.3">
      <c r="A36" s="149">
        <v>40</v>
      </c>
      <c r="B36" s="149" t="str">
        <f t="shared" si="17"/>
        <v>v</v>
      </c>
      <c r="C36" s="201"/>
      <c r="D36" s="311"/>
      <c r="E36" s="153"/>
      <c r="F36" s="153"/>
      <c r="G36" s="153">
        <f t="shared" si="18"/>
        <v>0</v>
      </c>
      <c r="H36" s="153"/>
      <c r="I36" s="153">
        <f>Aantallen!$B$1</f>
        <v>2021</v>
      </c>
      <c r="J36" s="453">
        <f t="shared" si="19"/>
        <v>2021</v>
      </c>
      <c r="K36" s="186">
        <f t="shared" si="20"/>
        <v>0</v>
      </c>
      <c r="L36" s="164"/>
      <c r="M36" s="179">
        <v>1</v>
      </c>
      <c r="N36" s="179"/>
      <c r="O36" s="179"/>
      <c r="P36" s="179"/>
      <c r="Q36" s="269">
        <f t="shared" si="21"/>
        <v>0</v>
      </c>
      <c r="R36" s="179">
        <v>1</v>
      </c>
      <c r="S36" s="179"/>
      <c r="T36" s="179"/>
      <c r="U36" s="179"/>
      <c r="V36" s="269">
        <f t="shared" si="22"/>
        <v>0</v>
      </c>
      <c r="W36" s="179">
        <v>1</v>
      </c>
      <c r="X36" s="179"/>
      <c r="Y36" s="179"/>
      <c r="Z36" s="179"/>
      <c r="AA36" s="269">
        <f t="shared" si="23"/>
        <v>0</v>
      </c>
      <c r="AB36" s="179">
        <v>1</v>
      </c>
      <c r="AC36" s="179"/>
      <c r="AD36" s="179"/>
      <c r="AE36" s="179"/>
      <c r="AF36" s="269">
        <f t="shared" si="24"/>
        <v>0</v>
      </c>
      <c r="AG36" s="179">
        <v>1</v>
      </c>
      <c r="AH36" s="179"/>
      <c r="AI36" s="179"/>
      <c r="AJ36" s="179"/>
      <c r="AK36" s="269">
        <f t="shared" si="25"/>
        <v>0</v>
      </c>
      <c r="AL36" s="179">
        <v>1</v>
      </c>
      <c r="AM36" s="179"/>
      <c r="AN36" s="179"/>
      <c r="AO36" s="179"/>
      <c r="AP36" s="269">
        <f t="shared" si="26"/>
        <v>0</v>
      </c>
      <c r="AQ36" s="179">
        <v>1</v>
      </c>
      <c r="AR36" s="179"/>
      <c r="AS36" s="179"/>
      <c r="AT36" s="179"/>
      <c r="AU36" s="269">
        <f t="shared" si="27"/>
        <v>0</v>
      </c>
      <c r="AV36" s="179">
        <v>1</v>
      </c>
      <c r="AW36" s="179"/>
      <c r="AX36" s="179"/>
      <c r="AY36" s="179"/>
      <c r="AZ36" s="269">
        <f t="shared" si="28"/>
        <v>0</v>
      </c>
      <c r="BA36" s="179">
        <v>1</v>
      </c>
      <c r="BB36" s="179"/>
      <c r="BC36" s="179"/>
      <c r="BD36" s="179"/>
      <c r="BE36" s="269">
        <f t="shared" si="29"/>
        <v>0</v>
      </c>
      <c r="BF36" s="179">
        <v>1</v>
      </c>
      <c r="BG36" s="179"/>
      <c r="BH36" s="179"/>
      <c r="BI36" s="179"/>
      <c r="BJ36" s="269">
        <f t="shared" si="30"/>
        <v>0</v>
      </c>
      <c r="BK36" s="153">
        <f t="shared" si="31"/>
        <v>0</v>
      </c>
      <c r="BL36" s="181">
        <v>0</v>
      </c>
      <c r="BM36" s="153">
        <f t="shared" si="32"/>
        <v>0</v>
      </c>
      <c r="BN36" s="153" t="str">
        <f t="shared" si="33"/>
        <v>geen actie</v>
      </c>
      <c r="BO36" s="149">
        <v>40</v>
      </c>
    </row>
    <row r="37" spans="1:67" s="209" customFormat="1" ht="15.45" customHeight="1" x14ac:dyDescent="0.3">
      <c r="A37" s="149">
        <v>41</v>
      </c>
      <c r="B37" s="149" t="str">
        <f t="shared" si="17"/>
        <v>v</v>
      </c>
      <c r="C37" s="201"/>
      <c r="D37" s="301"/>
      <c r="E37" s="153"/>
      <c r="F37" s="153"/>
      <c r="G37" s="153">
        <f t="shared" si="18"/>
        <v>0</v>
      </c>
      <c r="H37" s="153"/>
      <c r="I37" s="153">
        <f>Aantallen!$B$1</f>
        <v>2021</v>
      </c>
      <c r="J37" s="453">
        <f t="shared" si="19"/>
        <v>2021</v>
      </c>
      <c r="K37" s="186">
        <f t="shared" si="20"/>
        <v>0</v>
      </c>
      <c r="L37" s="164"/>
      <c r="M37" s="179">
        <v>1</v>
      </c>
      <c r="N37" s="179"/>
      <c r="O37" s="179"/>
      <c r="P37" s="179"/>
      <c r="Q37" s="269">
        <f t="shared" si="21"/>
        <v>0</v>
      </c>
      <c r="R37" s="179">
        <v>1</v>
      </c>
      <c r="S37" s="179"/>
      <c r="T37" s="179"/>
      <c r="U37" s="179"/>
      <c r="V37" s="269">
        <f t="shared" si="22"/>
        <v>0</v>
      </c>
      <c r="W37" s="179">
        <v>1</v>
      </c>
      <c r="X37" s="179"/>
      <c r="Y37" s="179"/>
      <c r="Z37" s="179"/>
      <c r="AA37" s="269">
        <f t="shared" si="23"/>
        <v>0</v>
      </c>
      <c r="AB37" s="179">
        <v>1</v>
      </c>
      <c r="AC37" s="179"/>
      <c r="AD37" s="179"/>
      <c r="AE37" s="179"/>
      <c r="AF37" s="269">
        <f t="shared" si="24"/>
        <v>0</v>
      </c>
      <c r="AG37" s="179">
        <v>1</v>
      </c>
      <c r="AH37" s="179"/>
      <c r="AI37" s="179"/>
      <c r="AJ37" s="179"/>
      <c r="AK37" s="269">
        <f t="shared" si="25"/>
        <v>0</v>
      </c>
      <c r="AL37" s="179">
        <v>1</v>
      </c>
      <c r="AM37" s="179"/>
      <c r="AN37" s="179"/>
      <c r="AO37" s="179"/>
      <c r="AP37" s="269">
        <f t="shared" si="26"/>
        <v>0</v>
      </c>
      <c r="AQ37" s="179">
        <v>1</v>
      </c>
      <c r="AR37" s="179"/>
      <c r="AS37" s="179"/>
      <c r="AT37" s="179"/>
      <c r="AU37" s="269">
        <f t="shared" si="27"/>
        <v>0</v>
      </c>
      <c r="AV37" s="179">
        <v>1</v>
      </c>
      <c r="AW37" s="179"/>
      <c r="AX37" s="179"/>
      <c r="AY37" s="179"/>
      <c r="AZ37" s="269">
        <f t="shared" si="28"/>
        <v>0</v>
      </c>
      <c r="BA37" s="179">
        <v>1</v>
      </c>
      <c r="BB37" s="179"/>
      <c r="BC37" s="179"/>
      <c r="BD37" s="179"/>
      <c r="BE37" s="269">
        <f t="shared" si="29"/>
        <v>0</v>
      </c>
      <c r="BF37" s="179">
        <v>1</v>
      </c>
      <c r="BG37" s="179"/>
      <c r="BH37" s="179"/>
      <c r="BI37" s="179"/>
      <c r="BJ37" s="269">
        <f t="shared" si="30"/>
        <v>0</v>
      </c>
      <c r="BK37" s="153">
        <f t="shared" si="31"/>
        <v>0</v>
      </c>
      <c r="BL37" s="181">
        <v>0</v>
      </c>
      <c r="BM37" s="153">
        <f t="shared" si="32"/>
        <v>0</v>
      </c>
      <c r="BN37" s="153" t="str">
        <f t="shared" si="33"/>
        <v>geen actie</v>
      </c>
      <c r="BO37" s="149">
        <v>41</v>
      </c>
    </row>
    <row r="38" spans="1:67" s="209" customFormat="1" x14ac:dyDescent="0.3">
      <c r="A38" s="149">
        <v>42</v>
      </c>
      <c r="B38" s="149" t="str">
        <f t="shared" si="17"/>
        <v>v</v>
      </c>
      <c r="C38" s="201"/>
      <c r="D38" s="301"/>
      <c r="E38" s="153"/>
      <c r="F38" s="153"/>
      <c r="G38" s="153">
        <f t="shared" si="18"/>
        <v>0</v>
      </c>
      <c r="H38" s="153"/>
      <c r="I38" s="153">
        <f>Aantallen!$B$1</f>
        <v>2021</v>
      </c>
      <c r="J38" s="453">
        <f t="shared" si="19"/>
        <v>2021</v>
      </c>
      <c r="K38" s="186">
        <f t="shared" si="20"/>
        <v>0</v>
      </c>
      <c r="L38" s="164"/>
      <c r="M38" s="179">
        <v>1</v>
      </c>
      <c r="N38" s="179"/>
      <c r="O38" s="179"/>
      <c r="P38" s="179"/>
      <c r="Q38" s="269">
        <f t="shared" si="21"/>
        <v>0</v>
      </c>
      <c r="R38" s="179">
        <v>1</v>
      </c>
      <c r="S38" s="179"/>
      <c r="T38" s="179"/>
      <c r="U38" s="179"/>
      <c r="V38" s="269">
        <f t="shared" si="22"/>
        <v>0</v>
      </c>
      <c r="W38" s="179">
        <v>1</v>
      </c>
      <c r="X38" s="179"/>
      <c r="Y38" s="179"/>
      <c r="Z38" s="179"/>
      <c r="AA38" s="269">
        <f t="shared" si="23"/>
        <v>0</v>
      </c>
      <c r="AB38" s="179">
        <v>1</v>
      </c>
      <c r="AC38" s="179"/>
      <c r="AD38" s="179"/>
      <c r="AE38" s="179"/>
      <c r="AF38" s="269">
        <f t="shared" si="24"/>
        <v>0</v>
      </c>
      <c r="AG38" s="179">
        <v>1</v>
      </c>
      <c r="AH38" s="179"/>
      <c r="AI38" s="179"/>
      <c r="AJ38" s="179"/>
      <c r="AK38" s="269">
        <f t="shared" si="25"/>
        <v>0</v>
      </c>
      <c r="AL38" s="179">
        <v>1</v>
      </c>
      <c r="AM38" s="179"/>
      <c r="AN38" s="179"/>
      <c r="AO38" s="179"/>
      <c r="AP38" s="269">
        <f t="shared" si="26"/>
        <v>0</v>
      </c>
      <c r="AQ38" s="179">
        <v>1</v>
      </c>
      <c r="AR38" s="179"/>
      <c r="AS38" s="179"/>
      <c r="AT38" s="179"/>
      <c r="AU38" s="269">
        <f t="shared" si="27"/>
        <v>0</v>
      </c>
      <c r="AV38" s="179">
        <v>1</v>
      </c>
      <c r="AW38" s="179"/>
      <c r="AX38" s="179"/>
      <c r="AY38" s="179"/>
      <c r="AZ38" s="269">
        <f t="shared" si="28"/>
        <v>0</v>
      </c>
      <c r="BA38" s="179">
        <v>1</v>
      </c>
      <c r="BB38" s="179"/>
      <c r="BC38" s="179"/>
      <c r="BD38" s="179"/>
      <c r="BE38" s="269">
        <f t="shared" si="29"/>
        <v>0</v>
      </c>
      <c r="BF38" s="179">
        <v>1</v>
      </c>
      <c r="BG38" s="179"/>
      <c r="BH38" s="179"/>
      <c r="BI38" s="179"/>
      <c r="BJ38" s="269">
        <f t="shared" si="30"/>
        <v>0</v>
      </c>
      <c r="BK38" s="153">
        <f t="shared" si="31"/>
        <v>0</v>
      </c>
      <c r="BL38" s="181">
        <v>0</v>
      </c>
      <c r="BM38" s="153">
        <f t="shared" si="32"/>
        <v>0</v>
      </c>
      <c r="BN38" s="153" t="str">
        <f t="shared" si="33"/>
        <v>geen actie</v>
      </c>
      <c r="BO38" s="149">
        <v>42</v>
      </c>
    </row>
    <row r="39" spans="1:67" s="209" customFormat="1" ht="15.45" customHeight="1" x14ac:dyDescent="0.3">
      <c r="A39" s="149">
        <v>43</v>
      </c>
      <c r="B39" s="149" t="str">
        <f t="shared" si="17"/>
        <v>v</v>
      </c>
      <c r="C39" s="201"/>
      <c r="D39" s="301"/>
      <c r="E39" s="153"/>
      <c r="F39" s="153"/>
      <c r="G39" s="153">
        <f t="shared" si="18"/>
        <v>0</v>
      </c>
      <c r="H39" s="153"/>
      <c r="I39" s="153">
        <f>Aantallen!$B$1</f>
        <v>2021</v>
      </c>
      <c r="J39" s="453">
        <f t="shared" si="19"/>
        <v>2021</v>
      </c>
      <c r="K39" s="186">
        <f t="shared" si="20"/>
        <v>0</v>
      </c>
      <c r="L39" s="164"/>
      <c r="M39" s="179">
        <v>1</v>
      </c>
      <c r="N39" s="179"/>
      <c r="O39" s="179"/>
      <c r="P39" s="179"/>
      <c r="Q39" s="269">
        <f t="shared" si="21"/>
        <v>0</v>
      </c>
      <c r="R39" s="179">
        <v>1</v>
      </c>
      <c r="S39" s="179"/>
      <c r="T39" s="179"/>
      <c r="U39" s="179"/>
      <c r="V39" s="269">
        <f t="shared" si="22"/>
        <v>0</v>
      </c>
      <c r="W39" s="179">
        <v>1</v>
      </c>
      <c r="X39" s="179"/>
      <c r="Y39" s="179"/>
      <c r="Z39" s="179"/>
      <c r="AA39" s="269">
        <f t="shared" si="23"/>
        <v>0</v>
      </c>
      <c r="AB39" s="179">
        <v>1</v>
      </c>
      <c r="AC39" s="179"/>
      <c r="AD39" s="179"/>
      <c r="AE39" s="179"/>
      <c r="AF39" s="269">
        <f t="shared" si="24"/>
        <v>0</v>
      </c>
      <c r="AG39" s="179">
        <v>1</v>
      </c>
      <c r="AH39" s="179"/>
      <c r="AI39" s="179"/>
      <c r="AJ39" s="179"/>
      <c r="AK39" s="269">
        <f t="shared" si="25"/>
        <v>0</v>
      </c>
      <c r="AL39" s="179">
        <v>1</v>
      </c>
      <c r="AM39" s="179"/>
      <c r="AN39" s="179"/>
      <c r="AO39" s="179"/>
      <c r="AP39" s="269">
        <f t="shared" si="26"/>
        <v>0</v>
      </c>
      <c r="AQ39" s="179">
        <v>1</v>
      </c>
      <c r="AR39" s="179"/>
      <c r="AS39" s="179"/>
      <c r="AT39" s="179"/>
      <c r="AU39" s="269">
        <f t="shared" si="27"/>
        <v>0</v>
      </c>
      <c r="AV39" s="179">
        <v>1</v>
      </c>
      <c r="AW39" s="179"/>
      <c r="AX39" s="179"/>
      <c r="AY39" s="179"/>
      <c r="AZ39" s="269">
        <f t="shared" si="28"/>
        <v>0</v>
      </c>
      <c r="BA39" s="179">
        <v>1</v>
      </c>
      <c r="BB39" s="179"/>
      <c r="BC39" s="179"/>
      <c r="BD39" s="179"/>
      <c r="BE39" s="269">
        <f t="shared" si="29"/>
        <v>0</v>
      </c>
      <c r="BF39" s="179">
        <v>1</v>
      </c>
      <c r="BG39" s="179"/>
      <c r="BH39" s="179"/>
      <c r="BI39" s="179"/>
      <c r="BJ39" s="269">
        <f t="shared" si="30"/>
        <v>0</v>
      </c>
      <c r="BK39" s="153">
        <f t="shared" si="31"/>
        <v>0</v>
      </c>
      <c r="BL39" s="181">
        <v>0</v>
      </c>
      <c r="BM39" s="153">
        <f t="shared" si="32"/>
        <v>0</v>
      </c>
      <c r="BN39" s="153" t="str">
        <f t="shared" si="33"/>
        <v>geen actie</v>
      </c>
      <c r="BO39" s="149">
        <v>43</v>
      </c>
    </row>
    <row r="40" spans="1:67" s="209" customFormat="1" ht="16.2" customHeight="1" x14ac:dyDescent="0.3">
      <c r="A40" s="149">
        <v>44</v>
      </c>
      <c r="B40" s="149" t="str">
        <f t="shared" si="17"/>
        <v>v</v>
      </c>
      <c r="C40" s="201"/>
      <c r="D40" s="301"/>
      <c r="E40" s="153"/>
      <c r="F40" s="153"/>
      <c r="G40" s="153">
        <f t="shared" si="18"/>
        <v>0</v>
      </c>
      <c r="H40" s="153"/>
      <c r="I40" s="153">
        <f>Aantallen!$B$1</f>
        <v>2021</v>
      </c>
      <c r="J40" s="453">
        <f t="shared" si="19"/>
        <v>2021</v>
      </c>
      <c r="K40" s="186">
        <f t="shared" si="20"/>
        <v>0</v>
      </c>
      <c r="L40" s="164"/>
      <c r="M40" s="179">
        <v>1</v>
      </c>
      <c r="N40" s="179"/>
      <c r="O40" s="179"/>
      <c r="P40" s="179"/>
      <c r="Q40" s="269">
        <f t="shared" si="21"/>
        <v>0</v>
      </c>
      <c r="R40" s="179">
        <v>1</v>
      </c>
      <c r="S40" s="179"/>
      <c r="T40" s="179"/>
      <c r="U40" s="179"/>
      <c r="V40" s="269">
        <f t="shared" si="22"/>
        <v>0</v>
      </c>
      <c r="W40" s="179">
        <v>1</v>
      </c>
      <c r="X40" s="179"/>
      <c r="Y40" s="179"/>
      <c r="Z40" s="179"/>
      <c r="AA40" s="269">
        <f t="shared" si="23"/>
        <v>0</v>
      </c>
      <c r="AB40" s="179">
        <v>1</v>
      </c>
      <c r="AC40" s="179"/>
      <c r="AD40" s="179"/>
      <c r="AE40" s="179"/>
      <c r="AF40" s="269">
        <f t="shared" si="24"/>
        <v>0</v>
      </c>
      <c r="AG40" s="179">
        <v>1</v>
      </c>
      <c r="AH40" s="179"/>
      <c r="AI40" s="179"/>
      <c r="AJ40" s="179"/>
      <c r="AK40" s="269">
        <f t="shared" si="25"/>
        <v>0</v>
      </c>
      <c r="AL40" s="179">
        <v>1</v>
      </c>
      <c r="AM40" s="179"/>
      <c r="AN40" s="179"/>
      <c r="AO40" s="179"/>
      <c r="AP40" s="269">
        <f t="shared" si="26"/>
        <v>0</v>
      </c>
      <c r="AQ40" s="179">
        <v>1</v>
      </c>
      <c r="AR40" s="179"/>
      <c r="AS40" s="179"/>
      <c r="AT40" s="179"/>
      <c r="AU40" s="269">
        <f t="shared" si="27"/>
        <v>0</v>
      </c>
      <c r="AV40" s="179">
        <v>1</v>
      </c>
      <c r="AW40" s="179"/>
      <c r="AX40" s="179"/>
      <c r="AY40" s="179"/>
      <c r="AZ40" s="269">
        <f t="shared" si="28"/>
        <v>0</v>
      </c>
      <c r="BA40" s="179">
        <v>1</v>
      </c>
      <c r="BB40" s="179"/>
      <c r="BC40" s="179"/>
      <c r="BD40" s="179"/>
      <c r="BE40" s="269">
        <f t="shared" si="29"/>
        <v>0</v>
      </c>
      <c r="BF40" s="179">
        <v>1</v>
      </c>
      <c r="BG40" s="179"/>
      <c r="BH40" s="179"/>
      <c r="BI40" s="179"/>
      <c r="BJ40" s="269">
        <f t="shared" si="30"/>
        <v>0</v>
      </c>
      <c r="BK40" s="153">
        <f t="shared" si="31"/>
        <v>0</v>
      </c>
      <c r="BL40" s="181">
        <v>0</v>
      </c>
      <c r="BM40" s="153">
        <f t="shared" si="32"/>
        <v>0</v>
      </c>
      <c r="BN40" s="153" t="str">
        <f t="shared" si="33"/>
        <v>geen actie</v>
      </c>
      <c r="BO40" s="149">
        <v>44</v>
      </c>
    </row>
    <row r="41" spans="1:67" s="209" customFormat="1" ht="15.45" customHeight="1" x14ac:dyDescent="0.3">
      <c r="A41" s="149">
        <v>45</v>
      </c>
      <c r="B41" s="149" t="str">
        <f t="shared" si="17"/>
        <v>v</v>
      </c>
      <c r="C41" s="201"/>
      <c r="D41" s="301"/>
      <c r="E41" s="153"/>
      <c r="F41" s="153"/>
      <c r="G41" s="153">
        <f t="shared" si="18"/>
        <v>0</v>
      </c>
      <c r="H41" s="153"/>
      <c r="I41" s="153">
        <f>Aantallen!$B$1</f>
        <v>2021</v>
      </c>
      <c r="J41" s="453">
        <f t="shared" si="19"/>
        <v>2021</v>
      </c>
      <c r="K41" s="186">
        <f t="shared" si="20"/>
        <v>0</v>
      </c>
      <c r="L41" s="164"/>
      <c r="M41" s="179">
        <v>1</v>
      </c>
      <c r="N41" s="179"/>
      <c r="O41" s="179"/>
      <c r="P41" s="179"/>
      <c r="Q41" s="269">
        <f t="shared" si="21"/>
        <v>0</v>
      </c>
      <c r="R41" s="179">
        <v>1</v>
      </c>
      <c r="S41" s="179"/>
      <c r="T41" s="179"/>
      <c r="U41" s="179"/>
      <c r="V41" s="269">
        <f t="shared" si="22"/>
        <v>0</v>
      </c>
      <c r="W41" s="179">
        <v>1</v>
      </c>
      <c r="X41" s="179"/>
      <c r="Y41" s="179"/>
      <c r="Z41" s="179"/>
      <c r="AA41" s="269">
        <f t="shared" si="23"/>
        <v>0</v>
      </c>
      <c r="AB41" s="179">
        <v>1</v>
      </c>
      <c r="AC41" s="179"/>
      <c r="AD41" s="179"/>
      <c r="AE41" s="179"/>
      <c r="AF41" s="269">
        <f t="shared" si="24"/>
        <v>0</v>
      </c>
      <c r="AG41" s="179">
        <v>1</v>
      </c>
      <c r="AH41" s="179"/>
      <c r="AI41" s="179"/>
      <c r="AJ41" s="179"/>
      <c r="AK41" s="269">
        <f t="shared" si="25"/>
        <v>0</v>
      </c>
      <c r="AL41" s="179">
        <v>1</v>
      </c>
      <c r="AM41" s="179"/>
      <c r="AN41" s="179"/>
      <c r="AO41" s="179"/>
      <c r="AP41" s="269">
        <f t="shared" si="26"/>
        <v>0</v>
      </c>
      <c r="AQ41" s="179">
        <v>1</v>
      </c>
      <c r="AR41" s="179"/>
      <c r="AS41" s="179"/>
      <c r="AT41" s="179"/>
      <c r="AU41" s="269">
        <f t="shared" si="27"/>
        <v>0</v>
      </c>
      <c r="AV41" s="179">
        <v>1</v>
      </c>
      <c r="AW41" s="179"/>
      <c r="AX41" s="179"/>
      <c r="AY41" s="179"/>
      <c r="AZ41" s="269">
        <f t="shared" si="28"/>
        <v>0</v>
      </c>
      <c r="BA41" s="179">
        <v>1</v>
      </c>
      <c r="BB41" s="179"/>
      <c r="BC41" s="179"/>
      <c r="BD41" s="179"/>
      <c r="BE41" s="269">
        <f t="shared" si="29"/>
        <v>0</v>
      </c>
      <c r="BF41" s="179">
        <v>1</v>
      </c>
      <c r="BG41" s="179"/>
      <c r="BH41" s="179"/>
      <c r="BI41" s="179"/>
      <c r="BJ41" s="269">
        <f t="shared" si="30"/>
        <v>0</v>
      </c>
      <c r="BK41" s="153">
        <f t="shared" si="31"/>
        <v>0</v>
      </c>
      <c r="BL41" s="181">
        <v>0</v>
      </c>
      <c r="BM41" s="153">
        <f t="shared" si="32"/>
        <v>0</v>
      </c>
      <c r="BN41" s="153" t="str">
        <f t="shared" si="33"/>
        <v>geen actie</v>
      </c>
      <c r="BO41" s="149">
        <v>45</v>
      </c>
    </row>
    <row r="42" spans="1:67" s="209" customFormat="1" ht="15.45" customHeight="1" x14ac:dyDescent="0.3">
      <c r="A42" s="149">
        <v>46</v>
      </c>
      <c r="B42" s="149" t="str">
        <f t="shared" si="17"/>
        <v>v</v>
      </c>
      <c r="C42" s="201"/>
      <c r="D42" s="301"/>
      <c r="E42" s="153"/>
      <c r="F42" s="153"/>
      <c r="G42" s="153">
        <f t="shared" si="18"/>
        <v>0</v>
      </c>
      <c r="H42" s="153"/>
      <c r="I42" s="153">
        <f>Aantallen!$B$1</f>
        <v>2021</v>
      </c>
      <c r="J42" s="453">
        <f t="shared" si="19"/>
        <v>2021</v>
      </c>
      <c r="K42" s="186">
        <f t="shared" si="20"/>
        <v>0</v>
      </c>
      <c r="L42" s="164"/>
      <c r="M42" s="179">
        <v>1</v>
      </c>
      <c r="N42" s="179"/>
      <c r="O42" s="179"/>
      <c r="P42" s="179"/>
      <c r="Q42" s="269">
        <f t="shared" si="21"/>
        <v>0</v>
      </c>
      <c r="R42" s="179">
        <v>1</v>
      </c>
      <c r="S42" s="179"/>
      <c r="T42" s="179"/>
      <c r="U42" s="179"/>
      <c r="V42" s="269">
        <f t="shared" si="22"/>
        <v>0</v>
      </c>
      <c r="W42" s="179">
        <v>1</v>
      </c>
      <c r="X42" s="179"/>
      <c r="Y42" s="179"/>
      <c r="Z42" s="179"/>
      <c r="AA42" s="269">
        <f t="shared" si="23"/>
        <v>0</v>
      </c>
      <c r="AB42" s="179">
        <v>1</v>
      </c>
      <c r="AC42" s="179"/>
      <c r="AD42" s="179"/>
      <c r="AE42" s="179"/>
      <c r="AF42" s="269">
        <f t="shared" si="24"/>
        <v>0</v>
      </c>
      <c r="AG42" s="179">
        <v>1</v>
      </c>
      <c r="AH42" s="179"/>
      <c r="AI42" s="179"/>
      <c r="AJ42" s="179"/>
      <c r="AK42" s="269">
        <f t="shared" si="25"/>
        <v>0</v>
      </c>
      <c r="AL42" s="179">
        <v>1</v>
      </c>
      <c r="AM42" s="179"/>
      <c r="AN42" s="179"/>
      <c r="AO42" s="179"/>
      <c r="AP42" s="269">
        <f t="shared" si="26"/>
        <v>0</v>
      </c>
      <c r="AQ42" s="179">
        <v>1</v>
      </c>
      <c r="AR42" s="179"/>
      <c r="AS42" s="179"/>
      <c r="AT42" s="179"/>
      <c r="AU42" s="269">
        <f t="shared" si="27"/>
        <v>0</v>
      </c>
      <c r="AV42" s="179">
        <v>1</v>
      </c>
      <c r="AW42" s="179"/>
      <c r="AX42" s="179"/>
      <c r="AY42" s="179"/>
      <c r="AZ42" s="269">
        <f t="shared" si="28"/>
        <v>0</v>
      </c>
      <c r="BA42" s="179">
        <v>1</v>
      </c>
      <c r="BB42" s="179"/>
      <c r="BC42" s="179"/>
      <c r="BD42" s="179"/>
      <c r="BE42" s="269">
        <f t="shared" si="29"/>
        <v>0</v>
      </c>
      <c r="BF42" s="179">
        <v>1</v>
      </c>
      <c r="BG42" s="179"/>
      <c r="BH42" s="179"/>
      <c r="BI42" s="179"/>
      <c r="BJ42" s="269">
        <f t="shared" si="30"/>
        <v>0</v>
      </c>
      <c r="BK42" s="153">
        <f t="shared" si="31"/>
        <v>0</v>
      </c>
      <c r="BL42" s="181">
        <v>0</v>
      </c>
      <c r="BM42" s="153">
        <f t="shared" si="32"/>
        <v>0</v>
      </c>
      <c r="BN42" s="153" t="str">
        <f t="shared" si="33"/>
        <v>geen actie</v>
      </c>
      <c r="BO42" s="149">
        <v>46</v>
      </c>
    </row>
    <row r="43" spans="1:67" s="209" customFormat="1" ht="13.95" customHeight="1" x14ac:dyDescent="0.3">
      <c r="A43" s="149">
        <v>47</v>
      </c>
      <c r="B43" s="149" t="str">
        <f t="shared" si="17"/>
        <v>v</v>
      </c>
      <c r="C43" s="201"/>
      <c r="D43" s="301"/>
      <c r="E43" s="153"/>
      <c r="F43" s="153"/>
      <c r="G43" s="153">
        <f t="shared" si="18"/>
        <v>0</v>
      </c>
      <c r="H43" s="153"/>
      <c r="I43" s="153">
        <f>Aantallen!$B$1</f>
        <v>2021</v>
      </c>
      <c r="J43" s="453">
        <f t="shared" si="19"/>
        <v>2021</v>
      </c>
      <c r="K43" s="186">
        <f t="shared" si="20"/>
        <v>0</v>
      </c>
      <c r="L43" s="164"/>
      <c r="M43" s="179">
        <v>1</v>
      </c>
      <c r="N43" s="179"/>
      <c r="O43" s="179"/>
      <c r="P43" s="179"/>
      <c r="Q43" s="269">
        <f t="shared" si="21"/>
        <v>0</v>
      </c>
      <c r="R43" s="179">
        <v>1</v>
      </c>
      <c r="S43" s="179"/>
      <c r="T43" s="179"/>
      <c r="U43" s="179"/>
      <c r="V43" s="269">
        <f t="shared" si="22"/>
        <v>0</v>
      </c>
      <c r="W43" s="179">
        <v>1</v>
      </c>
      <c r="X43" s="179"/>
      <c r="Y43" s="179"/>
      <c r="Z43" s="179"/>
      <c r="AA43" s="269">
        <f t="shared" si="23"/>
        <v>0</v>
      </c>
      <c r="AB43" s="179">
        <v>1</v>
      </c>
      <c r="AC43" s="179"/>
      <c r="AD43" s="179"/>
      <c r="AE43" s="179"/>
      <c r="AF43" s="269">
        <f t="shared" si="24"/>
        <v>0</v>
      </c>
      <c r="AG43" s="179">
        <v>1</v>
      </c>
      <c r="AH43" s="179"/>
      <c r="AI43" s="179"/>
      <c r="AJ43" s="179"/>
      <c r="AK43" s="269">
        <f t="shared" si="25"/>
        <v>0</v>
      </c>
      <c r="AL43" s="179">
        <v>1</v>
      </c>
      <c r="AM43" s="179"/>
      <c r="AN43" s="179"/>
      <c r="AO43" s="179"/>
      <c r="AP43" s="269">
        <f t="shared" si="26"/>
        <v>0</v>
      </c>
      <c r="AQ43" s="179">
        <v>1</v>
      </c>
      <c r="AR43" s="179"/>
      <c r="AS43" s="179"/>
      <c r="AT43" s="179"/>
      <c r="AU43" s="269">
        <f t="shared" si="27"/>
        <v>0</v>
      </c>
      <c r="AV43" s="179">
        <v>1</v>
      </c>
      <c r="AW43" s="179"/>
      <c r="AX43" s="179"/>
      <c r="AY43" s="179"/>
      <c r="AZ43" s="269">
        <f t="shared" si="28"/>
        <v>0</v>
      </c>
      <c r="BA43" s="179">
        <v>1</v>
      </c>
      <c r="BB43" s="179"/>
      <c r="BC43" s="179"/>
      <c r="BD43" s="179"/>
      <c r="BE43" s="269">
        <f t="shared" si="29"/>
        <v>0</v>
      </c>
      <c r="BF43" s="179">
        <v>1</v>
      </c>
      <c r="BG43" s="179"/>
      <c r="BH43" s="179"/>
      <c r="BI43" s="179"/>
      <c r="BJ43" s="269">
        <f t="shared" si="30"/>
        <v>0</v>
      </c>
      <c r="BK43" s="153">
        <f t="shared" si="31"/>
        <v>0</v>
      </c>
      <c r="BL43" s="181">
        <v>0</v>
      </c>
      <c r="BM43" s="153">
        <f t="shared" si="32"/>
        <v>0</v>
      </c>
      <c r="BN43" s="153" t="str">
        <f t="shared" si="33"/>
        <v>geen actie</v>
      </c>
      <c r="BO43" s="149">
        <v>47</v>
      </c>
    </row>
    <row r="44" spans="1:67" s="209" customFormat="1" x14ac:dyDescent="0.3">
      <c r="A44" s="149">
        <v>48</v>
      </c>
      <c r="B44" s="149" t="str">
        <f t="shared" si="17"/>
        <v>v</v>
      </c>
      <c r="C44" s="201"/>
      <c r="D44" s="311"/>
      <c r="E44" s="153"/>
      <c r="F44" s="153"/>
      <c r="G44" s="153">
        <f t="shared" si="18"/>
        <v>0</v>
      </c>
      <c r="H44" s="153"/>
      <c r="I44" s="153">
        <f>Aantallen!$B$1</f>
        <v>2021</v>
      </c>
      <c r="J44" s="453">
        <f t="shared" si="19"/>
        <v>2021</v>
      </c>
      <c r="K44" s="186">
        <f t="shared" si="20"/>
        <v>0</v>
      </c>
      <c r="L44" s="164"/>
      <c r="M44" s="179">
        <v>1</v>
      </c>
      <c r="N44" s="179"/>
      <c r="O44" s="179"/>
      <c r="P44" s="179"/>
      <c r="Q44" s="269">
        <f t="shared" si="21"/>
        <v>0</v>
      </c>
      <c r="R44" s="179">
        <v>1</v>
      </c>
      <c r="S44" s="179"/>
      <c r="T44" s="179"/>
      <c r="U44" s="179"/>
      <c r="V44" s="269">
        <f t="shared" si="22"/>
        <v>0</v>
      </c>
      <c r="W44" s="179">
        <v>1</v>
      </c>
      <c r="X44" s="179"/>
      <c r="Y44" s="179"/>
      <c r="Z44" s="179"/>
      <c r="AA44" s="269">
        <f t="shared" si="23"/>
        <v>0</v>
      </c>
      <c r="AB44" s="179">
        <v>1</v>
      </c>
      <c r="AC44" s="179"/>
      <c r="AD44" s="179"/>
      <c r="AE44" s="179"/>
      <c r="AF44" s="269">
        <f t="shared" si="24"/>
        <v>0</v>
      </c>
      <c r="AG44" s="179">
        <v>1</v>
      </c>
      <c r="AH44" s="179"/>
      <c r="AI44" s="179"/>
      <c r="AJ44" s="179"/>
      <c r="AK44" s="269">
        <f t="shared" si="25"/>
        <v>0</v>
      </c>
      <c r="AL44" s="179">
        <v>1</v>
      </c>
      <c r="AM44" s="179"/>
      <c r="AN44" s="179"/>
      <c r="AO44" s="179"/>
      <c r="AP44" s="269">
        <f t="shared" si="26"/>
        <v>0</v>
      </c>
      <c r="AQ44" s="179">
        <v>1</v>
      </c>
      <c r="AR44" s="179"/>
      <c r="AS44" s="179"/>
      <c r="AT44" s="179"/>
      <c r="AU44" s="269">
        <f t="shared" si="27"/>
        <v>0</v>
      </c>
      <c r="AV44" s="179">
        <v>1</v>
      </c>
      <c r="AW44" s="179"/>
      <c r="AX44" s="179"/>
      <c r="AY44" s="179"/>
      <c r="AZ44" s="269">
        <f t="shared" si="28"/>
        <v>0</v>
      </c>
      <c r="BA44" s="179">
        <v>1</v>
      </c>
      <c r="BB44" s="179"/>
      <c r="BC44" s="179"/>
      <c r="BD44" s="179"/>
      <c r="BE44" s="269">
        <f t="shared" si="29"/>
        <v>0</v>
      </c>
      <c r="BF44" s="179">
        <v>1</v>
      </c>
      <c r="BG44" s="179"/>
      <c r="BH44" s="179"/>
      <c r="BI44" s="179"/>
      <c r="BJ44" s="269">
        <f t="shared" si="30"/>
        <v>0</v>
      </c>
      <c r="BK44" s="153">
        <f t="shared" si="31"/>
        <v>0</v>
      </c>
      <c r="BL44" s="181">
        <v>0</v>
      </c>
      <c r="BM44" s="153">
        <f t="shared" si="32"/>
        <v>0</v>
      </c>
      <c r="BN44" s="153" t="str">
        <f t="shared" si="33"/>
        <v>geen actie</v>
      </c>
      <c r="BO44" s="149">
        <v>48</v>
      </c>
    </row>
    <row r="45" spans="1:67" s="209" customFormat="1" ht="14.25" customHeight="1" x14ac:dyDescent="0.3">
      <c r="A45" s="149">
        <v>49</v>
      </c>
      <c r="B45" s="149" t="str">
        <f t="shared" si="17"/>
        <v>v</v>
      </c>
      <c r="C45" s="201"/>
      <c r="D45" s="301"/>
      <c r="E45" s="153"/>
      <c r="F45" s="153"/>
      <c r="G45" s="153">
        <f t="shared" si="18"/>
        <v>0</v>
      </c>
      <c r="H45" s="153"/>
      <c r="I45" s="153">
        <f>Aantallen!$B$1</f>
        <v>2021</v>
      </c>
      <c r="J45" s="453">
        <f t="shared" si="19"/>
        <v>2021</v>
      </c>
      <c r="K45" s="186">
        <f t="shared" si="20"/>
        <v>0</v>
      </c>
      <c r="L45" s="164"/>
      <c r="M45" s="179">
        <v>1</v>
      </c>
      <c r="N45" s="179"/>
      <c r="O45" s="179"/>
      <c r="P45" s="179"/>
      <c r="Q45" s="269">
        <f t="shared" si="21"/>
        <v>0</v>
      </c>
      <c r="R45" s="179">
        <v>1</v>
      </c>
      <c r="S45" s="179"/>
      <c r="T45" s="179"/>
      <c r="U45" s="179"/>
      <c r="V45" s="269">
        <f t="shared" si="22"/>
        <v>0</v>
      </c>
      <c r="W45" s="179">
        <v>1</v>
      </c>
      <c r="X45" s="179"/>
      <c r="Y45" s="179"/>
      <c r="Z45" s="179"/>
      <c r="AA45" s="269">
        <f t="shared" si="23"/>
        <v>0</v>
      </c>
      <c r="AB45" s="179">
        <v>1</v>
      </c>
      <c r="AC45" s="179"/>
      <c r="AD45" s="179"/>
      <c r="AE45" s="179"/>
      <c r="AF45" s="269">
        <f t="shared" si="24"/>
        <v>0</v>
      </c>
      <c r="AG45" s="179">
        <v>1</v>
      </c>
      <c r="AH45" s="179"/>
      <c r="AI45" s="179"/>
      <c r="AJ45" s="179"/>
      <c r="AK45" s="269">
        <f t="shared" si="25"/>
        <v>0</v>
      </c>
      <c r="AL45" s="179">
        <v>1</v>
      </c>
      <c r="AM45" s="179"/>
      <c r="AN45" s="179"/>
      <c r="AO45" s="179"/>
      <c r="AP45" s="269">
        <f t="shared" si="26"/>
        <v>0</v>
      </c>
      <c r="AQ45" s="179">
        <v>1</v>
      </c>
      <c r="AR45" s="179"/>
      <c r="AS45" s="179"/>
      <c r="AT45" s="179"/>
      <c r="AU45" s="269">
        <f t="shared" si="27"/>
        <v>0</v>
      </c>
      <c r="AV45" s="179">
        <v>1</v>
      </c>
      <c r="AW45" s="179"/>
      <c r="AX45" s="179"/>
      <c r="AY45" s="179"/>
      <c r="AZ45" s="269">
        <f t="shared" si="28"/>
        <v>0</v>
      </c>
      <c r="BA45" s="179">
        <v>1</v>
      </c>
      <c r="BB45" s="179"/>
      <c r="BC45" s="179"/>
      <c r="BD45" s="179"/>
      <c r="BE45" s="269">
        <f t="shared" si="29"/>
        <v>0</v>
      </c>
      <c r="BF45" s="179">
        <v>1</v>
      </c>
      <c r="BG45" s="179"/>
      <c r="BH45" s="179"/>
      <c r="BI45" s="179"/>
      <c r="BJ45" s="269">
        <f t="shared" si="30"/>
        <v>0</v>
      </c>
      <c r="BK45" s="153">
        <f t="shared" si="31"/>
        <v>0</v>
      </c>
      <c r="BL45" s="181">
        <v>0</v>
      </c>
      <c r="BM45" s="153">
        <f t="shared" si="32"/>
        <v>0</v>
      </c>
      <c r="BN45" s="153" t="str">
        <f t="shared" si="33"/>
        <v>geen actie</v>
      </c>
      <c r="BO45" s="149">
        <v>49</v>
      </c>
    </row>
    <row r="46" spans="1:67" s="209" customFormat="1" ht="15.75" customHeight="1" x14ac:dyDescent="0.3">
      <c r="A46" s="149">
        <v>50</v>
      </c>
      <c r="B46" s="149" t="str">
        <f t="shared" si="17"/>
        <v>v</v>
      </c>
      <c r="C46" s="201"/>
      <c r="D46" s="301"/>
      <c r="E46" s="153"/>
      <c r="F46" s="153"/>
      <c r="G46" s="153">
        <f t="shared" si="18"/>
        <v>0</v>
      </c>
      <c r="H46" s="153"/>
      <c r="I46" s="153">
        <f>Aantallen!$B$1</f>
        <v>2021</v>
      </c>
      <c r="J46" s="453">
        <f t="shared" si="19"/>
        <v>2021</v>
      </c>
      <c r="K46" s="186">
        <f t="shared" si="20"/>
        <v>0</v>
      </c>
      <c r="L46" s="164"/>
      <c r="M46" s="179">
        <v>1</v>
      </c>
      <c r="N46" s="179"/>
      <c r="O46" s="179"/>
      <c r="P46" s="179"/>
      <c r="Q46" s="269">
        <f t="shared" si="21"/>
        <v>0</v>
      </c>
      <c r="R46" s="179">
        <v>1</v>
      </c>
      <c r="S46" s="179"/>
      <c r="T46" s="179"/>
      <c r="U46" s="179"/>
      <c r="V46" s="269">
        <f t="shared" si="22"/>
        <v>0</v>
      </c>
      <c r="W46" s="179">
        <v>1</v>
      </c>
      <c r="X46" s="179"/>
      <c r="Y46" s="179"/>
      <c r="Z46" s="179"/>
      <c r="AA46" s="269">
        <f t="shared" si="23"/>
        <v>0</v>
      </c>
      <c r="AB46" s="179">
        <v>1</v>
      </c>
      <c r="AC46" s="179"/>
      <c r="AD46" s="179"/>
      <c r="AE46" s="179"/>
      <c r="AF46" s="269">
        <f t="shared" si="24"/>
        <v>0</v>
      </c>
      <c r="AG46" s="179">
        <v>1</v>
      </c>
      <c r="AH46" s="179"/>
      <c r="AI46" s="179"/>
      <c r="AJ46" s="179"/>
      <c r="AK46" s="269">
        <f t="shared" si="25"/>
        <v>0</v>
      </c>
      <c r="AL46" s="179">
        <v>1</v>
      </c>
      <c r="AM46" s="179"/>
      <c r="AN46" s="179"/>
      <c r="AO46" s="179"/>
      <c r="AP46" s="269">
        <f t="shared" si="26"/>
        <v>0</v>
      </c>
      <c r="AQ46" s="179">
        <v>1</v>
      </c>
      <c r="AR46" s="179"/>
      <c r="AS46" s="179"/>
      <c r="AT46" s="179"/>
      <c r="AU46" s="269">
        <f t="shared" si="27"/>
        <v>0</v>
      </c>
      <c r="AV46" s="179">
        <v>1</v>
      </c>
      <c r="AW46" s="179"/>
      <c r="AX46" s="179"/>
      <c r="AY46" s="179"/>
      <c r="AZ46" s="269">
        <f t="shared" si="28"/>
        <v>0</v>
      </c>
      <c r="BA46" s="179">
        <v>1</v>
      </c>
      <c r="BB46" s="179"/>
      <c r="BC46" s="179"/>
      <c r="BD46" s="179"/>
      <c r="BE46" s="269">
        <f t="shared" si="29"/>
        <v>0</v>
      </c>
      <c r="BF46" s="179">
        <v>1</v>
      </c>
      <c r="BG46" s="179"/>
      <c r="BH46" s="179"/>
      <c r="BI46" s="179"/>
      <c r="BJ46" s="269">
        <f t="shared" si="30"/>
        <v>0</v>
      </c>
      <c r="BK46" s="153">
        <f t="shared" si="31"/>
        <v>0</v>
      </c>
      <c r="BL46" s="181">
        <v>0</v>
      </c>
      <c r="BM46" s="153">
        <f t="shared" si="32"/>
        <v>0</v>
      </c>
      <c r="BN46" s="153" t="str">
        <f t="shared" si="33"/>
        <v>geen actie</v>
      </c>
      <c r="BO46" s="149">
        <v>50</v>
      </c>
    </row>
    <row r="47" spans="1:67" s="209" customFormat="1" ht="13.95" customHeight="1" x14ac:dyDescent="0.3">
      <c r="A47" s="149">
        <v>51</v>
      </c>
      <c r="B47" s="149" t="str">
        <f t="shared" si="17"/>
        <v>v</v>
      </c>
      <c r="C47" s="201"/>
      <c r="D47" s="301"/>
      <c r="E47" s="153"/>
      <c r="F47" s="153"/>
      <c r="G47" s="153">
        <f t="shared" si="18"/>
        <v>0</v>
      </c>
      <c r="H47" s="153"/>
      <c r="I47" s="153">
        <f>Aantallen!$B$1</f>
        <v>2021</v>
      </c>
      <c r="J47" s="453">
        <f t="shared" si="19"/>
        <v>2021</v>
      </c>
      <c r="K47" s="186">
        <f t="shared" si="20"/>
        <v>0</v>
      </c>
      <c r="L47" s="164"/>
      <c r="M47" s="179">
        <v>1</v>
      </c>
      <c r="N47" s="179"/>
      <c r="O47" s="179"/>
      <c r="P47" s="179"/>
      <c r="Q47" s="269">
        <f t="shared" si="21"/>
        <v>0</v>
      </c>
      <c r="R47" s="179">
        <v>1</v>
      </c>
      <c r="S47" s="179"/>
      <c r="T47" s="179"/>
      <c r="U47" s="179"/>
      <c r="V47" s="269">
        <f t="shared" si="22"/>
        <v>0</v>
      </c>
      <c r="W47" s="179">
        <v>1</v>
      </c>
      <c r="X47" s="179"/>
      <c r="Y47" s="179"/>
      <c r="Z47" s="179"/>
      <c r="AA47" s="269">
        <f t="shared" si="23"/>
        <v>0</v>
      </c>
      <c r="AB47" s="179">
        <v>1</v>
      </c>
      <c r="AC47" s="179"/>
      <c r="AD47" s="179"/>
      <c r="AE47" s="179"/>
      <c r="AF47" s="269">
        <f t="shared" si="24"/>
        <v>0</v>
      </c>
      <c r="AG47" s="179">
        <v>1</v>
      </c>
      <c r="AH47" s="179"/>
      <c r="AI47" s="179"/>
      <c r="AJ47" s="179"/>
      <c r="AK47" s="269">
        <f t="shared" si="25"/>
        <v>0</v>
      </c>
      <c r="AL47" s="179">
        <v>1</v>
      </c>
      <c r="AM47" s="179"/>
      <c r="AN47" s="179"/>
      <c r="AO47" s="179"/>
      <c r="AP47" s="269">
        <f t="shared" si="26"/>
        <v>0</v>
      </c>
      <c r="AQ47" s="179">
        <v>1</v>
      </c>
      <c r="AR47" s="179"/>
      <c r="AS47" s="179"/>
      <c r="AT47" s="179"/>
      <c r="AU47" s="269">
        <f t="shared" si="27"/>
        <v>0</v>
      </c>
      <c r="AV47" s="179">
        <v>1</v>
      </c>
      <c r="AW47" s="179"/>
      <c r="AX47" s="179"/>
      <c r="AY47" s="179"/>
      <c r="AZ47" s="269">
        <f t="shared" si="28"/>
        <v>0</v>
      </c>
      <c r="BA47" s="179">
        <v>1</v>
      </c>
      <c r="BB47" s="179"/>
      <c r="BC47" s="179"/>
      <c r="BD47" s="179"/>
      <c r="BE47" s="269">
        <f t="shared" si="29"/>
        <v>0</v>
      </c>
      <c r="BF47" s="179">
        <v>1</v>
      </c>
      <c r="BG47" s="179"/>
      <c r="BH47" s="179"/>
      <c r="BI47" s="179"/>
      <c r="BJ47" s="269">
        <f t="shared" si="30"/>
        <v>0</v>
      </c>
      <c r="BK47" s="153">
        <f t="shared" si="31"/>
        <v>0</v>
      </c>
      <c r="BL47" s="181">
        <v>0</v>
      </c>
      <c r="BM47" s="153">
        <f t="shared" si="32"/>
        <v>0</v>
      </c>
      <c r="BN47" s="153" t="str">
        <f t="shared" si="33"/>
        <v>geen actie</v>
      </c>
      <c r="BO47" s="149">
        <v>51</v>
      </c>
    </row>
    <row r="48" spans="1:67" s="209" customFormat="1" x14ac:dyDescent="0.3">
      <c r="A48" s="149">
        <v>52</v>
      </c>
      <c r="B48" s="149" t="str">
        <f t="shared" si="17"/>
        <v>v</v>
      </c>
      <c r="C48" s="201"/>
      <c r="D48" s="311"/>
      <c r="E48" s="153"/>
      <c r="F48" s="153"/>
      <c r="G48" s="153">
        <f t="shared" si="18"/>
        <v>0</v>
      </c>
      <c r="H48" s="153"/>
      <c r="I48" s="153">
        <f>Aantallen!$B$1</f>
        <v>2021</v>
      </c>
      <c r="J48" s="453">
        <f t="shared" si="19"/>
        <v>2021</v>
      </c>
      <c r="K48" s="186">
        <f t="shared" si="20"/>
        <v>0</v>
      </c>
      <c r="L48" s="164"/>
      <c r="M48" s="179">
        <v>1</v>
      </c>
      <c r="N48" s="179"/>
      <c r="O48" s="179"/>
      <c r="P48" s="179"/>
      <c r="Q48" s="269">
        <f t="shared" si="21"/>
        <v>0</v>
      </c>
      <c r="R48" s="179">
        <v>1</v>
      </c>
      <c r="S48" s="179"/>
      <c r="T48" s="179"/>
      <c r="U48" s="179"/>
      <c r="V48" s="269">
        <f t="shared" si="22"/>
        <v>0</v>
      </c>
      <c r="W48" s="179">
        <v>1</v>
      </c>
      <c r="X48" s="179"/>
      <c r="Y48" s="179"/>
      <c r="Z48" s="179"/>
      <c r="AA48" s="269">
        <f t="shared" si="23"/>
        <v>0</v>
      </c>
      <c r="AB48" s="179">
        <v>1</v>
      </c>
      <c r="AC48" s="179"/>
      <c r="AD48" s="179"/>
      <c r="AE48" s="179"/>
      <c r="AF48" s="269">
        <f t="shared" si="24"/>
        <v>0</v>
      </c>
      <c r="AG48" s="179">
        <v>1</v>
      </c>
      <c r="AH48" s="179"/>
      <c r="AI48" s="179"/>
      <c r="AJ48" s="179"/>
      <c r="AK48" s="269">
        <f t="shared" si="25"/>
        <v>0</v>
      </c>
      <c r="AL48" s="179">
        <v>1</v>
      </c>
      <c r="AM48" s="179"/>
      <c r="AN48" s="179"/>
      <c r="AO48" s="179"/>
      <c r="AP48" s="269">
        <f t="shared" si="26"/>
        <v>0</v>
      </c>
      <c r="AQ48" s="179">
        <v>1</v>
      </c>
      <c r="AR48" s="179"/>
      <c r="AS48" s="179"/>
      <c r="AT48" s="179"/>
      <c r="AU48" s="269">
        <f t="shared" si="27"/>
        <v>0</v>
      </c>
      <c r="AV48" s="179">
        <v>1</v>
      </c>
      <c r="AW48" s="179"/>
      <c r="AX48" s="179"/>
      <c r="AY48" s="179"/>
      <c r="AZ48" s="269">
        <f t="shared" si="28"/>
        <v>0</v>
      </c>
      <c r="BA48" s="179">
        <v>1</v>
      </c>
      <c r="BB48" s="179"/>
      <c r="BC48" s="179"/>
      <c r="BD48" s="179"/>
      <c r="BE48" s="269">
        <f t="shared" si="29"/>
        <v>0</v>
      </c>
      <c r="BF48" s="179">
        <v>1</v>
      </c>
      <c r="BG48" s="179"/>
      <c r="BH48" s="179"/>
      <c r="BI48" s="179"/>
      <c r="BJ48" s="269">
        <f t="shared" si="30"/>
        <v>0</v>
      </c>
      <c r="BK48" s="153">
        <f t="shared" si="31"/>
        <v>0</v>
      </c>
      <c r="BL48" s="181">
        <v>0</v>
      </c>
      <c r="BM48" s="153">
        <f t="shared" si="32"/>
        <v>0</v>
      </c>
      <c r="BN48" s="153" t="str">
        <f t="shared" si="33"/>
        <v>geen actie</v>
      </c>
      <c r="BO48" s="149">
        <v>52</v>
      </c>
    </row>
    <row r="49" spans="1:67" s="209" customFormat="1" ht="15.45" customHeight="1" x14ac:dyDescent="0.3">
      <c r="A49" s="149">
        <v>53</v>
      </c>
      <c r="B49" s="149" t="str">
        <f t="shared" si="17"/>
        <v>v</v>
      </c>
      <c r="C49" s="201"/>
      <c r="D49" s="301"/>
      <c r="E49" s="153"/>
      <c r="F49" s="153"/>
      <c r="G49" s="153">
        <f t="shared" si="18"/>
        <v>0</v>
      </c>
      <c r="H49" s="153"/>
      <c r="I49" s="153">
        <f>Aantallen!$B$1</f>
        <v>2021</v>
      </c>
      <c r="J49" s="453">
        <f t="shared" si="19"/>
        <v>2021</v>
      </c>
      <c r="K49" s="186">
        <f t="shared" si="20"/>
        <v>0</v>
      </c>
      <c r="L49" s="164"/>
      <c r="M49" s="179">
        <v>1</v>
      </c>
      <c r="N49" s="179"/>
      <c r="O49" s="179"/>
      <c r="P49" s="179"/>
      <c r="Q49" s="269">
        <f t="shared" si="21"/>
        <v>0</v>
      </c>
      <c r="R49" s="179">
        <v>1</v>
      </c>
      <c r="S49" s="179"/>
      <c r="T49" s="179"/>
      <c r="U49" s="179"/>
      <c r="V49" s="269">
        <f t="shared" si="22"/>
        <v>0</v>
      </c>
      <c r="W49" s="179">
        <v>1</v>
      </c>
      <c r="X49" s="179"/>
      <c r="Y49" s="179"/>
      <c r="Z49" s="179"/>
      <c r="AA49" s="269">
        <f t="shared" si="23"/>
        <v>0</v>
      </c>
      <c r="AB49" s="179">
        <v>1</v>
      </c>
      <c r="AC49" s="179"/>
      <c r="AD49" s="179"/>
      <c r="AE49" s="179"/>
      <c r="AF49" s="269">
        <f t="shared" si="24"/>
        <v>0</v>
      </c>
      <c r="AG49" s="179">
        <v>1</v>
      </c>
      <c r="AH49" s="179"/>
      <c r="AI49" s="179"/>
      <c r="AJ49" s="179"/>
      <c r="AK49" s="269">
        <f t="shared" si="25"/>
        <v>0</v>
      </c>
      <c r="AL49" s="179">
        <v>1</v>
      </c>
      <c r="AM49" s="179"/>
      <c r="AN49" s="179"/>
      <c r="AO49" s="179"/>
      <c r="AP49" s="269">
        <f t="shared" si="26"/>
        <v>0</v>
      </c>
      <c r="AQ49" s="179">
        <v>1</v>
      </c>
      <c r="AR49" s="179"/>
      <c r="AS49" s="179"/>
      <c r="AT49" s="179"/>
      <c r="AU49" s="269">
        <f t="shared" si="27"/>
        <v>0</v>
      </c>
      <c r="AV49" s="179">
        <v>1</v>
      </c>
      <c r="AW49" s="179"/>
      <c r="AX49" s="179"/>
      <c r="AY49" s="179"/>
      <c r="AZ49" s="269">
        <f t="shared" si="28"/>
        <v>0</v>
      </c>
      <c r="BA49" s="179">
        <v>1</v>
      </c>
      <c r="BB49" s="179"/>
      <c r="BC49" s="179"/>
      <c r="BD49" s="179"/>
      <c r="BE49" s="269">
        <f t="shared" si="29"/>
        <v>0</v>
      </c>
      <c r="BF49" s="179">
        <v>1</v>
      </c>
      <c r="BG49" s="179"/>
      <c r="BH49" s="179"/>
      <c r="BI49" s="179"/>
      <c r="BJ49" s="269">
        <f t="shared" si="30"/>
        <v>0</v>
      </c>
      <c r="BK49" s="153">
        <f t="shared" si="31"/>
        <v>0</v>
      </c>
      <c r="BL49" s="181">
        <v>0</v>
      </c>
      <c r="BM49" s="153">
        <f t="shared" si="32"/>
        <v>0</v>
      </c>
      <c r="BN49" s="153" t="str">
        <f t="shared" si="33"/>
        <v>geen actie</v>
      </c>
      <c r="BO49" s="149">
        <v>53</v>
      </c>
    </row>
    <row r="50" spans="1:67" s="209" customFormat="1" ht="16.2" customHeight="1" x14ac:dyDescent="0.3">
      <c r="A50" s="149">
        <v>54</v>
      </c>
      <c r="B50" s="149" t="str">
        <f t="shared" si="17"/>
        <v>v</v>
      </c>
      <c r="C50" s="201"/>
      <c r="D50" s="301"/>
      <c r="E50" s="153"/>
      <c r="F50" s="153"/>
      <c r="G50" s="153">
        <f t="shared" si="18"/>
        <v>0</v>
      </c>
      <c r="H50" s="153"/>
      <c r="I50" s="153">
        <f>Aantallen!$B$1</f>
        <v>2021</v>
      </c>
      <c r="J50" s="453">
        <f t="shared" si="19"/>
        <v>2021</v>
      </c>
      <c r="K50" s="186">
        <f t="shared" si="20"/>
        <v>0</v>
      </c>
      <c r="L50" s="164"/>
      <c r="M50" s="179">
        <v>1</v>
      </c>
      <c r="N50" s="179"/>
      <c r="O50" s="179"/>
      <c r="P50" s="179"/>
      <c r="Q50" s="269">
        <f t="shared" si="21"/>
        <v>0</v>
      </c>
      <c r="R50" s="179">
        <v>1</v>
      </c>
      <c r="S50" s="179"/>
      <c r="T50" s="179"/>
      <c r="U50" s="179"/>
      <c r="V50" s="269">
        <f t="shared" si="22"/>
        <v>0</v>
      </c>
      <c r="W50" s="179">
        <v>1</v>
      </c>
      <c r="X50" s="179"/>
      <c r="Y50" s="179"/>
      <c r="Z50" s="179"/>
      <c r="AA50" s="269">
        <f t="shared" si="23"/>
        <v>0</v>
      </c>
      <c r="AB50" s="179">
        <v>1</v>
      </c>
      <c r="AC50" s="179"/>
      <c r="AD50" s="179"/>
      <c r="AE50" s="179"/>
      <c r="AF50" s="269">
        <f t="shared" si="24"/>
        <v>0</v>
      </c>
      <c r="AG50" s="179">
        <v>1</v>
      </c>
      <c r="AH50" s="179"/>
      <c r="AI50" s="179"/>
      <c r="AJ50" s="179"/>
      <c r="AK50" s="269">
        <f t="shared" si="25"/>
        <v>0</v>
      </c>
      <c r="AL50" s="179">
        <v>1</v>
      </c>
      <c r="AM50" s="179"/>
      <c r="AN50" s="179"/>
      <c r="AO50" s="179"/>
      <c r="AP50" s="269">
        <f t="shared" si="26"/>
        <v>0</v>
      </c>
      <c r="AQ50" s="179">
        <v>1</v>
      </c>
      <c r="AR50" s="179"/>
      <c r="AS50" s="179"/>
      <c r="AT50" s="179"/>
      <c r="AU50" s="269">
        <f t="shared" si="27"/>
        <v>0</v>
      </c>
      <c r="AV50" s="179">
        <v>1</v>
      </c>
      <c r="AW50" s="179"/>
      <c r="AX50" s="179"/>
      <c r="AY50" s="179"/>
      <c r="AZ50" s="269">
        <f t="shared" si="28"/>
        <v>0</v>
      </c>
      <c r="BA50" s="179">
        <v>1</v>
      </c>
      <c r="BB50" s="179"/>
      <c r="BC50" s="179"/>
      <c r="BD50" s="179"/>
      <c r="BE50" s="269">
        <f t="shared" si="29"/>
        <v>0</v>
      </c>
      <c r="BF50" s="179">
        <v>1</v>
      </c>
      <c r="BG50" s="179"/>
      <c r="BH50" s="179"/>
      <c r="BI50" s="179"/>
      <c r="BJ50" s="269">
        <f t="shared" si="30"/>
        <v>0</v>
      </c>
      <c r="BK50" s="153">
        <f t="shared" si="31"/>
        <v>0</v>
      </c>
      <c r="BL50" s="181">
        <v>0</v>
      </c>
      <c r="BM50" s="153">
        <f t="shared" si="32"/>
        <v>0</v>
      </c>
      <c r="BN50" s="153" t="str">
        <f t="shared" si="33"/>
        <v>geen actie</v>
      </c>
      <c r="BO50" s="149">
        <v>54</v>
      </c>
    </row>
    <row r="51" spans="1:67" s="209" customFormat="1" x14ac:dyDescent="0.3">
      <c r="A51" s="149">
        <v>55</v>
      </c>
      <c r="B51" s="149" t="str">
        <f t="shared" si="17"/>
        <v>v</v>
      </c>
      <c r="C51" s="201"/>
      <c r="D51" s="301"/>
      <c r="E51" s="153"/>
      <c r="F51" s="153"/>
      <c r="G51" s="153">
        <f t="shared" si="18"/>
        <v>0</v>
      </c>
      <c r="H51" s="153"/>
      <c r="I51" s="153">
        <f>Aantallen!$B$1</f>
        <v>2021</v>
      </c>
      <c r="J51" s="453">
        <f t="shared" si="19"/>
        <v>2021</v>
      </c>
      <c r="K51" s="186">
        <f t="shared" si="20"/>
        <v>0</v>
      </c>
      <c r="L51" s="164"/>
      <c r="M51" s="179">
        <v>1</v>
      </c>
      <c r="N51" s="179"/>
      <c r="O51" s="179"/>
      <c r="P51" s="179"/>
      <c r="Q51" s="269">
        <f t="shared" si="21"/>
        <v>0</v>
      </c>
      <c r="R51" s="179">
        <v>1</v>
      </c>
      <c r="S51" s="179"/>
      <c r="T51" s="179"/>
      <c r="U51" s="179"/>
      <c r="V51" s="269">
        <f t="shared" si="22"/>
        <v>0</v>
      </c>
      <c r="W51" s="179">
        <v>1</v>
      </c>
      <c r="X51" s="179"/>
      <c r="Y51" s="179"/>
      <c r="Z51" s="179"/>
      <c r="AA51" s="269">
        <f t="shared" si="23"/>
        <v>0</v>
      </c>
      <c r="AB51" s="179">
        <v>1</v>
      </c>
      <c r="AC51" s="179"/>
      <c r="AD51" s="179"/>
      <c r="AE51" s="179"/>
      <c r="AF51" s="269">
        <f t="shared" si="24"/>
        <v>0</v>
      </c>
      <c r="AG51" s="179">
        <v>1</v>
      </c>
      <c r="AH51" s="179"/>
      <c r="AI51" s="179"/>
      <c r="AJ51" s="179"/>
      <c r="AK51" s="269">
        <f t="shared" si="25"/>
        <v>0</v>
      </c>
      <c r="AL51" s="179">
        <v>1</v>
      </c>
      <c r="AM51" s="179"/>
      <c r="AN51" s="179"/>
      <c r="AO51" s="179"/>
      <c r="AP51" s="269">
        <f t="shared" si="26"/>
        <v>0</v>
      </c>
      <c r="AQ51" s="179">
        <v>1</v>
      </c>
      <c r="AR51" s="179"/>
      <c r="AS51" s="179"/>
      <c r="AT51" s="179"/>
      <c r="AU51" s="269">
        <f t="shared" si="27"/>
        <v>0</v>
      </c>
      <c r="AV51" s="179">
        <v>1</v>
      </c>
      <c r="AW51" s="179"/>
      <c r="AX51" s="179"/>
      <c r="AY51" s="179"/>
      <c r="AZ51" s="269">
        <f t="shared" si="28"/>
        <v>0</v>
      </c>
      <c r="BA51" s="179">
        <v>1</v>
      </c>
      <c r="BB51" s="179"/>
      <c r="BC51" s="179"/>
      <c r="BD51" s="179"/>
      <c r="BE51" s="269">
        <f t="shared" si="29"/>
        <v>0</v>
      </c>
      <c r="BF51" s="179">
        <v>1</v>
      </c>
      <c r="BG51" s="179"/>
      <c r="BH51" s="179"/>
      <c r="BI51" s="179"/>
      <c r="BJ51" s="269">
        <f t="shared" si="30"/>
        <v>0</v>
      </c>
      <c r="BK51" s="153">
        <f t="shared" si="31"/>
        <v>0</v>
      </c>
      <c r="BL51" s="181">
        <v>0</v>
      </c>
      <c r="BM51" s="153">
        <f t="shared" si="32"/>
        <v>0</v>
      </c>
      <c r="BN51" s="153" t="str">
        <f t="shared" si="33"/>
        <v>geen actie</v>
      </c>
      <c r="BO51" s="149">
        <v>55</v>
      </c>
    </row>
    <row r="52" spans="1:67" s="209" customFormat="1" ht="14.25" customHeight="1" x14ac:dyDescent="0.3">
      <c r="A52" s="149">
        <v>56</v>
      </c>
      <c r="B52" s="149" t="str">
        <f t="shared" si="17"/>
        <v>v</v>
      </c>
      <c r="C52" s="201"/>
      <c r="D52" s="301"/>
      <c r="E52" s="153"/>
      <c r="F52" s="153"/>
      <c r="G52" s="153">
        <f t="shared" si="18"/>
        <v>0</v>
      </c>
      <c r="H52" s="153"/>
      <c r="I52" s="153">
        <f>Aantallen!$B$1</f>
        <v>2021</v>
      </c>
      <c r="J52" s="453">
        <f t="shared" si="19"/>
        <v>2021</v>
      </c>
      <c r="K52" s="186">
        <f t="shared" si="20"/>
        <v>0</v>
      </c>
      <c r="L52" s="164"/>
      <c r="M52" s="179">
        <v>1</v>
      </c>
      <c r="N52" s="179"/>
      <c r="O52" s="179"/>
      <c r="P52" s="179"/>
      <c r="Q52" s="269">
        <f t="shared" si="21"/>
        <v>0</v>
      </c>
      <c r="R52" s="179">
        <v>1</v>
      </c>
      <c r="S52" s="179"/>
      <c r="T52" s="179"/>
      <c r="U52" s="179"/>
      <c r="V52" s="269">
        <f t="shared" si="22"/>
        <v>0</v>
      </c>
      <c r="W52" s="179">
        <v>1</v>
      </c>
      <c r="X52" s="179"/>
      <c r="Y52" s="179"/>
      <c r="Z52" s="179"/>
      <c r="AA52" s="269">
        <f t="shared" si="23"/>
        <v>0</v>
      </c>
      <c r="AB52" s="179">
        <v>1</v>
      </c>
      <c r="AC52" s="179"/>
      <c r="AD52" s="179"/>
      <c r="AE52" s="179"/>
      <c r="AF52" s="269">
        <f t="shared" si="24"/>
        <v>0</v>
      </c>
      <c r="AG52" s="179">
        <v>1</v>
      </c>
      <c r="AH52" s="179"/>
      <c r="AI52" s="179"/>
      <c r="AJ52" s="179"/>
      <c r="AK52" s="269">
        <f t="shared" si="25"/>
        <v>0</v>
      </c>
      <c r="AL52" s="179">
        <v>1</v>
      </c>
      <c r="AM52" s="179"/>
      <c r="AN52" s="179"/>
      <c r="AO52" s="179"/>
      <c r="AP52" s="269">
        <f t="shared" si="26"/>
        <v>0</v>
      </c>
      <c r="AQ52" s="179">
        <v>1</v>
      </c>
      <c r="AR52" s="179"/>
      <c r="AS52" s="179"/>
      <c r="AT52" s="179"/>
      <c r="AU52" s="269">
        <f t="shared" si="27"/>
        <v>0</v>
      </c>
      <c r="AV52" s="179">
        <v>1</v>
      </c>
      <c r="AW52" s="179"/>
      <c r="AX52" s="179"/>
      <c r="AY52" s="179"/>
      <c r="AZ52" s="269">
        <f t="shared" si="28"/>
        <v>0</v>
      </c>
      <c r="BA52" s="179">
        <v>1</v>
      </c>
      <c r="BB52" s="179"/>
      <c r="BC52" s="179"/>
      <c r="BD52" s="179"/>
      <c r="BE52" s="269">
        <f t="shared" si="29"/>
        <v>0</v>
      </c>
      <c r="BF52" s="179">
        <v>1</v>
      </c>
      <c r="BG52" s="179"/>
      <c r="BH52" s="179"/>
      <c r="BI52" s="179"/>
      <c r="BJ52" s="269">
        <f t="shared" si="30"/>
        <v>0</v>
      </c>
      <c r="BK52" s="153">
        <f t="shared" si="31"/>
        <v>0</v>
      </c>
      <c r="BL52" s="181">
        <v>0</v>
      </c>
      <c r="BM52" s="153">
        <f t="shared" si="32"/>
        <v>0</v>
      </c>
      <c r="BN52" s="153" t="str">
        <f t="shared" si="33"/>
        <v>geen actie</v>
      </c>
      <c r="BO52" s="149">
        <v>56</v>
      </c>
    </row>
    <row r="53" spans="1:67" s="209" customFormat="1" x14ac:dyDescent="0.3">
      <c r="A53" s="149">
        <v>57</v>
      </c>
      <c r="B53" s="149" t="str">
        <f t="shared" si="17"/>
        <v>v</v>
      </c>
      <c r="C53" s="201"/>
      <c r="D53" s="301"/>
      <c r="E53" s="153"/>
      <c r="F53" s="153"/>
      <c r="G53" s="153">
        <f t="shared" si="18"/>
        <v>0</v>
      </c>
      <c r="H53" s="153"/>
      <c r="I53" s="153">
        <f>Aantallen!$B$1</f>
        <v>2021</v>
      </c>
      <c r="J53" s="453">
        <f t="shared" si="19"/>
        <v>2021</v>
      </c>
      <c r="K53" s="186">
        <f t="shared" si="20"/>
        <v>0</v>
      </c>
      <c r="L53" s="164"/>
      <c r="M53" s="179">
        <v>1</v>
      </c>
      <c r="N53" s="179"/>
      <c r="O53" s="179"/>
      <c r="P53" s="179"/>
      <c r="Q53" s="269">
        <f t="shared" si="21"/>
        <v>0</v>
      </c>
      <c r="R53" s="179">
        <v>1</v>
      </c>
      <c r="S53" s="179"/>
      <c r="T53" s="179"/>
      <c r="U53" s="179"/>
      <c r="V53" s="269">
        <f t="shared" si="22"/>
        <v>0</v>
      </c>
      <c r="W53" s="179">
        <v>1</v>
      </c>
      <c r="X53" s="179"/>
      <c r="Y53" s="179"/>
      <c r="Z53" s="179"/>
      <c r="AA53" s="269">
        <f t="shared" si="23"/>
        <v>0</v>
      </c>
      <c r="AB53" s="179">
        <v>1</v>
      </c>
      <c r="AC53" s="179"/>
      <c r="AD53" s="179"/>
      <c r="AE53" s="179"/>
      <c r="AF53" s="269">
        <f t="shared" si="24"/>
        <v>0</v>
      </c>
      <c r="AG53" s="179">
        <v>1</v>
      </c>
      <c r="AH53" s="179"/>
      <c r="AI53" s="179"/>
      <c r="AJ53" s="179"/>
      <c r="AK53" s="269">
        <f t="shared" si="25"/>
        <v>0</v>
      </c>
      <c r="AL53" s="179">
        <v>1</v>
      </c>
      <c r="AM53" s="179"/>
      <c r="AN53" s="179"/>
      <c r="AO53" s="179"/>
      <c r="AP53" s="269">
        <f t="shared" si="26"/>
        <v>0</v>
      </c>
      <c r="AQ53" s="179">
        <v>1</v>
      </c>
      <c r="AR53" s="179"/>
      <c r="AS53" s="179"/>
      <c r="AT53" s="179"/>
      <c r="AU53" s="269">
        <f t="shared" si="27"/>
        <v>0</v>
      </c>
      <c r="AV53" s="179">
        <v>1</v>
      </c>
      <c r="AW53" s="179"/>
      <c r="AX53" s="179"/>
      <c r="AY53" s="179"/>
      <c r="AZ53" s="269">
        <f t="shared" si="28"/>
        <v>0</v>
      </c>
      <c r="BA53" s="179">
        <v>1</v>
      </c>
      <c r="BB53" s="179"/>
      <c r="BC53" s="179"/>
      <c r="BD53" s="179"/>
      <c r="BE53" s="269">
        <f t="shared" si="29"/>
        <v>0</v>
      </c>
      <c r="BF53" s="179">
        <v>1</v>
      </c>
      <c r="BG53" s="179"/>
      <c r="BH53" s="179"/>
      <c r="BI53" s="179"/>
      <c r="BJ53" s="269">
        <f t="shared" si="30"/>
        <v>0</v>
      </c>
      <c r="BK53" s="153">
        <f t="shared" si="31"/>
        <v>0</v>
      </c>
      <c r="BL53" s="181">
        <v>0</v>
      </c>
      <c r="BM53" s="153">
        <f t="shared" si="32"/>
        <v>0</v>
      </c>
      <c r="BN53" s="153" t="str">
        <f t="shared" si="33"/>
        <v>geen actie</v>
      </c>
      <c r="BO53" s="149">
        <v>57</v>
      </c>
    </row>
    <row r="54" spans="1:67" s="209" customFormat="1" ht="16.2" customHeight="1" x14ac:dyDescent="0.3">
      <c r="A54" s="149">
        <v>58</v>
      </c>
      <c r="B54" s="149" t="str">
        <f t="shared" si="17"/>
        <v>v</v>
      </c>
      <c r="C54" s="201"/>
      <c r="D54" s="301"/>
      <c r="E54" s="153"/>
      <c r="F54" s="153"/>
      <c r="G54" s="153">
        <f t="shared" si="18"/>
        <v>0</v>
      </c>
      <c r="H54" s="153"/>
      <c r="I54" s="153">
        <f>Aantallen!$B$1</f>
        <v>2021</v>
      </c>
      <c r="J54" s="453">
        <f t="shared" si="19"/>
        <v>2021</v>
      </c>
      <c r="K54" s="186">
        <f t="shared" si="20"/>
        <v>0</v>
      </c>
      <c r="L54" s="164"/>
      <c r="M54" s="179">
        <v>1</v>
      </c>
      <c r="N54" s="179"/>
      <c r="O54" s="179"/>
      <c r="P54" s="179"/>
      <c r="Q54" s="269">
        <f t="shared" si="21"/>
        <v>0</v>
      </c>
      <c r="R54" s="179">
        <v>1</v>
      </c>
      <c r="S54" s="179"/>
      <c r="T54" s="179"/>
      <c r="U54" s="179"/>
      <c r="V54" s="269">
        <f t="shared" si="22"/>
        <v>0</v>
      </c>
      <c r="W54" s="179">
        <v>1</v>
      </c>
      <c r="X54" s="179"/>
      <c r="Y54" s="179"/>
      <c r="Z54" s="179"/>
      <c r="AA54" s="269">
        <f t="shared" si="23"/>
        <v>0</v>
      </c>
      <c r="AB54" s="179">
        <v>1</v>
      </c>
      <c r="AC54" s="179"/>
      <c r="AD54" s="179"/>
      <c r="AE54" s="179"/>
      <c r="AF54" s="269">
        <f t="shared" si="24"/>
        <v>0</v>
      </c>
      <c r="AG54" s="179">
        <v>1</v>
      </c>
      <c r="AH54" s="179"/>
      <c r="AI54" s="179"/>
      <c r="AJ54" s="179"/>
      <c r="AK54" s="269">
        <f t="shared" si="25"/>
        <v>0</v>
      </c>
      <c r="AL54" s="179">
        <v>1</v>
      </c>
      <c r="AM54" s="179"/>
      <c r="AN54" s="179"/>
      <c r="AO54" s="179"/>
      <c r="AP54" s="269">
        <f t="shared" si="26"/>
        <v>0</v>
      </c>
      <c r="AQ54" s="179">
        <v>1</v>
      </c>
      <c r="AR54" s="179"/>
      <c r="AS54" s="179"/>
      <c r="AT54" s="179"/>
      <c r="AU54" s="269">
        <f t="shared" si="27"/>
        <v>0</v>
      </c>
      <c r="AV54" s="179">
        <v>1</v>
      </c>
      <c r="AW54" s="179"/>
      <c r="AX54" s="179"/>
      <c r="AY54" s="179"/>
      <c r="AZ54" s="269">
        <f t="shared" si="28"/>
        <v>0</v>
      </c>
      <c r="BA54" s="179">
        <v>1</v>
      </c>
      <c r="BB54" s="179"/>
      <c r="BC54" s="179"/>
      <c r="BD54" s="179"/>
      <c r="BE54" s="269">
        <f t="shared" si="29"/>
        <v>0</v>
      </c>
      <c r="BF54" s="179">
        <v>1</v>
      </c>
      <c r="BG54" s="179"/>
      <c r="BH54" s="179"/>
      <c r="BI54" s="179"/>
      <c r="BJ54" s="269">
        <f t="shared" si="30"/>
        <v>0</v>
      </c>
      <c r="BK54" s="153">
        <f t="shared" si="31"/>
        <v>0</v>
      </c>
      <c r="BL54" s="181">
        <v>0</v>
      </c>
      <c r="BM54" s="153">
        <f t="shared" si="32"/>
        <v>0</v>
      </c>
      <c r="BN54" s="153" t="str">
        <f t="shared" si="33"/>
        <v>geen actie</v>
      </c>
      <c r="BO54" s="149">
        <v>58</v>
      </c>
    </row>
    <row r="55" spans="1:67" s="209" customFormat="1" ht="16.2" customHeight="1" x14ac:dyDescent="0.3">
      <c r="A55" s="149">
        <v>59</v>
      </c>
      <c r="B55" s="149" t="str">
        <f t="shared" si="17"/>
        <v>v</v>
      </c>
      <c r="C55" s="201"/>
      <c r="D55" s="301"/>
      <c r="E55" s="153"/>
      <c r="F55" s="153"/>
      <c r="G55" s="153">
        <f t="shared" si="18"/>
        <v>0</v>
      </c>
      <c r="H55" s="153"/>
      <c r="I55" s="153">
        <f>Aantallen!$B$1</f>
        <v>2021</v>
      </c>
      <c r="J55" s="453">
        <f t="shared" si="19"/>
        <v>2021</v>
      </c>
      <c r="K55" s="186">
        <f t="shared" si="20"/>
        <v>0</v>
      </c>
      <c r="L55" s="164"/>
      <c r="M55" s="179">
        <v>1</v>
      </c>
      <c r="N55" s="179"/>
      <c r="O55" s="179"/>
      <c r="P55" s="179"/>
      <c r="Q55" s="269">
        <f t="shared" si="21"/>
        <v>0</v>
      </c>
      <c r="R55" s="179">
        <v>1</v>
      </c>
      <c r="S55" s="179"/>
      <c r="T55" s="179"/>
      <c r="U55" s="179"/>
      <c r="V55" s="269">
        <f t="shared" si="22"/>
        <v>0</v>
      </c>
      <c r="W55" s="179">
        <v>1</v>
      </c>
      <c r="X55" s="179"/>
      <c r="Y55" s="179"/>
      <c r="Z55" s="179"/>
      <c r="AA55" s="269">
        <f t="shared" si="23"/>
        <v>0</v>
      </c>
      <c r="AB55" s="179">
        <v>1</v>
      </c>
      <c r="AC55" s="179"/>
      <c r="AD55" s="179"/>
      <c r="AE55" s="179"/>
      <c r="AF55" s="269">
        <f t="shared" si="24"/>
        <v>0</v>
      </c>
      <c r="AG55" s="179">
        <v>1</v>
      </c>
      <c r="AH55" s="179"/>
      <c r="AI55" s="179"/>
      <c r="AJ55" s="179"/>
      <c r="AK55" s="269">
        <f t="shared" si="25"/>
        <v>0</v>
      </c>
      <c r="AL55" s="179">
        <v>1</v>
      </c>
      <c r="AM55" s="179"/>
      <c r="AN55" s="179"/>
      <c r="AO55" s="179"/>
      <c r="AP55" s="269">
        <f t="shared" si="26"/>
        <v>0</v>
      </c>
      <c r="AQ55" s="179">
        <v>1</v>
      </c>
      <c r="AR55" s="179"/>
      <c r="AS55" s="179"/>
      <c r="AT55" s="179"/>
      <c r="AU55" s="269">
        <f t="shared" si="27"/>
        <v>0</v>
      </c>
      <c r="AV55" s="179">
        <v>1</v>
      </c>
      <c r="AW55" s="179"/>
      <c r="AX55" s="179"/>
      <c r="AY55" s="179"/>
      <c r="AZ55" s="269">
        <f t="shared" si="28"/>
        <v>0</v>
      </c>
      <c r="BA55" s="179">
        <v>1</v>
      </c>
      <c r="BB55" s="179"/>
      <c r="BC55" s="179"/>
      <c r="BD55" s="179"/>
      <c r="BE55" s="269">
        <f t="shared" si="29"/>
        <v>0</v>
      </c>
      <c r="BF55" s="179">
        <v>1</v>
      </c>
      <c r="BG55" s="179"/>
      <c r="BH55" s="179"/>
      <c r="BI55" s="179"/>
      <c r="BJ55" s="269">
        <f t="shared" si="30"/>
        <v>0</v>
      </c>
      <c r="BK55" s="153">
        <f t="shared" si="31"/>
        <v>0</v>
      </c>
      <c r="BL55" s="181">
        <v>0</v>
      </c>
      <c r="BM55" s="153">
        <f t="shared" si="32"/>
        <v>0</v>
      </c>
      <c r="BN55" s="153" t="str">
        <f t="shared" si="33"/>
        <v>geen actie</v>
      </c>
      <c r="BO55" s="149">
        <v>59</v>
      </c>
    </row>
    <row r="56" spans="1:67" s="209" customFormat="1" x14ac:dyDescent="0.3">
      <c r="A56" s="149">
        <v>60</v>
      </c>
      <c r="B56" s="149" t="str">
        <f t="shared" si="17"/>
        <v>v</v>
      </c>
      <c r="C56" s="201"/>
      <c r="D56" s="301"/>
      <c r="E56" s="153"/>
      <c r="F56" s="153"/>
      <c r="G56" s="153">
        <f t="shared" si="18"/>
        <v>0</v>
      </c>
      <c r="H56" s="153"/>
      <c r="I56" s="153">
        <f>Aantallen!$B$1</f>
        <v>2021</v>
      </c>
      <c r="J56" s="453">
        <f t="shared" si="19"/>
        <v>2021</v>
      </c>
      <c r="K56" s="186">
        <f t="shared" si="20"/>
        <v>0</v>
      </c>
      <c r="L56" s="164"/>
      <c r="M56" s="179">
        <v>1</v>
      </c>
      <c r="N56" s="179"/>
      <c r="O56" s="179"/>
      <c r="P56" s="179"/>
      <c r="Q56" s="269">
        <f t="shared" si="21"/>
        <v>0</v>
      </c>
      <c r="R56" s="179">
        <v>1</v>
      </c>
      <c r="S56" s="179"/>
      <c r="T56" s="179"/>
      <c r="U56" s="179"/>
      <c r="V56" s="269">
        <f t="shared" si="22"/>
        <v>0</v>
      </c>
      <c r="W56" s="179">
        <v>1</v>
      </c>
      <c r="X56" s="179"/>
      <c r="Y56" s="179"/>
      <c r="Z56" s="179"/>
      <c r="AA56" s="269">
        <f t="shared" si="23"/>
        <v>0</v>
      </c>
      <c r="AB56" s="179">
        <v>1</v>
      </c>
      <c r="AC56" s="179"/>
      <c r="AD56" s="179"/>
      <c r="AE56" s="179"/>
      <c r="AF56" s="269">
        <f t="shared" si="24"/>
        <v>0</v>
      </c>
      <c r="AG56" s="179">
        <v>1</v>
      </c>
      <c r="AH56" s="179"/>
      <c r="AI56" s="179"/>
      <c r="AJ56" s="179"/>
      <c r="AK56" s="269">
        <f t="shared" si="25"/>
        <v>0</v>
      </c>
      <c r="AL56" s="179">
        <v>1</v>
      </c>
      <c r="AM56" s="179"/>
      <c r="AN56" s="179"/>
      <c r="AO56" s="179"/>
      <c r="AP56" s="269">
        <f t="shared" si="26"/>
        <v>0</v>
      </c>
      <c r="AQ56" s="179">
        <v>1</v>
      </c>
      <c r="AR56" s="179"/>
      <c r="AS56" s="179"/>
      <c r="AT56" s="179"/>
      <c r="AU56" s="269">
        <f t="shared" si="27"/>
        <v>0</v>
      </c>
      <c r="AV56" s="179">
        <v>1</v>
      </c>
      <c r="AW56" s="179"/>
      <c r="AX56" s="179"/>
      <c r="AY56" s="179"/>
      <c r="AZ56" s="269">
        <f t="shared" si="28"/>
        <v>0</v>
      </c>
      <c r="BA56" s="179">
        <v>1</v>
      </c>
      <c r="BB56" s="179"/>
      <c r="BC56" s="179"/>
      <c r="BD56" s="179"/>
      <c r="BE56" s="269">
        <f t="shared" si="29"/>
        <v>0</v>
      </c>
      <c r="BF56" s="179">
        <v>1</v>
      </c>
      <c r="BG56" s="179"/>
      <c r="BH56" s="179"/>
      <c r="BI56" s="179"/>
      <c r="BJ56" s="269">
        <f t="shared" si="30"/>
        <v>0</v>
      </c>
      <c r="BK56" s="153">
        <f t="shared" si="31"/>
        <v>0</v>
      </c>
      <c r="BL56" s="181">
        <v>0</v>
      </c>
      <c r="BM56" s="153">
        <v>0</v>
      </c>
      <c r="BN56" s="153" t="str">
        <f t="shared" si="33"/>
        <v>geen actie</v>
      </c>
      <c r="BO56" s="149">
        <v>60</v>
      </c>
    </row>
    <row r="57" spans="1:67" s="209" customFormat="1" x14ac:dyDescent="0.3">
      <c r="A57" s="149">
        <v>61</v>
      </c>
      <c r="B57" s="149" t="str">
        <f t="shared" si="17"/>
        <v>v</v>
      </c>
      <c r="C57" s="201"/>
      <c r="D57" s="301"/>
      <c r="E57" s="153"/>
      <c r="F57" s="153"/>
      <c r="G57" s="153">
        <f t="shared" si="18"/>
        <v>0</v>
      </c>
      <c r="H57" s="153"/>
      <c r="I57" s="153">
        <f>Aantallen!$B$1</f>
        <v>2021</v>
      </c>
      <c r="J57" s="453">
        <f t="shared" si="19"/>
        <v>2021</v>
      </c>
      <c r="K57" s="186">
        <f t="shared" si="20"/>
        <v>0</v>
      </c>
      <c r="L57" s="164"/>
      <c r="M57" s="179">
        <v>1</v>
      </c>
      <c r="N57" s="179"/>
      <c r="O57" s="179"/>
      <c r="P57" s="179"/>
      <c r="Q57" s="269">
        <f t="shared" si="21"/>
        <v>0</v>
      </c>
      <c r="R57" s="179">
        <v>1</v>
      </c>
      <c r="S57" s="179"/>
      <c r="T57" s="179"/>
      <c r="U57" s="179"/>
      <c r="V57" s="269">
        <f t="shared" si="22"/>
        <v>0</v>
      </c>
      <c r="W57" s="179">
        <v>1</v>
      </c>
      <c r="X57" s="179"/>
      <c r="Y57" s="179"/>
      <c r="Z57" s="179"/>
      <c r="AA57" s="269">
        <f t="shared" si="23"/>
        <v>0</v>
      </c>
      <c r="AB57" s="179">
        <v>1</v>
      </c>
      <c r="AC57" s="179"/>
      <c r="AD57" s="179"/>
      <c r="AE57" s="179"/>
      <c r="AF57" s="269">
        <f t="shared" si="24"/>
        <v>0</v>
      </c>
      <c r="AG57" s="179">
        <v>1</v>
      </c>
      <c r="AH57" s="179"/>
      <c r="AI57" s="179"/>
      <c r="AJ57" s="179"/>
      <c r="AK57" s="269">
        <f t="shared" si="25"/>
        <v>0</v>
      </c>
      <c r="AL57" s="179">
        <v>1</v>
      </c>
      <c r="AM57" s="179"/>
      <c r="AN57" s="179"/>
      <c r="AO57" s="179"/>
      <c r="AP57" s="269">
        <f t="shared" si="26"/>
        <v>0</v>
      </c>
      <c r="AQ57" s="179">
        <v>1</v>
      </c>
      <c r="AR57" s="179"/>
      <c r="AS57" s="179"/>
      <c r="AT57" s="179"/>
      <c r="AU57" s="269">
        <f t="shared" si="27"/>
        <v>0</v>
      </c>
      <c r="AV57" s="179">
        <v>1</v>
      </c>
      <c r="AW57" s="179"/>
      <c r="AX57" s="179"/>
      <c r="AY57" s="179"/>
      <c r="AZ57" s="269">
        <f t="shared" si="28"/>
        <v>0</v>
      </c>
      <c r="BA57" s="179">
        <v>1</v>
      </c>
      <c r="BB57" s="179"/>
      <c r="BC57" s="179"/>
      <c r="BD57" s="179"/>
      <c r="BE57" s="269">
        <f t="shared" si="29"/>
        <v>0</v>
      </c>
      <c r="BF57" s="179">
        <v>1</v>
      </c>
      <c r="BG57" s="179"/>
      <c r="BH57" s="179"/>
      <c r="BI57" s="179"/>
      <c r="BJ57" s="269">
        <f t="shared" si="30"/>
        <v>0</v>
      </c>
      <c r="BK57" s="153">
        <f t="shared" si="31"/>
        <v>0</v>
      </c>
      <c r="BL57" s="181">
        <v>0</v>
      </c>
      <c r="BM57" s="153">
        <v>0</v>
      </c>
      <c r="BN57" s="153" t="str">
        <f t="shared" si="33"/>
        <v>geen actie</v>
      </c>
      <c r="BO57" s="149">
        <v>61</v>
      </c>
    </row>
    <row r="58" spans="1:67" s="209" customFormat="1" ht="13.95" customHeight="1" x14ac:dyDescent="0.3">
      <c r="A58" s="149">
        <v>62</v>
      </c>
      <c r="B58" s="149" t="str">
        <f t="shared" si="17"/>
        <v>v</v>
      </c>
      <c r="C58" s="201"/>
      <c r="D58" s="301"/>
      <c r="E58" s="153"/>
      <c r="F58" s="153"/>
      <c r="G58" s="153">
        <f t="shared" si="18"/>
        <v>0</v>
      </c>
      <c r="H58" s="153"/>
      <c r="I58" s="153">
        <f>Aantallen!$B$1</f>
        <v>2021</v>
      </c>
      <c r="J58" s="453">
        <f t="shared" si="19"/>
        <v>2021</v>
      </c>
      <c r="K58" s="186">
        <f t="shared" si="20"/>
        <v>0</v>
      </c>
      <c r="L58" s="164"/>
      <c r="M58" s="179">
        <v>1</v>
      </c>
      <c r="N58" s="179"/>
      <c r="O58" s="179"/>
      <c r="P58" s="179"/>
      <c r="Q58" s="269">
        <f t="shared" si="21"/>
        <v>0</v>
      </c>
      <c r="R58" s="179">
        <v>1</v>
      </c>
      <c r="S58" s="179"/>
      <c r="T58" s="179"/>
      <c r="U58" s="179"/>
      <c r="V58" s="269">
        <f t="shared" si="22"/>
        <v>0</v>
      </c>
      <c r="W58" s="179">
        <v>1</v>
      </c>
      <c r="X58" s="179"/>
      <c r="Y58" s="179"/>
      <c r="Z58" s="179"/>
      <c r="AA58" s="269">
        <f t="shared" si="23"/>
        <v>0</v>
      </c>
      <c r="AB58" s="179">
        <v>1</v>
      </c>
      <c r="AC58" s="179"/>
      <c r="AD58" s="179"/>
      <c r="AE58" s="179"/>
      <c r="AF58" s="269">
        <f t="shared" si="24"/>
        <v>0</v>
      </c>
      <c r="AG58" s="179">
        <v>1</v>
      </c>
      <c r="AH58" s="179"/>
      <c r="AI58" s="179"/>
      <c r="AJ58" s="179"/>
      <c r="AK58" s="269">
        <f t="shared" si="25"/>
        <v>0</v>
      </c>
      <c r="AL58" s="179">
        <v>1</v>
      </c>
      <c r="AM58" s="179"/>
      <c r="AN58" s="179"/>
      <c r="AO58" s="179"/>
      <c r="AP58" s="269">
        <f t="shared" si="26"/>
        <v>0</v>
      </c>
      <c r="AQ58" s="179">
        <v>1</v>
      </c>
      <c r="AR58" s="179"/>
      <c r="AS58" s="179"/>
      <c r="AT58" s="179"/>
      <c r="AU58" s="269">
        <f t="shared" si="27"/>
        <v>0</v>
      </c>
      <c r="AV58" s="179">
        <v>1</v>
      </c>
      <c r="AW58" s="179"/>
      <c r="AX58" s="179"/>
      <c r="AY58" s="179"/>
      <c r="AZ58" s="269">
        <f t="shared" si="28"/>
        <v>0</v>
      </c>
      <c r="BA58" s="179">
        <v>1</v>
      </c>
      <c r="BB58" s="179"/>
      <c r="BC58" s="179"/>
      <c r="BD58" s="179"/>
      <c r="BE58" s="269">
        <f t="shared" si="29"/>
        <v>0</v>
      </c>
      <c r="BF58" s="179">
        <v>1</v>
      </c>
      <c r="BG58" s="179"/>
      <c r="BH58" s="179"/>
      <c r="BI58" s="179"/>
      <c r="BJ58" s="269">
        <f t="shared" si="30"/>
        <v>0</v>
      </c>
      <c r="BK58" s="153">
        <f t="shared" si="31"/>
        <v>0</v>
      </c>
      <c r="BL58" s="181">
        <v>0</v>
      </c>
      <c r="BM58" s="153">
        <v>0</v>
      </c>
      <c r="BN58" s="153" t="str">
        <f t="shared" si="33"/>
        <v>geen actie</v>
      </c>
      <c r="BO58" s="149">
        <v>62</v>
      </c>
    </row>
    <row r="59" spans="1:67" s="209" customFormat="1" ht="15.45" customHeight="1" x14ac:dyDescent="0.3">
      <c r="A59" s="149">
        <v>63</v>
      </c>
      <c r="B59" s="149" t="str">
        <f t="shared" si="17"/>
        <v>v</v>
      </c>
      <c r="C59" s="201"/>
      <c r="D59" s="301"/>
      <c r="E59" s="153"/>
      <c r="F59" s="153"/>
      <c r="G59" s="153">
        <f t="shared" si="18"/>
        <v>0</v>
      </c>
      <c r="H59" s="153"/>
      <c r="I59" s="153">
        <f>Aantallen!$B$1</f>
        <v>2021</v>
      </c>
      <c r="J59" s="453">
        <f t="shared" si="19"/>
        <v>2021</v>
      </c>
      <c r="K59" s="186">
        <f t="shared" si="20"/>
        <v>0</v>
      </c>
      <c r="L59" s="164"/>
      <c r="M59" s="179">
        <v>1</v>
      </c>
      <c r="N59" s="179"/>
      <c r="O59" s="179"/>
      <c r="P59" s="179"/>
      <c r="Q59" s="269">
        <f t="shared" si="21"/>
        <v>0</v>
      </c>
      <c r="R59" s="179">
        <v>1</v>
      </c>
      <c r="S59" s="179"/>
      <c r="T59" s="179"/>
      <c r="U59" s="179"/>
      <c r="V59" s="269">
        <f t="shared" si="22"/>
        <v>0</v>
      </c>
      <c r="W59" s="179">
        <v>1</v>
      </c>
      <c r="X59" s="179"/>
      <c r="Y59" s="179"/>
      <c r="Z59" s="179"/>
      <c r="AA59" s="269">
        <f t="shared" si="23"/>
        <v>0</v>
      </c>
      <c r="AB59" s="179">
        <v>1</v>
      </c>
      <c r="AC59" s="179"/>
      <c r="AD59" s="179"/>
      <c r="AE59" s="179"/>
      <c r="AF59" s="269">
        <f t="shared" si="24"/>
        <v>0</v>
      </c>
      <c r="AG59" s="179">
        <v>1</v>
      </c>
      <c r="AH59" s="179"/>
      <c r="AI59" s="179"/>
      <c r="AJ59" s="179"/>
      <c r="AK59" s="269">
        <f t="shared" si="25"/>
        <v>0</v>
      </c>
      <c r="AL59" s="179">
        <v>1</v>
      </c>
      <c r="AM59" s="179"/>
      <c r="AN59" s="179"/>
      <c r="AO59" s="179"/>
      <c r="AP59" s="269">
        <f t="shared" si="26"/>
        <v>0</v>
      </c>
      <c r="AQ59" s="179">
        <v>1</v>
      </c>
      <c r="AR59" s="179"/>
      <c r="AS59" s="179"/>
      <c r="AT59" s="179"/>
      <c r="AU59" s="269">
        <f t="shared" si="27"/>
        <v>0</v>
      </c>
      <c r="AV59" s="179">
        <v>1</v>
      </c>
      <c r="AW59" s="179"/>
      <c r="AX59" s="179"/>
      <c r="AY59" s="179"/>
      <c r="AZ59" s="269">
        <f t="shared" si="28"/>
        <v>0</v>
      </c>
      <c r="BA59" s="179">
        <v>1</v>
      </c>
      <c r="BB59" s="179"/>
      <c r="BC59" s="179"/>
      <c r="BD59" s="179"/>
      <c r="BE59" s="269">
        <f t="shared" si="29"/>
        <v>0</v>
      </c>
      <c r="BF59" s="179">
        <v>1</v>
      </c>
      <c r="BG59" s="179"/>
      <c r="BH59" s="179"/>
      <c r="BI59" s="179"/>
      <c r="BJ59" s="269">
        <f t="shared" si="30"/>
        <v>0</v>
      </c>
      <c r="BK59" s="153">
        <f t="shared" si="31"/>
        <v>0</v>
      </c>
      <c r="BL59" s="181">
        <v>0</v>
      </c>
      <c r="BM59" s="153">
        <f t="shared" ref="BM59:BM90" si="34">BK59-BL59</f>
        <v>0</v>
      </c>
      <c r="BN59" s="153" t="str">
        <f t="shared" si="33"/>
        <v>geen actie</v>
      </c>
      <c r="BO59" s="149">
        <v>63</v>
      </c>
    </row>
    <row r="60" spans="1:67" s="209" customFormat="1" ht="13.95" customHeight="1" x14ac:dyDescent="0.3">
      <c r="A60" s="149">
        <v>64</v>
      </c>
      <c r="B60" s="149" t="str">
        <f t="shared" si="17"/>
        <v>v</v>
      </c>
      <c r="C60" s="201"/>
      <c r="D60" s="301"/>
      <c r="E60" s="153"/>
      <c r="F60" s="153"/>
      <c r="G60" s="153">
        <f t="shared" si="18"/>
        <v>0</v>
      </c>
      <c r="H60" s="153"/>
      <c r="I60" s="153">
        <f>Aantallen!$B$1</f>
        <v>2021</v>
      </c>
      <c r="J60" s="453">
        <f t="shared" si="19"/>
        <v>2021</v>
      </c>
      <c r="K60" s="186">
        <f t="shared" si="20"/>
        <v>0</v>
      </c>
      <c r="L60" s="164"/>
      <c r="M60" s="179">
        <v>1</v>
      </c>
      <c r="N60" s="179"/>
      <c r="O60" s="179"/>
      <c r="P60" s="179"/>
      <c r="Q60" s="269">
        <f t="shared" si="21"/>
        <v>0</v>
      </c>
      <c r="R60" s="179">
        <v>1</v>
      </c>
      <c r="S60" s="179"/>
      <c r="T60" s="179"/>
      <c r="U60" s="179"/>
      <c r="V60" s="269">
        <f t="shared" si="22"/>
        <v>0</v>
      </c>
      <c r="W60" s="179">
        <v>1</v>
      </c>
      <c r="X60" s="179"/>
      <c r="Y60" s="179"/>
      <c r="Z60" s="179"/>
      <c r="AA60" s="269">
        <f t="shared" si="23"/>
        <v>0</v>
      </c>
      <c r="AB60" s="179">
        <v>1</v>
      </c>
      <c r="AC60" s="179"/>
      <c r="AD60" s="179"/>
      <c r="AE60" s="179"/>
      <c r="AF60" s="269">
        <f t="shared" si="24"/>
        <v>0</v>
      </c>
      <c r="AG60" s="179">
        <v>1</v>
      </c>
      <c r="AH60" s="179"/>
      <c r="AI60" s="179"/>
      <c r="AJ60" s="179"/>
      <c r="AK60" s="269">
        <f t="shared" si="25"/>
        <v>0</v>
      </c>
      <c r="AL60" s="179">
        <v>1</v>
      </c>
      <c r="AM60" s="179"/>
      <c r="AN60" s="179"/>
      <c r="AO60" s="179"/>
      <c r="AP60" s="269">
        <f t="shared" si="26"/>
        <v>0</v>
      </c>
      <c r="AQ60" s="179">
        <v>1</v>
      </c>
      <c r="AR60" s="179"/>
      <c r="AS60" s="179"/>
      <c r="AT60" s="179"/>
      <c r="AU60" s="269">
        <f t="shared" si="27"/>
        <v>0</v>
      </c>
      <c r="AV60" s="179">
        <v>1</v>
      </c>
      <c r="AW60" s="179"/>
      <c r="AX60" s="179"/>
      <c r="AY60" s="179"/>
      <c r="AZ60" s="269">
        <f t="shared" si="28"/>
        <v>0</v>
      </c>
      <c r="BA60" s="179">
        <v>1</v>
      </c>
      <c r="BB60" s="179"/>
      <c r="BC60" s="179"/>
      <c r="BD60" s="179"/>
      <c r="BE60" s="269">
        <f t="shared" si="29"/>
        <v>0</v>
      </c>
      <c r="BF60" s="179">
        <v>1</v>
      </c>
      <c r="BG60" s="179"/>
      <c r="BH60" s="179"/>
      <c r="BI60" s="179"/>
      <c r="BJ60" s="269">
        <f t="shared" si="30"/>
        <v>0</v>
      </c>
      <c r="BK60" s="153">
        <f t="shared" si="31"/>
        <v>0</v>
      </c>
      <c r="BL60" s="181">
        <v>0</v>
      </c>
      <c r="BM60" s="153">
        <f t="shared" si="34"/>
        <v>0</v>
      </c>
      <c r="BN60" s="153" t="str">
        <f t="shared" si="33"/>
        <v>geen actie</v>
      </c>
      <c r="BO60" s="149">
        <v>64</v>
      </c>
    </row>
    <row r="61" spans="1:67" s="209" customFormat="1" x14ac:dyDescent="0.3">
      <c r="A61" s="149">
        <v>65</v>
      </c>
      <c r="B61" s="149" t="str">
        <f t="shared" si="17"/>
        <v>v</v>
      </c>
      <c r="C61" s="201"/>
      <c r="D61" s="301"/>
      <c r="E61" s="153"/>
      <c r="F61" s="153"/>
      <c r="G61" s="153">
        <f t="shared" si="18"/>
        <v>0</v>
      </c>
      <c r="H61" s="153"/>
      <c r="I61" s="153">
        <f>Aantallen!$B$1</f>
        <v>2021</v>
      </c>
      <c r="J61" s="453">
        <f t="shared" si="19"/>
        <v>2021</v>
      </c>
      <c r="K61" s="186">
        <f t="shared" si="20"/>
        <v>0</v>
      </c>
      <c r="L61" s="164"/>
      <c r="M61" s="179">
        <v>1</v>
      </c>
      <c r="N61" s="179"/>
      <c r="O61" s="179"/>
      <c r="P61" s="179"/>
      <c r="Q61" s="269">
        <f t="shared" si="21"/>
        <v>0</v>
      </c>
      <c r="R61" s="179">
        <v>1</v>
      </c>
      <c r="S61" s="179"/>
      <c r="T61" s="179"/>
      <c r="U61" s="179"/>
      <c r="V61" s="269">
        <f t="shared" si="22"/>
        <v>0</v>
      </c>
      <c r="W61" s="179">
        <v>1</v>
      </c>
      <c r="X61" s="179"/>
      <c r="Y61" s="179"/>
      <c r="Z61" s="179"/>
      <c r="AA61" s="269">
        <f t="shared" si="23"/>
        <v>0</v>
      </c>
      <c r="AB61" s="179">
        <v>1</v>
      </c>
      <c r="AC61" s="179"/>
      <c r="AD61" s="179"/>
      <c r="AE61" s="179"/>
      <c r="AF61" s="269">
        <f t="shared" si="24"/>
        <v>0</v>
      </c>
      <c r="AG61" s="179">
        <v>1</v>
      </c>
      <c r="AH61" s="179"/>
      <c r="AI61" s="179"/>
      <c r="AJ61" s="179"/>
      <c r="AK61" s="269">
        <f t="shared" si="25"/>
        <v>0</v>
      </c>
      <c r="AL61" s="179">
        <v>1</v>
      </c>
      <c r="AM61" s="179"/>
      <c r="AN61" s="179"/>
      <c r="AO61" s="179"/>
      <c r="AP61" s="269">
        <f t="shared" si="26"/>
        <v>0</v>
      </c>
      <c r="AQ61" s="179">
        <v>1</v>
      </c>
      <c r="AR61" s="179"/>
      <c r="AS61" s="179"/>
      <c r="AT61" s="179"/>
      <c r="AU61" s="269">
        <f t="shared" si="27"/>
        <v>0</v>
      </c>
      <c r="AV61" s="179">
        <v>1</v>
      </c>
      <c r="AW61" s="179"/>
      <c r="AX61" s="179"/>
      <c r="AY61" s="179"/>
      <c r="AZ61" s="269">
        <f t="shared" si="28"/>
        <v>0</v>
      </c>
      <c r="BA61" s="179">
        <v>1</v>
      </c>
      <c r="BB61" s="179"/>
      <c r="BC61" s="179"/>
      <c r="BD61" s="179"/>
      <c r="BE61" s="269">
        <f t="shared" si="29"/>
        <v>0</v>
      </c>
      <c r="BF61" s="179">
        <v>1</v>
      </c>
      <c r="BG61" s="179"/>
      <c r="BH61" s="179"/>
      <c r="BI61" s="179"/>
      <c r="BJ61" s="269">
        <f t="shared" si="30"/>
        <v>0</v>
      </c>
      <c r="BK61" s="153">
        <f t="shared" si="31"/>
        <v>0</v>
      </c>
      <c r="BL61" s="181">
        <v>0</v>
      </c>
      <c r="BM61" s="153">
        <f t="shared" si="34"/>
        <v>0</v>
      </c>
      <c r="BN61" s="153" t="str">
        <f t="shared" si="33"/>
        <v>geen actie</v>
      </c>
      <c r="BO61" s="149">
        <v>65</v>
      </c>
    </row>
    <row r="62" spans="1:67" s="209" customFormat="1" x14ac:dyDescent="0.3">
      <c r="A62" s="149">
        <v>66</v>
      </c>
      <c r="B62" s="149" t="str">
        <f t="shared" si="17"/>
        <v>v</v>
      </c>
      <c r="C62" s="201"/>
      <c r="D62" s="301"/>
      <c r="E62" s="153"/>
      <c r="F62" s="153"/>
      <c r="G62" s="153">
        <f t="shared" si="18"/>
        <v>0</v>
      </c>
      <c r="H62" s="153"/>
      <c r="I62" s="153">
        <f>Aantallen!$B$1</f>
        <v>2021</v>
      </c>
      <c r="J62" s="453">
        <f t="shared" si="19"/>
        <v>2021</v>
      </c>
      <c r="K62" s="186">
        <f t="shared" si="20"/>
        <v>0</v>
      </c>
      <c r="L62" s="164"/>
      <c r="M62" s="179">
        <v>1</v>
      </c>
      <c r="N62" s="179"/>
      <c r="O62" s="179"/>
      <c r="P62" s="179"/>
      <c r="Q62" s="269">
        <f t="shared" si="21"/>
        <v>0</v>
      </c>
      <c r="R62" s="179">
        <v>1</v>
      </c>
      <c r="S62" s="179"/>
      <c r="T62" s="179"/>
      <c r="U62" s="179"/>
      <c r="V62" s="269">
        <f t="shared" si="22"/>
        <v>0</v>
      </c>
      <c r="W62" s="179">
        <v>1</v>
      </c>
      <c r="X62" s="179"/>
      <c r="Y62" s="179"/>
      <c r="Z62" s="179"/>
      <c r="AA62" s="269">
        <f t="shared" si="23"/>
        <v>0</v>
      </c>
      <c r="AB62" s="179">
        <v>1</v>
      </c>
      <c r="AC62" s="179"/>
      <c r="AD62" s="179"/>
      <c r="AE62" s="179"/>
      <c r="AF62" s="269">
        <f t="shared" si="24"/>
        <v>0</v>
      </c>
      <c r="AG62" s="179">
        <v>1</v>
      </c>
      <c r="AH62" s="179"/>
      <c r="AI62" s="179"/>
      <c r="AJ62" s="179"/>
      <c r="AK62" s="269">
        <f t="shared" si="25"/>
        <v>0</v>
      </c>
      <c r="AL62" s="179">
        <v>1</v>
      </c>
      <c r="AM62" s="179"/>
      <c r="AN62" s="179"/>
      <c r="AO62" s="179"/>
      <c r="AP62" s="269">
        <f t="shared" si="26"/>
        <v>0</v>
      </c>
      <c r="AQ62" s="179">
        <v>1</v>
      </c>
      <c r="AR62" s="179"/>
      <c r="AS62" s="179"/>
      <c r="AT62" s="179"/>
      <c r="AU62" s="269">
        <f t="shared" si="27"/>
        <v>0</v>
      </c>
      <c r="AV62" s="179">
        <v>1</v>
      </c>
      <c r="AW62" s="179"/>
      <c r="AX62" s="179"/>
      <c r="AY62" s="179"/>
      <c r="AZ62" s="269">
        <f t="shared" si="28"/>
        <v>0</v>
      </c>
      <c r="BA62" s="179">
        <v>1</v>
      </c>
      <c r="BB62" s="179"/>
      <c r="BC62" s="179"/>
      <c r="BD62" s="179"/>
      <c r="BE62" s="269">
        <f t="shared" si="29"/>
        <v>0</v>
      </c>
      <c r="BF62" s="179">
        <v>1</v>
      </c>
      <c r="BG62" s="179"/>
      <c r="BH62" s="179"/>
      <c r="BI62" s="179"/>
      <c r="BJ62" s="269">
        <f t="shared" si="30"/>
        <v>0</v>
      </c>
      <c r="BK62" s="153">
        <f t="shared" si="31"/>
        <v>0</v>
      </c>
      <c r="BL62" s="181">
        <v>0</v>
      </c>
      <c r="BM62" s="153">
        <f t="shared" si="34"/>
        <v>0</v>
      </c>
      <c r="BN62" s="153" t="str">
        <f t="shared" si="33"/>
        <v>geen actie</v>
      </c>
      <c r="BO62" s="149">
        <v>66</v>
      </c>
    </row>
    <row r="63" spans="1:67" s="209" customFormat="1" x14ac:dyDescent="0.3">
      <c r="A63" s="149">
        <v>67</v>
      </c>
      <c r="B63" s="149" t="str">
        <f t="shared" si="17"/>
        <v>v</v>
      </c>
      <c r="C63" s="201"/>
      <c r="D63" s="301"/>
      <c r="E63" s="153"/>
      <c r="F63" s="153"/>
      <c r="G63" s="153">
        <f t="shared" si="18"/>
        <v>0</v>
      </c>
      <c r="H63" s="153"/>
      <c r="I63" s="153">
        <f>Aantallen!$B$1</f>
        <v>2021</v>
      </c>
      <c r="J63" s="453">
        <f t="shared" si="19"/>
        <v>2021</v>
      </c>
      <c r="K63" s="186">
        <f t="shared" si="20"/>
        <v>0</v>
      </c>
      <c r="L63" s="164"/>
      <c r="M63" s="179">
        <v>1</v>
      </c>
      <c r="N63" s="179"/>
      <c r="O63" s="179"/>
      <c r="P63" s="179"/>
      <c r="Q63" s="269">
        <f t="shared" si="21"/>
        <v>0</v>
      </c>
      <c r="R63" s="179">
        <v>1</v>
      </c>
      <c r="S63" s="179"/>
      <c r="T63" s="179"/>
      <c r="U63" s="179"/>
      <c r="V63" s="269">
        <f t="shared" si="22"/>
        <v>0</v>
      </c>
      <c r="W63" s="179">
        <v>1</v>
      </c>
      <c r="X63" s="179"/>
      <c r="Y63" s="179"/>
      <c r="Z63" s="179"/>
      <c r="AA63" s="269">
        <f t="shared" si="23"/>
        <v>0</v>
      </c>
      <c r="AB63" s="179">
        <v>1</v>
      </c>
      <c r="AC63" s="179"/>
      <c r="AD63" s="179"/>
      <c r="AE63" s="179"/>
      <c r="AF63" s="269">
        <f t="shared" si="24"/>
        <v>0</v>
      </c>
      <c r="AG63" s="179">
        <v>1</v>
      </c>
      <c r="AH63" s="179"/>
      <c r="AI63" s="179"/>
      <c r="AJ63" s="179"/>
      <c r="AK63" s="269">
        <f t="shared" si="25"/>
        <v>0</v>
      </c>
      <c r="AL63" s="179">
        <v>1</v>
      </c>
      <c r="AM63" s="179"/>
      <c r="AN63" s="179"/>
      <c r="AO63" s="179"/>
      <c r="AP63" s="269">
        <f t="shared" si="26"/>
        <v>0</v>
      </c>
      <c r="AQ63" s="179">
        <v>1</v>
      </c>
      <c r="AR63" s="179"/>
      <c r="AS63" s="179"/>
      <c r="AT63" s="179"/>
      <c r="AU63" s="269">
        <f t="shared" si="27"/>
        <v>0</v>
      </c>
      <c r="AV63" s="179">
        <v>1</v>
      </c>
      <c r="AW63" s="179"/>
      <c r="AX63" s="179"/>
      <c r="AY63" s="179"/>
      <c r="AZ63" s="269">
        <f t="shared" si="28"/>
        <v>0</v>
      </c>
      <c r="BA63" s="179">
        <v>1</v>
      </c>
      <c r="BB63" s="179"/>
      <c r="BC63" s="179"/>
      <c r="BD63" s="179"/>
      <c r="BE63" s="269">
        <f t="shared" si="29"/>
        <v>0</v>
      </c>
      <c r="BF63" s="179">
        <v>1</v>
      </c>
      <c r="BG63" s="179"/>
      <c r="BH63" s="179"/>
      <c r="BI63" s="179"/>
      <c r="BJ63" s="269">
        <f t="shared" si="30"/>
        <v>0</v>
      </c>
      <c r="BK63" s="153">
        <f t="shared" si="31"/>
        <v>0</v>
      </c>
      <c r="BL63" s="181">
        <v>0</v>
      </c>
      <c r="BM63" s="153">
        <f t="shared" si="34"/>
        <v>0</v>
      </c>
      <c r="BN63" s="153" t="str">
        <f t="shared" si="33"/>
        <v>geen actie</v>
      </c>
      <c r="BO63" s="149">
        <v>67</v>
      </c>
    </row>
    <row r="64" spans="1:67" s="209" customFormat="1" x14ac:dyDescent="0.3">
      <c r="A64" s="149">
        <v>68</v>
      </c>
      <c r="B64" s="149" t="str">
        <f t="shared" si="17"/>
        <v>v</v>
      </c>
      <c r="C64" s="201"/>
      <c r="D64" s="301"/>
      <c r="E64" s="153"/>
      <c r="F64" s="153"/>
      <c r="G64" s="153">
        <f t="shared" si="18"/>
        <v>0</v>
      </c>
      <c r="H64" s="153"/>
      <c r="I64" s="153">
        <f>Aantallen!$B$1</f>
        <v>2021</v>
      </c>
      <c r="J64" s="453">
        <f t="shared" si="19"/>
        <v>2021</v>
      </c>
      <c r="K64" s="186">
        <f t="shared" si="20"/>
        <v>0</v>
      </c>
      <c r="L64" s="164"/>
      <c r="M64" s="179">
        <v>1</v>
      </c>
      <c r="N64" s="179"/>
      <c r="O64" s="179"/>
      <c r="P64" s="179"/>
      <c r="Q64" s="269">
        <f t="shared" si="21"/>
        <v>0</v>
      </c>
      <c r="R64" s="179">
        <v>1</v>
      </c>
      <c r="S64" s="179"/>
      <c r="T64" s="179"/>
      <c r="U64" s="179"/>
      <c r="V64" s="269">
        <f t="shared" si="22"/>
        <v>0</v>
      </c>
      <c r="W64" s="179">
        <v>1</v>
      </c>
      <c r="X64" s="179"/>
      <c r="Y64" s="179"/>
      <c r="Z64" s="179"/>
      <c r="AA64" s="269">
        <f t="shared" si="23"/>
        <v>0</v>
      </c>
      <c r="AB64" s="179">
        <v>1</v>
      </c>
      <c r="AC64" s="179"/>
      <c r="AD64" s="179"/>
      <c r="AE64" s="179"/>
      <c r="AF64" s="269">
        <f t="shared" si="24"/>
        <v>0</v>
      </c>
      <c r="AG64" s="179">
        <v>1</v>
      </c>
      <c r="AH64" s="179"/>
      <c r="AI64" s="179"/>
      <c r="AJ64" s="179"/>
      <c r="AK64" s="269">
        <f t="shared" si="25"/>
        <v>0</v>
      </c>
      <c r="AL64" s="179">
        <v>1</v>
      </c>
      <c r="AM64" s="179"/>
      <c r="AN64" s="179"/>
      <c r="AO64" s="179"/>
      <c r="AP64" s="269">
        <f t="shared" si="26"/>
        <v>0</v>
      </c>
      <c r="AQ64" s="179">
        <v>1</v>
      </c>
      <c r="AR64" s="179"/>
      <c r="AS64" s="179"/>
      <c r="AT64" s="179"/>
      <c r="AU64" s="269">
        <f t="shared" si="27"/>
        <v>0</v>
      </c>
      <c r="AV64" s="179">
        <v>1</v>
      </c>
      <c r="AW64" s="179"/>
      <c r="AX64" s="179"/>
      <c r="AY64" s="179"/>
      <c r="AZ64" s="269">
        <f t="shared" si="28"/>
        <v>0</v>
      </c>
      <c r="BA64" s="179">
        <v>1</v>
      </c>
      <c r="BB64" s="179"/>
      <c r="BC64" s="179"/>
      <c r="BD64" s="179"/>
      <c r="BE64" s="269">
        <f t="shared" si="29"/>
        <v>0</v>
      </c>
      <c r="BF64" s="179">
        <v>1</v>
      </c>
      <c r="BG64" s="179"/>
      <c r="BH64" s="179"/>
      <c r="BI64" s="179"/>
      <c r="BJ64" s="269">
        <f t="shared" si="30"/>
        <v>0</v>
      </c>
      <c r="BK64" s="153">
        <f t="shared" si="31"/>
        <v>0</v>
      </c>
      <c r="BL64" s="181">
        <v>0</v>
      </c>
      <c r="BM64" s="153">
        <f t="shared" si="34"/>
        <v>0</v>
      </c>
      <c r="BN64" s="153" t="str">
        <f t="shared" si="33"/>
        <v>geen actie</v>
      </c>
      <c r="BO64" s="149">
        <v>68</v>
      </c>
    </row>
    <row r="65" spans="1:67" s="209" customFormat="1" x14ac:dyDescent="0.3">
      <c r="A65" s="149">
        <v>69</v>
      </c>
      <c r="B65" s="149" t="str">
        <f t="shared" si="17"/>
        <v>v</v>
      </c>
      <c r="C65" s="201"/>
      <c r="D65" s="301"/>
      <c r="E65" s="153"/>
      <c r="F65" s="153"/>
      <c r="G65" s="153">
        <f t="shared" si="18"/>
        <v>0</v>
      </c>
      <c r="H65" s="153"/>
      <c r="I65" s="153">
        <f>Aantallen!$B$1</f>
        <v>2021</v>
      </c>
      <c r="J65" s="453">
        <f t="shared" si="19"/>
        <v>2021</v>
      </c>
      <c r="K65" s="186">
        <f t="shared" si="20"/>
        <v>0</v>
      </c>
      <c r="L65" s="164"/>
      <c r="M65" s="179">
        <v>1</v>
      </c>
      <c r="N65" s="179"/>
      <c r="O65" s="179"/>
      <c r="P65" s="179"/>
      <c r="Q65" s="269">
        <f t="shared" si="21"/>
        <v>0</v>
      </c>
      <c r="R65" s="179">
        <v>1</v>
      </c>
      <c r="S65" s="179"/>
      <c r="T65" s="179"/>
      <c r="U65" s="179"/>
      <c r="V65" s="269">
        <f t="shared" si="22"/>
        <v>0</v>
      </c>
      <c r="W65" s="179">
        <v>1</v>
      </c>
      <c r="X65" s="179"/>
      <c r="Y65" s="179"/>
      <c r="Z65" s="179"/>
      <c r="AA65" s="269">
        <f t="shared" si="23"/>
        <v>0</v>
      </c>
      <c r="AB65" s="179">
        <v>1</v>
      </c>
      <c r="AC65" s="179"/>
      <c r="AD65" s="179"/>
      <c r="AE65" s="179"/>
      <c r="AF65" s="269">
        <f t="shared" si="24"/>
        <v>0</v>
      </c>
      <c r="AG65" s="179">
        <v>1</v>
      </c>
      <c r="AH65" s="179"/>
      <c r="AI65" s="179"/>
      <c r="AJ65" s="179"/>
      <c r="AK65" s="269">
        <f t="shared" si="25"/>
        <v>0</v>
      </c>
      <c r="AL65" s="179">
        <v>1</v>
      </c>
      <c r="AM65" s="179"/>
      <c r="AN65" s="179"/>
      <c r="AO65" s="179"/>
      <c r="AP65" s="269">
        <f t="shared" si="26"/>
        <v>0</v>
      </c>
      <c r="AQ65" s="179">
        <v>1</v>
      </c>
      <c r="AR65" s="179"/>
      <c r="AS65" s="179"/>
      <c r="AT65" s="179"/>
      <c r="AU65" s="269">
        <f t="shared" si="27"/>
        <v>0</v>
      </c>
      <c r="AV65" s="179">
        <v>1</v>
      </c>
      <c r="AW65" s="179"/>
      <c r="AX65" s="179"/>
      <c r="AY65" s="179"/>
      <c r="AZ65" s="269">
        <f t="shared" si="28"/>
        <v>0</v>
      </c>
      <c r="BA65" s="179">
        <v>1</v>
      </c>
      <c r="BB65" s="179"/>
      <c r="BC65" s="179"/>
      <c r="BD65" s="179"/>
      <c r="BE65" s="269">
        <f t="shared" si="29"/>
        <v>0</v>
      </c>
      <c r="BF65" s="179">
        <v>1</v>
      </c>
      <c r="BG65" s="179"/>
      <c r="BH65" s="179"/>
      <c r="BI65" s="179"/>
      <c r="BJ65" s="269">
        <f t="shared" si="30"/>
        <v>0</v>
      </c>
      <c r="BK65" s="153">
        <f t="shared" si="31"/>
        <v>0</v>
      </c>
      <c r="BL65" s="181">
        <v>0</v>
      </c>
      <c r="BM65" s="153">
        <f t="shared" si="34"/>
        <v>0</v>
      </c>
      <c r="BN65" s="153" t="str">
        <f t="shared" si="33"/>
        <v>geen actie</v>
      </c>
      <c r="BO65" s="149">
        <v>69</v>
      </c>
    </row>
    <row r="66" spans="1:67" s="209" customFormat="1" x14ac:dyDescent="0.3">
      <c r="A66" s="149">
        <v>70</v>
      </c>
      <c r="B66" s="149" t="str">
        <f t="shared" ref="B66:B97" si="35">IF(A66=BO66,"v","x")</f>
        <v>v</v>
      </c>
      <c r="C66" s="201"/>
      <c r="D66" s="301"/>
      <c r="E66" s="153"/>
      <c r="F66" s="153"/>
      <c r="G66" s="153">
        <f t="shared" ref="G66:G97" si="36">SUM(L66+Q66+V66+AA66+AF66+AK66+AP66+AU66+AZ66+BE66+BJ66)</f>
        <v>0</v>
      </c>
      <c r="H66" s="153"/>
      <c r="I66" s="153">
        <f>Aantallen!$B$1</f>
        <v>2021</v>
      </c>
      <c r="J66" s="453">
        <f t="shared" ref="J66:J97" si="37">I66-H66</f>
        <v>2021</v>
      </c>
      <c r="K66" s="186">
        <f t="shared" ref="K66:K97" si="38">G66-L66</f>
        <v>0</v>
      </c>
      <c r="L66" s="164"/>
      <c r="M66" s="179">
        <v>1</v>
      </c>
      <c r="N66" s="179"/>
      <c r="O66" s="179"/>
      <c r="P66" s="179"/>
      <c r="Q66" s="269">
        <f t="shared" ref="Q66:Q97" si="39">(SUM(N66*10+O66)/M66*10)+P66</f>
        <v>0</v>
      </c>
      <c r="R66" s="179">
        <v>1</v>
      </c>
      <c r="S66" s="179"/>
      <c r="T66" s="179"/>
      <c r="U66" s="179"/>
      <c r="V66" s="269">
        <f t="shared" ref="V66:V97" si="40">(SUM(S66*10+T66)/R66*10)+U66</f>
        <v>0</v>
      </c>
      <c r="W66" s="179">
        <v>1</v>
      </c>
      <c r="X66" s="179"/>
      <c r="Y66" s="179"/>
      <c r="Z66" s="179"/>
      <c r="AA66" s="269">
        <f t="shared" ref="AA66:AA97" si="41">(SUM(X66*10+Y66)/W66*10)+Z66</f>
        <v>0</v>
      </c>
      <c r="AB66" s="179">
        <v>1</v>
      </c>
      <c r="AC66" s="179"/>
      <c r="AD66" s="179"/>
      <c r="AE66" s="179"/>
      <c r="AF66" s="269">
        <f t="shared" ref="AF66:AF97" si="42">(SUM(AC66*10+AD66)/AB66*10)+AE66</f>
        <v>0</v>
      </c>
      <c r="AG66" s="179">
        <v>1</v>
      </c>
      <c r="AH66" s="179"/>
      <c r="AI66" s="179"/>
      <c r="AJ66" s="179"/>
      <c r="AK66" s="269">
        <f t="shared" ref="AK66:AK97" si="43">(SUM(AH66*10+AI66)/AG66*10)+AJ66</f>
        <v>0</v>
      </c>
      <c r="AL66" s="179">
        <v>1</v>
      </c>
      <c r="AM66" s="179"/>
      <c r="AN66" s="179"/>
      <c r="AO66" s="179"/>
      <c r="AP66" s="269">
        <f t="shared" ref="AP66:AP97" si="44">(SUM(AM66*10+AN66)/AL66*10)+AO66</f>
        <v>0</v>
      </c>
      <c r="AQ66" s="179">
        <v>1</v>
      </c>
      <c r="AR66" s="179"/>
      <c r="AS66" s="179"/>
      <c r="AT66" s="179"/>
      <c r="AU66" s="269">
        <f t="shared" ref="AU66:AU97" si="45">(SUM(AR66*10+AS66)/AQ66*10)+AT66</f>
        <v>0</v>
      </c>
      <c r="AV66" s="179">
        <v>1</v>
      </c>
      <c r="AW66" s="179"/>
      <c r="AX66" s="179"/>
      <c r="AY66" s="179"/>
      <c r="AZ66" s="269">
        <f t="shared" ref="AZ66:AZ97" si="46">(SUM(AW66*10+AX66)/AV66*10)+AY66</f>
        <v>0</v>
      </c>
      <c r="BA66" s="179">
        <v>1</v>
      </c>
      <c r="BB66" s="179"/>
      <c r="BC66" s="179"/>
      <c r="BD66" s="179"/>
      <c r="BE66" s="269">
        <f t="shared" ref="BE66:BE97" si="47">(SUM(BB66*10+BC66)/BA66*10)+BD66</f>
        <v>0</v>
      </c>
      <c r="BF66" s="179">
        <v>1</v>
      </c>
      <c r="BG66" s="179"/>
      <c r="BH66" s="179"/>
      <c r="BI66" s="179"/>
      <c r="BJ66" s="269">
        <f t="shared" ref="BJ66:BJ97" si="48">(SUM(BG66*10+BH66)/BF66*10)+BI66</f>
        <v>0</v>
      </c>
      <c r="BK66" s="153">
        <f t="shared" ref="BK66:BK97" si="49">IF(G66&lt;250,0,IF(G66&lt;500,250,IF(G66&lt;750,"500",IF(G66&lt;1000,750,IF(G66&lt;1500,1000,IF(G66&lt;2000,1500,IF(G66&lt;2500,2000,IF(G66&lt;3000,2500,3000))))))))</f>
        <v>0</v>
      </c>
      <c r="BL66" s="181">
        <v>0</v>
      </c>
      <c r="BM66" s="153">
        <f t="shared" si="34"/>
        <v>0</v>
      </c>
      <c r="BN66" s="153" t="str">
        <f t="shared" ref="BN66:BN97" si="50">IF(BM66=0,"geen actie",CONCATENATE("diploma uitschrijven: ",BK66," punten"))</f>
        <v>geen actie</v>
      </c>
      <c r="BO66" s="149">
        <v>70</v>
      </c>
    </row>
    <row r="67" spans="1:67" s="209" customFormat="1" x14ac:dyDescent="0.3">
      <c r="A67" s="149">
        <v>71</v>
      </c>
      <c r="B67" s="149" t="str">
        <f t="shared" si="35"/>
        <v>v</v>
      </c>
      <c r="C67" s="201"/>
      <c r="D67" s="301"/>
      <c r="E67" s="153"/>
      <c r="F67" s="153"/>
      <c r="G67" s="153">
        <f t="shared" si="36"/>
        <v>0</v>
      </c>
      <c r="H67" s="153"/>
      <c r="I67" s="153">
        <f>Aantallen!$B$1</f>
        <v>2021</v>
      </c>
      <c r="J67" s="453">
        <f t="shared" si="37"/>
        <v>2021</v>
      </c>
      <c r="K67" s="186">
        <f t="shared" si="38"/>
        <v>0</v>
      </c>
      <c r="L67" s="164"/>
      <c r="M67" s="179">
        <v>1</v>
      </c>
      <c r="N67" s="179"/>
      <c r="O67" s="179"/>
      <c r="P67" s="179"/>
      <c r="Q67" s="269">
        <f t="shared" si="39"/>
        <v>0</v>
      </c>
      <c r="R67" s="179">
        <v>1</v>
      </c>
      <c r="S67" s="179"/>
      <c r="T67" s="179"/>
      <c r="U67" s="179"/>
      <c r="V67" s="269">
        <f t="shared" si="40"/>
        <v>0</v>
      </c>
      <c r="W67" s="179">
        <v>1</v>
      </c>
      <c r="X67" s="179"/>
      <c r="Y67" s="179"/>
      <c r="Z67" s="179"/>
      <c r="AA67" s="269">
        <f t="shared" si="41"/>
        <v>0</v>
      </c>
      <c r="AB67" s="179">
        <v>1</v>
      </c>
      <c r="AC67" s="179"/>
      <c r="AD67" s="179"/>
      <c r="AE67" s="179"/>
      <c r="AF67" s="269">
        <f t="shared" si="42"/>
        <v>0</v>
      </c>
      <c r="AG67" s="179">
        <v>1</v>
      </c>
      <c r="AH67" s="179"/>
      <c r="AI67" s="179"/>
      <c r="AJ67" s="179"/>
      <c r="AK67" s="269">
        <f t="shared" si="43"/>
        <v>0</v>
      </c>
      <c r="AL67" s="179">
        <v>1</v>
      </c>
      <c r="AM67" s="179"/>
      <c r="AN67" s="179"/>
      <c r="AO67" s="179"/>
      <c r="AP67" s="269">
        <f t="shared" si="44"/>
        <v>0</v>
      </c>
      <c r="AQ67" s="179">
        <v>1</v>
      </c>
      <c r="AR67" s="179"/>
      <c r="AS67" s="179"/>
      <c r="AT67" s="179"/>
      <c r="AU67" s="269">
        <f t="shared" si="45"/>
        <v>0</v>
      </c>
      <c r="AV67" s="179">
        <v>1</v>
      </c>
      <c r="AW67" s="179"/>
      <c r="AX67" s="179"/>
      <c r="AY67" s="179"/>
      <c r="AZ67" s="269">
        <f t="shared" si="46"/>
        <v>0</v>
      </c>
      <c r="BA67" s="179">
        <v>1</v>
      </c>
      <c r="BB67" s="179"/>
      <c r="BC67" s="179"/>
      <c r="BD67" s="179"/>
      <c r="BE67" s="269">
        <f t="shared" si="47"/>
        <v>0</v>
      </c>
      <c r="BF67" s="179">
        <v>1</v>
      </c>
      <c r="BG67" s="179"/>
      <c r="BH67" s="179"/>
      <c r="BI67" s="179"/>
      <c r="BJ67" s="269">
        <f t="shared" si="48"/>
        <v>0</v>
      </c>
      <c r="BK67" s="153">
        <f t="shared" si="49"/>
        <v>0</v>
      </c>
      <c r="BL67" s="181">
        <v>0</v>
      </c>
      <c r="BM67" s="153">
        <f t="shared" si="34"/>
        <v>0</v>
      </c>
      <c r="BN67" s="153" t="str">
        <f t="shared" si="50"/>
        <v>geen actie</v>
      </c>
      <c r="BO67" s="149">
        <v>71</v>
      </c>
    </row>
    <row r="68" spans="1:67" s="209" customFormat="1" x14ac:dyDescent="0.3">
      <c r="A68" s="149">
        <v>72</v>
      </c>
      <c r="B68" s="149" t="str">
        <f t="shared" si="35"/>
        <v>v</v>
      </c>
      <c r="C68" s="201"/>
      <c r="D68" s="301"/>
      <c r="E68" s="153"/>
      <c r="F68" s="153"/>
      <c r="G68" s="153">
        <f t="shared" si="36"/>
        <v>0</v>
      </c>
      <c r="H68" s="153"/>
      <c r="I68" s="153">
        <f>Aantallen!$B$1</f>
        <v>2021</v>
      </c>
      <c r="J68" s="453">
        <f t="shared" si="37"/>
        <v>2021</v>
      </c>
      <c r="K68" s="186">
        <f t="shared" si="38"/>
        <v>0</v>
      </c>
      <c r="L68" s="164"/>
      <c r="M68" s="179">
        <v>1</v>
      </c>
      <c r="N68" s="179"/>
      <c r="O68" s="179"/>
      <c r="P68" s="179"/>
      <c r="Q68" s="269">
        <f t="shared" si="39"/>
        <v>0</v>
      </c>
      <c r="R68" s="179">
        <v>1</v>
      </c>
      <c r="S68" s="179"/>
      <c r="T68" s="179"/>
      <c r="U68" s="179"/>
      <c r="V68" s="269">
        <f t="shared" si="40"/>
        <v>0</v>
      </c>
      <c r="W68" s="179">
        <v>1</v>
      </c>
      <c r="X68" s="179"/>
      <c r="Y68" s="179"/>
      <c r="Z68" s="179"/>
      <c r="AA68" s="269">
        <f t="shared" si="41"/>
        <v>0</v>
      </c>
      <c r="AB68" s="179">
        <v>1</v>
      </c>
      <c r="AC68" s="179"/>
      <c r="AD68" s="179"/>
      <c r="AE68" s="179"/>
      <c r="AF68" s="269">
        <f t="shared" si="42"/>
        <v>0</v>
      </c>
      <c r="AG68" s="179">
        <v>1</v>
      </c>
      <c r="AH68" s="179"/>
      <c r="AI68" s="179"/>
      <c r="AJ68" s="179"/>
      <c r="AK68" s="269">
        <f t="shared" si="43"/>
        <v>0</v>
      </c>
      <c r="AL68" s="179">
        <v>1</v>
      </c>
      <c r="AM68" s="179"/>
      <c r="AN68" s="179"/>
      <c r="AO68" s="179"/>
      <c r="AP68" s="269">
        <f t="shared" si="44"/>
        <v>0</v>
      </c>
      <c r="AQ68" s="179">
        <v>1</v>
      </c>
      <c r="AR68" s="179"/>
      <c r="AS68" s="179"/>
      <c r="AT68" s="179"/>
      <c r="AU68" s="269">
        <f t="shared" si="45"/>
        <v>0</v>
      </c>
      <c r="AV68" s="179">
        <v>1</v>
      </c>
      <c r="AW68" s="179"/>
      <c r="AX68" s="179"/>
      <c r="AY68" s="179"/>
      <c r="AZ68" s="269">
        <f t="shared" si="46"/>
        <v>0</v>
      </c>
      <c r="BA68" s="179">
        <v>1</v>
      </c>
      <c r="BB68" s="179"/>
      <c r="BC68" s="179"/>
      <c r="BD68" s="179"/>
      <c r="BE68" s="269">
        <f t="shared" si="47"/>
        <v>0</v>
      </c>
      <c r="BF68" s="179">
        <v>1</v>
      </c>
      <c r="BG68" s="179"/>
      <c r="BH68" s="179"/>
      <c r="BI68" s="179"/>
      <c r="BJ68" s="269">
        <f t="shared" si="48"/>
        <v>0</v>
      </c>
      <c r="BK68" s="153">
        <f t="shared" si="49"/>
        <v>0</v>
      </c>
      <c r="BL68" s="181">
        <v>0</v>
      </c>
      <c r="BM68" s="153">
        <f t="shared" si="34"/>
        <v>0</v>
      </c>
      <c r="BN68" s="153" t="str">
        <f t="shared" si="50"/>
        <v>geen actie</v>
      </c>
      <c r="BO68" s="149">
        <v>72</v>
      </c>
    </row>
    <row r="69" spans="1:67" s="209" customFormat="1" x14ac:dyDescent="0.3">
      <c r="A69" s="149">
        <v>73</v>
      </c>
      <c r="B69" s="149" t="str">
        <f t="shared" si="35"/>
        <v>v</v>
      </c>
      <c r="C69" s="201"/>
      <c r="D69" s="301"/>
      <c r="E69" s="153"/>
      <c r="F69" s="153"/>
      <c r="G69" s="153">
        <f t="shared" si="36"/>
        <v>0</v>
      </c>
      <c r="H69" s="153"/>
      <c r="I69" s="153">
        <f>Aantallen!$B$1</f>
        <v>2021</v>
      </c>
      <c r="J69" s="453">
        <f t="shared" si="37"/>
        <v>2021</v>
      </c>
      <c r="K69" s="186">
        <f t="shared" si="38"/>
        <v>0</v>
      </c>
      <c r="L69" s="164"/>
      <c r="M69" s="179">
        <v>1</v>
      </c>
      <c r="N69" s="179"/>
      <c r="O69" s="179"/>
      <c r="P69" s="179"/>
      <c r="Q69" s="269">
        <f t="shared" si="39"/>
        <v>0</v>
      </c>
      <c r="R69" s="179">
        <v>1</v>
      </c>
      <c r="S69" s="179"/>
      <c r="T69" s="179"/>
      <c r="U69" s="179"/>
      <c r="V69" s="269">
        <f t="shared" si="40"/>
        <v>0</v>
      </c>
      <c r="W69" s="179">
        <v>1</v>
      </c>
      <c r="X69" s="179"/>
      <c r="Y69" s="179"/>
      <c r="Z69" s="179"/>
      <c r="AA69" s="269">
        <f t="shared" si="41"/>
        <v>0</v>
      </c>
      <c r="AB69" s="179">
        <v>1</v>
      </c>
      <c r="AC69" s="179"/>
      <c r="AD69" s="179"/>
      <c r="AE69" s="179"/>
      <c r="AF69" s="269">
        <f t="shared" si="42"/>
        <v>0</v>
      </c>
      <c r="AG69" s="179">
        <v>1</v>
      </c>
      <c r="AH69" s="179"/>
      <c r="AI69" s="179"/>
      <c r="AJ69" s="179"/>
      <c r="AK69" s="269">
        <f t="shared" si="43"/>
        <v>0</v>
      </c>
      <c r="AL69" s="179">
        <v>1</v>
      </c>
      <c r="AM69" s="179"/>
      <c r="AN69" s="179"/>
      <c r="AO69" s="179"/>
      <c r="AP69" s="269">
        <f t="shared" si="44"/>
        <v>0</v>
      </c>
      <c r="AQ69" s="179">
        <v>1</v>
      </c>
      <c r="AR69" s="179"/>
      <c r="AS69" s="179"/>
      <c r="AT69" s="179"/>
      <c r="AU69" s="269">
        <f t="shared" si="45"/>
        <v>0</v>
      </c>
      <c r="AV69" s="179">
        <v>1</v>
      </c>
      <c r="AW69" s="179"/>
      <c r="AX69" s="179"/>
      <c r="AY69" s="179"/>
      <c r="AZ69" s="269">
        <f t="shared" si="46"/>
        <v>0</v>
      </c>
      <c r="BA69" s="179">
        <v>1</v>
      </c>
      <c r="BB69" s="179"/>
      <c r="BC69" s="179"/>
      <c r="BD69" s="179"/>
      <c r="BE69" s="269">
        <f t="shared" si="47"/>
        <v>0</v>
      </c>
      <c r="BF69" s="179">
        <v>1</v>
      </c>
      <c r="BG69" s="179"/>
      <c r="BH69" s="179"/>
      <c r="BI69" s="179"/>
      <c r="BJ69" s="269">
        <f t="shared" si="48"/>
        <v>0</v>
      </c>
      <c r="BK69" s="153">
        <f t="shared" si="49"/>
        <v>0</v>
      </c>
      <c r="BL69" s="181">
        <v>0</v>
      </c>
      <c r="BM69" s="153">
        <f t="shared" si="34"/>
        <v>0</v>
      </c>
      <c r="BN69" s="153" t="str">
        <f t="shared" si="50"/>
        <v>geen actie</v>
      </c>
      <c r="BO69" s="149">
        <v>73</v>
      </c>
    </row>
    <row r="70" spans="1:67" s="209" customFormat="1" x14ac:dyDescent="0.3">
      <c r="A70" s="149">
        <v>74</v>
      </c>
      <c r="B70" s="149" t="str">
        <f t="shared" si="35"/>
        <v>v</v>
      </c>
      <c r="C70" s="201"/>
      <c r="D70" s="301"/>
      <c r="E70" s="153"/>
      <c r="F70" s="153"/>
      <c r="G70" s="153">
        <f t="shared" si="36"/>
        <v>0</v>
      </c>
      <c r="H70" s="153"/>
      <c r="I70" s="153">
        <f>Aantallen!$B$1</f>
        <v>2021</v>
      </c>
      <c r="J70" s="453">
        <f t="shared" si="37"/>
        <v>2021</v>
      </c>
      <c r="K70" s="186">
        <f t="shared" si="38"/>
        <v>0</v>
      </c>
      <c r="L70" s="164"/>
      <c r="M70" s="179">
        <v>1</v>
      </c>
      <c r="N70" s="179"/>
      <c r="O70" s="179"/>
      <c r="P70" s="179"/>
      <c r="Q70" s="269">
        <f t="shared" si="39"/>
        <v>0</v>
      </c>
      <c r="R70" s="179">
        <v>1</v>
      </c>
      <c r="S70" s="179"/>
      <c r="T70" s="179"/>
      <c r="U70" s="179"/>
      <c r="V70" s="269">
        <f t="shared" si="40"/>
        <v>0</v>
      </c>
      <c r="W70" s="179">
        <v>1</v>
      </c>
      <c r="X70" s="179"/>
      <c r="Y70" s="179"/>
      <c r="Z70" s="179"/>
      <c r="AA70" s="269">
        <f t="shared" si="41"/>
        <v>0</v>
      </c>
      <c r="AB70" s="179">
        <v>1</v>
      </c>
      <c r="AC70" s="179"/>
      <c r="AD70" s="179"/>
      <c r="AE70" s="179"/>
      <c r="AF70" s="269">
        <f t="shared" si="42"/>
        <v>0</v>
      </c>
      <c r="AG70" s="179">
        <v>1</v>
      </c>
      <c r="AH70" s="179"/>
      <c r="AI70" s="179"/>
      <c r="AJ70" s="179"/>
      <c r="AK70" s="269">
        <f t="shared" si="43"/>
        <v>0</v>
      </c>
      <c r="AL70" s="179">
        <v>1</v>
      </c>
      <c r="AM70" s="179"/>
      <c r="AN70" s="179"/>
      <c r="AO70" s="179"/>
      <c r="AP70" s="269">
        <f t="shared" si="44"/>
        <v>0</v>
      </c>
      <c r="AQ70" s="179">
        <v>1</v>
      </c>
      <c r="AR70" s="179"/>
      <c r="AS70" s="179"/>
      <c r="AT70" s="179"/>
      <c r="AU70" s="269">
        <f t="shared" si="45"/>
        <v>0</v>
      </c>
      <c r="AV70" s="179">
        <v>1</v>
      </c>
      <c r="AW70" s="179"/>
      <c r="AX70" s="179"/>
      <c r="AY70" s="179"/>
      <c r="AZ70" s="269">
        <f t="shared" si="46"/>
        <v>0</v>
      </c>
      <c r="BA70" s="179">
        <v>1</v>
      </c>
      <c r="BB70" s="179"/>
      <c r="BC70" s="179"/>
      <c r="BD70" s="179"/>
      <c r="BE70" s="269">
        <f t="shared" si="47"/>
        <v>0</v>
      </c>
      <c r="BF70" s="179">
        <v>1</v>
      </c>
      <c r="BG70" s="179"/>
      <c r="BH70" s="179"/>
      <c r="BI70" s="179"/>
      <c r="BJ70" s="269">
        <f t="shared" si="48"/>
        <v>0</v>
      </c>
      <c r="BK70" s="153">
        <f t="shared" si="49"/>
        <v>0</v>
      </c>
      <c r="BL70" s="181">
        <v>0</v>
      </c>
      <c r="BM70" s="153">
        <f t="shared" si="34"/>
        <v>0</v>
      </c>
      <c r="BN70" s="153" t="str">
        <f t="shared" si="50"/>
        <v>geen actie</v>
      </c>
      <c r="BO70" s="149">
        <v>74</v>
      </c>
    </row>
    <row r="71" spans="1:67" s="209" customFormat="1" x14ac:dyDescent="0.3">
      <c r="A71" s="149">
        <v>75</v>
      </c>
      <c r="B71" s="149" t="str">
        <f t="shared" si="35"/>
        <v>v</v>
      </c>
      <c r="C71" s="201"/>
      <c r="D71" s="301"/>
      <c r="E71" s="153"/>
      <c r="F71" s="153"/>
      <c r="G71" s="153">
        <f t="shared" si="36"/>
        <v>0</v>
      </c>
      <c r="H71" s="153"/>
      <c r="I71" s="153">
        <f>Aantallen!$B$1</f>
        <v>2021</v>
      </c>
      <c r="J71" s="453">
        <f t="shared" si="37"/>
        <v>2021</v>
      </c>
      <c r="K71" s="186">
        <f t="shared" si="38"/>
        <v>0</v>
      </c>
      <c r="L71" s="164"/>
      <c r="M71" s="179">
        <v>1</v>
      </c>
      <c r="N71" s="179"/>
      <c r="O71" s="179"/>
      <c r="P71" s="179"/>
      <c r="Q71" s="269">
        <f t="shared" si="39"/>
        <v>0</v>
      </c>
      <c r="R71" s="179">
        <v>1</v>
      </c>
      <c r="S71" s="179"/>
      <c r="T71" s="179"/>
      <c r="U71" s="179"/>
      <c r="V71" s="269">
        <f t="shared" si="40"/>
        <v>0</v>
      </c>
      <c r="W71" s="179">
        <v>1</v>
      </c>
      <c r="X71" s="179"/>
      <c r="Y71" s="179"/>
      <c r="Z71" s="179"/>
      <c r="AA71" s="269">
        <f t="shared" si="41"/>
        <v>0</v>
      </c>
      <c r="AB71" s="179">
        <v>1</v>
      </c>
      <c r="AC71" s="179"/>
      <c r="AD71" s="179"/>
      <c r="AE71" s="179"/>
      <c r="AF71" s="269">
        <f t="shared" si="42"/>
        <v>0</v>
      </c>
      <c r="AG71" s="179">
        <v>1</v>
      </c>
      <c r="AH71" s="179"/>
      <c r="AI71" s="179"/>
      <c r="AJ71" s="179"/>
      <c r="AK71" s="269">
        <f t="shared" si="43"/>
        <v>0</v>
      </c>
      <c r="AL71" s="179">
        <v>1</v>
      </c>
      <c r="AM71" s="179"/>
      <c r="AN71" s="179"/>
      <c r="AO71" s="179"/>
      <c r="AP71" s="269">
        <f t="shared" si="44"/>
        <v>0</v>
      </c>
      <c r="AQ71" s="179">
        <v>1</v>
      </c>
      <c r="AR71" s="179"/>
      <c r="AS71" s="179"/>
      <c r="AT71" s="179"/>
      <c r="AU71" s="269">
        <f t="shared" si="45"/>
        <v>0</v>
      </c>
      <c r="AV71" s="179">
        <v>1</v>
      </c>
      <c r="AW71" s="179"/>
      <c r="AX71" s="179"/>
      <c r="AY71" s="179"/>
      <c r="AZ71" s="269">
        <f t="shared" si="46"/>
        <v>0</v>
      </c>
      <c r="BA71" s="179">
        <v>1</v>
      </c>
      <c r="BB71" s="179"/>
      <c r="BC71" s="179"/>
      <c r="BD71" s="179"/>
      <c r="BE71" s="269">
        <f t="shared" si="47"/>
        <v>0</v>
      </c>
      <c r="BF71" s="179">
        <v>1</v>
      </c>
      <c r="BG71" s="179"/>
      <c r="BH71" s="179"/>
      <c r="BI71" s="179"/>
      <c r="BJ71" s="269">
        <f t="shared" si="48"/>
        <v>0</v>
      </c>
      <c r="BK71" s="153">
        <f t="shared" si="49"/>
        <v>0</v>
      </c>
      <c r="BL71" s="181">
        <v>0</v>
      </c>
      <c r="BM71" s="153">
        <f t="shared" si="34"/>
        <v>0</v>
      </c>
      <c r="BN71" s="153" t="str">
        <f t="shared" si="50"/>
        <v>geen actie</v>
      </c>
      <c r="BO71" s="149">
        <v>75</v>
      </c>
    </row>
    <row r="72" spans="1:67" s="209" customFormat="1" x14ac:dyDescent="0.3">
      <c r="A72" s="149">
        <v>76</v>
      </c>
      <c r="B72" s="149" t="str">
        <f t="shared" si="35"/>
        <v>v</v>
      </c>
      <c r="C72" s="201"/>
      <c r="D72" s="301"/>
      <c r="E72" s="153"/>
      <c r="F72" s="153"/>
      <c r="G72" s="153">
        <f t="shared" si="36"/>
        <v>0</v>
      </c>
      <c r="H72" s="153"/>
      <c r="I72" s="153">
        <f>Aantallen!$B$1</f>
        <v>2021</v>
      </c>
      <c r="J72" s="453">
        <f t="shared" si="37"/>
        <v>2021</v>
      </c>
      <c r="K72" s="186">
        <f t="shared" si="38"/>
        <v>0</v>
      </c>
      <c r="L72" s="164"/>
      <c r="M72" s="179">
        <v>1</v>
      </c>
      <c r="N72" s="179"/>
      <c r="O72" s="179"/>
      <c r="P72" s="179"/>
      <c r="Q72" s="269">
        <f t="shared" si="39"/>
        <v>0</v>
      </c>
      <c r="R72" s="179">
        <v>1</v>
      </c>
      <c r="S72" s="179"/>
      <c r="T72" s="179"/>
      <c r="U72" s="179"/>
      <c r="V72" s="269">
        <f t="shared" si="40"/>
        <v>0</v>
      </c>
      <c r="W72" s="179">
        <v>1</v>
      </c>
      <c r="X72" s="179"/>
      <c r="Y72" s="179"/>
      <c r="Z72" s="179"/>
      <c r="AA72" s="269">
        <f t="shared" si="41"/>
        <v>0</v>
      </c>
      <c r="AB72" s="179">
        <v>1</v>
      </c>
      <c r="AC72" s="179"/>
      <c r="AD72" s="179"/>
      <c r="AE72" s="179"/>
      <c r="AF72" s="269">
        <f t="shared" si="42"/>
        <v>0</v>
      </c>
      <c r="AG72" s="179">
        <v>1</v>
      </c>
      <c r="AH72" s="179"/>
      <c r="AI72" s="179"/>
      <c r="AJ72" s="179"/>
      <c r="AK72" s="269">
        <f t="shared" si="43"/>
        <v>0</v>
      </c>
      <c r="AL72" s="179">
        <v>1</v>
      </c>
      <c r="AM72" s="179"/>
      <c r="AN72" s="179"/>
      <c r="AO72" s="179"/>
      <c r="AP72" s="269">
        <f t="shared" si="44"/>
        <v>0</v>
      </c>
      <c r="AQ72" s="179">
        <v>1</v>
      </c>
      <c r="AR72" s="179"/>
      <c r="AS72" s="179"/>
      <c r="AT72" s="179"/>
      <c r="AU72" s="269">
        <f t="shared" si="45"/>
        <v>0</v>
      </c>
      <c r="AV72" s="179">
        <v>1</v>
      </c>
      <c r="AW72" s="179"/>
      <c r="AX72" s="179"/>
      <c r="AY72" s="179"/>
      <c r="AZ72" s="269">
        <f t="shared" si="46"/>
        <v>0</v>
      </c>
      <c r="BA72" s="179">
        <v>1</v>
      </c>
      <c r="BB72" s="179"/>
      <c r="BC72" s="179"/>
      <c r="BD72" s="179"/>
      <c r="BE72" s="269">
        <f t="shared" si="47"/>
        <v>0</v>
      </c>
      <c r="BF72" s="179">
        <v>1</v>
      </c>
      <c r="BG72" s="179"/>
      <c r="BH72" s="179"/>
      <c r="BI72" s="179"/>
      <c r="BJ72" s="269">
        <f t="shared" si="48"/>
        <v>0</v>
      </c>
      <c r="BK72" s="153">
        <f t="shared" si="49"/>
        <v>0</v>
      </c>
      <c r="BL72" s="181">
        <v>0</v>
      </c>
      <c r="BM72" s="153">
        <f t="shared" si="34"/>
        <v>0</v>
      </c>
      <c r="BN72" s="153" t="str">
        <f t="shared" si="50"/>
        <v>geen actie</v>
      </c>
      <c r="BO72" s="149">
        <v>76</v>
      </c>
    </row>
    <row r="73" spans="1:67" s="209" customFormat="1" x14ac:dyDescent="0.3">
      <c r="A73" s="149">
        <v>77</v>
      </c>
      <c r="B73" s="149" t="str">
        <f t="shared" si="35"/>
        <v>v</v>
      </c>
      <c r="C73" s="201"/>
      <c r="D73" s="301"/>
      <c r="E73" s="153"/>
      <c r="F73" s="153"/>
      <c r="G73" s="153">
        <f t="shared" si="36"/>
        <v>0</v>
      </c>
      <c r="H73" s="153"/>
      <c r="I73" s="153">
        <f>Aantallen!$B$1</f>
        <v>2021</v>
      </c>
      <c r="J73" s="453">
        <f t="shared" si="37"/>
        <v>2021</v>
      </c>
      <c r="K73" s="186">
        <f t="shared" si="38"/>
        <v>0</v>
      </c>
      <c r="L73" s="164"/>
      <c r="M73" s="179">
        <v>1</v>
      </c>
      <c r="N73" s="179"/>
      <c r="O73" s="179"/>
      <c r="P73" s="179"/>
      <c r="Q73" s="269">
        <f t="shared" si="39"/>
        <v>0</v>
      </c>
      <c r="R73" s="179">
        <v>1</v>
      </c>
      <c r="S73" s="179"/>
      <c r="T73" s="179"/>
      <c r="U73" s="179"/>
      <c r="V73" s="269">
        <f t="shared" si="40"/>
        <v>0</v>
      </c>
      <c r="W73" s="179">
        <v>1</v>
      </c>
      <c r="X73" s="179"/>
      <c r="Y73" s="179"/>
      <c r="Z73" s="179"/>
      <c r="AA73" s="269">
        <f t="shared" si="41"/>
        <v>0</v>
      </c>
      <c r="AB73" s="179">
        <v>1</v>
      </c>
      <c r="AC73" s="179"/>
      <c r="AD73" s="179"/>
      <c r="AE73" s="179"/>
      <c r="AF73" s="269">
        <f t="shared" si="42"/>
        <v>0</v>
      </c>
      <c r="AG73" s="179">
        <v>1</v>
      </c>
      <c r="AH73" s="179"/>
      <c r="AI73" s="179"/>
      <c r="AJ73" s="179"/>
      <c r="AK73" s="269">
        <f t="shared" si="43"/>
        <v>0</v>
      </c>
      <c r="AL73" s="179">
        <v>1</v>
      </c>
      <c r="AM73" s="179"/>
      <c r="AN73" s="179"/>
      <c r="AO73" s="179"/>
      <c r="AP73" s="269">
        <f t="shared" si="44"/>
        <v>0</v>
      </c>
      <c r="AQ73" s="179">
        <v>1</v>
      </c>
      <c r="AR73" s="179"/>
      <c r="AS73" s="179"/>
      <c r="AT73" s="179"/>
      <c r="AU73" s="269">
        <f t="shared" si="45"/>
        <v>0</v>
      </c>
      <c r="AV73" s="179">
        <v>1</v>
      </c>
      <c r="AW73" s="179"/>
      <c r="AX73" s="179"/>
      <c r="AY73" s="179"/>
      <c r="AZ73" s="269">
        <f t="shared" si="46"/>
        <v>0</v>
      </c>
      <c r="BA73" s="179">
        <v>1</v>
      </c>
      <c r="BB73" s="179"/>
      <c r="BC73" s="179"/>
      <c r="BD73" s="179"/>
      <c r="BE73" s="269">
        <f t="shared" si="47"/>
        <v>0</v>
      </c>
      <c r="BF73" s="179">
        <v>1</v>
      </c>
      <c r="BG73" s="179"/>
      <c r="BH73" s="179"/>
      <c r="BI73" s="179"/>
      <c r="BJ73" s="269">
        <f t="shared" si="48"/>
        <v>0</v>
      </c>
      <c r="BK73" s="153">
        <f t="shared" si="49"/>
        <v>0</v>
      </c>
      <c r="BL73" s="181">
        <v>0</v>
      </c>
      <c r="BM73" s="153">
        <f t="shared" si="34"/>
        <v>0</v>
      </c>
      <c r="BN73" s="153" t="str">
        <f t="shared" si="50"/>
        <v>geen actie</v>
      </c>
      <c r="BO73" s="149">
        <v>77</v>
      </c>
    </row>
    <row r="74" spans="1:67" s="209" customFormat="1" x14ac:dyDescent="0.3">
      <c r="A74" s="149">
        <v>78</v>
      </c>
      <c r="B74" s="149" t="str">
        <f t="shared" si="35"/>
        <v>v</v>
      </c>
      <c r="C74" s="201"/>
      <c r="D74" s="301"/>
      <c r="E74" s="153"/>
      <c r="F74" s="153"/>
      <c r="G74" s="153">
        <f t="shared" si="36"/>
        <v>0</v>
      </c>
      <c r="H74" s="153"/>
      <c r="I74" s="153">
        <f>Aantallen!$B$1</f>
        <v>2021</v>
      </c>
      <c r="J74" s="453">
        <f t="shared" si="37"/>
        <v>2021</v>
      </c>
      <c r="K74" s="186">
        <f t="shared" si="38"/>
        <v>0</v>
      </c>
      <c r="L74" s="164"/>
      <c r="M74" s="179">
        <v>1</v>
      </c>
      <c r="N74" s="179"/>
      <c r="O74" s="179"/>
      <c r="P74" s="179"/>
      <c r="Q74" s="269">
        <f t="shared" si="39"/>
        <v>0</v>
      </c>
      <c r="R74" s="179">
        <v>1</v>
      </c>
      <c r="S74" s="179"/>
      <c r="T74" s="179"/>
      <c r="U74" s="179"/>
      <c r="V74" s="269">
        <f t="shared" si="40"/>
        <v>0</v>
      </c>
      <c r="W74" s="179">
        <v>1</v>
      </c>
      <c r="X74" s="179"/>
      <c r="Y74" s="179"/>
      <c r="Z74" s="179"/>
      <c r="AA74" s="269">
        <f t="shared" si="41"/>
        <v>0</v>
      </c>
      <c r="AB74" s="179">
        <v>1</v>
      </c>
      <c r="AC74" s="179"/>
      <c r="AD74" s="179"/>
      <c r="AE74" s="179"/>
      <c r="AF74" s="269">
        <f t="shared" si="42"/>
        <v>0</v>
      </c>
      <c r="AG74" s="179">
        <v>1</v>
      </c>
      <c r="AH74" s="179"/>
      <c r="AI74" s="179"/>
      <c r="AJ74" s="179"/>
      <c r="AK74" s="269">
        <f t="shared" si="43"/>
        <v>0</v>
      </c>
      <c r="AL74" s="179">
        <v>1</v>
      </c>
      <c r="AM74" s="179"/>
      <c r="AN74" s="179"/>
      <c r="AO74" s="179"/>
      <c r="AP74" s="269">
        <f t="shared" si="44"/>
        <v>0</v>
      </c>
      <c r="AQ74" s="179">
        <v>1</v>
      </c>
      <c r="AR74" s="179"/>
      <c r="AS74" s="179"/>
      <c r="AT74" s="179"/>
      <c r="AU74" s="269">
        <f t="shared" si="45"/>
        <v>0</v>
      </c>
      <c r="AV74" s="179">
        <v>1</v>
      </c>
      <c r="AW74" s="179"/>
      <c r="AX74" s="179"/>
      <c r="AY74" s="179"/>
      <c r="AZ74" s="269">
        <f t="shared" si="46"/>
        <v>0</v>
      </c>
      <c r="BA74" s="179">
        <v>1</v>
      </c>
      <c r="BB74" s="179"/>
      <c r="BC74" s="179"/>
      <c r="BD74" s="179"/>
      <c r="BE74" s="269">
        <f t="shared" si="47"/>
        <v>0</v>
      </c>
      <c r="BF74" s="179">
        <v>1</v>
      </c>
      <c r="BG74" s="179"/>
      <c r="BH74" s="179"/>
      <c r="BI74" s="179"/>
      <c r="BJ74" s="269">
        <f t="shared" si="48"/>
        <v>0</v>
      </c>
      <c r="BK74" s="153">
        <f t="shared" si="49"/>
        <v>0</v>
      </c>
      <c r="BL74" s="181">
        <v>0</v>
      </c>
      <c r="BM74" s="153">
        <f t="shared" si="34"/>
        <v>0</v>
      </c>
      <c r="BN74" s="153" t="str">
        <f t="shared" si="50"/>
        <v>geen actie</v>
      </c>
      <c r="BO74" s="149">
        <v>78</v>
      </c>
    </row>
    <row r="75" spans="1:67" s="209" customFormat="1" x14ac:dyDescent="0.3">
      <c r="A75" s="149">
        <v>79</v>
      </c>
      <c r="B75" s="149" t="str">
        <f t="shared" si="35"/>
        <v>v</v>
      </c>
      <c r="C75" s="201"/>
      <c r="D75" s="301"/>
      <c r="E75" s="153"/>
      <c r="F75" s="153"/>
      <c r="G75" s="153">
        <f t="shared" si="36"/>
        <v>0</v>
      </c>
      <c r="H75" s="153"/>
      <c r="I75" s="153">
        <f>Aantallen!$B$1</f>
        <v>2021</v>
      </c>
      <c r="J75" s="453">
        <f t="shared" si="37"/>
        <v>2021</v>
      </c>
      <c r="K75" s="186">
        <f t="shared" si="38"/>
        <v>0</v>
      </c>
      <c r="L75" s="164"/>
      <c r="M75" s="179">
        <v>1</v>
      </c>
      <c r="N75" s="179"/>
      <c r="O75" s="179"/>
      <c r="P75" s="179"/>
      <c r="Q75" s="269">
        <f t="shared" si="39"/>
        <v>0</v>
      </c>
      <c r="R75" s="179">
        <v>1</v>
      </c>
      <c r="S75" s="179"/>
      <c r="T75" s="179"/>
      <c r="U75" s="179"/>
      <c r="V75" s="269">
        <f t="shared" si="40"/>
        <v>0</v>
      </c>
      <c r="W75" s="179">
        <v>1</v>
      </c>
      <c r="X75" s="179"/>
      <c r="Y75" s="179"/>
      <c r="Z75" s="179"/>
      <c r="AA75" s="269">
        <f t="shared" si="41"/>
        <v>0</v>
      </c>
      <c r="AB75" s="179">
        <v>1</v>
      </c>
      <c r="AC75" s="179"/>
      <c r="AD75" s="179"/>
      <c r="AE75" s="179"/>
      <c r="AF75" s="269">
        <f t="shared" si="42"/>
        <v>0</v>
      </c>
      <c r="AG75" s="179">
        <v>1</v>
      </c>
      <c r="AH75" s="179"/>
      <c r="AI75" s="179"/>
      <c r="AJ75" s="179"/>
      <c r="AK75" s="269">
        <f t="shared" si="43"/>
        <v>0</v>
      </c>
      <c r="AL75" s="179">
        <v>1</v>
      </c>
      <c r="AM75" s="179"/>
      <c r="AN75" s="179"/>
      <c r="AO75" s="179"/>
      <c r="AP75" s="269">
        <f t="shared" si="44"/>
        <v>0</v>
      </c>
      <c r="AQ75" s="179">
        <v>1</v>
      </c>
      <c r="AR75" s="179"/>
      <c r="AS75" s="179"/>
      <c r="AT75" s="179"/>
      <c r="AU75" s="269">
        <f t="shared" si="45"/>
        <v>0</v>
      </c>
      <c r="AV75" s="179">
        <v>1</v>
      </c>
      <c r="AW75" s="179"/>
      <c r="AX75" s="179"/>
      <c r="AY75" s="179"/>
      <c r="AZ75" s="269">
        <f t="shared" si="46"/>
        <v>0</v>
      </c>
      <c r="BA75" s="179">
        <v>1</v>
      </c>
      <c r="BB75" s="179"/>
      <c r="BC75" s="179"/>
      <c r="BD75" s="179"/>
      <c r="BE75" s="269">
        <f t="shared" si="47"/>
        <v>0</v>
      </c>
      <c r="BF75" s="179">
        <v>1</v>
      </c>
      <c r="BG75" s="179"/>
      <c r="BH75" s="179"/>
      <c r="BI75" s="179"/>
      <c r="BJ75" s="269">
        <f t="shared" si="48"/>
        <v>0</v>
      </c>
      <c r="BK75" s="153">
        <f t="shared" si="49"/>
        <v>0</v>
      </c>
      <c r="BL75" s="181">
        <v>0</v>
      </c>
      <c r="BM75" s="153">
        <f t="shared" si="34"/>
        <v>0</v>
      </c>
      <c r="BN75" s="153" t="str">
        <f t="shared" si="50"/>
        <v>geen actie</v>
      </c>
      <c r="BO75" s="149">
        <v>79</v>
      </c>
    </row>
    <row r="76" spans="1:67" s="209" customFormat="1" x14ac:dyDescent="0.3">
      <c r="A76" s="149">
        <v>80</v>
      </c>
      <c r="B76" s="149" t="str">
        <f t="shared" si="35"/>
        <v>v</v>
      </c>
      <c r="C76" s="201"/>
      <c r="D76" s="301"/>
      <c r="E76" s="153"/>
      <c r="F76" s="153"/>
      <c r="G76" s="153">
        <f t="shared" si="36"/>
        <v>0</v>
      </c>
      <c r="H76" s="153"/>
      <c r="I76" s="153">
        <f>Aantallen!$B$1</f>
        <v>2021</v>
      </c>
      <c r="J76" s="453">
        <f t="shared" si="37"/>
        <v>2021</v>
      </c>
      <c r="K76" s="186">
        <f t="shared" si="38"/>
        <v>0</v>
      </c>
      <c r="L76" s="164"/>
      <c r="M76" s="179">
        <v>1</v>
      </c>
      <c r="N76" s="179"/>
      <c r="O76" s="179"/>
      <c r="P76" s="179"/>
      <c r="Q76" s="269">
        <f t="shared" si="39"/>
        <v>0</v>
      </c>
      <c r="R76" s="179">
        <v>1</v>
      </c>
      <c r="S76" s="179"/>
      <c r="T76" s="179"/>
      <c r="U76" s="179"/>
      <c r="V76" s="269">
        <f t="shared" si="40"/>
        <v>0</v>
      </c>
      <c r="W76" s="179">
        <v>1</v>
      </c>
      <c r="X76" s="179"/>
      <c r="Y76" s="179"/>
      <c r="Z76" s="179"/>
      <c r="AA76" s="269">
        <f t="shared" si="41"/>
        <v>0</v>
      </c>
      <c r="AB76" s="179">
        <v>1</v>
      </c>
      <c r="AC76" s="179"/>
      <c r="AD76" s="179"/>
      <c r="AE76" s="179"/>
      <c r="AF76" s="269">
        <f t="shared" si="42"/>
        <v>0</v>
      </c>
      <c r="AG76" s="179">
        <v>1</v>
      </c>
      <c r="AH76" s="179"/>
      <c r="AI76" s="179"/>
      <c r="AJ76" s="179"/>
      <c r="AK76" s="269">
        <f t="shared" si="43"/>
        <v>0</v>
      </c>
      <c r="AL76" s="179">
        <v>1</v>
      </c>
      <c r="AM76" s="179"/>
      <c r="AN76" s="179"/>
      <c r="AO76" s="179"/>
      <c r="AP76" s="269">
        <f t="shared" si="44"/>
        <v>0</v>
      </c>
      <c r="AQ76" s="179">
        <v>1</v>
      </c>
      <c r="AR76" s="179"/>
      <c r="AS76" s="179"/>
      <c r="AT76" s="179"/>
      <c r="AU76" s="269">
        <f t="shared" si="45"/>
        <v>0</v>
      </c>
      <c r="AV76" s="179">
        <v>1</v>
      </c>
      <c r="AW76" s="179"/>
      <c r="AX76" s="179"/>
      <c r="AY76" s="179"/>
      <c r="AZ76" s="269">
        <f t="shared" si="46"/>
        <v>0</v>
      </c>
      <c r="BA76" s="179">
        <v>1</v>
      </c>
      <c r="BB76" s="179"/>
      <c r="BC76" s="179"/>
      <c r="BD76" s="179"/>
      <c r="BE76" s="269">
        <f t="shared" si="47"/>
        <v>0</v>
      </c>
      <c r="BF76" s="179">
        <v>1</v>
      </c>
      <c r="BG76" s="179"/>
      <c r="BH76" s="179"/>
      <c r="BI76" s="179"/>
      <c r="BJ76" s="269">
        <f t="shared" si="48"/>
        <v>0</v>
      </c>
      <c r="BK76" s="153">
        <f t="shared" si="49"/>
        <v>0</v>
      </c>
      <c r="BL76" s="181">
        <v>0</v>
      </c>
      <c r="BM76" s="153">
        <f t="shared" si="34"/>
        <v>0</v>
      </c>
      <c r="BN76" s="153" t="str">
        <f t="shared" si="50"/>
        <v>geen actie</v>
      </c>
      <c r="BO76" s="149">
        <v>80</v>
      </c>
    </row>
    <row r="77" spans="1:67" s="209" customFormat="1" x14ac:dyDescent="0.3">
      <c r="A77" s="149">
        <v>81</v>
      </c>
      <c r="B77" s="149" t="str">
        <f t="shared" si="35"/>
        <v>v</v>
      </c>
      <c r="C77" s="201"/>
      <c r="D77" s="301"/>
      <c r="E77" s="153"/>
      <c r="F77" s="153"/>
      <c r="G77" s="153">
        <f t="shared" si="36"/>
        <v>0</v>
      </c>
      <c r="H77" s="153"/>
      <c r="I77" s="153">
        <f>Aantallen!$B$1</f>
        <v>2021</v>
      </c>
      <c r="J77" s="453">
        <f t="shared" si="37"/>
        <v>2021</v>
      </c>
      <c r="K77" s="186">
        <f t="shared" si="38"/>
        <v>0</v>
      </c>
      <c r="L77" s="164"/>
      <c r="M77" s="179">
        <v>1</v>
      </c>
      <c r="N77" s="179"/>
      <c r="O77" s="179"/>
      <c r="P77" s="179"/>
      <c r="Q77" s="269">
        <f t="shared" si="39"/>
        <v>0</v>
      </c>
      <c r="R77" s="179">
        <v>1</v>
      </c>
      <c r="S77" s="179"/>
      <c r="T77" s="179"/>
      <c r="U77" s="179"/>
      <c r="V77" s="269">
        <f t="shared" si="40"/>
        <v>0</v>
      </c>
      <c r="W77" s="179">
        <v>1</v>
      </c>
      <c r="X77" s="179"/>
      <c r="Y77" s="179"/>
      <c r="Z77" s="179"/>
      <c r="AA77" s="269">
        <f t="shared" si="41"/>
        <v>0</v>
      </c>
      <c r="AB77" s="179">
        <v>1</v>
      </c>
      <c r="AC77" s="179"/>
      <c r="AD77" s="179"/>
      <c r="AE77" s="179"/>
      <c r="AF77" s="269">
        <f t="shared" si="42"/>
        <v>0</v>
      </c>
      <c r="AG77" s="179">
        <v>1</v>
      </c>
      <c r="AH77" s="179"/>
      <c r="AI77" s="179"/>
      <c r="AJ77" s="179"/>
      <c r="AK77" s="269">
        <f t="shared" si="43"/>
        <v>0</v>
      </c>
      <c r="AL77" s="179">
        <v>1</v>
      </c>
      <c r="AM77" s="179"/>
      <c r="AN77" s="179"/>
      <c r="AO77" s="179"/>
      <c r="AP77" s="269">
        <f t="shared" si="44"/>
        <v>0</v>
      </c>
      <c r="AQ77" s="179">
        <v>1</v>
      </c>
      <c r="AR77" s="179"/>
      <c r="AS77" s="179"/>
      <c r="AT77" s="179"/>
      <c r="AU77" s="269">
        <f t="shared" si="45"/>
        <v>0</v>
      </c>
      <c r="AV77" s="179">
        <v>1</v>
      </c>
      <c r="AW77" s="179"/>
      <c r="AX77" s="179"/>
      <c r="AY77" s="179"/>
      <c r="AZ77" s="269">
        <f t="shared" si="46"/>
        <v>0</v>
      </c>
      <c r="BA77" s="179">
        <v>1</v>
      </c>
      <c r="BB77" s="179"/>
      <c r="BC77" s="179"/>
      <c r="BD77" s="179"/>
      <c r="BE77" s="269">
        <f t="shared" si="47"/>
        <v>0</v>
      </c>
      <c r="BF77" s="179">
        <v>1</v>
      </c>
      <c r="BG77" s="179"/>
      <c r="BH77" s="179"/>
      <c r="BI77" s="179"/>
      <c r="BJ77" s="269">
        <f t="shared" si="48"/>
        <v>0</v>
      </c>
      <c r="BK77" s="153">
        <f t="shared" si="49"/>
        <v>0</v>
      </c>
      <c r="BL77" s="181">
        <v>0</v>
      </c>
      <c r="BM77" s="153">
        <f t="shared" si="34"/>
        <v>0</v>
      </c>
      <c r="BN77" s="153" t="str">
        <f t="shared" si="50"/>
        <v>geen actie</v>
      </c>
      <c r="BO77" s="149">
        <v>81</v>
      </c>
    </row>
    <row r="78" spans="1:67" s="209" customFormat="1" x14ac:dyDescent="0.3">
      <c r="A78" s="149">
        <v>82</v>
      </c>
      <c r="B78" s="149" t="str">
        <f t="shared" si="35"/>
        <v>v</v>
      </c>
      <c r="C78" s="201"/>
      <c r="D78" s="301"/>
      <c r="E78" s="153"/>
      <c r="F78" s="153"/>
      <c r="G78" s="153">
        <f t="shared" si="36"/>
        <v>0</v>
      </c>
      <c r="H78" s="153"/>
      <c r="I78" s="153">
        <f>Aantallen!$B$1</f>
        <v>2021</v>
      </c>
      <c r="J78" s="453">
        <f t="shared" si="37"/>
        <v>2021</v>
      </c>
      <c r="K78" s="186">
        <f t="shared" si="38"/>
        <v>0</v>
      </c>
      <c r="L78" s="164"/>
      <c r="M78" s="179">
        <v>1</v>
      </c>
      <c r="N78" s="179"/>
      <c r="O78" s="179"/>
      <c r="P78" s="179"/>
      <c r="Q78" s="269">
        <f t="shared" si="39"/>
        <v>0</v>
      </c>
      <c r="R78" s="179">
        <v>1</v>
      </c>
      <c r="S78" s="179"/>
      <c r="T78" s="179"/>
      <c r="U78" s="179"/>
      <c r="V78" s="269">
        <f t="shared" si="40"/>
        <v>0</v>
      </c>
      <c r="W78" s="179">
        <v>1</v>
      </c>
      <c r="X78" s="179"/>
      <c r="Y78" s="179"/>
      <c r="Z78" s="179"/>
      <c r="AA78" s="269">
        <f t="shared" si="41"/>
        <v>0</v>
      </c>
      <c r="AB78" s="179">
        <v>1</v>
      </c>
      <c r="AC78" s="179"/>
      <c r="AD78" s="179"/>
      <c r="AE78" s="179"/>
      <c r="AF78" s="269">
        <f t="shared" si="42"/>
        <v>0</v>
      </c>
      <c r="AG78" s="179">
        <v>1</v>
      </c>
      <c r="AH78" s="179"/>
      <c r="AI78" s="179"/>
      <c r="AJ78" s="179"/>
      <c r="AK78" s="269">
        <f t="shared" si="43"/>
        <v>0</v>
      </c>
      <c r="AL78" s="179">
        <v>1</v>
      </c>
      <c r="AM78" s="179"/>
      <c r="AN78" s="179"/>
      <c r="AO78" s="179"/>
      <c r="AP78" s="269">
        <f t="shared" si="44"/>
        <v>0</v>
      </c>
      <c r="AQ78" s="179">
        <v>1</v>
      </c>
      <c r="AR78" s="179"/>
      <c r="AS78" s="179"/>
      <c r="AT78" s="179"/>
      <c r="AU78" s="269">
        <f t="shared" si="45"/>
        <v>0</v>
      </c>
      <c r="AV78" s="179">
        <v>1</v>
      </c>
      <c r="AW78" s="179"/>
      <c r="AX78" s="179"/>
      <c r="AY78" s="179"/>
      <c r="AZ78" s="269">
        <f t="shared" si="46"/>
        <v>0</v>
      </c>
      <c r="BA78" s="179">
        <v>1</v>
      </c>
      <c r="BB78" s="179"/>
      <c r="BC78" s="179"/>
      <c r="BD78" s="179"/>
      <c r="BE78" s="269">
        <f t="shared" si="47"/>
        <v>0</v>
      </c>
      <c r="BF78" s="179">
        <v>1</v>
      </c>
      <c r="BG78" s="179"/>
      <c r="BH78" s="179"/>
      <c r="BI78" s="179"/>
      <c r="BJ78" s="269">
        <f t="shared" si="48"/>
        <v>0</v>
      </c>
      <c r="BK78" s="153">
        <f t="shared" si="49"/>
        <v>0</v>
      </c>
      <c r="BL78" s="181">
        <v>0</v>
      </c>
      <c r="BM78" s="153">
        <f t="shared" si="34"/>
        <v>0</v>
      </c>
      <c r="BN78" s="153" t="str">
        <f t="shared" si="50"/>
        <v>geen actie</v>
      </c>
      <c r="BO78" s="149">
        <v>82</v>
      </c>
    </row>
    <row r="79" spans="1:67" s="209" customFormat="1" x14ac:dyDescent="0.3">
      <c r="A79" s="149">
        <v>83</v>
      </c>
      <c r="B79" s="149" t="str">
        <f t="shared" si="35"/>
        <v>v</v>
      </c>
      <c r="C79" s="201"/>
      <c r="D79" s="301"/>
      <c r="E79" s="153"/>
      <c r="F79" s="153"/>
      <c r="G79" s="153">
        <f t="shared" si="36"/>
        <v>0</v>
      </c>
      <c r="H79" s="153"/>
      <c r="I79" s="153">
        <f>Aantallen!$B$1</f>
        <v>2021</v>
      </c>
      <c r="J79" s="453">
        <f t="shared" si="37"/>
        <v>2021</v>
      </c>
      <c r="K79" s="186">
        <f t="shared" si="38"/>
        <v>0</v>
      </c>
      <c r="L79" s="164"/>
      <c r="M79" s="179">
        <v>1</v>
      </c>
      <c r="N79" s="179"/>
      <c r="O79" s="179"/>
      <c r="P79" s="179"/>
      <c r="Q79" s="269">
        <f t="shared" si="39"/>
        <v>0</v>
      </c>
      <c r="R79" s="179">
        <v>1</v>
      </c>
      <c r="S79" s="179"/>
      <c r="T79" s="179"/>
      <c r="U79" s="179"/>
      <c r="V79" s="269">
        <f t="shared" si="40"/>
        <v>0</v>
      </c>
      <c r="W79" s="179">
        <v>1</v>
      </c>
      <c r="X79" s="179"/>
      <c r="Y79" s="179"/>
      <c r="Z79" s="179"/>
      <c r="AA79" s="269">
        <f t="shared" si="41"/>
        <v>0</v>
      </c>
      <c r="AB79" s="179">
        <v>1</v>
      </c>
      <c r="AC79" s="179"/>
      <c r="AD79" s="179"/>
      <c r="AE79" s="179"/>
      <c r="AF79" s="269">
        <f t="shared" si="42"/>
        <v>0</v>
      </c>
      <c r="AG79" s="179">
        <v>1</v>
      </c>
      <c r="AH79" s="179"/>
      <c r="AI79" s="179"/>
      <c r="AJ79" s="179"/>
      <c r="AK79" s="269">
        <f t="shared" si="43"/>
        <v>0</v>
      </c>
      <c r="AL79" s="179">
        <v>1</v>
      </c>
      <c r="AM79" s="179"/>
      <c r="AN79" s="179"/>
      <c r="AO79" s="179"/>
      <c r="AP79" s="269">
        <f t="shared" si="44"/>
        <v>0</v>
      </c>
      <c r="AQ79" s="179">
        <v>1</v>
      </c>
      <c r="AR79" s="179"/>
      <c r="AS79" s="179"/>
      <c r="AT79" s="179"/>
      <c r="AU79" s="269">
        <f t="shared" si="45"/>
        <v>0</v>
      </c>
      <c r="AV79" s="179">
        <v>1</v>
      </c>
      <c r="AW79" s="179"/>
      <c r="AX79" s="179"/>
      <c r="AY79" s="179"/>
      <c r="AZ79" s="269">
        <f t="shared" si="46"/>
        <v>0</v>
      </c>
      <c r="BA79" s="179">
        <v>1</v>
      </c>
      <c r="BB79" s="179"/>
      <c r="BC79" s="179"/>
      <c r="BD79" s="179"/>
      <c r="BE79" s="269">
        <f t="shared" si="47"/>
        <v>0</v>
      </c>
      <c r="BF79" s="179">
        <v>1</v>
      </c>
      <c r="BG79" s="179"/>
      <c r="BH79" s="179"/>
      <c r="BI79" s="179"/>
      <c r="BJ79" s="269">
        <f t="shared" si="48"/>
        <v>0</v>
      </c>
      <c r="BK79" s="153">
        <f t="shared" si="49"/>
        <v>0</v>
      </c>
      <c r="BL79" s="181">
        <v>0</v>
      </c>
      <c r="BM79" s="153">
        <f t="shared" si="34"/>
        <v>0</v>
      </c>
      <c r="BN79" s="153" t="str">
        <f t="shared" si="50"/>
        <v>geen actie</v>
      </c>
      <c r="BO79" s="149">
        <v>83</v>
      </c>
    </row>
    <row r="80" spans="1:67" s="209" customFormat="1" x14ac:dyDescent="0.3">
      <c r="A80" s="149">
        <v>84</v>
      </c>
      <c r="B80" s="149" t="str">
        <f t="shared" si="35"/>
        <v>v</v>
      </c>
      <c r="C80" s="201"/>
      <c r="D80" s="301"/>
      <c r="E80" s="153"/>
      <c r="F80" s="153"/>
      <c r="G80" s="153">
        <f t="shared" si="36"/>
        <v>0</v>
      </c>
      <c r="H80" s="153"/>
      <c r="I80" s="153">
        <f>Aantallen!$B$1</f>
        <v>2021</v>
      </c>
      <c r="J80" s="453">
        <f t="shared" si="37"/>
        <v>2021</v>
      </c>
      <c r="K80" s="186">
        <f t="shared" si="38"/>
        <v>0</v>
      </c>
      <c r="L80" s="164"/>
      <c r="M80" s="179">
        <v>1</v>
      </c>
      <c r="N80" s="179"/>
      <c r="O80" s="179"/>
      <c r="P80" s="179"/>
      <c r="Q80" s="269">
        <f t="shared" si="39"/>
        <v>0</v>
      </c>
      <c r="R80" s="179">
        <v>1</v>
      </c>
      <c r="S80" s="179"/>
      <c r="T80" s="179"/>
      <c r="U80" s="179"/>
      <c r="V80" s="269">
        <f t="shared" si="40"/>
        <v>0</v>
      </c>
      <c r="W80" s="179">
        <v>1</v>
      </c>
      <c r="X80" s="179"/>
      <c r="Y80" s="179"/>
      <c r="Z80" s="179"/>
      <c r="AA80" s="269">
        <f t="shared" si="41"/>
        <v>0</v>
      </c>
      <c r="AB80" s="179">
        <v>1</v>
      </c>
      <c r="AC80" s="179"/>
      <c r="AD80" s="179"/>
      <c r="AE80" s="179"/>
      <c r="AF80" s="269">
        <f t="shared" si="42"/>
        <v>0</v>
      </c>
      <c r="AG80" s="179">
        <v>1</v>
      </c>
      <c r="AH80" s="179"/>
      <c r="AI80" s="179"/>
      <c r="AJ80" s="179"/>
      <c r="AK80" s="269">
        <f t="shared" si="43"/>
        <v>0</v>
      </c>
      <c r="AL80" s="179">
        <v>1</v>
      </c>
      <c r="AM80" s="179"/>
      <c r="AN80" s="179"/>
      <c r="AO80" s="179"/>
      <c r="AP80" s="269">
        <f t="shared" si="44"/>
        <v>0</v>
      </c>
      <c r="AQ80" s="179">
        <v>1</v>
      </c>
      <c r="AR80" s="179"/>
      <c r="AS80" s="179"/>
      <c r="AT80" s="179"/>
      <c r="AU80" s="269">
        <f t="shared" si="45"/>
        <v>0</v>
      </c>
      <c r="AV80" s="179">
        <v>1</v>
      </c>
      <c r="AW80" s="179"/>
      <c r="AX80" s="179"/>
      <c r="AY80" s="179"/>
      <c r="AZ80" s="269">
        <f t="shared" si="46"/>
        <v>0</v>
      </c>
      <c r="BA80" s="179">
        <v>1</v>
      </c>
      <c r="BB80" s="179"/>
      <c r="BC80" s="179"/>
      <c r="BD80" s="179"/>
      <c r="BE80" s="269">
        <f t="shared" si="47"/>
        <v>0</v>
      </c>
      <c r="BF80" s="179">
        <v>1</v>
      </c>
      <c r="BG80" s="179"/>
      <c r="BH80" s="179"/>
      <c r="BI80" s="179"/>
      <c r="BJ80" s="269">
        <f t="shared" si="48"/>
        <v>0</v>
      </c>
      <c r="BK80" s="153">
        <f t="shared" si="49"/>
        <v>0</v>
      </c>
      <c r="BL80" s="181">
        <v>0</v>
      </c>
      <c r="BM80" s="153">
        <f t="shared" si="34"/>
        <v>0</v>
      </c>
      <c r="BN80" s="153" t="str">
        <f t="shared" si="50"/>
        <v>geen actie</v>
      </c>
      <c r="BO80" s="149">
        <v>84</v>
      </c>
    </row>
    <row r="81" spans="1:67" s="209" customFormat="1" x14ac:dyDescent="0.3">
      <c r="A81" s="149">
        <v>85</v>
      </c>
      <c r="B81" s="149" t="str">
        <f t="shared" si="35"/>
        <v>v</v>
      </c>
      <c r="C81" s="201"/>
      <c r="D81" s="301"/>
      <c r="E81" s="153"/>
      <c r="F81" s="153"/>
      <c r="G81" s="153">
        <f t="shared" si="36"/>
        <v>0</v>
      </c>
      <c r="H81" s="153"/>
      <c r="I81" s="153">
        <f>Aantallen!$B$1</f>
        <v>2021</v>
      </c>
      <c r="J81" s="453">
        <f t="shared" si="37"/>
        <v>2021</v>
      </c>
      <c r="K81" s="186">
        <f t="shared" si="38"/>
        <v>0</v>
      </c>
      <c r="L81" s="164"/>
      <c r="M81" s="179">
        <v>1</v>
      </c>
      <c r="N81" s="179"/>
      <c r="O81" s="179"/>
      <c r="P81" s="179"/>
      <c r="Q81" s="269">
        <f t="shared" si="39"/>
        <v>0</v>
      </c>
      <c r="R81" s="179">
        <v>1</v>
      </c>
      <c r="S81" s="179"/>
      <c r="T81" s="179"/>
      <c r="U81" s="179"/>
      <c r="V81" s="269">
        <f t="shared" si="40"/>
        <v>0</v>
      </c>
      <c r="W81" s="179">
        <v>1</v>
      </c>
      <c r="X81" s="179"/>
      <c r="Y81" s="179"/>
      <c r="Z81" s="179"/>
      <c r="AA81" s="269">
        <f t="shared" si="41"/>
        <v>0</v>
      </c>
      <c r="AB81" s="179">
        <v>1</v>
      </c>
      <c r="AC81" s="179"/>
      <c r="AD81" s="179"/>
      <c r="AE81" s="179"/>
      <c r="AF81" s="269">
        <f t="shared" si="42"/>
        <v>0</v>
      </c>
      <c r="AG81" s="179">
        <v>1</v>
      </c>
      <c r="AH81" s="179"/>
      <c r="AI81" s="179"/>
      <c r="AJ81" s="179"/>
      <c r="AK81" s="269">
        <f t="shared" si="43"/>
        <v>0</v>
      </c>
      <c r="AL81" s="179">
        <v>1</v>
      </c>
      <c r="AM81" s="179"/>
      <c r="AN81" s="179"/>
      <c r="AO81" s="179"/>
      <c r="AP81" s="269">
        <f t="shared" si="44"/>
        <v>0</v>
      </c>
      <c r="AQ81" s="179">
        <v>1</v>
      </c>
      <c r="AR81" s="179"/>
      <c r="AS81" s="179"/>
      <c r="AT81" s="179"/>
      <c r="AU81" s="269">
        <f t="shared" si="45"/>
        <v>0</v>
      </c>
      <c r="AV81" s="179">
        <v>1</v>
      </c>
      <c r="AW81" s="179"/>
      <c r="AX81" s="179"/>
      <c r="AY81" s="179"/>
      <c r="AZ81" s="269">
        <f t="shared" si="46"/>
        <v>0</v>
      </c>
      <c r="BA81" s="179">
        <v>1</v>
      </c>
      <c r="BB81" s="179"/>
      <c r="BC81" s="179"/>
      <c r="BD81" s="179"/>
      <c r="BE81" s="269">
        <f t="shared" si="47"/>
        <v>0</v>
      </c>
      <c r="BF81" s="179">
        <v>1</v>
      </c>
      <c r="BG81" s="179"/>
      <c r="BH81" s="179"/>
      <c r="BI81" s="179"/>
      <c r="BJ81" s="269">
        <f t="shared" si="48"/>
        <v>0</v>
      </c>
      <c r="BK81" s="153">
        <f t="shared" si="49"/>
        <v>0</v>
      </c>
      <c r="BL81" s="181">
        <v>0</v>
      </c>
      <c r="BM81" s="153">
        <f t="shared" si="34"/>
        <v>0</v>
      </c>
      <c r="BN81" s="153" t="str">
        <f t="shared" si="50"/>
        <v>geen actie</v>
      </c>
      <c r="BO81" s="149">
        <v>85</v>
      </c>
    </row>
    <row r="82" spans="1:67" s="209" customFormat="1" x14ac:dyDescent="0.3">
      <c r="A82" s="149">
        <v>86</v>
      </c>
      <c r="B82" s="149" t="str">
        <f t="shared" si="35"/>
        <v>v</v>
      </c>
      <c r="C82" s="201"/>
      <c r="D82" s="301"/>
      <c r="E82" s="153"/>
      <c r="F82" s="153"/>
      <c r="G82" s="153">
        <f t="shared" si="36"/>
        <v>0</v>
      </c>
      <c r="H82" s="153"/>
      <c r="I82" s="153">
        <f>Aantallen!$B$1</f>
        <v>2021</v>
      </c>
      <c r="J82" s="453">
        <f t="shared" si="37"/>
        <v>2021</v>
      </c>
      <c r="K82" s="186">
        <f t="shared" si="38"/>
        <v>0</v>
      </c>
      <c r="L82" s="164"/>
      <c r="M82" s="179">
        <v>1</v>
      </c>
      <c r="N82" s="179"/>
      <c r="O82" s="179"/>
      <c r="P82" s="179"/>
      <c r="Q82" s="269">
        <f t="shared" si="39"/>
        <v>0</v>
      </c>
      <c r="R82" s="179">
        <v>1</v>
      </c>
      <c r="S82" s="179"/>
      <c r="T82" s="179"/>
      <c r="U82" s="179"/>
      <c r="V82" s="269">
        <f t="shared" si="40"/>
        <v>0</v>
      </c>
      <c r="W82" s="179">
        <v>1</v>
      </c>
      <c r="X82" s="179"/>
      <c r="Y82" s="179"/>
      <c r="Z82" s="179"/>
      <c r="AA82" s="269">
        <f t="shared" si="41"/>
        <v>0</v>
      </c>
      <c r="AB82" s="179">
        <v>1</v>
      </c>
      <c r="AC82" s="179"/>
      <c r="AD82" s="179"/>
      <c r="AE82" s="179"/>
      <c r="AF82" s="269">
        <f t="shared" si="42"/>
        <v>0</v>
      </c>
      <c r="AG82" s="179">
        <v>1</v>
      </c>
      <c r="AH82" s="179"/>
      <c r="AI82" s="179"/>
      <c r="AJ82" s="179"/>
      <c r="AK82" s="269">
        <f t="shared" si="43"/>
        <v>0</v>
      </c>
      <c r="AL82" s="179">
        <v>1</v>
      </c>
      <c r="AM82" s="179"/>
      <c r="AN82" s="179"/>
      <c r="AO82" s="179"/>
      <c r="AP82" s="269">
        <f t="shared" si="44"/>
        <v>0</v>
      </c>
      <c r="AQ82" s="179">
        <v>1</v>
      </c>
      <c r="AR82" s="179"/>
      <c r="AS82" s="179"/>
      <c r="AT82" s="179"/>
      <c r="AU82" s="269">
        <f t="shared" si="45"/>
        <v>0</v>
      </c>
      <c r="AV82" s="179">
        <v>1</v>
      </c>
      <c r="AW82" s="179"/>
      <c r="AX82" s="179"/>
      <c r="AY82" s="179"/>
      <c r="AZ82" s="269">
        <f t="shared" si="46"/>
        <v>0</v>
      </c>
      <c r="BA82" s="179">
        <v>1</v>
      </c>
      <c r="BB82" s="179"/>
      <c r="BC82" s="179"/>
      <c r="BD82" s="179"/>
      <c r="BE82" s="269">
        <f t="shared" si="47"/>
        <v>0</v>
      </c>
      <c r="BF82" s="179">
        <v>1</v>
      </c>
      <c r="BG82" s="179"/>
      <c r="BH82" s="179"/>
      <c r="BI82" s="179"/>
      <c r="BJ82" s="269">
        <f t="shared" si="48"/>
        <v>0</v>
      </c>
      <c r="BK82" s="153">
        <f t="shared" si="49"/>
        <v>0</v>
      </c>
      <c r="BL82" s="181">
        <v>0</v>
      </c>
      <c r="BM82" s="153">
        <f t="shared" si="34"/>
        <v>0</v>
      </c>
      <c r="BN82" s="153" t="str">
        <f t="shared" si="50"/>
        <v>geen actie</v>
      </c>
      <c r="BO82" s="149">
        <v>86</v>
      </c>
    </row>
    <row r="83" spans="1:67" s="209" customFormat="1" x14ac:dyDescent="0.3">
      <c r="A83" s="149">
        <v>87</v>
      </c>
      <c r="B83" s="149" t="str">
        <f t="shared" si="35"/>
        <v>v</v>
      </c>
      <c r="C83" s="201"/>
      <c r="D83" s="301"/>
      <c r="E83" s="153"/>
      <c r="F83" s="153"/>
      <c r="G83" s="153">
        <f t="shared" si="36"/>
        <v>0</v>
      </c>
      <c r="H83" s="153"/>
      <c r="I83" s="153">
        <f>Aantallen!$B$1</f>
        <v>2021</v>
      </c>
      <c r="J83" s="453">
        <f t="shared" si="37"/>
        <v>2021</v>
      </c>
      <c r="K83" s="186">
        <f t="shared" si="38"/>
        <v>0</v>
      </c>
      <c r="L83" s="164"/>
      <c r="M83" s="179">
        <v>1</v>
      </c>
      <c r="N83" s="179"/>
      <c r="O83" s="179"/>
      <c r="P83" s="179"/>
      <c r="Q83" s="269">
        <f t="shared" si="39"/>
        <v>0</v>
      </c>
      <c r="R83" s="179">
        <v>1</v>
      </c>
      <c r="S83" s="179"/>
      <c r="T83" s="179"/>
      <c r="U83" s="179"/>
      <c r="V83" s="269">
        <f t="shared" si="40"/>
        <v>0</v>
      </c>
      <c r="W83" s="179">
        <v>1</v>
      </c>
      <c r="X83" s="179"/>
      <c r="Y83" s="179"/>
      <c r="Z83" s="179"/>
      <c r="AA83" s="269">
        <f t="shared" si="41"/>
        <v>0</v>
      </c>
      <c r="AB83" s="179">
        <v>1</v>
      </c>
      <c r="AC83" s="179"/>
      <c r="AD83" s="179"/>
      <c r="AE83" s="179"/>
      <c r="AF83" s="269">
        <f t="shared" si="42"/>
        <v>0</v>
      </c>
      <c r="AG83" s="179">
        <v>1</v>
      </c>
      <c r="AH83" s="179"/>
      <c r="AI83" s="179"/>
      <c r="AJ83" s="179"/>
      <c r="AK83" s="269">
        <f t="shared" si="43"/>
        <v>0</v>
      </c>
      <c r="AL83" s="179">
        <v>1</v>
      </c>
      <c r="AM83" s="179"/>
      <c r="AN83" s="179"/>
      <c r="AO83" s="179"/>
      <c r="AP83" s="269">
        <f t="shared" si="44"/>
        <v>0</v>
      </c>
      <c r="AQ83" s="179">
        <v>1</v>
      </c>
      <c r="AR83" s="179"/>
      <c r="AS83" s="179"/>
      <c r="AT83" s="179"/>
      <c r="AU83" s="269">
        <f t="shared" si="45"/>
        <v>0</v>
      </c>
      <c r="AV83" s="179">
        <v>1</v>
      </c>
      <c r="AW83" s="179"/>
      <c r="AX83" s="179"/>
      <c r="AY83" s="179"/>
      <c r="AZ83" s="269">
        <f t="shared" si="46"/>
        <v>0</v>
      </c>
      <c r="BA83" s="179">
        <v>1</v>
      </c>
      <c r="BB83" s="179"/>
      <c r="BC83" s="179"/>
      <c r="BD83" s="179"/>
      <c r="BE83" s="269">
        <f t="shared" si="47"/>
        <v>0</v>
      </c>
      <c r="BF83" s="179">
        <v>1</v>
      </c>
      <c r="BG83" s="179"/>
      <c r="BH83" s="179"/>
      <c r="BI83" s="179"/>
      <c r="BJ83" s="269">
        <f t="shared" si="48"/>
        <v>0</v>
      </c>
      <c r="BK83" s="153">
        <f t="shared" si="49"/>
        <v>0</v>
      </c>
      <c r="BL83" s="181">
        <v>0</v>
      </c>
      <c r="BM83" s="153">
        <f t="shared" si="34"/>
        <v>0</v>
      </c>
      <c r="BN83" s="153" t="str">
        <f t="shared" si="50"/>
        <v>geen actie</v>
      </c>
      <c r="BO83" s="149">
        <v>87</v>
      </c>
    </row>
    <row r="84" spans="1:67" s="209" customFormat="1" x14ac:dyDescent="0.3">
      <c r="A84" s="149">
        <v>88</v>
      </c>
      <c r="B84" s="149" t="str">
        <f t="shared" si="35"/>
        <v>v</v>
      </c>
      <c r="C84" s="201"/>
      <c r="D84" s="301"/>
      <c r="E84" s="153"/>
      <c r="F84" s="153"/>
      <c r="G84" s="153">
        <f t="shared" si="36"/>
        <v>0</v>
      </c>
      <c r="H84" s="153"/>
      <c r="I84" s="153">
        <f>Aantallen!$B$1</f>
        <v>2021</v>
      </c>
      <c r="J84" s="453">
        <f t="shared" si="37"/>
        <v>2021</v>
      </c>
      <c r="K84" s="186">
        <f t="shared" si="38"/>
        <v>0</v>
      </c>
      <c r="L84" s="164"/>
      <c r="M84" s="179">
        <v>1</v>
      </c>
      <c r="N84" s="179"/>
      <c r="O84" s="179"/>
      <c r="P84" s="179"/>
      <c r="Q84" s="269">
        <f t="shared" si="39"/>
        <v>0</v>
      </c>
      <c r="R84" s="179">
        <v>1</v>
      </c>
      <c r="S84" s="179"/>
      <c r="T84" s="179"/>
      <c r="U84" s="179"/>
      <c r="V84" s="269">
        <f t="shared" si="40"/>
        <v>0</v>
      </c>
      <c r="W84" s="179">
        <v>1</v>
      </c>
      <c r="X84" s="179"/>
      <c r="Y84" s="179"/>
      <c r="Z84" s="179"/>
      <c r="AA84" s="269">
        <f t="shared" si="41"/>
        <v>0</v>
      </c>
      <c r="AB84" s="179">
        <v>1</v>
      </c>
      <c r="AC84" s="179"/>
      <c r="AD84" s="179"/>
      <c r="AE84" s="179"/>
      <c r="AF84" s="269">
        <f t="shared" si="42"/>
        <v>0</v>
      </c>
      <c r="AG84" s="179">
        <v>1</v>
      </c>
      <c r="AH84" s="179"/>
      <c r="AI84" s="179"/>
      <c r="AJ84" s="179"/>
      <c r="AK84" s="269">
        <f t="shared" si="43"/>
        <v>0</v>
      </c>
      <c r="AL84" s="179">
        <v>1</v>
      </c>
      <c r="AM84" s="179"/>
      <c r="AN84" s="179"/>
      <c r="AO84" s="179"/>
      <c r="AP84" s="269">
        <f t="shared" si="44"/>
        <v>0</v>
      </c>
      <c r="AQ84" s="179">
        <v>1</v>
      </c>
      <c r="AR84" s="179"/>
      <c r="AS84" s="179"/>
      <c r="AT84" s="179"/>
      <c r="AU84" s="269">
        <f t="shared" si="45"/>
        <v>0</v>
      </c>
      <c r="AV84" s="179">
        <v>1</v>
      </c>
      <c r="AW84" s="179"/>
      <c r="AX84" s="179"/>
      <c r="AY84" s="179"/>
      <c r="AZ84" s="269">
        <f t="shared" si="46"/>
        <v>0</v>
      </c>
      <c r="BA84" s="179">
        <v>1</v>
      </c>
      <c r="BB84" s="179"/>
      <c r="BC84" s="179"/>
      <c r="BD84" s="179"/>
      <c r="BE84" s="269">
        <f t="shared" si="47"/>
        <v>0</v>
      </c>
      <c r="BF84" s="179">
        <v>1</v>
      </c>
      <c r="BG84" s="179"/>
      <c r="BH84" s="179"/>
      <c r="BI84" s="179"/>
      <c r="BJ84" s="269">
        <f t="shared" si="48"/>
        <v>0</v>
      </c>
      <c r="BK84" s="153">
        <f t="shared" si="49"/>
        <v>0</v>
      </c>
      <c r="BL84" s="181">
        <v>0</v>
      </c>
      <c r="BM84" s="153">
        <f t="shared" si="34"/>
        <v>0</v>
      </c>
      <c r="BN84" s="153" t="str">
        <f t="shared" si="50"/>
        <v>geen actie</v>
      </c>
      <c r="BO84" s="149">
        <v>88</v>
      </c>
    </row>
    <row r="85" spans="1:67" s="209" customFormat="1" x14ac:dyDescent="0.3">
      <c r="A85" s="149">
        <v>89</v>
      </c>
      <c r="B85" s="149" t="str">
        <f t="shared" si="35"/>
        <v>v</v>
      </c>
      <c r="C85" s="201"/>
      <c r="D85" s="301"/>
      <c r="E85" s="153"/>
      <c r="F85" s="153"/>
      <c r="G85" s="153">
        <f t="shared" si="36"/>
        <v>0</v>
      </c>
      <c r="H85" s="153"/>
      <c r="I85" s="153">
        <f>Aantallen!$B$1</f>
        <v>2021</v>
      </c>
      <c r="J85" s="453">
        <f t="shared" si="37"/>
        <v>2021</v>
      </c>
      <c r="K85" s="186">
        <f t="shared" si="38"/>
        <v>0</v>
      </c>
      <c r="L85" s="164"/>
      <c r="M85" s="179">
        <v>1</v>
      </c>
      <c r="N85" s="179"/>
      <c r="O85" s="179"/>
      <c r="P85" s="179"/>
      <c r="Q85" s="269">
        <f t="shared" si="39"/>
        <v>0</v>
      </c>
      <c r="R85" s="179">
        <v>1</v>
      </c>
      <c r="S85" s="179"/>
      <c r="T85" s="179"/>
      <c r="U85" s="179"/>
      <c r="V85" s="269">
        <f t="shared" si="40"/>
        <v>0</v>
      </c>
      <c r="W85" s="179">
        <v>1</v>
      </c>
      <c r="X85" s="179"/>
      <c r="Y85" s="179"/>
      <c r="Z85" s="179"/>
      <c r="AA85" s="269">
        <f t="shared" si="41"/>
        <v>0</v>
      </c>
      <c r="AB85" s="179">
        <v>1</v>
      </c>
      <c r="AC85" s="179"/>
      <c r="AD85" s="179"/>
      <c r="AE85" s="179"/>
      <c r="AF85" s="269">
        <f t="shared" si="42"/>
        <v>0</v>
      </c>
      <c r="AG85" s="179">
        <v>1</v>
      </c>
      <c r="AH85" s="179"/>
      <c r="AI85" s="179"/>
      <c r="AJ85" s="179"/>
      <c r="AK85" s="269">
        <f t="shared" si="43"/>
        <v>0</v>
      </c>
      <c r="AL85" s="179">
        <v>1</v>
      </c>
      <c r="AM85" s="179"/>
      <c r="AN85" s="179"/>
      <c r="AO85" s="179"/>
      <c r="AP85" s="269">
        <f t="shared" si="44"/>
        <v>0</v>
      </c>
      <c r="AQ85" s="179">
        <v>1</v>
      </c>
      <c r="AR85" s="179"/>
      <c r="AS85" s="179"/>
      <c r="AT85" s="179"/>
      <c r="AU85" s="269">
        <f t="shared" si="45"/>
        <v>0</v>
      </c>
      <c r="AV85" s="179">
        <v>1</v>
      </c>
      <c r="AW85" s="179"/>
      <c r="AX85" s="179"/>
      <c r="AY85" s="179"/>
      <c r="AZ85" s="269">
        <f t="shared" si="46"/>
        <v>0</v>
      </c>
      <c r="BA85" s="179">
        <v>1</v>
      </c>
      <c r="BB85" s="179"/>
      <c r="BC85" s="179"/>
      <c r="BD85" s="179"/>
      <c r="BE85" s="269">
        <f t="shared" si="47"/>
        <v>0</v>
      </c>
      <c r="BF85" s="179">
        <v>1</v>
      </c>
      <c r="BG85" s="179"/>
      <c r="BH85" s="179"/>
      <c r="BI85" s="179"/>
      <c r="BJ85" s="269">
        <f t="shared" si="48"/>
        <v>0</v>
      </c>
      <c r="BK85" s="153">
        <f t="shared" si="49"/>
        <v>0</v>
      </c>
      <c r="BL85" s="181">
        <v>0</v>
      </c>
      <c r="BM85" s="153">
        <f t="shared" si="34"/>
        <v>0</v>
      </c>
      <c r="BN85" s="153" t="str">
        <f t="shared" si="50"/>
        <v>geen actie</v>
      </c>
      <c r="BO85" s="149">
        <v>89</v>
      </c>
    </row>
    <row r="86" spans="1:67" s="209" customFormat="1" x14ac:dyDescent="0.3">
      <c r="A86" s="149">
        <v>90</v>
      </c>
      <c r="B86" s="149" t="str">
        <f t="shared" si="35"/>
        <v>v</v>
      </c>
      <c r="C86" s="201"/>
      <c r="D86" s="301"/>
      <c r="E86" s="153"/>
      <c r="F86" s="153"/>
      <c r="G86" s="153">
        <f t="shared" si="36"/>
        <v>0</v>
      </c>
      <c r="H86" s="153"/>
      <c r="I86" s="153">
        <f>Aantallen!$B$1</f>
        <v>2021</v>
      </c>
      <c r="J86" s="453">
        <f t="shared" si="37"/>
        <v>2021</v>
      </c>
      <c r="K86" s="186">
        <f t="shared" si="38"/>
        <v>0</v>
      </c>
      <c r="L86" s="164"/>
      <c r="M86" s="179">
        <v>1</v>
      </c>
      <c r="N86" s="179"/>
      <c r="O86" s="179"/>
      <c r="P86" s="179"/>
      <c r="Q86" s="269">
        <f t="shared" si="39"/>
        <v>0</v>
      </c>
      <c r="R86" s="179">
        <v>1</v>
      </c>
      <c r="S86" s="179"/>
      <c r="T86" s="179"/>
      <c r="U86" s="179"/>
      <c r="V86" s="269">
        <f t="shared" si="40"/>
        <v>0</v>
      </c>
      <c r="W86" s="179">
        <v>1</v>
      </c>
      <c r="X86" s="179"/>
      <c r="Y86" s="179"/>
      <c r="Z86" s="179"/>
      <c r="AA86" s="269">
        <f t="shared" si="41"/>
        <v>0</v>
      </c>
      <c r="AB86" s="179">
        <v>1</v>
      </c>
      <c r="AC86" s="179"/>
      <c r="AD86" s="179"/>
      <c r="AE86" s="179"/>
      <c r="AF86" s="269">
        <f t="shared" si="42"/>
        <v>0</v>
      </c>
      <c r="AG86" s="179">
        <v>1</v>
      </c>
      <c r="AH86" s="179"/>
      <c r="AI86" s="179"/>
      <c r="AJ86" s="179"/>
      <c r="AK86" s="269">
        <f t="shared" si="43"/>
        <v>0</v>
      </c>
      <c r="AL86" s="179">
        <v>1</v>
      </c>
      <c r="AM86" s="179"/>
      <c r="AN86" s="179"/>
      <c r="AO86" s="179"/>
      <c r="AP86" s="269">
        <f t="shared" si="44"/>
        <v>0</v>
      </c>
      <c r="AQ86" s="179">
        <v>1</v>
      </c>
      <c r="AR86" s="179"/>
      <c r="AS86" s="179"/>
      <c r="AT86" s="179"/>
      <c r="AU86" s="269">
        <f t="shared" si="45"/>
        <v>0</v>
      </c>
      <c r="AV86" s="179">
        <v>1</v>
      </c>
      <c r="AW86" s="179"/>
      <c r="AX86" s="179"/>
      <c r="AY86" s="179"/>
      <c r="AZ86" s="269">
        <f t="shared" si="46"/>
        <v>0</v>
      </c>
      <c r="BA86" s="179">
        <v>1</v>
      </c>
      <c r="BB86" s="179"/>
      <c r="BC86" s="179"/>
      <c r="BD86" s="179"/>
      <c r="BE86" s="269">
        <f t="shared" si="47"/>
        <v>0</v>
      </c>
      <c r="BF86" s="179">
        <v>1</v>
      </c>
      <c r="BG86" s="179"/>
      <c r="BH86" s="179"/>
      <c r="BI86" s="179"/>
      <c r="BJ86" s="269">
        <f t="shared" si="48"/>
        <v>0</v>
      </c>
      <c r="BK86" s="153">
        <f t="shared" si="49"/>
        <v>0</v>
      </c>
      <c r="BL86" s="181">
        <v>0</v>
      </c>
      <c r="BM86" s="153">
        <f t="shared" si="34"/>
        <v>0</v>
      </c>
      <c r="BN86" s="153" t="str">
        <f t="shared" si="50"/>
        <v>geen actie</v>
      </c>
      <c r="BO86" s="149">
        <v>90</v>
      </c>
    </row>
    <row r="87" spans="1:67" s="209" customFormat="1" x14ac:dyDescent="0.3">
      <c r="A87" s="149">
        <v>91</v>
      </c>
      <c r="B87" s="149" t="str">
        <f t="shared" si="35"/>
        <v>v</v>
      </c>
      <c r="C87" s="201"/>
      <c r="D87" s="301"/>
      <c r="E87" s="153"/>
      <c r="F87" s="153"/>
      <c r="G87" s="153">
        <f t="shared" si="36"/>
        <v>0</v>
      </c>
      <c r="H87" s="153"/>
      <c r="I87" s="153">
        <f>Aantallen!$B$1</f>
        <v>2021</v>
      </c>
      <c r="J87" s="453">
        <f t="shared" si="37"/>
        <v>2021</v>
      </c>
      <c r="K87" s="186">
        <f t="shared" si="38"/>
        <v>0</v>
      </c>
      <c r="L87" s="164"/>
      <c r="M87" s="179">
        <v>1</v>
      </c>
      <c r="N87" s="179"/>
      <c r="O87" s="179"/>
      <c r="P87" s="179"/>
      <c r="Q87" s="269">
        <f t="shared" si="39"/>
        <v>0</v>
      </c>
      <c r="R87" s="179">
        <v>1</v>
      </c>
      <c r="S87" s="179"/>
      <c r="T87" s="179"/>
      <c r="U87" s="179"/>
      <c r="V87" s="269">
        <f t="shared" si="40"/>
        <v>0</v>
      </c>
      <c r="W87" s="179">
        <v>1</v>
      </c>
      <c r="X87" s="179"/>
      <c r="Y87" s="179"/>
      <c r="Z87" s="179"/>
      <c r="AA87" s="269">
        <f t="shared" si="41"/>
        <v>0</v>
      </c>
      <c r="AB87" s="179">
        <v>1</v>
      </c>
      <c r="AC87" s="179"/>
      <c r="AD87" s="179"/>
      <c r="AE87" s="179"/>
      <c r="AF87" s="269">
        <f t="shared" si="42"/>
        <v>0</v>
      </c>
      <c r="AG87" s="179">
        <v>1</v>
      </c>
      <c r="AH87" s="179"/>
      <c r="AI87" s="179"/>
      <c r="AJ87" s="179"/>
      <c r="AK87" s="269">
        <f t="shared" si="43"/>
        <v>0</v>
      </c>
      <c r="AL87" s="179">
        <v>1</v>
      </c>
      <c r="AM87" s="179"/>
      <c r="AN87" s="179"/>
      <c r="AO87" s="179"/>
      <c r="AP87" s="269">
        <f t="shared" si="44"/>
        <v>0</v>
      </c>
      <c r="AQ87" s="179">
        <v>1</v>
      </c>
      <c r="AR87" s="179"/>
      <c r="AS87" s="179"/>
      <c r="AT87" s="179"/>
      <c r="AU87" s="269">
        <f t="shared" si="45"/>
        <v>0</v>
      </c>
      <c r="AV87" s="179">
        <v>1</v>
      </c>
      <c r="AW87" s="179"/>
      <c r="AX87" s="179"/>
      <c r="AY87" s="179"/>
      <c r="AZ87" s="269">
        <f t="shared" si="46"/>
        <v>0</v>
      </c>
      <c r="BA87" s="179">
        <v>1</v>
      </c>
      <c r="BB87" s="179"/>
      <c r="BC87" s="179"/>
      <c r="BD87" s="179"/>
      <c r="BE87" s="269">
        <f t="shared" si="47"/>
        <v>0</v>
      </c>
      <c r="BF87" s="179">
        <v>1</v>
      </c>
      <c r="BG87" s="179"/>
      <c r="BH87" s="179"/>
      <c r="BI87" s="179"/>
      <c r="BJ87" s="269">
        <f t="shared" si="48"/>
        <v>0</v>
      </c>
      <c r="BK87" s="153">
        <f t="shared" si="49"/>
        <v>0</v>
      </c>
      <c r="BL87" s="181">
        <v>0</v>
      </c>
      <c r="BM87" s="153">
        <f t="shared" si="34"/>
        <v>0</v>
      </c>
      <c r="BN87" s="153" t="str">
        <f t="shared" si="50"/>
        <v>geen actie</v>
      </c>
      <c r="BO87" s="149">
        <v>91</v>
      </c>
    </row>
    <row r="88" spans="1:67" s="209" customFormat="1" x14ac:dyDescent="0.3">
      <c r="A88" s="149">
        <v>92</v>
      </c>
      <c r="B88" s="149" t="str">
        <f t="shared" si="35"/>
        <v>v</v>
      </c>
      <c r="C88" s="201"/>
      <c r="D88" s="301"/>
      <c r="E88" s="153"/>
      <c r="F88" s="153"/>
      <c r="G88" s="153">
        <f t="shared" si="36"/>
        <v>0</v>
      </c>
      <c r="H88" s="153"/>
      <c r="I88" s="153">
        <f>Aantallen!$B$1</f>
        <v>2021</v>
      </c>
      <c r="J88" s="453">
        <f t="shared" si="37"/>
        <v>2021</v>
      </c>
      <c r="K88" s="186">
        <f t="shared" si="38"/>
        <v>0</v>
      </c>
      <c r="L88" s="164"/>
      <c r="M88" s="179">
        <v>1</v>
      </c>
      <c r="N88" s="179"/>
      <c r="O88" s="179"/>
      <c r="P88" s="179"/>
      <c r="Q88" s="269">
        <f t="shared" si="39"/>
        <v>0</v>
      </c>
      <c r="R88" s="179">
        <v>1</v>
      </c>
      <c r="S88" s="179"/>
      <c r="T88" s="179"/>
      <c r="U88" s="179"/>
      <c r="V88" s="269">
        <f t="shared" si="40"/>
        <v>0</v>
      </c>
      <c r="W88" s="179">
        <v>1</v>
      </c>
      <c r="X88" s="179"/>
      <c r="Y88" s="179"/>
      <c r="Z88" s="179"/>
      <c r="AA88" s="269">
        <f t="shared" si="41"/>
        <v>0</v>
      </c>
      <c r="AB88" s="179">
        <v>1</v>
      </c>
      <c r="AC88" s="179"/>
      <c r="AD88" s="179"/>
      <c r="AE88" s="179"/>
      <c r="AF88" s="269">
        <f t="shared" si="42"/>
        <v>0</v>
      </c>
      <c r="AG88" s="179">
        <v>1</v>
      </c>
      <c r="AH88" s="179"/>
      <c r="AI88" s="179"/>
      <c r="AJ88" s="179"/>
      <c r="AK88" s="269">
        <f t="shared" si="43"/>
        <v>0</v>
      </c>
      <c r="AL88" s="179">
        <v>1</v>
      </c>
      <c r="AM88" s="179"/>
      <c r="AN88" s="179"/>
      <c r="AO88" s="179"/>
      <c r="AP88" s="269">
        <f t="shared" si="44"/>
        <v>0</v>
      </c>
      <c r="AQ88" s="179">
        <v>1</v>
      </c>
      <c r="AR88" s="179"/>
      <c r="AS88" s="179"/>
      <c r="AT88" s="179"/>
      <c r="AU88" s="269">
        <f t="shared" si="45"/>
        <v>0</v>
      </c>
      <c r="AV88" s="179">
        <v>1</v>
      </c>
      <c r="AW88" s="179"/>
      <c r="AX88" s="179"/>
      <c r="AY88" s="179"/>
      <c r="AZ88" s="269">
        <f t="shared" si="46"/>
        <v>0</v>
      </c>
      <c r="BA88" s="179">
        <v>1</v>
      </c>
      <c r="BB88" s="179"/>
      <c r="BC88" s="179"/>
      <c r="BD88" s="179"/>
      <c r="BE88" s="269">
        <f t="shared" si="47"/>
        <v>0</v>
      </c>
      <c r="BF88" s="179">
        <v>1</v>
      </c>
      <c r="BG88" s="179"/>
      <c r="BH88" s="179"/>
      <c r="BI88" s="179"/>
      <c r="BJ88" s="269">
        <f t="shared" si="48"/>
        <v>0</v>
      </c>
      <c r="BK88" s="153">
        <f t="shared" si="49"/>
        <v>0</v>
      </c>
      <c r="BL88" s="181">
        <v>0</v>
      </c>
      <c r="BM88" s="153">
        <f t="shared" si="34"/>
        <v>0</v>
      </c>
      <c r="BN88" s="153" t="str">
        <f t="shared" si="50"/>
        <v>geen actie</v>
      </c>
      <c r="BO88" s="149">
        <v>92</v>
      </c>
    </row>
    <row r="89" spans="1:67" s="209" customFormat="1" x14ac:dyDescent="0.3">
      <c r="A89" s="149">
        <v>93</v>
      </c>
      <c r="B89" s="149" t="str">
        <f t="shared" si="35"/>
        <v>v</v>
      </c>
      <c r="C89" s="201"/>
      <c r="D89" s="301"/>
      <c r="E89" s="153"/>
      <c r="F89" s="153"/>
      <c r="G89" s="153">
        <f t="shared" si="36"/>
        <v>0</v>
      </c>
      <c r="H89" s="153"/>
      <c r="I89" s="153">
        <f>Aantallen!$B$1</f>
        <v>2021</v>
      </c>
      <c r="J89" s="453">
        <f t="shared" si="37"/>
        <v>2021</v>
      </c>
      <c r="K89" s="186">
        <f t="shared" si="38"/>
        <v>0</v>
      </c>
      <c r="L89" s="164"/>
      <c r="M89" s="179">
        <v>1</v>
      </c>
      <c r="N89" s="179"/>
      <c r="O89" s="179"/>
      <c r="P89" s="179"/>
      <c r="Q89" s="269">
        <f t="shared" si="39"/>
        <v>0</v>
      </c>
      <c r="R89" s="179">
        <v>1</v>
      </c>
      <c r="S89" s="179"/>
      <c r="T89" s="179"/>
      <c r="U89" s="179"/>
      <c r="V89" s="269">
        <f t="shared" si="40"/>
        <v>0</v>
      </c>
      <c r="W89" s="179">
        <v>1</v>
      </c>
      <c r="X89" s="179"/>
      <c r="Y89" s="179"/>
      <c r="Z89" s="179"/>
      <c r="AA89" s="269">
        <f t="shared" si="41"/>
        <v>0</v>
      </c>
      <c r="AB89" s="179">
        <v>1</v>
      </c>
      <c r="AC89" s="179"/>
      <c r="AD89" s="179"/>
      <c r="AE89" s="179"/>
      <c r="AF89" s="269">
        <f t="shared" si="42"/>
        <v>0</v>
      </c>
      <c r="AG89" s="179">
        <v>1</v>
      </c>
      <c r="AH89" s="179"/>
      <c r="AI89" s="179"/>
      <c r="AJ89" s="179"/>
      <c r="AK89" s="269">
        <f t="shared" si="43"/>
        <v>0</v>
      </c>
      <c r="AL89" s="179">
        <v>1</v>
      </c>
      <c r="AM89" s="179"/>
      <c r="AN89" s="179"/>
      <c r="AO89" s="179"/>
      <c r="AP89" s="269">
        <f t="shared" si="44"/>
        <v>0</v>
      </c>
      <c r="AQ89" s="179">
        <v>1</v>
      </c>
      <c r="AR89" s="179"/>
      <c r="AS89" s="179"/>
      <c r="AT89" s="179"/>
      <c r="AU89" s="269">
        <f t="shared" si="45"/>
        <v>0</v>
      </c>
      <c r="AV89" s="179">
        <v>1</v>
      </c>
      <c r="AW89" s="179"/>
      <c r="AX89" s="179"/>
      <c r="AY89" s="179"/>
      <c r="AZ89" s="269">
        <f t="shared" si="46"/>
        <v>0</v>
      </c>
      <c r="BA89" s="179">
        <v>1</v>
      </c>
      <c r="BB89" s="179"/>
      <c r="BC89" s="179"/>
      <c r="BD89" s="179"/>
      <c r="BE89" s="269">
        <f t="shared" si="47"/>
        <v>0</v>
      </c>
      <c r="BF89" s="179">
        <v>1</v>
      </c>
      <c r="BG89" s="179"/>
      <c r="BH89" s="179"/>
      <c r="BI89" s="179"/>
      <c r="BJ89" s="269">
        <f t="shared" si="48"/>
        <v>0</v>
      </c>
      <c r="BK89" s="153">
        <f t="shared" si="49"/>
        <v>0</v>
      </c>
      <c r="BL89" s="181">
        <v>0</v>
      </c>
      <c r="BM89" s="153">
        <f t="shared" si="34"/>
        <v>0</v>
      </c>
      <c r="BN89" s="153" t="str">
        <f t="shared" si="50"/>
        <v>geen actie</v>
      </c>
      <c r="BO89" s="149">
        <v>93</v>
      </c>
    </row>
    <row r="90" spans="1:67" s="209" customFormat="1" x14ac:dyDescent="0.3">
      <c r="A90" s="149">
        <v>94</v>
      </c>
      <c r="B90" s="149" t="str">
        <f t="shared" si="35"/>
        <v>v</v>
      </c>
      <c r="C90" s="201"/>
      <c r="D90" s="301"/>
      <c r="E90" s="153"/>
      <c r="F90" s="153"/>
      <c r="G90" s="153">
        <f t="shared" si="36"/>
        <v>0</v>
      </c>
      <c r="H90" s="153"/>
      <c r="I90" s="153">
        <f>Aantallen!$B$1</f>
        <v>2021</v>
      </c>
      <c r="J90" s="453">
        <f t="shared" si="37"/>
        <v>2021</v>
      </c>
      <c r="K90" s="186">
        <f t="shared" si="38"/>
        <v>0</v>
      </c>
      <c r="L90" s="164"/>
      <c r="M90" s="179">
        <v>1</v>
      </c>
      <c r="N90" s="179"/>
      <c r="O90" s="179"/>
      <c r="P90" s="179"/>
      <c r="Q90" s="269">
        <f t="shared" si="39"/>
        <v>0</v>
      </c>
      <c r="R90" s="179">
        <v>1</v>
      </c>
      <c r="S90" s="179"/>
      <c r="T90" s="179"/>
      <c r="U90" s="179"/>
      <c r="V90" s="269">
        <f t="shared" si="40"/>
        <v>0</v>
      </c>
      <c r="W90" s="179">
        <v>1</v>
      </c>
      <c r="X90" s="179"/>
      <c r="Y90" s="179"/>
      <c r="Z90" s="179"/>
      <c r="AA90" s="269">
        <f t="shared" si="41"/>
        <v>0</v>
      </c>
      <c r="AB90" s="179">
        <v>1</v>
      </c>
      <c r="AC90" s="179"/>
      <c r="AD90" s="179"/>
      <c r="AE90" s="179"/>
      <c r="AF90" s="269">
        <f t="shared" si="42"/>
        <v>0</v>
      </c>
      <c r="AG90" s="179">
        <v>1</v>
      </c>
      <c r="AH90" s="179"/>
      <c r="AI90" s="179"/>
      <c r="AJ90" s="179"/>
      <c r="AK90" s="269">
        <f t="shared" si="43"/>
        <v>0</v>
      </c>
      <c r="AL90" s="179">
        <v>1</v>
      </c>
      <c r="AM90" s="179"/>
      <c r="AN90" s="179"/>
      <c r="AO90" s="179"/>
      <c r="AP90" s="269">
        <f t="shared" si="44"/>
        <v>0</v>
      </c>
      <c r="AQ90" s="179">
        <v>1</v>
      </c>
      <c r="AR90" s="179"/>
      <c r="AS90" s="179"/>
      <c r="AT90" s="179"/>
      <c r="AU90" s="269">
        <f t="shared" si="45"/>
        <v>0</v>
      </c>
      <c r="AV90" s="179">
        <v>1</v>
      </c>
      <c r="AW90" s="179"/>
      <c r="AX90" s="179"/>
      <c r="AY90" s="179"/>
      <c r="AZ90" s="269">
        <f t="shared" si="46"/>
        <v>0</v>
      </c>
      <c r="BA90" s="179">
        <v>1</v>
      </c>
      <c r="BB90" s="179"/>
      <c r="BC90" s="179"/>
      <c r="BD90" s="179"/>
      <c r="BE90" s="269">
        <f t="shared" si="47"/>
        <v>0</v>
      </c>
      <c r="BF90" s="179">
        <v>1</v>
      </c>
      <c r="BG90" s="179"/>
      <c r="BH90" s="179"/>
      <c r="BI90" s="179"/>
      <c r="BJ90" s="269">
        <f t="shared" si="48"/>
        <v>0</v>
      </c>
      <c r="BK90" s="153">
        <f t="shared" si="49"/>
        <v>0</v>
      </c>
      <c r="BL90" s="181">
        <v>0</v>
      </c>
      <c r="BM90" s="153">
        <f t="shared" si="34"/>
        <v>0</v>
      </c>
      <c r="BN90" s="153" t="str">
        <f t="shared" si="50"/>
        <v>geen actie</v>
      </c>
      <c r="BO90" s="149">
        <v>94</v>
      </c>
    </row>
    <row r="91" spans="1:67" s="209" customFormat="1" x14ac:dyDescent="0.3">
      <c r="A91" s="149">
        <v>95</v>
      </c>
      <c r="B91" s="149" t="str">
        <f t="shared" si="35"/>
        <v>v</v>
      </c>
      <c r="C91" s="201"/>
      <c r="D91" s="301"/>
      <c r="E91" s="153"/>
      <c r="F91" s="153"/>
      <c r="G91" s="153">
        <f t="shared" si="36"/>
        <v>0</v>
      </c>
      <c r="H91" s="153"/>
      <c r="I91" s="153">
        <f>Aantallen!$B$1</f>
        <v>2021</v>
      </c>
      <c r="J91" s="453">
        <f t="shared" si="37"/>
        <v>2021</v>
      </c>
      <c r="K91" s="186">
        <f t="shared" si="38"/>
        <v>0</v>
      </c>
      <c r="L91" s="164"/>
      <c r="M91" s="179">
        <v>1</v>
      </c>
      <c r="N91" s="179"/>
      <c r="O91" s="179"/>
      <c r="P91" s="179"/>
      <c r="Q91" s="269">
        <f t="shared" si="39"/>
        <v>0</v>
      </c>
      <c r="R91" s="179">
        <v>1</v>
      </c>
      <c r="S91" s="179"/>
      <c r="T91" s="179"/>
      <c r="U91" s="179"/>
      <c r="V91" s="269">
        <f t="shared" si="40"/>
        <v>0</v>
      </c>
      <c r="W91" s="179">
        <v>1</v>
      </c>
      <c r="X91" s="179"/>
      <c r="Y91" s="179"/>
      <c r="Z91" s="179"/>
      <c r="AA91" s="269">
        <f t="shared" si="41"/>
        <v>0</v>
      </c>
      <c r="AB91" s="179">
        <v>1</v>
      </c>
      <c r="AC91" s="179"/>
      <c r="AD91" s="179"/>
      <c r="AE91" s="179"/>
      <c r="AF91" s="269">
        <f t="shared" si="42"/>
        <v>0</v>
      </c>
      <c r="AG91" s="179">
        <v>1</v>
      </c>
      <c r="AH91" s="179"/>
      <c r="AI91" s="179"/>
      <c r="AJ91" s="179"/>
      <c r="AK91" s="269">
        <f t="shared" si="43"/>
        <v>0</v>
      </c>
      <c r="AL91" s="179">
        <v>1</v>
      </c>
      <c r="AM91" s="179"/>
      <c r="AN91" s="179"/>
      <c r="AO91" s="179"/>
      <c r="AP91" s="269">
        <f t="shared" si="44"/>
        <v>0</v>
      </c>
      <c r="AQ91" s="179">
        <v>1</v>
      </c>
      <c r="AR91" s="179"/>
      <c r="AS91" s="179"/>
      <c r="AT91" s="179"/>
      <c r="AU91" s="269">
        <f t="shared" si="45"/>
        <v>0</v>
      </c>
      <c r="AV91" s="179">
        <v>1</v>
      </c>
      <c r="AW91" s="179"/>
      <c r="AX91" s="179"/>
      <c r="AY91" s="179"/>
      <c r="AZ91" s="269">
        <f t="shared" si="46"/>
        <v>0</v>
      </c>
      <c r="BA91" s="179">
        <v>1</v>
      </c>
      <c r="BB91" s="179"/>
      <c r="BC91" s="179"/>
      <c r="BD91" s="179"/>
      <c r="BE91" s="269">
        <f t="shared" si="47"/>
        <v>0</v>
      </c>
      <c r="BF91" s="179">
        <v>1</v>
      </c>
      <c r="BG91" s="179"/>
      <c r="BH91" s="179"/>
      <c r="BI91" s="179"/>
      <c r="BJ91" s="269">
        <f t="shared" si="48"/>
        <v>0</v>
      </c>
      <c r="BK91" s="153">
        <f t="shared" si="49"/>
        <v>0</v>
      </c>
      <c r="BL91" s="181">
        <v>0</v>
      </c>
      <c r="BM91" s="153">
        <f t="shared" ref="BM91:BM122" si="51">BK91-BL91</f>
        <v>0</v>
      </c>
      <c r="BN91" s="153" t="str">
        <f t="shared" si="50"/>
        <v>geen actie</v>
      </c>
      <c r="BO91" s="149">
        <v>95</v>
      </c>
    </row>
    <row r="92" spans="1:67" s="209" customFormat="1" x14ac:dyDescent="0.3">
      <c r="A92" s="149">
        <v>96</v>
      </c>
      <c r="B92" s="149" t="str">
        <f t="shared" si="35"/>
        <v>v</v>
      </c>
      <c r="C92" s="201"/>
      <c r="D92" s="301"/>
      <c r="E92" s="153"/>
      <c r="F92" s="153"/>
      <c r="G92" s="153">
        <f t="shared" si="36"/>
        <v>0</v>
      </c>
      <c r="H92" s="153"/>
      <c r="I92" s="153">
        <f>Aantallen!$B$1</f>
        <v>2021</v>
      </c>
      <c r="J92" s="453">
        <f t="shared" si="37"/>
        <v>2021</v>
      </c>
      <c r="K92" s="186">
        <f t="shared" si="38"/>
        <v>0</v>
      </c>
      <c r="L92" s="164"/>
      <c r="M92" s="179">
        <v>1</v>
      </c>
      <c r="N92" s="179"/>
      <c r="O92" s="179"/>
      <c r="P92" s="179"/>
      <c r="Q92" s="269">
        <f t="shared" si="39"/>
        <v>0</v>
      </c>
      <c r="R92" s="179">
        <v>1</v>
      </c>
      <c r="S92" s="179"/>
      <c r="T92" s="179"/>
      <c r="U92" s="179"/>
      <c r="V92" s="269">
        <f t="shared" si="40"/>
        <v>0</v>
      </c>
      <c r="W92" s="179">
        <v>1</v>
      </c>
      <c r="X92" s="179"/>
      <c r="Y92" s="179"/>
      <c r="Z92" s="179"/>
      <c r="AA92" s="269">
        <f t="shared" si="41"/>
        <v>0</v>
      </c>
      <c r="AB92" s="179">
        <v>1</v>
      </c>
      <c r="AC92" s="179"/>
      <c r="AD92" s="179"/>
      <c r="AE92" s="179"/>
      <c r="AF92" s="269">
        <f t="shared" si="42"/>
        <v>0</v>
      </c>
      <c r="AG92" s="179">
        <v>1</v>
      </c>
      <c r="AH92" s="179"/>
      <c r="AI92" s="179"/>
      <c r="AJ92" s="179"/>
      <c r="AK92" s="269">
        <f t="shared" si="43"/>
        <v>0</v>
      </c>
      <c r="AL92" s="179">
        <v>1</v>
      </c>
      <c r="AM92" s="179"/>
      <c r="AN92" s="179"/>
      <c r="AO92" s="179"/>
      <c r="AP92" s="269">
        <f t="shared" si="44"/>
        <v>0</v>
      </c>
      <c r="AQ92" s="179">
        <v>1</v>
      </c>
      <c r="AR92" s="179"/>
      <c r="AS92" s="179"/>
      <c r="AT92" s="179"/>
      <c r="AU92" s="269">
        <f t="shared" si="45"/>
        <v>0</v>
      </c>
      <c r="AV92" s="179">
        <v>1</v>
      </c>
      <c r="AW92" s="179"/>
      <c r="AX92" s="179"/>
      <c r="AY92" s="179"/>
      <c r="AZ92" s="269">
        <f t="shared" si="46"/>
        <v>0</v>
      </c>
      <c r="BA92" s="179">
        <v>1</v>
      </c>
      <c r="BB92" s="179"/>
      <c r="BC92" s="179"/>
      <c r="BD92" s="179"/>
      <c r="BE92" s="269">
        <f t="shared" si="47"/>
        <v>0</v>
      </c>
      <c r="BF92" s="179">
        <v>1</v>
      </c>
      <c r="BG92" s="179"/>
      <c r="BH92" s="179"/>
      <c r="BI92" s="179"/>
      <c r="BJ92" s="269">
        <f t="shared" si="48"/>
        <v>0</v>
      </c>
      <c r="BK92" s="153">
        <f t="shared" si="49"/>
        <v>0</v>
      </c>
      <c r="BL92" s="181">
        <v>0</v>
      </c>
      <c r="BM92" s="153">
        <f t="shared" si="51"/>
        <v>0</v>
      </c>
      <c r="BN92" s="153" t="str">
        <f t="shared" si="50"/>
        <v>geen actie</v>
      </c>
      <c r="BO92" s="149">
        <v>96</v>
      </c>
    </row>
    <row r="93" spans="1:67" s="209" customFormat="1" x14ac:dyDescent="0.3">
      <c r="A93" s="149">
        <v>97</v>
      </c>
      <c r="B93" s="149" t="str">
        <f t="shared" si="35"/>
        <v>v</v>
      </c>
      <c r="C93" s="201"/>
      <c r="D93" s="301"/>
      <c r="E93" s="153"/>
      <c r="F93" s="153"/>
      <c r="G93" s="153">
        <f t="shared" si="36"/>
        <v>0</v>
      </c>
      <c r="H93" s="153"/>
      <c r="I93" s="153">
        <f>Aantallen!$B$1</f>
        <v>2021</v>
      </c>
      <c r="J93" s="453">
        <f t="shared" si="37"/>
        <v>2021</v>
      </c>
      <c r="K93" s="186">
        <f t="shared" si="38"/>
        <v>0</v>
      </c>
      <c r="L93" s="164"/>
      <c r="M93" s="179">
        <v>1</v>
      </c>
      <c r="N93" s="179"/>
      <c r="O93" s="179"/>
      <c r="P93" s="179"/>
      <c r="Q93" s="269">
        <f t="shared" si="39"/>
        <v>0</v>
      </c>
      <c r="R93" s="179">
        <v>1</v>
      </c>
      <c r="S93" s="179"/>
      <c r="T93" s="179"/>
      <c r="U93" s="179"/>
      <c r="V93" s="269">
        <f t="shared" si="40"/>
        <v>0</v>
      </c>
      <c r="W93" s="179">
        <v>1</v>
      </c>
      <c r="X93" s="179"/>
      <c r="Y93" s="179"/>
      <c r="Z93" s="179"/>
      <c r="AA93" s="269">
        <f t="shared" si="41"/>
        <v>0</v>
      </c>
      <c r="AB93" s="179">
        <v>1</v>
      </c>
      <c r="AC93" s="179"/>
      <c r="AD93" s="179"/>
      <c r="AE93" s="179"/>
      <c r="AF93" s="269">
        <f t="shared" si="42"/>
        <v>0</v>
      </c>
      <c r="AG93" s="179">
        <v>1</v>
      </c>
      <c r="AH93" s="179"/>
      <c r="AI93" s="179"/>
      <c r="AJ93" s="179"/>
      <c r="AK93" s="269">
        <f t="shared" si="43"/>
        <v>0</v>
      </c>
      <c r="AL93" s="179">
        <v>1</v>
      </c>
      <c r="AM93" s="179"/>
      <c r="AN93" s="179"/>
      <c r="AO93" s="179"/>
      <c r="AP93" s="269">
        <f t="shared" si="44"/>
        <v>0</v>
      </c>
      <c r="AQ93" s="179">
        <v>1</v>
      </c>
      <c r="AR93" s="179"/>
      <c r="AS93" s="179"/>
      <c r="AT93" s="179"/>
      <c r="AU93" s="269">
        <f t="shared" si="45"/>
        <v>0</v>
      </c>
      <c r="AV93" s="179">
        <v>1</v>
      </c>
      <c r="AW93" s="179"/>
      <c r="AX93" s="179"/>
      <c r="AY93" s="179"/>
      <c r="AZ93" s="269">
        <f t="shared" si="46"/>
        <v>0</v>
      </c>
      <c r="BA93" s="179">
        <v>1</v>
      </c>
      <c r="BB93" s="179"/>
      <c r="BC93" s="179"/>
      <c r="BD93" s="179"/>
      <c r="BE93" s="269">
        <f t="shared" si="47"/>
        <v>0</v>
      </c>
      <c r="BF93" s="179">
        <v>1</v>
      </c>
      <c r="BG93" s="179"/>
      <c r="BH93" s="179"/>
      <c r="BI93" s="179"/>
      <c r="BJ93" s="269">
        <f t="shared" si="48"/>
        <v>0</v>
      </c>
      <c r="BK93" s="153">
        <f t="shared" si="49"/>
        <v>0</v>
      </c>
      <c r="BL93" s="181">
        <v>0</v>
      </c>
      <c r="BM93" s="153">
        <f t="shared" si="51"/>
        <v>0</v>
      </c>
      <c r="BN93" s="153" t="str">
        <f t="shared" si="50"/>
        <v>geen actie</v>
      </c>
      <c r="BO93" s="149">
        <v>97</v>
      </c>
    </row>
    <row r="94" spans="1:67" s="209" customFormat="1" x14ac:dyDescent="0.3">
      <c r="A94" s="149">
        <v>98</v>
      </c>
      <c r="B94" s="149" t="str">
        <f t="shared" si="35"/>
        <v>v</v>
      </c>
      <c r="C94" s="201"/>
      <c r="D94" s="301"/>
      <c r="E94" s="153"/>
      <c r="F94" s="153"/>
      <c r="G94" s="153">
        <f t="shared" si="36"/>
        <v>0</v>
      </c>
      <c r="H94" s="153"/>
      <c r="I94" s="153">
        <f>Aantallen!$B$1</f>
        <v>2021</v>
      </c>
      <c r="J94" s="453">
        <f t="shared" si="37"/>
        <v>2021</v>
      </c>
      <c r="K94" s="186">
        <f t="shared" si="38"/>
        <v>0</v>
      </c>
      <c r="L94" s="164"/>
      <c r="M94" s="179">
        <v>1</v>
      </c>
      <c r="N94" s="179"/>
      <c r="O94" s="179"/>
      <c r="P94" s="179"/>
      <c r="Q94" s="269">
        <f t="shared" si="39"/>
        <v>0</v>
      </c>
      <c r="R94" s="179">
        <v>1</v>
      </c>
      <c r="S94" s="179"/>
      <c r="T94" s="179"/>
      <c r="U94" s="179"/>
      <c r="V94" s="269">
        <f t="shared" si="40"/>
        <v>0</v>
      </c>
      <c r="W94" s="179">
        <v>1</v>
      </c>
      <c r="X94" s="179"/>
      <c r="Y94" s="179"/>
      <c r="Z94" s="179"/>
      <c r="AA94" s="269">
        <f t="shared" si="41"/>
        <v>0</v>
      </c>
      <c r="AB94" s="179">
        <v>1</v>
      </c>
      <c r="AC94" s="179"/>
      <c r="AD94" s="179"/>
      <c r="AE94" s="179"/>
      <c r="AF94" s="269">
        <f t="shared" si="42"/>
        <v>0</v>
      </c>
      <c r="AG94" s="179">
        <v>1</v>
      </c>
      <c r="AH94" s="179"/>
      <c r="AI94" s="179"/>
      <c r="AJ94" s="179"/>
      <c r="AK94" s="269">
        <f t="shared" si="43"/>
        <v>0</v>
      </c>
      <c r="AL94" s="179">
        <v>1</v>
      </c>
      <c r="AM94" s="179"/>
      <c r="AN94" s="179"/>
      <c r="AO94" s="179"/>
      <c r="AP94" s="269">
        <f t="shared" si="44"/>
        <v>0</v>
      </c>
      <c r="AQ94" s="179">
        <v>1</v>
      </c>
      <c r="AR94" s="179"/>
      <c r="AS94" s="179"/>
      <c r="AT94" s="179"/>
      <c r="AU94" s="269">
        <f t="shared" si="45"/>
        <v>0</v>
      </c>
      <c r="AV94" s="179">
        <v>1</v>
      </c>
      <c r="AW94" s="179"/>
      <c r="AX94" s="179"/>
      <c r="AY94" s="179"/>
      <c r="AZ94" s="269">
        <f t="shared" si="46"/>
        <v>0</v>
      </c>
      <c r="BA94" s="179">
        <v>1</v>
      </c>
      <c r="BB94" s="179"/>
      <c r="BC94" s="179"/>
      <c r="BD94" s="179"/>
      <c r="BE94" s="269">
        <f t="shared" si="47"/>
        <v>0</v>
      </c>
      <c r="BF94" s="179">
        <v>1</v>
      </c>
      <c r="BG94" s="179"/>
      <c r="BH94" s="179"/>
      <c r="BI94" s="179"/>
      <c r="BJ94" s="269">
        <f t="shared" si="48"/>
        <v>0</v>
      </c>
      <c r="BK94" s="153">
        <f t="shared" si="49"/>
        <v>0</v>
      </c>
      <c r="BL94" s="181">
        <v>0</v>
      </c>
      <c r="BM94" s="153">
        <f t="shared" si="51"/>
        <v>0</v>
      </c>
      <c r="BN94" s="153" t="str">
        <f t="shared" si="50"/>
        <v>geen actie</v>
      </c>
      <c r="BO94" s="149">
        <v>98</v>
      </c>
    </row>
    <row r="95" spans="1:67" s="209" customFormat="1" x14ac:dyDescent="0.3">
      <c r="A95" s="149">
        <v>99</v>
      </c>
      <c r="B95" s="149" t="str">
        <f t="shared" si="35"/>
        <v>v</v>
      </c>
      <c r="C95" s="201"/>
      <c r="D95" s="301"/>
      <c r="E95" s="153"/>
      <c r="F95" s="153"/>
      <c r="G95" s="153">
        <f t="shared" si="36"/>
        <v>0</v>
      </c>
      <c r="H95" s="153"/>
      <c r="I95" s="153">
        <f>Aantallen!$B$1</f>
        <v>2021</v>
      </c>
      <c r="J95" s="453">
        <f t="shared" si="37"/>
        <v>2021</v>
      </c>
      <c r="K95" s="186">
        <f t="shared" si="38"/>
        <v>0</v>
      </c>
      <c r="L95" s="164"/>
      <c r="M95" s="179">
        <v>1</v>
      </c>
      <c r="N95" s="179"/>
      <c r="O95" s="179"/>
      <c r="P95" s="179"/>
      <c r="Q95" s="269">
        <f t="shared" si="39"/>
        <v>0</v>
      </c>
      <c r="R95" s="179">
        <v>1</v>
      </c>
      <c r="S95" s="179"/>
      <c r="T95" s="179"/>
      <c r="U95" s="179"/>
      <c r="V95" s="269">
        <f t="shared" si="40"/>
        <v>0</v>
      </c>
      <c r="W95" s="179">
        <v>1</v>
      </c>
      <c r="X95" s="179"/>
      <c r="Y95" s="179"/>
      <c r="Z95" s="179"/>
      <c r="AA95" s="269">
        <f t="shared" si="41"/>
        <v>0</v>
      </c>
      <c r="AB95" s="179">
        <v>1</v>
      </c>
      <c r="AC95" s="179"/>
      <c r="AD95" s="179"/>
      <c r="AE95" s="179"/>
      <c r="AF95" s="269">
        <f t="shared" si="42"/>
        <v>0</v>
      </c>
      <c r="AG95" s="179">
        <v>1</v>
      </c>
      <c r="AH95" s="179"/>
      <c r="AI95" s="179"/>
      <c r="AJ95" s="179"/>
      <c r="AK95" s="269">
        <f t="shared" si="43"/>
        <v>0</v>
      </c>
      <c r="AL95" s="179">
        <v>1</v>
      </c>
      <c r="AM95" s="179"/>
      <c r="AN95" s="179"/>
      <c r="AO95" s="179"/>
      <c r="AP95" s="269">
        <f t="shared" si="44"/>
        <v>0</v>
      </c>
      <c r="AQ95" s="179">
        <v>1</v>
      </c>
      <c r="AR95" s="179"/>
      <c r="AS95" s="179"/>
      <c r="AT95" s="179"/>
      <c r="AU95" s="269">
        <f t="shared" si="45"/>
        <v>0</v>
      </c>
      <c r="AV95" s="179">
        <v>1</v>
      </c>
      <c r="AW95" s="179"/>
      <c r="AX95" s="179"/>
      <c r="AY95" s="179"/>
      <c r="AZ95" s="269">
        <f t="shared" si="46"/>
        <v>0</v>
      </c>
      <c r="BA95" s="179">
        <v>1</v>
      </c>
      <c r="BB95" s="179"/>
      <c r="BC95" s="179"/>
      <c r="BD95" s="179"/>
      <c r="BE95" s="269">
        <f t="shared" si="47"/>
        <v>0</v>
      </c>
      <c r="BF95" s="179">
        <v>1</v>
      </c>
      <c r="BG95" s="179"/>
      <c r="BH95" s="179"/>
      <c r="BI95" s="179"/>
      <c r="BJ95" s="269">
        <f t="shared" si="48"/>
        <v>0</v>
      </c>
      <c r="BK95" s="153">
        <f t="shared" si="49"/>
        <v>0</v>
      </c>
      <c r="BL95" s="181">
        <v>0</v>
      </c>
      <c r="BM95" s="153">
        <f t="shared" si="51"/>
        <v>0</v>
      </c>
      <c r="BN95" s="153" t="str">
        <f t="shared" si="50"/>
        <v>geen actie</v>
      </c>
      <c r="BO95" s="149">
        <v>99</v>
      </c>
    </row>
    <row r="96" spans="1:67" s="209" customFormat="1" x14ac:dyDescent="0.3">
      <c r="A96" s="149">
        <v>100</v>
      </c>
      <c r="B96" s="149" t="str">
        <f t="shared" si="35"/>
        <v>v</v>
      </c>
      <c r="C96" s="201"/>
      <c r="D96" s="301"/>
      <c r="E96" s="153"/>
      <c r="F96" s="153"/>
      <c r="G96" s="153">
        <f t="shared" si="36"/>
        <v>0</v>
      </c>
      <c r="H96" s="153"/>
      <c r="I96" s="153">
        <f>Aantallen!$B$1</f>
        <v>2021</v>
      </c>
      <c r="J96" s="453">
        <f t="shared" si="37"/>
        <v>2021</v>
      </c>
      <c r="K96" s="186">
        <f t="shared" si="38"/>
        <v>0</v>
      </c>
      <c r="L96" s="164"/>
      <c r="M96" s="179">
        <v>1</v>
      </c>
      <c r="N96" s="179"/>
      <c r="O96" s="179"/>
      <c r="P96" s="179"/>
      <c r="Q96" s="269">
        <f t="shared" si="39"/>
        <v>0</v>
      </c>
      <c r="R96" s="179">
        <v>1</v>
      </c>
      <c r="S96" s="179"/>
      <c r="T96" s="179"/>
      <c r="U96" s="179"/>
      <c r="V96" s="269">
        <f t="shared" si="40"/>
        <v>0</v>
      </c>
      <c r="W96" s="179">
        <v>1</v>
      </c>
      <c r="X96" s="179"/>
      <c r="Y96" s="179"/>
      <c r="Z96" s="179"/>
      <c r="AA96" s="269">
        <f t="shared" si="41"/>
        <v>0</v>
      </c>
      <c r="AB96" s="179">
        <v>1</v>
      </c>
      <c r="AC96" s="179"/>
      <c r="AD96" s="179"/>
      <c r="AE96" s="179"/>
      <c r="AF96" s="269">
        <f t="shared" si="42"/>
        <v>0</v>
      </c>
      <c r="AG96" s="179">
        <v>1</v>
      </c>
      <c r="AH96" s="179"/>
      <c r="AI96" s="179"/>
      <c r="AJ96" s="179"/>
      <c r="AK96" s="269">
        <f t="shared" si="43"/>
        <v>0</v>
      </c>
      <c r="AL96" s="179">
        <v>1</v>
      </c>
      <c r="AM96" s="179"/>
      <c r="AN96" s="179"/>
      <c r="AO96" s="179"/>
      <c r="AP96" s="269">
        <f t="shared" si="44"/>
        <v>0</v>
      </c>
      <c r="AQ96" s="179">
        <v>1</v>
      </c>
      <c r="AR96" s="179"/>
      <c r="AS96" s="179"/>
      <c r="AT96" s="179"/>
      <c r="AU96" s="269">
        <f t="shared" si="45"/>
        <v>0</v>
      </c>
      <c r="AV96" s="179">
        <v>1</v>
      </c>
      <c r="AW96" s="179"/>
      <c r="AX96" s="179"/>
      <c r="AY96" s="179"/>
      <c r="AZ96" s="269">
        <f t="shared" si="46"/>
        <v>0</v>
      </c>
      <c r="BA96" s="179">
        <v>1</v>
      </c>
      <c r="BB96" s="179"/>
      <c r="BC96" s="179"/>
      <c r="BD96" s="179"/>
      <c r="BE96" s="269">
        <f t="shared" si="47"/>
        <v>0</v>
      </c>
      <c r="BF96" s="179">
        <v>1</v>
      </c>
      <c r="BG96" s="179"/>
      <c r="BH96" s="179"/>
      <c r="BI96" s="179"/>
      <c r="BJ96" s="269">
        <f t="shared" si="48"/>
        <v>0</v>
      </c>
      <c r="BK96" s="153">
        <f t="shared" si="49"/>
        <v>0</v>
      </c>
      <c r="BL96" s="181">
        <v>0</v>
      </c>
      <c r="BM96" s="153">
        <f t="shared" si="51"/>
        <v>0</v>
      </c>
      <c r="BN96" s="153" t="str">
        <f t="shared" si="50"/>
        <v>geen actie</v>
      </c>
      <c r="BO96" s="149">
        <v>100</v>
      </c>
    </row>
    <row r="97" spans="1:67" s="209" customFormat="1" x14ac:dyDescent="0.3">
      <c r="A97" s="149">
        <v>101</v>
      </c>
      <c r="B97" s="149" t="str">
        <f t="shared" si="35"/>
        <v>v</v>
      </c>
      <c r="C97" s="201"/>
      <c r="D97" s="301"/>
      <c r="E97" s="153"/>
      <c r="F97" s="153"/>
      <c r="G97" s="153">
        <f t="shared" si="36"/>
        <v>0</v>
      </c>
      <c r="H97" s="153"/>
      <c r="I97" s="153">
        <f>Aantallen!$B$1</f>
        <v>2021</v>
      </c>
      <c r="J97" s="453">
        <f t="shared" si="37"/>
        <v>2021</v>
      </c>
      <c r="K97" s="186">
        <f t="shared" si="38"/>
        <v>0</v>
      </c>
      <c r="L97" s="164"/>
      <c r="M97" s="179">
        <v>1</v>
      </c>
      <c r="N97" s="179"/>
      <c r="O97" s="179"/>
      <c r="P97" s="179"/>
      <c r="Q97" s="269">
        <f t="shared" si="39"/>
        <v>0</v>
      </c>
      <c r="R97" s="179">
        <v>1</v>
      </c>
      <c r="S97" s="179"/>
      <c r="T97" s="179"/>
      <c r="U97" s="179"/>
      <c r="V97" s="269">
        <f t="shared" si="40"/>
        <v>0</v>
      </c>
      <c r="W97" s="179">
        <v>1</v>
      </c>
      <c r="X97" s="179"/>
      <c r="Y97" s="179"/>
      <c r="Z97" s="179"/>
      <c r="AA97" s="269">
        <f t="shared" si="41"/>
        <v>0</v>
      </c>
      <c r="AB97" s="179">
        <v>1</v>
      </c>
      <c r="AC97" s="179"/>
      <c r="AD97" s="179"/>
      <c r="AE97" s="179"/>
      <c r="AF97" s="269">
        <f t="shared" si="42"/>
        <v>0</v>
      </c>
      <c r="AG97" s="179">
        <v>1</v>
      </c>
      <c r="AH97" s="179"/>
      <c r="AI97" s="179"/>
      <c r="AJ97" s="179"/>
      <c r="AK97" s="269">
        <f t="shared" si="43"/>
        <v>0</v>
      </c>
      <c r="AL97" s="179">
        <v>1</v>
      </c>
      <c r="AM97" s="179"/>
      <c r="AN97" s="179"/>
      <c r="AO97" s="179"/>
      <c r="AP97" s="269">
        <f t="shared" si="44"/>
        <v>0</v>
      </c>
      <c r="AQ97" s="179">
        <v>1</v>
      </c>
      <c r="AR97" s="179"/>
      <c r="AS97" s="179"/>
      <c r="AT97" s="179"/>
      <c r="AU97" s="269">
        <f t="shared" si="45"/>
        <v>0</v>
      </c>
      <c r="AV97" s="179">
        <v>1</v>
      </c>
      <c r="AW97" s="179"/>
      <c r="AX97" s="179"/>
      <c r="AY97" s="179"/>
      <c r="AZ97" s="269">
        <f t="shared" si="46"/>
        <v>0</v>
      </c>
      <c r="BA97" s="179">
        <v>1</v>
      </c>
      <c r="BB97" s="179"/>
      <c r="BC97" s="179"/>
      <c r="BD97" s="179"/>
      <c r="BE97" s="269">
        <f t="shared" si="47"/>
        <v>0</v>
      </c>
      <c r="BF97" s="179">
        <v>1</v>
      </c>
      <c r="BG97" s="179"/>
      <c r="BH97" s="179"/>
      <c r="BI97" s="179"/>
      <c r="BJ97" s="269">
        <f t="shared" si="48"/>
        <v>0</v>
      </c>
      <c r="BK97" s="153">
        <f t="shared" si="49"/>
        <v>0</v>
      </c>
      <c r="BL97" s="181">
        <v>0</v>
      </c>
      <c r="BM97" s="153">
        <f t="shared" si="51"/>
        <v>0</v>
      </c>
      <c r="BN97" s="153" t="str">
        <f t="shared" si="50"/>
        <v>geen actie</v>
      </c>
      <c r="BO97" s="149">
        <v>101</v>
      </c>
    </row>
    <row r="98" spans="1:67" s="209" customFormat="1" x14ac:dyDescent="0.3">
      <c r="A98" s="149">
        <v>102</v>
      </c>
      <c r="B98" s="149" t="str">
        <f t="shared" ref="B98:B124" si="52">IF(A98=BO98,"v","x")</f>
        <v>v</v>
      </c>
      <c r="C98" s="201"/>
      <c r="D98" s="301"/>
      <c r="E98" s="153"/>
      <c r="F98" s="153"/>
      <c r="G98" s="153">
        <f t="shared" ref="G98:G117" si="53">SUM(L98+Q98+V98+AA98+AF98+AK98+AP98+AU98+AZ98+BE98+BJ98)</f>
        <v>0</v>
      </c>
      <c r="H98" s="153"/>
      <c r="I98" s="153">
        <f>Aantallen!$B$1</f>
        <v>2021</v>
      </c>
      <c r="J98" s="453">
        <f t="shared" ref="J98:J124" si="54">I98-H98</f>
        <v>2021</v>
      </c>
      <c r="K98" s="186">
        <f t="shared" ref="K98:K124" si="55">G98-L98</f>
        <v>0</v>
      </c>
      <c r="L98" s="164"/>
      <c r="M98" s="179">
        <v>1</v>
      </c>
      <c r="N98" s="179"/>
      <c r="O98" s="179"/>
      <c r="P98" s="179"/>
      <c r="Q98" s="269">
        <f t="shared" ref="Q98:Q124" si="56">(SUM(N98*10+O98)/M98*10)+P98</f>
        <v>0</v>
      </c>
      <c r="R98" s="179">
        <v>1</v>
      </c>
      <c r="S98" s="179"/>
      <c r="T98" s="179"/>
      <c r="U98" s="179"/>
      <c r="V98" s="269">
        <f t="shared" ref="V98:V124" si="57">(SUM(S98*10+T98)/R98*10)+U98</f>
        <v>0</v>
      </c>
      <c r="W98" s="179">
        <v>1</v>
      </c>
      <c r="X98" s="179"/>
      <c r="Y98" s="179"/>
      <c r="Z98" s="179"/>
      <c r="AA98" s="269">
        <f t="shared" ref="AA98:AA124" si="58">(SUM(X98*10+Y98)/W98*10)+Z98</f>
        <v>0</v>
      </c>
      <c r="AB98" s="179">
        <v>1</v>
      </c>
      <c r="AC98" s="179"/>
      <c r="AD98" s="179"/>
      <c r="AE98" s="179"/>
      <c r="AF98" s="269">
        <f t="shared" ref="AF98:AF124" si="59">(SUM(AC98*10+AD98)/AB98*10)+AE98</f>
        <v>0</v>
      </c>
      <c r="AG98" s="179">
        <v>1</v>
      </c>
      <c r="AH98" s="179"/>
      <c r="AI98" s="179"/>
      <c r="AJ98" s="179"/>
      <c r="AK98" s="269">
        <f t="shared" ref="AK98:AK124" si="60">(SUM(AH98*10+AI98)/AG98*10)+AJ98</f>
        <v>0</v>
      </c>
      <c r="AL98" s="179">
        <v>1</v>
      </c>
      <c r="AM98" s="179"/>
      <c r="AN98" s="179"/>
      <c r="AO98" s="179"/>
      <c r="AP98" s="269">
        <f t="shared" ref="AP98:AP124" si="61">(SUM(AM98*10+AN98)/AL98*10)+AO98</f>
        <v>0</v>
      </c>
      <c r="AQ98" s="179">
        <v>1</v>
      </c>
      <c r="AR98" s="179"/>
      <c r="AS98" s="179"/>
      <c r="AT98" s="179"/>
      <c r="AU98" s="269">
        <f t="shared" ref="AU98:AU124" si="62">(SUM(AR98*10+AS98)/AQ98*10)+AT98</f>
        <v>0</v>
      </c>
      <c r="AV98" s="179">
        <v>1</v>
      </c>
      <c r="AW98" s="179"/>
      <c r="AX98" s="179"/>
      <c r="AY98" s="179"/>
      <c r="AZ98" s="269">
        <f t="shared" ref="AZ98:AZ124" si="63">(SUM(AW98*10+AX98)/AV98*10)+AY98</f>
        <v>0</v>
      </c>
      <c r="BA98" s="179">
        <v>1</v>
      </c>
      <c r="BB98" s="179"/>
      <c r="BC98" s="179"/>
      <c r="BD98" s="179"/>
      <c r="BE98" s="269">
        <f t="shared" ref="BE98:BE124" si="64">(SUM(BB98*10+BC98)/BA98*10)+BD98</f>
        <v>0</v>
      </c>
      <c r="BF98" s="179">
        <v>1</v>
      </c>
      <c r="BG98" s="179"/>
      <c r="BH98" s="179"/>
      <c r="BI98" s="179"/>
      <c r="BJ98" s="269">
        <f t="shared" ref="BJ98:BJ124" si="65">(SUM(BG98*10+BH98)/BF98*10)+BI98</f>
        <v>0</v>
      </c>
      <c r="BK98" s="153">
        <f t="shared" ref="BK98:BK124" si="66">IF(G98&lt;250,0,IF(G98&lt;500,250,IF(G98&lt;750,"500",IF(G98&lt;1000,750,IF(G98&lt;1500,1000,IF(G98&lt;2000,1500,IF(G98&lt;2500,2000,IF(G98&lt;3000,2500,3000))))))))</f>
        <v>0</v>
      </c>
      <c r="BL98" s="181">
        <v>0</v>
      </c>
      <c r="BM98" s="153">
        <f t="shared" si="51"/>
        <v>0</v>
      </c>
      <c r="BN98" s="153" t="str">
        <f t="shared" ref="BN98:BN124" si="67">IF(BM98=0,"geen actie",CONCATENATE("diploma uitschrijven: ",BK98," punten"))</f>
        <v>geen actie</v>
      </c>
      <c r="BO98" s="149">
        <v>102</v>
      </c>
    </row>
    <row r="99" spans="1:67" s="209" customFormat="1" x14ac:dyDescent="0.3">
      <c r="A99" s="149">
        <v>103</v>
      </c>
      <c r="B99" s="149" t="str">
        <f t="shared" si="52"/>
        <v>v</v>
      </c>
      <c r="C99" s="201"/>
      <c r="D99" s="301"/>
      <c r="E99" s="153"/>
      <c r="F99" s="153"/>
      <c r="G99" s="153">
        <f t="shared" si="53"/>
        <v>0</v>
      </c>
      <c r="H99" s="153"/>
      <c r="I99" s="153">
        <f>Aantallen!$B$1</f>
        <v>2021</v>
      </c>
      <c r="J99" s="453">
        <f t="shared" si="54"/>
        <v>2021</v>
      </c>
      <c r="K99" s="186">
        <f t="shared" si="55"/>
        <v>0</v>
      </c>
      <c r="L99" s="164"/>
      <c r="M99" s="179">
        <v>1</v>
      </c>
      <c r="N99" s="179"/>
      <c r="O99" s="179"/>
      <c r="P99" s="179"/>
      <c r="Q99" s="269">
        <f t="shared" si="56"/>
        <v>0</v>
      </c>
      <c r="R99" s="179">
        <v>1</v>
      </c>
      <c r="S99" s="179"/>
      <c r="T99" s="179"/>
      <c r="U99" s="179"/>
      <c r="V99" s="269">
        <f t="shared" si="57"/>
        <v>0</v>
      </c>
      <c r="W99" s="179">
        <v>1</v>
      </c>
      <c r="X99" s="179"/>
      <c r="Y99" s="179"/>
      <c r="Z99" s="179"/>
      <c r="AA99" s="269">
        <f t="shared" si="58"/>
        <v>0</v>
      </c>
      <c r="AB99" s="179">
        <v>1</v>
      </c>
      <c r="AC99" s="179"/>
      <c r="AD99" s="179"/>
      <c r="AE99" s="179"/>
      <c r="AF99" s="269">
        <f t="shared" si="59"/>
        <v>0</v>
      </c>
      <c r="AG99" s="179">
        <v>1</v>
      </c>
      <c r="AH99" s="179"/>
      <c r="AI99" s="179"/>
      <c r="AJ99" s="179"/>
      <c r="AK99" s="269">
        <f t="shared" si="60"/>
        <v>0</v>
      </c>
      <c r="AL99" s="179">
        <v>1</v>
      </c>
      <c r="AM99" s="179"/>
      <c r="AN99" s="179"/>
      <c r="AO99" s="179"/>
      <c r="AP99" s="269">
        <f t="shared" si="61"/>
        <v>0</v>
      </c>
      <c r="AQ99" s="179">
        <v>1</v>
      </c>
      <c r="AR99" s="179"/>
      <c r="AS99" s="179"/>
      <c r="AT99" s="179"/>
      <c r="AU99" s="269">
        <f t="shared" si="62"/>
        <v>0</v>
      </c>
      <c r="AV99" s="179">
        <v>1</v>
      </c>
      <c r="AW99" s="179"/>
      <c r="AX99" s="179"/>
      <c r="AY99" s="179"/>
      <c r="AZ99" s="269">
        <f t="shared" si="63"/>
        <v>0</v>
      </c>
      <c r="BA99" s="179">
        <v>1</v>
      </c>
      <c r="BB99" s="179"/>
      <c r="BC99" s="179"/>
      <c r="BD99" s="179"/>
      <c r="BE99" s="269">
        <f t="shared" si="64"/>
        <v>0</v>
      </c>
      <c r="BF99" s="179">
        <v>1</v>
      </c>
      <c r="BG99" s="179"/>
      <c r="BH99" s="179"/>
      <c r="BI99" s="179"/>
      <c r="BJ99" s="269">
        <f t="shared" si="65"/>
        <v>0</v>
      </c>
      <c r="BK99" s="153">
        <f t="shared" si="66"/>
        <v>0</v>
      </c>
      <c r="BL99" s="181">
        <v>0</v>
      </c>
      <c r="BM99" s="153">
        <f t="shared" si="51"/>
        <v>0</v>
      </c>
      <c r="BN99" s="153" t="str">
        <f t="shared" si="67"/>
        <v>geen actie</v>
      </c>
      <c r="BO99" s="149">
        <v>103</v>
      </c>
    </row>
    <row r="100" spans="1:67" s="209" customFormat="1" x14ac:dyDescent="0.3">
      <c r="A100" s="149">
        <v>104</v>
      </c>
      <c r="B100" s="149" t="str">
        <f t="shared" si="52"/>
        <v>v</v>
      </c>
      <c r="C100" s="201"/>
      <c r="D100" s="301"/>
      <c r="E100" s="153"/>
      <c r="F100" s="153"/>
      <c r="G100" s="153">
        <f t="shared" si="53"/>
        <v>0</v>
      </c>
      <c r="H100" s="153"/>
      <c r="I100" s="153">
        <f>Aantallen!$B$1</f>
        <v>2021</v>
      </c>
      <c r="J100" s="453">
        <f t="shared" si="54"/>
        <v>2021</v>
      </c>
      <c r="K100" s="186">
        <f t="shared" si="55"/>
        <v>0</v>
      </c>
      <c r="L100" s="164"/>
      <c r="M100" s="179">
        <v>1</v>
      </c>
      <c r="N100" s="179"/>
      <c r="O100" s="179"/>
      <c r="P100" s="179"/>
      <c r="Q100" s="269">
        <f t="shared" si="56"/>
        <v>0</v>
      </c>
      <c r="R100" s="179">
        <v>1</v>
      </c>
      <c r="S100" s="179"/>
      <c r="T100" s="179"/>
      <c r="U100" s="179"/>
      <c r="V100" s="269">
        <f t="shared" si="57"/>
        <v>0</v>
      </c>
      <c r="W100" s="179">
        <v>1</v>
      </c>
      <c r="X100" s="179"/>
      <c r="Y100" s="179"/>
      <c r="Z100" s="179"/>
      <c r="AA100" s="269">
        <f t="shared" si="58"/>
        <v>0</v>
      </c>
      <c r="AB100" s="179">
        <v>1</v>
      </c>
      <c r="AC100" s="179"/>
      <c r="AD100" s="179"/>
      <c r="AE100" s="179"/>
      <c r="AF100" s="269">
        <f t="shared" si="59"/>
        <v>0</v>
      </c>
      <c r="AG100" s="179">
        <v>1</v>
      </c>
      <c r="AH100" s="179"/>
      <c r="AI100" s="179"/>
      <c r="AJ100" s="179"/>
      <c r="AK100" s="269">
        <f t="shared" si="60"/>
        <v>0</v>
      </c>
      <c r="AL100" s="179">
        <v>1</v>
      </c>
      <c r="AM100" s="179"/>
      <c r="AN100" s="179"/>
      <c r="AO100" s="179"/>
      <c r="AP100" s="269">
        <f t="shared" si="61"/>
        <v>0</v>
      </c>
      <c r="AQ100" s="179">
        <v>1</v>
      </c>
      <c r="AR100" s="179"/>
      <c r="AS100" s="179"/>
      <c r="AT100" s="179"/>
      <c r="AU100" s="269">
        <f t="shared" si="62"/>
        <v>0</v>
      </c>
      <c r="AV100" s="179">
        <v>1</v>
      </c>
      <c r="AW100" s="179"/>
      <c r="AX100" s="179"/>
      <c r="AY100" s="179"/>
      <c r="AZ100" s="269">
        <f t="shared" si="63"/>
        <v>0</v>
      </c>
      <c r="BA100" s="179">
        <v>1</v>
      </c>
      <c r="BB100" s="179"/>
      <c r="BC100" s="179"/>
      <c r="BD100" s="179"/>
      <c r="BE100" s="269">
        <f t="shared" si="64"/>
        <v>0</v>
      </c>
      <c r="BF100" s="179">
        <v>1</v>
      </c>
      <c r="BG100" s="179"/>
      <c r="BH100" s="179"/>
      <c r="BI100" s="179"/>
      <c r="BJ100" s="269">
        <f t="shared" si="65"/>
        <v>0</v>
      </c>
      <c r="BK100" s="153">
        <f t="shared" si="66"/>
        <v>0</v>
      </c>
      <c r="BL100" s="181">
        <v>0</v>
      </c>
      <c r="BM100" s="153">
        <f t="shared" si="51"/>
        <v>0</v>
      </c>
      <c r="BN100" s="153" t="str">
        <f t="shared" si="67"/>
        <v>geen actie</v>
      </c>
      <c r="BO100" s="149">
        <v>104</v>
      </c>
    </row>
    <row r="101" spans="1:67" s="209" customFormat="1" x14ac:dyDescent="0.3">
      <c r="A101" s="149">
        <v>105</v>
      </c>
      <c r="B101" s="149" t="str">
        <f t="shared" si="52"/>
        <v>v</v>
      </c>
      <c r="C101" s="201"/>
      <c r="D101" s="301"/>
      <c r="E101" s="153"/>
      <c r="F101" s="153"/>
      <c r="G101" s="153">
        <f t="shared" si="53"/>
        <v>0</v>
      </c>
      <c r="H101" s="153"/>
      <c r="I101" s="153">
        <f>Aantallen!$B$1</f>
        <v>2021</v>
      </c>
      <c r="J101" s="453">
        <f t="shared" si="54"/>
        <v>2021</v>
      </c>
      <c r="K101" s="186">
        <f t="shared" si="55"/>
        <v>0</v>
      </c>
      <c r="L101" s="164"/>
      <c r="M101" s="179">
        <v>1</v>
      </c>
      <c r="N101" s="179"/>
      <c r="O101" s="179"/>
      <c r="P101" s="179"/>
      <c r="Q101" s="269">
        <f t="shared" si="56"/>
        <v>0</v>
      </c>
      <c r="R101" s="179">
        <v>1</v>
      </c>
      <c r="S101" s="179"/>
      <c r="T101" s="179"/>
      <c r="U101" s="179"/>
      <c r="V101" s="269">
        <f t="shared" si="57"/>
        <v>0</v>
      </c>
      <c r="W101" s="179">
        <v>1</v>
      </c>
      <c r="X101" s="179"/>
      <c r="Y101" s="179"/>
      <c r="Z101" s="179"/>
      <c r="AA101" s="269">
        <f t="shared" si="58"/>
        <v>0</v>
      </c>
      <c r="AB101" s="179">
        <v>1</v>
      </c>
      <c r="AC101" s="179"/>
      <c r="AD101" s="179"/>
      <c r="AE101" s="179"/>
      <c r="AF101" s="269">
        <f t="shared" si="59"/>
        <v>0</v>
      </c>
      <c r="AG101" s="179">
        <v>1</v>
      </c>
      <c r="AH101" s="179"/>
      <c r="AI101" s="179"/>
      <c r="AJ101" s="179"/>
      <c r="AK101" s="269">
        <f t="shared" si="60"/>
        <v>0</v>
      </c>
      <c r="AL101" s="179">
        <v>1</v>
      </c>
      <c r="AM101" s="179"/>
      <c r="AN101" s="179"/>
      <c r="AO101" s="179"/>
      <c r="AP101" s="269">
        <f t="shared" si="61"/>
        <v>0</v>
      </c>
      <c r="AQ101" s="179">
        <v>1</v>
      </c>
      <c r="AR101" s="179"/>
      <c r="AS101" s="179"/>
      <c r="AT101" s="179"/>
      <c r="AU101" s="269">
        <f t="shared" si="62"/>
        <v>0</v>
      </c>
      <c r="AV101" s="179">
        <v>1</v>
      </c>
      <c r="AW101" s="179"/>
      <c r="AX101" s="179"/>
      <c r="AY101" s="179"/>
      <c r="AZ101" s="269">
        <f t="shared" si="63"/>
        <v>0</v>
      </c>
      <c r="BA101" s="179">
        <v>1</v>
      </c>
      <c r="BB101" s="179"/>
      <c r="BC101" s="179"/>
      <c r="BD101" s="179"/>
      <c r="BE101" s="269">
        <f t="shared" si="64"/>
        <v>0</v>
      </c>
      <c r="BF101" s="179">
        <v>1</v>
      </c>
      <c r="BG101" s="179"/>
      <c r="BH101" s="179"/>
      <c r="BI101" s="179"/>
      <c r="BJ101" s="269">
        <f t="shared" si="65"/>
        <v>0</v>
      </c>
      <c r="BK101" s="153">
        <f t="shared" si="66"/>
        <v>0</v>
      </c>
      <c r="BL101" s="181">
        <v>0</v>
      </c>
      <c r="BM101" s="153">
        <f t="shared" si="51"/>
        <v>0</v>
      </c>
      <c r="BN101" s="153" t="str">
        <f t="shared" si="67"/>
        <v>geen actie</v>
      </c>
      <c r="BO101" s="149">
        <v>105</v>
      </c>
    </row>
    <row r="102" spans="1:67" s="209" customFormat="1" x14ac:dyDescent="0.3">
      <c r="A102" s="149">
        <v>106</v>
      </c>
      <c r="B102" s="149" t="str">
        <f t="shared" si="52"/>
        <v>v</v>
      </c>
      <c r="C102" s="201"/>
      <c r="D102" s="301"/>
      <c r="E102" s="153"/>
      <c r="F102" s="153"/>
      <c r="G102" s="153">
        <f t="shared" si="53"/>
        <v>0</v>
      </c>
      <c r="H102" s="153"/>
      <c r="I102" s="153">
        <f>Aantallen!$B$1</f>
        <v>2021</v>
      </c>
      <c r="J102" s="453">
        <f t="shared" si="54"/>
        <v>2021</v>
      </c>
      <c r="K102" s="186">
        <f t="shared" si="55"/>
        <v>0</v>
      </c>
      <c r="L102" s="164"/>
      <c r="M102" s="179">
        <v>1</v>
      </c>
      <c r="N102" s="179"/>
      <c r="O102" s="179"/>
      <c r="P102" s="179"/>
      <c r="Q102" s="269">
        <f t="shared" si="56"/>
        <v>0</v>
      </c>
      <c r="R102" s="179">
        <v>1</v>
      </c>
      <c r="S102" s="179"/>
      <c r="T102" s="179"/>
      <c r="U102" s="179"/>
      <c r="V102" s="269">
        <f t="shared" si="57"/>
        <v>0</v>
      </c>
      <c r="W102" s="179">
        <v>1</v>
      </c>
      <c r="X102" s="179"/>
      <c r="Y102" s="179"/>
      <c r="Z102" s="179"/>
      <c r="AA102" s="269">
        <f t="shared" si="58"/>
        <v>0</v>
      </c>
      <c r="AB102" s="179">
        <v>1</v>
      </c>
      <c r="AC102" s="179"/>
      <c r="AD102" s="179"/>
      <c r="AE102" s="179"/>
      <c r="AF102" s="269">
        <f t="shared" si="59"/>
        <v>0</v>
      </c>
      <c r="AG102" s="179">
        <v>1</v>
      </c>
      <c r="AH102" s="179"/>
      <c r="AI102" s="179"/>
      <c r="AJ102" s="179"/>
      <c r="AK102" s="269">
        <f t="shared" si="60"/>
        <v>0</v>
      </c>
      <c r="AL102" s="179">
        <v>1</v>
      </c>
      <c r="AM102" s="179"/>
      <c r="AN102" s="179"/>
      <c r="AO102" s="179"/>
      <c r="AP102" s="269">
        <f t="shared" si="61"/>
        <v>0</v>
      </c>
      <c r="AQ102" s="179">
        <v>1</v>
      </c>
      <c r="AR102" s="179"/>
      <c r="AS102" s="179"/>
      <c r="AT102" s="179"/>
      <c r="AU102" s="269">
        <f t="shared" si="62"/>
        <v>0</v>
      </c>
      <c r="AV102" s="179">
        <v>1</v>
      </c>
      <c r="AW102" s="179"/>
      <c r="AX102" s="179"/>
      <c r="AY102" s="179"/>
      <c r="AZ102" s="269">
        <f t="shared" si="63"/>
        <v>0</v>
      </c>
      <c r="BA102" s="179">
        <v>1</v>
      </c>
      <c r="BB102" s="179"/>
      <c r="BC102" s="179"/>
      <c r="BD102" s="179"/>
      <c r="BE102" s="269">
        <f t="shared" si="64"/>
        <v>0</v>
      </c>
      <c r="BF102" s="179">
        <v>1</v>
      </c>
      <c r="BG102" s="179"/>
      <c r="BH102" s="179"/>
      <c r="BI102" s="179"/>
      <c r="BJ102" s="269">
        <f t="shared" si="65"/>
        <v>0</v>
      </c>
      <c r="BK102" s="153">
        <f t="shared" si="66"/>
        <v>0</v>
      </c>
      <c r="BL102" s="181">
        <v>0</v>
      </c>
      <c r="BM102" s="153">
        <f t="shared" si="51"/>
        <v>0</v>
      </c>
      <c r="BN102" s="153" t="str">
        <f t="shared" si="67"/>
        <v>geen actie</v>
      </c>
      <c r="BO102" s="149">
        <v>106</v>
      </c>
    </row>
    <row r="103" spans="1:67" s="209" customFormat="1" x14ac:dyDescent="0.3">
      <c r="A103" s="149">
        <v>107</v>
      </c>
      <c r="B103" s="149" t="str">
        <f t="shared" si="52"/>
        <v>v</v>
      </c>
      <c r="C103" s="201"/>
      <c r="D103" s="301"/>
      <c r="E103" s="153"/>
      <c r="F103" s="153"/>
      <c r="G103" s="153">
        <f t="shared" si="53"/>
        <v>0</v>
      </c>
      <c r="H103" s="153"/>
      <c r="I103" s="153">
        <f>Aantallen!$B$1</f>
        <v>2021</v>
      </c>
      <c r="J103" s="453">
        <f t="shared" si="54"/>
        <v>2021</v>
      </c>
      <c r="K103" s="186">
        <f t="shared" si="55"/>
        <v>0</v>
      </c>
      <c r="L103" s="164"/>
      <c r="M103" s="179">
        <v>1</v>
      </c>
      <c r="N103" s="179"/>
      <c r="O103" s="179"/>
      <c r="P103" s="179"/>
      <c r="Q103" s="269">
        <f t="shared" si="56"/>
        <v>0</v>
      </c>
      <c r="R103" s="179">
        <v>1</v>
      </c>
      <c r="S103" s="179"/>
      <c r="T103" s="179"/>
      <c r="U103" s="179"/>
      <c r="V103" s="269">
        <f t="shared" si="57"/>
        <v>0</v>
      </c>
      <c r="W103" s="179">
        <v>1</v>
      </c>
      <c r="X103" s="179"/>
      <c r="Y103" s="179"/>
      <c r="Z103" s="179"/>
      <c r="AA103" s="269">
        <f t="shared" si="58"/>
        <v>0</v>
      </c>
      <c r="AB103" s="179">
        <v>1</v>
      </c>
      <c r="AC103" s="179"/>
      <c r="AD103" s="179"/>
      <c r="AE103" s="179"/>
      <c r="AF103" s="269">
        <f t="shared" si="59"/>
        <v>0</v>
      </c>
      <c r="AG103" s="179">
        <v>1</v>
      </c>
      <c r="AH103" s="179"/>
      <c r="AI103" s="179"/>
      <c r="AJ103" s="179"/>
      <c r="AK103" s="269">
        <f t="shared" si="60"/>
        <v>0</v>
      </c>
      <c r="AL103" s="179">
        <v>1</v>
      </c>
      <c r="AM103" s="179"/>
      <c r="AN103" s="179"/>
      <c r="AO103" s="179"/>
      <c r="AP103" s="269">
        <f t="shared" si="61"/>
        <v>0</v>
      </c>
      <c r="AQ103" s="179">
        <v>1</v>
      </c>
      <c r="AR103" s="179"/>
      <c r="AS103" s="179"/>
      <c r="AT103" s="179"/>
      <c r="AU103" s="269">
        <f t="shared" si="62"/>
        <v>0</v>
      </c>
      <c r="AV103" s="179">
        <v>1</v>
      </c>
      <c r="AW103" s="179"/>
      <c r="AX103" s="179"/>
      <c r="AY103" s="179"/>
      <c r="AZ103" s="269">
        <f t="shared" si="63"/>
        <v>0</v>
      </c>
      <c r="BA103" s="179">
        <v>1</v>
      </c>
      <c r="BB103" s="179"/>
      <c r="BC103" s="179"/>
      <c r="BD103" s="179"/>
      <c r="BE103" s="269">
        <f t="shared" si="64"/>
        <v>0</v>
      </c>
      <c r="BF103" s="179">
        <v>1</v>
      </c>
      <c r="BG103" s="179"/>
      <c r="BH103" s="179"/>
      <c r="BI103" s="179"/>
      <c r="BJ103" s="269">
        <f t="shared" si="65"/>
        <v>0</v>
      </c>
      <c r="BK103" s="153">
        <f t="shared" si="66"/>
        <v>0</v>
      </c>
      <c r="BL103" s="181">
        <v>0</v>
      </c>
      <c r="BM103" s="153">
        <f t="shared" si="51"/>
        <v>0</v>
      </c>
      <c r="BN103" s="153" t="str">
        <f t="shared" si="67"/>
        <v>geen actie</v>
      </c>
      <c r="BO103" s="149">
        <v>107</v>
      </c>
    </row>
    <row r="104" spans="1:67" s="209" customFormat="1" x14ac:dyDescent="0.3">
      <c r="A104" s="149">
        <v>108</v>
      </c>
      <c r="B104" s="149" t="str">
        <f t="shared" si="52"/>
        <v>v</v>
      </c>
      <c r="C104" s="201"/>
      <c r="D104" s="301"/>
      <c r="E104" s="153"/>
      <c r="F104" s="153"/>
      <c r="G104" s="153">
        <f t="shared" si="53"/>
        <v>0</v>
      </c>
      <c r="H104" s="153"/>
      <c r="I104" s="153">
        <f>Aantallen!$B$1</f>
        <v>2021</v>
      </c>
      <c r="J104" s="453">
        <f t="shared" si="54"/>
        <v>2021</v>
      </c>
      <c r="K104" s="186">
        <f t="shared" si="55"/>
        <v>0</v>
      </c>
      <c r="L104" s="164"/>
      <c r="M104" s="179">
        <v>1</v>
      </c>
      <c r="N104" s="179"/>
      <c r="O104" s="179"/>
      <c r="P104" s="179"/>
      <c r="Q104" s="269">
        <f t="shared" si="56"/>
        <v>0</v>
      </c>
      <c r="R104" s="179">
        <v>1</v>
      </c>
      <c r="S104" s="179"/>
      <c r="T104" s="179"/>
      <c r="U104" s="179"/>
      <c r="V104" s="269">
        <f t="shared" si="57"/>
        <v>0</v>
      </c>
      <c r="W104" s="179">
        <v>1</v>
      </c>
      <c r="X104" s="179"/>
      <c r="Y104" s="179"/>
      <c r="Z104" s="179"/>
      <c r="AA104" s="269">
        <f t="shared" si="58"/>
        <v>0</v>
      </c>
      <c r="AB104" s="179">
        <v>1</v>
      </c>
      <c r="AC104" s="179"/>
      <c r="AD104" s="179"/>
      <c r="AE104" s="179"/>
      <c r="AF104" s="269">
        <f t="shared" si="59"/>
        <v>0</v>
      </c>
      <c r="AG104" s="179">
        <v>1</v>
      </c>
      <c r="AH104" s="179"/>
      <c r="AI104" s="179"/>
      <c r="AJ104" s="179"/>
      <c r="AK104" s="269">
        <f t="shared" si="60"/>
        <v>0</v>
      </c>
      <c r="AL104" s="179">
        <v>1</v>
      </c>
      <c r="AM104" s="179"/>
      <c r="AN104" s="179"/>
      <c r="AO104" s="179"/>
      <c r="AP104" s="269">
        <f t="shared" si="61"/>
        <v>0</v>
      </c>
      <c r="AQ104" s="179">
        <v>1</v>
      </c>
      <c r="AR104" s="179"/>
      <c r="AS104" s="179"/>
      <c r="AT104" s="179"/>
      <c r="AU104" s="269">
        <f t="shared" si="62"/>
        <v>0</v>
      </c>
      <c r="AV104" s="179">
        <v>1</v>
      </c>
      <c r="AW104" s="179"/>
      <c r="AX104" s="179"/>
      <c r="AY104" s="179"/>
      <c r="AZ104" s="269">
        <f t="shared" si="63"/>
        <v>0</v>
      </c>
      <c r="BA104" s="179">
        <v>1</v>
      </c>
      <c r="BB104" s="179"/>
      <c r="BC104" s="179"/>
      <c r="BD104" s="179"/>
      <c r="BE104" s="269">
        <f t="shared" si="64"/>
        <v>0</v>
      </c>
      <c r="BF104" s="179">
        <v>1</v>
      </c>
      <c r="BG104" s="179"/>
      <c r="BH104" s="179"/>
      <c r="BI104" s="179"/>
      <c r="BJ104" s="269">
        <f t="shared" si="65"/>
        <v>0</v>
      </c>
      <c r="BK104" s="153">
        <f t="shared" si="66"/>
        <v>0</v>
      </c>
      <c r="BL104" s="181">
        <v>0</v>
      </c>
      <c r="BM104" s="153">
        <f t="shared" si="51"/>
        <v>0</v>
      </c>
      <c r="BN104" s="153" t="str">
        <f t="shared" si="67"/>
        <v>geen actie</v>
      </c>
      <c r="BO104" s="149">
        <v>108</v>
      </c>
    </row>
    <row r="105" spans="1:67" s="209" customFormat="1" x14ac:dyDescent="0.3">
      <c r="A105" s="149">
        <v>109</v>
      </c>
      <c r="B105" s="149" t="str">
        <f t="shared" si="52"/>
        <v>v</v>
      </c>
      <c r="C105" s="201"/>
      <c r="D105" s="301"/>
      <c r="E105" s="153"/>
      <c r="F105" s="153"/>
      <c r="G105" s="153">
        <f t="shared" si="53"/>
        <v>0</v>
      </c>
      <c r="H105" s="153"/>
      <c r="I105" s="153">
        <f>Aantallen!$B$1</f>
        <v>2021</v>
      </c>
      <c r="J105" s="453">
        <f t="shared" si="54"/>
        <v>2021</v>
      </c>
      <c r="K105" s="186">
        <f t="shared" si="55"/>
        <v>0</v>
      </c>
      <c r="L105" s="164"/>
      <c r="M105" s="179">
        <v>1</v>
      </c>
      <c r="N105" s="179"/>
      <c r="O105" s="179"/>
      <c r="P105" s="179"/>
      <c r="Q105" s="269">
        <f t="shared" si="56"/>
        <v>0</v>
      </c>
      <c r="R105" s="179">
        <v>1</v>
      </c>
      <c r="S105" s="179"/>
      <c r="T105" s="179"/>
      <c r="U105" s="179"/>
      <c r="V105" s="269">
        <f t="shared" si="57"/>
        <v>0</v>
      </c>
      <c r="W105" s="179">
        <v>1</v>
      </c>
      <c r="X105" s="179"/>
      <c r="Y105" s="179"/>
      <c r="Z105" s="179"/>
      <c r="AA105" s="269">
        <f t="shared" si="58"/>
        <v>0</v>
      </c>
      <c r="AB105" s="179">
        <v>1</v>
      </c>
      <c r="AC105" s="179"/>
      <c r="AD105" s="179"/>
      <c r="AE105" s="179"/>
      <c r="AF105" s="269">
        <f t="shared" si="59"/>
        <v>0</v>
      </c>
      <c r="AG105" s="179">
        <v>1</v>
      </c>
      <c r="AH105" s="179"/>
      <c r="AI105" s="179"/>
      <c r="AJ105" s="179"/>
      <c r="AK105" s="269">
        <f t="shared" si="60"/>
        <v>0</v>
      </c>
      <c r="AL105" s="179">
        <v>1</v>
      </c>
      <c r="AM105" s="179"/>
      <c r="AN105" s="179"/>
      <c r="AO105" s="179"/>
      <c r="AP105" s="269">
        <f t="shared" si="61"/>
        <v>0</v>
      </c>
      <c r="AQ105" s="179">
        <v>1</v>
      </c>
      <c r="AR105" s="179"/>
      <c r="AS105" s="179"/>
      <c r="AT105" s="179"/>
      <c r="AU105" s="269">
        <f t="shared" si="62"/>
        <v>0</v>
      </c>
      <c r="AV105" s="179">
        <v>1</v>
      </c>
      <c r="AW105" s="179"/>
      <c r="AX105" s="179"/>
      <c r="AY105" s="179"/>
      <c r="AZ105" s="269">
        <f t="shared" si="63"/>
        <v>0</v>
      </c>
      <c r="BA105" s="179">
        <v>1</v>
      </c>
      <c r="BB105" s="179"/>
      <c r="BC105" s="179"/>
      <c r="BD105" s="179"/>
      <c r="BE105" s="269">
        <f t="shared" si="64"/>
        <v>0</v>
      </c>
      <c r="BF105" s="179">
        <v>1</v>
      </c>
      <c r="BG105" s="179"/>
      <c r="BH105" s="179"/>
      <c r="BI105" s="179"/>
      <c r="BJ105" s="269">
        <f t="shared" si="65"/>
        <v>0</v>
      </c>
      <c r="BK105" s="153">
        <f t="shared" si="66"/>
        <v>0</v>
      </c>
      <c r="BL105" s="181">
        <v>0</v>
      </c>
      <c r="BM105" s="153">
        <f t="shared" si="51"/>
        <v>0</v>
      </c>
      <c r="BN105" s="153" t="str">
        <f t="shared" si="67"/>
        <v>geen actie</v>
      </c>
      <c r="BO105" s="149">
        <v>109</v>
      </c>
    </row>
    <row r="106" spans="1:67" s="209" customFormat="1" x14ac:dyDescent="0.3">
      <c r="A106" s="149">
        <v>110</v>
      </c>
      <c r="B106" s="149" t="str">
        <f t="shared" si="52"/>
        <v>v</v>
      </c>
      <c r="C106" s="201"/>
      <c r="D106" s="301"/>
      <c r="E106" s="153"/>
      <c r="F106" s="153"/>
      <c r="G106" s="153">
        <f t="shared" si="53"/>
        <v>0</v>
      </c>
      <c r="H106" s="153"/>
      <c r="I106" s="153">
        <f>Aantallen!$B$1</f>
        <v>2021</v>
      </c>
      <c r="J106" s="453">
        <f t="shared" si="54"/>
        <v>2021</v>
      </c>
      <c r="K106" s="186">
        <f t="shared" si="55"/>
        <v>0</v>
      </c>
      <c r="L106" s="164"/>
      <c r="M106" s="179">
        <v>1</v>
      </c>
      <c r="N106" s="179"/>
      <c r="O106" s="179"/>
      <c r="P106" s="179"/>
      <c r="Q106" s="269">
        <f t="shared" si="56"/>
        <v>0</v>
      </c>
      <c r="R106" s="179">
        <v>1</v>
      </c>
      <c r="S106" s="179"/>
      <c r="T106" s="179"/>
      <c r="U106" s="179"/>
      <c r="V106" s="269">
        <f t="shared" si="57"/>
        <v>0</v>
      </c>
      <c r="W106" s="179">
        <v>1</v>
      </c>
      <c r="X106" s="179"/>
      <c r="Y106" s="179"/>
      <c r="Z106" s="179"/>
      <c r="AA106" s="269">
        <f t="shared" si="58"/>
        <v>0</v>
      </c>
      <c r="AB106" s="179">
        <v>1</v>
      </c>
      <c r="AC106" s="179"/>
      <c r="AD106" s="179"/>
      <c r="AE106" s="179"/>
      <c r="AF106" s="269">
        <f t="shared" si="59"/>
        <v>0</v>
      </c>
      <c r="AG106" s="179">
        <v>1</v>
      </c>
      <c r="AH106" s="179"/>
      <c r="AI106" s="179"/>
      <c r="AJ106" s="179"/>
      <c r="AK106" s="269">
        <f t="shared" si="60"/>
        <v>0</v>
      </c>
      <c r="AL106" s="179">
        <v>1</v>
      </c>
      <c r="AM106" s="179"/>
      <c r="AN106" s="179"/>
      <c r="AO106" s="179"/>
      <c r="AP106" s="269">
        <f t="shared" si="61"/>
        <v>0</v>
      </c>
      <c r="AQ106" s="179">
        <v>1</v>
      </c>
      <c r="AR106" s="179"/>
      <c r="AS106" s="179"/>
      <c r="AT106" s="179"/>
      <c r="AU106" s="269">
        <f t="shared" si="62"/>
        <v>0</v>
      </c>
      <c r="AV106" s="179">
        <v>1</v>
      </c>
      <c r="AW106" s="179"/>
      <c r="AX106" s="179"/>
      <c r="AY106" s="179"/>
      <c r="AZ106" s="269">
        <f t="shared" si="63"/>
        <v>0</v>
      </c>
      <c r="BA106" s="179">
        <v>1</v>
      </c>
      <c r="BB106" s="179"/>
      <c r="BC106" s="179"/>
      <c r="BD106" s="179"/>
      <c r="BE106" s="269">
        <f t="shared" si="64"/>
        <v>0</v>
      </c>
      <c r="BF106" s="179">
        <v>1</v>
      </c>
      <c r="BG106" s="179"/>
      <c r="BH106" s="179"/>
      <c r="BI106" s="179"/>
      <c r="BJ106" s="269">
        <f t="shared" si="65"/>
        <v>0</v>
      </c>
      <c r="BK106" s="153">
        <f t="shared" si="66"/>
        <v>0</v>
      </c>
      <c r="BL106" s="181">
        <v>0</v>
      </c>
      <c r="BM106" s="153">
        <f t="shared" si="51"/>
        <v>0</v>
      </c>
      <c r="BN106" s="153" t="str">
        <f t="shared" si="67"/>
        <v>geen actie</v>
      </c>
      <c r="BO106" s="149">
        <v>110</v>
      </c>
    </row>
    <row r="107" spans="1:67" s="209" customFormat="1" x14ac:dyDescent="0.3">
      <c r="A107" s="149">
        <v>111</v>
      </c>
      <c r="B107" s="149" t="str">
        <f t="shared" si="52"/>
        <v>v</v>
      </c>
      <c r="C107" s="201"/>
      <c r="D107" s="301"/>
      <c r="E107" s="153"/>
      <c r="F107" s="153"/>
      <c r="G107" s="153">
        <f t="shared" si="53"/>
        <v>0</v>
      </c>
      <c r="H107" s="153"/>
      <c r="I107" s="153">
        <f>Aantallen!$B$1</f>
        <v>2021</v>
      </c>
      <c r="J107" s="453">
        <f t="shared" si="54"/>
        <v>2021</v>
      </c>
      <c r="K107" s="186">
        <f t="shared" si="55"/>
        <v>0</v>
      </c>
      <c r="L107" s="164"/>
      <c r="M107" s="179">
        <v>1</v>
      </c>
      <c r="N107" s="179"/>
      <c r="O107" s="179"/>
      <c r="P107" s="179"/>
      <c r="Q107" s="269">
        <f t="shared" si="56"/>
        <v>0</v>
      </c>
      <c r="R107" s="179">
        <v>1</v>
      </c>
      <c r="S107" s="179"/>
      <c r="T107" s="179"/>
      <c r="U107" s="179"/>
      <c r="V107" s="269">
        <f t="shared" si="57"/>
        <v>0</v>
      </c>
      <c r="W107" s="179">
        <v>1</v>
      </c>
      <c r="X107" s="179"/>
      <c r="Y107" s="179"/>
      <c r="Z107" s="179"/>
      <c r="AA107" s="269">
        <f t="shared" si="58"/>
        <v>0</v>
      </c>
      <c r="AB107" s="179">
        <v>1</v>
      </c>
      <c r="AC107" s="179"/>
      <c r="AD107" s="179"/>
      <c r="AE107" s="179"/>
      <c r="AF107" s="269">
        <f t="shared" si="59"/>
        <v>0</v>
      </c>
      <c r="AG107" s="179">
        <v>1</v>
      </c>
      <c r="AH107" s="179"/>
      <c r="AI107" s="179"/>
      <c r="AJ107" s="179"/>
      <c r="AK107" s="269">
        <f t="shared" si="60"/>
        <v>0</v>
      </c>
      <c r="AL107" s="179">
        <v>1</v>
      </c>
      <c r="AM107" s="179"/>
      <c r="AN107" s="179"/>
      <c r="AO107" s="179"/>
      <c r="AP107" s="269">
        <f t="shared" si="61"/>
        <v>0</v>
      </c>
      <c r="AQ107" s="179">
        <v>1</v>
      </c>
      <c r="AR107" s="179"/>
      <c r="AS107" s="179"/>
      <c r="AT107" s="179"/>
      <c r="AU107" s="269">
        <f t="shared" si="62"/>
        <v>0</v>
      </c>
      <c r="AV107" s="179">
        <v>1</v>
      </c>
      <c r="AW107" s="179"/>
      <c r="AX107" s="179"/>
      <c r="AY107" s="179"/>
      <c r="AZ107" s="269">
        <f t="shared" si="63"/>
        <v>0</v>
      </c>
      <c r="BA107" s="179">
        <v>1</v>
      </c>
      <c r="BB107" s="179"/>
      <c r="BC107" s="179"/>
      <c r="BD107" s="179"/>
      <c r="BE107" s="269">
        <f t="shared" si="64"/>
        <v>0</v>
      </c>
      <c r="BF107" s="179">
        <v>1</v>
      </c>
      <c r="BG107" s="179"/>
      <c r="BH107" s="179"/>
      <c r="BI107" s="179"/>
      <c r="BJ107" s="269">
        <f t="shared" si="65"/>
        <v>0</v>
      </c>
      <c r="BK107" s="153">
        <f t="shared" si="66"/>
        <v>0</v>
      </c>
      <c r="BL107" s="181">
        <v>0</v>
      </c>
      <c r="BM107" s="153">
        <f t="shared" si="51"/>
        <v>0</v>
      </c>
      <c r="BN107" s="153" t="str">
        <f t="shared" si="67"/>
        <v>geen actie</v>
      </c>
      <c r="BO107" s="149">
        <v>111</v>
      </c>
    </row>
    <row r="108" spans="1:67" s="209" customFormat="1" x14ac:dyDescent="0.3">
      <c r="A108" s="149">
        <v>112</v>
      </c>
      <c r="B108" s="149" t="str">
        <f t="shared" si="52"/>
        <v>v</v>
      </c>
      <c r="C108" s="201"/>
      <c r="D108" s="301"/>
      <c r="E108" s="153"/>
      <c r="F108" s="153"/>
      <c r="G108" s="153">
        <f t="shared" si="53"/>
        <v>0</v>
      </c>
      <c r="H108" s="153"/>
      <c r="I108" s="153">
        <f>Aantallen!$B$1</f>
        <v>2021</v>
      </c>
      <c r="J108" s="453">
        <f t="shared" si="54"/>
        <v>2021</v>
      </c>
      <c r="K108" s="186">
        <f t="shared" si="55"/>
        <v>0</v>
      </c>
      <c r="L108" s="164"/>
      <c r="M108" s="179">
        <v>1</v>
      </c>
      <c r="N108" s="179"/>
      <c r="O108" s="179"/>
      <c r="P108" s="179"/>
      <c r="Q108" s="269">
        <f t="shared" si="56"/>
        <v>0</v>
      </c>
      <c r="R108" s="179">
        <v>1</v>
      </c>
      <c r="S108" s="179"/>
      <c r="T108" s="179"/>
      <c r="U108" s="179"/>
      <c r="V108" s="269">
        <f t="shared" si="57"/>
        <v>0</v>
      </c>
      <c r="W108" s="179">
        <v>1</v>
      </c>
      <c r="X108" s="179"/>
      <c r="Y108" s="179"/>
      <c r="Z108" s="179"/>
      <c r="AA108" s="269">
        <f t="shared" si="58"/>
        <v>0</v>
      </c>
      <c r="AB108" s="179">
        <v>1</v>
      </c>
      <c r="AC108" s="179"/>
      <c r="AD108" s="179"/>
      <c r="AE108" s="179"/>
      <c r="AF108" s="269">
        <f t="shared" si="59"/>
        <v>0</v>
      </c>
      <c r="AG108" s="179">
        <v>1</v>
      </c>
      <c r="AH108" s="179"/>
      <c r="AI108" s="179"/>
      <c r="AJ108" s="179"/>
      <c r="AK108" s="269">
        <f t="shared" si="60"/>
        <v>0</v>
      </c>
      <c r="AL108" s="179">
        <v>1</v>
      </c>
      <c r="AM108" s="179"/>
      <c r="AN108" s="179"/>
      <c r="AO108" s="179"/>
      <c r="AP108" s="269">
        <f t="shared" si="61"/>
        <v>0</v>
      </c>
      <c r="AQ108" s="179">
        <v>1</v>
      </c>
      <c r="AR108" s="179"/>
      <c r="AS108" s="179"/>
      <c r="AT108" s="179"/>
      <c r="AU108" s="269">
        <f t="shared" si="62"/>
        <v>0</v>
      </c>
      <c r="AV108" s="179">
        <v>1</v>
      </c>
      <c r="AW108" s="179"/>
      <c r="AX108" s="179"/>
      <c r="AY108" s="179"/>
      <c r="AZ108" s="269">
        <f t="shared" si="63"/>
        <v>0</v>
      </c>
      <c r="BA108" s="179">
        <v>1</v>
      </c>
      <c r="BB108" s="179"/>
      <c r="BC108" s="179"/>
      <c r="BD108" s="179"/>
      <c r="BE108" s="269">
        <f t="shared" si="64"/>
        <v>0</v>
      </c>
      <c r="BF108" s="179">
        <v>1</v>
      </c>
      <c r="BG108" s="179"/>
      <c r="BH108" s="179"/>
      <c r="BI108" s="179"/>
      <c r="BJ108" s="269">
        <f t="shared" si="65"/>
        <v>0</v>
      </c>
      <c r="BK108" s="153">
        <f t="shared" si="66"/>
        <v>0</v>
      </c>
      <c r="BL108" s="181">
        <v>0</v>
      </c>
      <c r="BM108" s="153">
        <f t="shared" si="51"/>
        <v>0</v>
      </c>
      <c r="BN108" s="153" t="str">
        <f t="shared" si="67"/>
        <v>geen actie</v>
      </c>
      <c r="BO108" s="149">
        <v>112</v>
      </c>
    </row>
    <row r="109" spans="1:67" s="209" customFormat="1" x14ac:dyDescent="0.3">
      <c r="A109" s="149">
        <v>113</v>
      </c>
      <c r="B109" s="149" t="str">
        <f t="shared" si="52"/>
        <v>v</v>
      </c>
      <c r="C109" s="201"/>
      <c r="D109" s="301"/>
      <c r="E109" s="153"/>
      <c r="F109" s="153"/>
      <c r="G109" s="153">
        <f t="shared" si="53"/>
        <v>0</v>
      </c>
      <c r="H109" s="153"/>
      <c r="I109" s="153">
        <f>Aantallen!$B$1</f>
        <v>2021</v>
      </c>
      <c r="J109" s="453">
        <f t="shared" si="54"/>
        <v>2021</v>
      </c>
      <c r="K109" s="186">
        <f t="shared" si="55"/>
        <v>0</v>
      </c>
      <c r="L109" s="164"/>
      <c r="M109" s="179">
        <v>1</v>
      </c>
      <c r="N109" s="179"/>
      <c r="O109" s="179"/>
      <c r="P109" s="179"/>
      <c r="Q109" s="269">
        <f t="shared" si="56"/>
        <v>0</v>
      </c>
      <c r="R109" s="179">
        <v>1</v>
      </c>
      <c r="S109" s="179"/>
      <c r="T109" s="179"/>
      <c r="U109" s="179"/>
      <c r="V109" s="269">
        <f t="shared" si="57"/>
        <v>0</v>
      </c>
      <c r="W109" s="179">
        <v>1</v>
      </c>
      <c r="X109" s="179"/>
      <c r="Y109" s="179"/>
      <c r="Z109" s="179"/>
      <c r="AA109" s="269">
        <f t="shared" si="58"/>
        <v>0</v>
      </c>
      <c r="AB109" s="179">
        <v>1</v>
      </c>
      <c r="AC109" s="179"/>
      <c r="AD109" s="179"/>
      <c r="AE109" s="179"/>
      <c r="AF109" s="269">
        <f t="shared" si="59"/>
        <v>0</v>
      </c>
      <c r="AG109" s="179">
        <v>1</v>
      </c>
      <c r="AH109" s="179"/>
      <c r="AI109" s="179"/>
      <c r="AJ109" s="179"/>
      <c r="AK109" s="269">
        <f t="shared" si="60"/>
        <v>0</v>
      </c>
      <c r="AL109" s="179">
        <v>1</v>
      </c>
      <c r="AM109" s="179"/>
      <c r="AN109" s="179"/>
      <c r="AO109" s="179"/>
      <c r="AP109" s="269">
        <f t="shared" si="61"/>
        <v>0</v>
      </c>
      <c r="AQ109" s="179">
        <v>1</v>
      </c>
      <c r="AR109" s="179"/>
      <c r="AS109" s="179"/>
      <c r="AT109" s="179"/>
      <c r="AU109" s="269">
        <f t="shared" si="62"/>
        <v>0</v>
      </c>
      <c r="AV109" s="179">
        <v>1</v>
      </c>
      <c r="AW109" s="179"/>
      <c r="AX109" s="179"/>
      <c r="AY109" s="179"/>
      <c r="AZ109" s="269">
        <f t="shared" si="63"/>
        <v>0</v>
      </c>
      <c r="BA109" s="179">
        <v>1</v>
      </c>
      <c r="BB109" s="179"/>
      <c r="BC109" s="179"/>
      <c r="BD109" s="179"/>
      <c r="BE109" s="269">
        <f t="shared" si="64"/>
        <v>0</v>
      </c>
      <c r="BF109" s="179">
        <v>1</v>
      </c>
      <c r="BG109" s="179"/>
      <c r="BH109" s="179"/>
      <c r="BI109" s="179"/>
      <c r="BJ109" s="269">
        <f t="shared" si="65"/>
        <v>0</v>
      </c>
      <c r="BK109" s="153">
        <f t="shared" si="66"/>
        <v>0</v>
      </c>
      <c r="BL109" s="181">
        <v>0</v>
      </c>
      <c r="BM109" s="153">
        <f t="shared" si="51"/>
        <v>0</v>
      </c>
      <c r="BN109" s="153" t="str">
        <f t="shared" si="67"/>
        <v>geen actie</v>
      </c>
      <c r="BO109" s="149">
        <v>113</v>
      </c>
    </row>
    <row r="110" spans="1:67" s="209" customFormat="1" x14ac:dyDescent="0.3">
      <c r="A110" s="149">
        <v>114</v>
      </c>
      <c r="B110" s="149" t="str">
        <f t="shared" si="52"/>
        <v>v</v>
      </c>
      <c r="C110" s="201"/>
      <c r="D110" s="301"/>
      <c r="E110" s="153"/>
      <c r="F110" s="153"/>
      <c r="G110" s="153">
        <f t="shared" si="53"/>
        <v>0</v>
      </c>
      <c r="H110" s="153"/>
      <c r="I110" s="153">
        <f>Aantallen!$B$1</f>
        <v>2021</v>
      </c>
      <c r="J110" s="453">
        <f t="shared" si="54"/>
        <v>2021</v>
      </c>
      <c r="K110" s="186">
        <f t="shared" si="55"/>
        <v>0</v>
      </c>
      <c r="L110" s="164"/>
      <c r="M110" s="179">
        <v>1</v>
      </c>
      <c r="N110" s="179"/>
      <c r="O110" s="179"/>
      <c r="P110" s="179"/>
      <c r="Q110" s="269">
        <f t="shared" si="56"/>
        <v>0</v>
      </c>
      <c r="R110" s="179">
        <v>1</v>
      </c>
      <c r="S110" s="179"/>
      <c r="T110" s="179"/>
      <c r="U110" s="179"/>
      <c r="V110" s="269">
        <f t="shared" si="57"/>
        <v>0</v>
      </c>
      <c r="W110" s="179">
        <v>1</v>
      </c>
      <c r="X110" s="179"/>
      <c r="Y110" s="179"/>
      <c r="Z110" s="179"/>
      <c r="AA110" s="269">
        <f t="shared" si="58"/>
        <v>0</v>
      </c>
      <c r="AB110" s="179">
        <v>1</v>
      </c>
      <c r="AC110" s="179"/>
      <c r="AD110" s="179"/>
      <c r="AE110" s="179"/>
      <c r="AF110" s="269">
        <f t="shared" si="59"/>
        <v>0</v>
      </c>
      <c r="AG110" s="179">
        <v>1</v>
      </c>
      <c r="AH110" s="179"/>
      <c r="AI110" s="179"/>
      <c r="AJ110" s="179"/>
      <c r="AK110" s="269">
        <f t="shared" si="60"/>
        <v>0</v>
      </c>
      <c r="AL110" s="179">
        <v>1</v>
      </c>
      <c r="AM110" s="179"/>
      <c r="AN110" s="179"/>
      <c r="AO110" s="179"/>
      <c r="AP110" s="269">
        <f t="shared" si="61"/>
        <v>0</v>
      </c>
      <c r="AQ110" s="179">
        <v>1</v>
      </c>
      <c r="AR110" s="179"/>
      <c r="AS110" s="179"/>
      <c r="AT110" s="179"/>
      <c r="AU110" s="269">
        <f t="shared" si="62"/>
        <v>0</v>
      </c>
      <c r="AV110" s="179">
        <v>1</v>
      </c>
      <c r="AW110" s="179"/>
      <c r="AX110" s="179"/>
      <c r="AY110" s="179"/>
      <c r="AZ110" s="269">
        <f t="shared" si="63"/>
        <v>0</v>
      </c>
      <c r="BA110" s="179">
        <v>1</v>
      </c>
      <c r="BB110" s="179"/>
      <c r="BC110" s="179"/>
      <c r="BD110" s="179"/>
      <c r="BE110" s="269">
        <f t="shared" si="64"/>
        <v>0</v>
      </c>
      <c r="BF110" s="179">
        <v>1</v>
      </c>
      <c r="BG110" s="179"/>
      <c r="BH110" s="179"/>
      <c r="BI110" s="179"/>
      <c r="BJ110" s="269">
        <f t="shared" si="65"/>
        <v>0</v>
      </c>
      <c r="BK110" s="153">
        <f t="shared" si="66"/>
        <v>0</v>
      </c>
      <c r="BL110" s="181">
        <v>0</v>
      </c>
      <c r="BM110" s="153">
        <f t="shared" si="51"/>
        <v>0</v>
      </c>
      <c r="BN110" s="153" t="str">
        <f t="shared" si="67"/>
        <v>geen actie</v>
      </c>
      <c r="BO110" s="149">
        <v>114</v>
      </c>
    </row>
    <row r="111" spans="1:67" s="209" customFormat="1" x14ac:dyDescent="0.3">
      <c r="A111" s="149">
        <v>115</v>
      </c>
      <c r="B111" s="149" t="str">
        <f t="shared" si="52"/>
        <v>v</v>
      </c>
      <c r="C111" s="201"/>
      <c r="D111" s="301"/>
      <c r="E111" s="153"/>
      <c r="F111" s="153"/>
      <c r="G111" s="153">
        <f t="shared" si="53"/>
        <v>0</v>
      </c>
      <c r="H111" s="153"/>
      <c r="I111" s="153">
        <f>Aantallen!$B$1</f>
        <v>2021</v>
      </c>
      <c r="J111" s="453">
        <f t="shared" si="54"/>
        <v>2021</v>
      </c>
      <c r="K111" s="186">
        <f t="shared" si="55"/>
        <v>0</v>
      </c>
      <c r="L111" s="164"/>
      <c r="M111" s="179">
        <v>1</v>
      </c>
      <c r="N111" s="179"/>
      <c r="O111" s="179"/>
      <c r="P111" s="179"/>
      <c r="Q111" s="269">
        <f t="shared" si="56"/>
        <v>0</v>
      </c>
      <c r="R111" s="179">
        <v>1</v>
      </c>
      <c r="S111" s="179"/>
      <c r="T111" s="179"/>
      <c r="U111" s="179"/>
      <c r="V111" s="269">
        <f t="shared" si="57"/>
        <v>0</v>
      </c>
      <c r="W111" s="179">
        <v>1</v>
      </c>
      <c r="X111" s="179"/>
      <c r="Y111" s="179"/>
      <c r="Z111" s="179"/>
      <c r="AA111" s="269">
        <f t="shared" si="58"/>
        <v>0</v>
      </c>
      <c r="AB111" s="179">
        <v>1</v>
      </c>
      <c r="AC111" s="179"/>
      <c r="AD111" s="179"/>
      <c r="AE111" s="179"/>
      <c r="AF111" s="269">
        <f t="shared" si="59"/>
        <v>0</v>
      </c>
      <c r="AG111" s="179">
        <v>1</v>
      </c>
      <c r="AH111" s="179"/>
      <c r="AI111" s="179"/>
      <c r="AJ111" s="179"/>
      <c r="AK111" s="269">
        <f t="shared" si="60"/>
        <v>0</v>
      </c>
      <c r="AL111" s="179">
        <v>1</v>
      </c>
      <c r="AM111" s="179"/>
      <c r="AN111" s="179"/>
      <c r="AO111" s="179"/>
      <c r="AP111" s="269">
        <f t="shared" si="61"/>
        <v>0</v>
      </c>
      <c r="AQ111" s="179">
        <v>1</v>
      </c>
      <c r="AR111" s="179"/>
      <c r="AS111" s="179"/>
      <c r="AT111" s="179"/>
      <c r="AU111" s="269">
        <f t="shared" si="62"/>
        <v>0</v>
      </c>
      <c r="AV111" s="179">
        <v>1</v>
      </c>
      <c r="AW111" s="179"/>
      <c r="AX111" s="179"/>
      <c r="AY111" s="179"/>
      <c r="AZ111" s="269">
        <f t="shared" si="63"/>
        <v>0</v>
      </c>
      <c r="BA111" s="179">
        <v>1</v>
      </c>
      <c r="BB111" s="179"/>
      <c r="BC111" s="179"/>
      <c r="BD111" s="179"/>
      <c r="BE111" s="269">
        <f t="shared" si="64"/>
        <v>0</v>
      </c>
      <c r="BF111" s="179">
        <v>1</v>
      </c>
      <c r="BG111" s="179"/>
      <c r="BH111" s="179"/>
      <c r="BI111" s="179"/>
      <c r="BJ111" s="269">
        <f t="shared" si="65"/>
        <v>0</v>
      </c>
      <c r="BK111" s="153">
        <f t="shared" si="66"/>
        <v>0</v>
      </c>
      <c r="BL111" s="181">
        <v>0</v>
      </c>
      <c r="BM111" s="153">
        <f t="shared" si="51"/>
        <v>0</v>
      </c>
      <c r="BN111" s="153" t="str">
        <f t="shared" si="67"/>
        <v>geen actie</v>
      </c>
      <c r="BO111" s="149">
        <v>115</v>
      </c>
    </row>
    <row r="112" spans="1:67" s="209" customFormat="1" x14ac:dyDescent="0.3">
      <c r="A112" s="149">
        <v>116</v>
      </c>
      <c r="B112" s="149" t="str">
        <f t="shared" si="52"/>
        <v>v</v>
      </c>
      <c r="C112" s="201"/>
      <c r="D112" s="301"/>
      <c r="E112" s="153"/>
      <c r="F112" s="153"/>
      <c r="G112" s="153">
        <f t="shared" si="53"/>
        <v>0</v>
      </c>
      <c r="H112" s="153"/>
      <c r="I112" s="153">
        <f>Aantallen!$B$1</f>
        <v>2021</v>
      </c>
      <c r="J112" s="453">
        <f t="shared" si="54"/>
        <v>2021</v>
      </c>
      <c r="K112" s="186">
        <f t="shared" si="55"/>
        <v>0</v>
      </c>
      <c r="L112" s="164"/>
      <c r="M112" s="179">
        <v>1</v>
      </c>
      <c r="N112" s="179"/>
      <c r="O112" s="179"/>
      <c r="P112" s="179"/>
      <c r="Q112" s="269">
        <f t="shared" si="56"/>
        <v>0</v>
      </c>
      <c r="R112" s="179">
        <v>1</v>
      </c>
      <c r="S112" s="179"/>
      <c r="T112" s="179"/>
      <c r="U112" s="179"/>
      <c r="V112" s="269">
        <f t="shared" si="57"/>
        <v>0</v>
      </c>
      <c r="W112" s="179">
        <v>1</v>
      </c>
      <c r="X112" s="179"/>
      <c r="Y112" s="179"/>
      <c r="Z112" s="179"/>
      <c r="AA112" s="269">
        <f t="shared" si="58"/>
        <v>0</v>
      </c>
      <c r="AB112" s="179">
        <v>1</v>
      </c>
      <c r="AC112" s="179"/>
      <c r="AD112" s="179"/>
      <c r="AE112" s="179"/>
      <c r="AF112" s="269">
        <f t="shared" si="59"/>
        <v>0</v>
      </c>
      <c r="AG112" s="179">
        <v>1</v>
      </c>
      <c r="AH112" s="179"/>
      <c r="AI112" s="179"/>
      <c r="AJ112" s="179"/>
      <c r="AK112" s="269">
        <f t="shared" si="60"/>
        <v>0</v>
      </c>
      <c r="AL112" s="179">
        <v>1</v>
      </c>
      <c r="AM112" s="179"/>
      <c r="AN112" s="179"/>
      <c r="AO112" s="179"/>
      <c r="AP112" s="269">
        <f t="shared" si="61"/>
        <v>0</v>
      </c>
      <c r="AQ112" s="179">
        <v>1</v>
      </c>
      <c r="AR112" s="179"/>
      <c r="AS112" s="179"/>
      <c r="AT112" s="179"/>
      <c r="AU112" s="269">
        <f t="shared" si="62"/>
        <v>0</v>
      </c>
      <c r="AV112" s="179">
        <v>1</v>
      </c>
      <c r="AW112" s="179"/>
      <c r="AX112" s="179"/>
      <c r="AY112" s="179"/>
      <c r="AZ112" s="269">
        <f t="shared" si="63"/>
        <v>0</v>
      </c>
      <c r="BA112" s="179">
        <v>1</v>
      </c>
      <c r="BB112" s="179"/>
      <c r="BC112" s="179"/>
      <c r="BD112" s="179"/>
      <c r="BE112" s="269">
        <f t="shared" si="64"/>
        <v>0</v>
      </c>
      <c r="BF112" s="179">
        <v>1</v>
      </c>
      <c r="BG112" s="179"/>
      <c r="BH112" s="179"/>
      <c r="BI112" s="179"/>
      <c r="BJ112" s="269">
        <f t="shared" si="65"/>
        <v>0</v>
      </c>
      <c r="BK112" s="153">
        <f t="shared" si="66"/>
        <v>0</v>
      </c>
      <c r="BL112" s="181">
        <v>0</v>
      </c>
      <c r="BM112" s="153">
        <f t="shared" si="51"/>
        <v>0</v>
      </c>
      <c r="BN112" s="153" t="str">
        <f t="shared" si="67"/>
        <v>geen actie</v>
      </c>
      <c r="BO112" s="149">
        <v>116</v>
      </c>
    </row>
    <row r="113" spans="1:67" s="209" customFormat="1" x14ac:dyDescent="0.3">
      <c r="A113" s="149">
        <v>117</v>
      </c>
      <c r="B113" s="149" t="str">
        <f t="shared" si="52"/>
        <v>v</v>
      </c>
      <c r="C113" s="201"/>
      <c r="D113" s="301"/>
      <c r="E113" s="153"/>
      <c r="F113" s="153"/>
      <c r="G113" s="153">
        <f t="shared" si="53"/>
        <v>0</v>
      </c>
      <c r="H113" s="153"/>
      <c r="I113" s="153">
        <f>Aantallen!$B$1</f>
        <v>2021</v>
      </c>
      <c r="J113" s="453">
        <f t="shared" si="54"/>
        <v>2021</v>
      </c>
      <c r="K113" s="186">
        <f t="shared" si="55"/>
        <v>0</v>
      </c>
      <c r="L113" s="164"/>
      <c r="M113" s="179">
        <v>1</v>
      </c>
      <c r="N113" s="179"/>
      <c r="O113" s="179"/>
      <c r="P113" s="179"/>
      <c r="Q113" s="269">
        <f t="shared" si="56"/>
        <v>0</v>
      </c>
      <c r="R113" s="179">
        <v>1</v>
      </c>
      <c r="S113" s="179"/>
      <c r="T113" s="179"/>
      <c r="U113" s="179"/>
      <c r="V113" s="269">
        <f t="shared" si="57"/>
        <v>0</v>
      </c>
      <c r="W113" s="179">
        <v>1</v>
      </c>
      <c r="X113" s="179"/>
      <c r="Y113" s="179"/>
      <c r="Z113" s="179"/>
      <c r="AA113" s="269">
        <f t="shared" si="58"/>
        <v>0</v>
      </c>
      <c r="AB113" s="179">
        <v>1</v>
      </c>
      <c r="AC113" s="179"/>
      <c r="AD113" s="179"/>
      <c r="AE113" s="179"/>
      <c r="AF113" s="269">
        <f t="shared" si="59"/>
        <v>0</v>
      </c>
      <c r="AG113" s="179">
        <v>1</v>
      </c>
      <c r="AH113" s="179"/>
      <c r="AI113" s="179"/>
      <c r="AJ113" s="179"/>
      <c r="AK113" s="269">
        <f t="shared" si="60"/>
        <v>0</v>
      </c>
      <c r="AL113" s="179">
        <v>1</v>
      </c>
      <c r="AM113" s="179"/>
      <c r="AN113" s="179"/>
      <c r="AO113" s="179"/>
      <c r="AP113" s="269">
        <f t="shared" si="61"/>
        <v>0</v>
      </c>
      <c r="AQ113" s="179">
        <v>1</v>
      </c>
      <c r="AR113" s="179"/>
      <c r="AS113" s="179"/>
      <c r="AT113" s="179"/>
      <c r="AU113" s="269">
        <f t="shared" si="62"/>
        <v>0</v>
      </c>
      <c r="AV113" s="179">
        <v>1</v>
      </c>
      <c r="AW113" s="179"/>
      <c r="AX113" s="179"/>
      <c r="AY113" s="179"/>
      <c r="AZ113" s="269">
        <f t="shared" si="63"/>
        <v>0</v>
      </c>
      <c r="BA113" s="179">
        <v>1</v>
      </c>
      <c r="BB113" s="179"/>
      <c r="BC113" s="179"/>
      <c r="BD113" s="179"/>
      <c r="BE113" s="269">
        <f t="shared" si="64"/>
        <v>0</v>
      </c>
      <c r="BF113" s="179">
        <v>1</v>
      </c>
      <c r="BG113" s="179"/>
      <c r="BH113" s="179"/>
      <c r="BI113" s="179"/>
      <c r="BJ113" s="269">
        <f t="shared" si="65"/>
        <v>0</v>
      </c>
      <c r="BK113" s="153">
        <f t="shared" si="66"/>
        <v>0</v>
      </c>
      <c r="BL113" s="181">
        <v>0</v>
      </c>
      <c r="BM113" s="153">
        <f t="shared" si="51"/>
        <v>0</v>
      </c>
      <c r="BN113" s="153" t="str">
        <f t="shared" si="67"/>
        <v>geen actie</v>
      </c>
      <c r="BO113" s="149">
        <v>117</v>
      </c>
    </row>
    <row r="114" spans="1:67" s="209" customFormat="1" x14ac:dyDescent="0.3">
      <c r="A114" s="149">
        <v>118</v>
      </c>
      <c r="B114" s="149" t="str">
        <f t="shared" si="52"/>
        <v>v</v>
      </c>
      <c r="C114" s="201"/>
      <c r="D114" s="301"/>
      <c r="E114" s="153"/>
      <c r="F114" s="153"/>
      <c r="G114" s="153">
        <f t="shared" si="53"/>
        <v>0</v>
      </c>
      <c r="H114" s="153"/>
      <c r="I114" s="153">
        <f>Aantallen!$B$1</f>
        <v>2021</v>
      </c>
      <c r="J114" s="453">
        <f t="shared" si="54"/>
        <v>2021</v>
      </c>
      <c r="K114" s="186">
        <f t="shared" si="55"/>
        <v>0</v>
      </c>
      <c r="L114" s="164"/>
      <c r="M114" s="179">
        <v>1</v>
      </c>
      <c r="N114" s="179"/>
      <c r="O114" s="179"/>
      <c r="P114" s="179"/>
      <c r="Q114" s="269">
        <f t="shared" si="56"/>
        <v>0</v>
      </c>
      <c r="R114" s="179">
        <v>1</v>
      </c>
      <c r="S114" s="179"/>
      <c r="T114" s="179"/>
      <c r="U114" s="179"/>
      <c r="V114" s="269">
        <f t="shared" si="57"/>
        <v>0</v>
      </c>
      <c r="W114" s="179">
        <v>1</v>
      </c>
      <c r="X114" s="179"/>
      <c r="Y114" s="179"/>
      <c r="Z114" s="179"/>
      <c r="AA114" s="269">
        <f t="shared" si="58"/>
        <v>0</v>
      </c>
      <c r="AB114" s="179">
        <v>1</v>
      </c>
      <c r="AC114" s="179"/>
      <c r="AD114" s="179"/>
      <c r="AE114" s="179"/>
      <c r="AF114" s="269">
        <f t="shared" si="59"/>
        <v>0</v>
      </c>
      <c r="AG114" s="179">
        <v>1</v>
      </c>
      <c r="AH114" s="179"/>
      <c r="AI114" s="179"/>
      <c r="AJ114" s="179"/>
      <c r="AK114" s="269">
        <f t="shared" si="60"/>
        <v>0</v>
      </c>
      <c r="AL114" s="179">
        <v>1</v>
      </c>
      <c r="AM114" s="179"/>
      <c r="AN114" s="179"/>
      <c r="AO114" s="179"/>
      <c r="AP114" s="269">
        <f t="shared" si="61"/>
        <v>0</v>
      </c>
      <c r="AQ114" s="179">
        <v>1</v>
      </c>
      <c r="AR114" s="179"/>
      <c r="AS114" s="179"/>
      <c r="AT114" s="179"/>
      <c r="AU114" s="269">
        <f t="shared" si="62"/>
        <v>0</v>
      </c>
      <c r="AV114" s="179">
        <v>1</v>
      </c>
      <c r="AW114" s="179"/>
      <c r="AX114" s="179"/>
      <c r="AY114" s="179"/>
      <c r="AZ114" s="269">
        <f t="shared" si="63"/>
        <v>0</v>
      </c>
      <c r="BA114" s="179">
        <v>1</v>
      </c>
      <c r="BB114" s="179"/>
      <c r="BC114" s="179"/>
      <c r="BD114" s="179"/>
      <c r="BE114" s="269">
        <f t="shared" si="64"/>
        <v>0</v>
      </c>
      <c r="BF114" s="179">
        <v>1</v>
      </c>
      <c r="BG114" s="179"/>
      <c r="BH114" s="179"/>
      <c r="BI114" s="179"/>
      <c r="BJ114" s="269">
        <f t="shared" si="65"/>
        <v>0</v>
      </c>
      <c r="BK114" s="153">
        <f t="shared" si="66"/>
        <v>0</v>
      </c>
      <c r="BL114" s="181">
        <v>0</v>
      </c>
      <c r="BM114" s="153">
        <f t="shared" si="51"/>
        <v>0</v>
      </c>
      <c r="BN114" s="153" t="str">
        <f t="shared" si="67"/>
        <v>geen actie</v>
      </c>
      <c r="BO114" s="149">
        <v>118</v>
      </c>
    </row>
    <row r="115" spans="1:67" s="209" customFormat="1" x14ac:dyDescent="0.3">
      <c r="A115" s="149">
        <v>119</v>
      </c>
      <c r="B115" s="149" t="str">
        <f t="shared" si="52"/>
        <v>v</v>
      </c>
      <c r="C115" s="201"/>
      <c r="D115" s="301"/>
      <c r="E115" s="153"/>
      <c r="F115" s="153"/>
      <c r="G115" s="153">
        <f t="shared" si="53"/>
        <v>0</v>
      </c>
      <c r="H115" s="153"/>
      <c r="I115" s="153">
        <f>Aantallen!$B$1</f>
        <v>2021</v>
      </c>
      <c r="J115" s="453">
        <f t="shared" si="54"/>
        <v>2021</v>
      </c>
      <c r="K115" s="186">
        <f t="shared" si="55"/>
        <v>0</v>
      </c>
      <c r="L115" s="164"/>
      <c r="M115" s="179">
        <v>1</v>
      </c>
      <c r="N115" s="179"/>
      <c r="O115" s="179"/>
      <c r="P115" s="179"/>
      <c r="Q115" s="269">
        <f t="shared" si="56"/>
        <v>0</v>
      </c>
      <c r="R115" s="179">
        <v>1</v>
      </c>
      <c r="S115" s="179"/>
      <c r="T115" s="179"/>
      <c r="U115" s="179"/>
      <c r="V115" s="269">
        <f t="shared" si="57"/>
        <v>0</v>
      </c>
      <c r="W115" s="179">
        <v>1</v>
      </c>
      <c r="X115" s="179"/>
      <c r="Y115" s="179"/>
      <c r="Z115" s="179"/>
      <c r="AA115" s="269">
        <f t="shared" si="58"/>
        <v>0</v>
      </c>
      <c r="AB115" s="179">
        <v>1</v>
      </c>
      <c r="AC115" s="179"/>
      <c r="AD115" s="179"/>
      <c r="AE115" s="179"/>
      <c r="AF115" s="269">
        <f t="shared" si="59"/>
        <v>0</v>
      </c>
      <c r="AG115" s="179">
        <v>1</v>
      </c>
      <c r="AH115" s="179"/>
      <c r="AI115" s="179"/>
      <c r="AJ115" s="179"/>
      <c r="AK115" s="269">
        <f t="shared" si="60"/>
        <v>0</v>
      </c>
      <c r="AL115" s="179">
        <v>1</v>
      </c>
      <c r="AM115" s="179"/>
      <c r="AN115" s="179"/>
      <c r="AO115" s="179"/>
      <c r="AP115" s="269">
        <f t="shared" si="61"/>
        <v>0</v>
      </c>
      <c r="AQ115" s="179">
        <v>1</v>
      </c>
      <c r="AR115" s="179"/>
      <c r="AS115" s="179"/>
      <c r="AT115" s="179"/>
      <c r="AU115" s="269">
        <f t="shared" si="62"/>
        <v>0</v>
      </c>
      <c r="AV115" s="179">
        <v>1</v>
      </c>
      <c r="AW115" s="179"/>
      <c r="AX115" s="179"/>
      <c r="AY115" s="179"/>
      <c r="AZ115" s="269">
        <f t="shared" si="63"/>
        <v>0</v>
      </c>
      <c r="BA115" s="179">
        <v>1</v>
      </c>
      <c r="BB115" s="179"/>
      <c r="BC115" s="179"/>
      <c r="BD115" s="179"/>
      <c r="BE115" s="269">
        <f t="shared" si="64"/>
        <v>0</v>
      </c>
      <c r="BF115" s="179">
        <v>1</v>
      </c>
      <c r="BG115" s="179"/>
      <c r="BH115" s="179"/>
      <c r="BI115" s="179"/>
      <c r="BJ115" s="269">
        <f t="shared" si="65"/>
        <v>0</v>
      </c>
      <c r="BK115" s="153">
        <f t="shared" si="66"/>
        <v>0</v>
      </c>
      <c r="BL115" s="181">
        <v>0</v>
      </c>
      <c r="BM115" s="153">
        <f t="shared" si="51"/>
        <v>0</v>
      </c>
      <c r="BN115" s="153" t="str">
        <f t="shared" si="67"/>
        <v>geen actie</v>
      </c>
      <c r="BO115" s="149">
        <v>119</v>
      </c>
    </row>
    <row r="116" spans="1:67" s="209" customFormat="1" x14ac:dyDescent="0.3">
      <c r="A116" s="149">
        <v>120</v>
      </c>
      <c r="B116" s="149" t="str">
        <f t="shared" si="52"/>
        <v>v</v>
      </c>
      <c r="C116" s="201"/>
      <c r="D116" s="301"/>
      <c r="E116" s="153"/>
      <c r="F116" s="153"/>
      <c r="G116" s="153">
        <f t="shared" si="53"/>
        <v>0</v>
      </c>
      <c r="H116" s="153"/>
      <c r="I116" s="153">
        <f>Aantallen!$B$1</f>
        <v>2021</v>
      </c>
      <c r="J116" s="453">
        <f t="shared" si="54"/>
        <v>2021</v>
      </c>
      <c r="K116" s="186">
        <f t="shared" si="55"/>
        <v>0</v>
      </c>
      <c r="L116" s="164"/>
      <c r="M116" s="179">
        <v>1</v>
      </c>
      <c r="N116" s="179"/>
      <c r="O116" s="179"/>
      <c r="P116" s="179"/>
      <c r="Q116" s="269">
        <f t="shared" si="56"/>
        <v>0</v>
      </c>
      <c r="R116" s="179">
        <v>1</v>
      </c>
      <c r="S116" s="179"/>
      <c r="T116" s="179"/>
      <c r="U116" s="179"/>
      <c r="V116" s="269">
        <f t="shared" si="57"/>
        <v>0</v>
      </c>
      <c r="W116" s="179">
        <v>1</v>
      </c>
      <c r="X116" s="179"/>
      <c r="Y116" s="179"/>
      <c r="Z116" s="179"/>
      <c r="AA116" s="269">
        <f t="shared" si="58"/>
        <v>0</v>
      </c>
      <c r="AB116" s="179">
        <v>1</v>
      </c>
      <c r="AC116" s="179"/>
      <c r="AD116" s="179"/>
      <c r="AE116" s="179"/>
      <c r="AF116" s="269">
        <f t="shared" si="59"/>
        <v>0</v>
      </c>
      <c r="AG116" s="179">
        <v>1</v>
      </c>
      <c r="AH116" s="179"/>
      <c r="AI116" s="179"/>
      <c r="AJ116" s="179"/>
      <c r="AK116" s="269">
        <f t="shared" si="60"/>
        <v>0</v>
      </c>
      <c r="AL116" s="179">
        <v>1</v>
      </c>
      <c r="AM116" s="179"/>
      <c r="AN116" s="179"/>
      <c r="AO116" s="179"/>
      <c r="AP116" s="269">
        <f t="shared" si="61"/>
        <v>0</v>
      </c>
      <c r="AQ116" s="179">
        <v>1</v>
      </c>
      <c r="AR116" s="179"/>
      <c r="AS116" s="179"/>
      <c r="AT116" s="179"/>
      <c r="AU116" s="269">
        <f t="shared" si="62"/>
        <v>0</v>
      </c>
      <c r="AV116" s="179">
        <v>1</v>
      </c>
      <c r="AW116" s="179"/>
      <c r="AX116" s="179"/>
      <c r="AY116" s="179"/>
      <c r="AZ116" s="269">
        <f t="shared" si="63"/>
        <v>0</v>
      </c>
      <c r="BA116" s="179">
        <v>1</v>
      </c>
      <c r="BB116" s="179"/>
      <c r="BC116" s="179"/>
      <c r="BD116" s="179"/>
      <c r="BE116" s="269">
        <f t="shared" si="64"/>
        <v>0</v>
      </c>
      <c r="BF116" s="179">
        <v>1</v>
      </c>
      <c r="BG116" s="179"/>
      <c r="BH116" s="179"/>
      <c r="BI116" s="179"/>
      <c r="BJ116" s="269">
        <f t="shared" si="65"/>
        <v>0</v>
      </c>
      <c r="BK116" s="153">
        <f t="shared" si="66"/>
        <v>0</v>
      </c>
      <c r="BL116" s="181">
        <v>0</v>
      </c>
      <c r="BM116" s="153">
        <f t="shared" si="51"/>
        <v>0</v>
      </c>
      <c r="BN116" s="153" t="str">
        <f t="shared" si="67"/>
        <v>geen actie</v>
      </c>
      <c r="BO116" s="149">
        <v>120</v>
      </c>
    </row>
    <row r="117" spans="1:67" s="209" customFormat="1" x14ac:dyDescent="0.3">
      <c r="A117" s="149">
        <v>121</v>
      </c>
      <c r="B117" s="149" t="str">
        <f t="shared" si="52"/>
        <v>v</v>
      </c>
      <c r="C117" s="201"/>
      <c r="D117" s="301"/>
      <c r="E117" s="153"/>
      <c r="F117" s="153"/>
      <c r="G117" s="153">
        <f t="shared" si="53"/>
        <v>0</v>
      </c>
      <c r="H117" s="153"/>
      <c r="I117" s="153">
        <f>Aantallen!$B$1</f>
        <v>2021</v>
      </c>
      <c r="J117" s="453">
        <f t="shared" si="54"/>
        <v>2021</v>
      </c>
      <c r="K117" s="186">
        <f t="shared" si="55"/>
        <v>0</v>
      </c>
      <c r="L117" s="164"/>
      <c r="M117" s="179">
        <v>1</v>
      </c>
      <c r="N117" s="179"/>
      <c r="O117" s="179"/>
      <c r="P117" s="179"/>
      <c r="Q117" s="269">
        <f t="shared" si="56"/>
        <v>0</v>
      </c>
      <c r="R117" s="179">
        <v>1</v>
      </c>
      <c r="S117" s="179"/>
      <c r="T117" s="179"/>
      <c r="U117" s="179"/>
      <c r="V117" s="269">
        <f t="shared" si="57"/>
        <v>0</v>
      </c>
      <c r="W117" s="179">
        <v>1</v>
      </c>
      <c r="X117" s="179"/>
      <c r="Y117" s="179"/>
      <c r="Z117" s="179"/>
      <c r="AA117" s="269">
        <f t="shared" si="58"/>
        <v>0</v>
      </c>
      <c r="AB117" s="179">
        <v>1</v>
      </c>
      <c r="AC117" s="179"/>
      <c r="AD117" s="179"/>
      <c r="AE117" s="179"/>
      <c r="AF117" s="269">
        <f t="shared" si="59"/>
        <v>0</v>
      </c>
      <c r="AG117" s="179">
        <v>1</v>
      </c>
      <c r="AH117" s="179"/>
      <c r="AI117" s="179"/>
      <c r="AJ117" s="179"/>
      <c r="AK117" s="269">
        <f t="shared" si="60"/>
        <v>0</v>
      </c>
      <c r="AL117" s="179">
        <v>1</v>
      </c>
      <c r="AM117" s="179"/>
      <c r="AN117" s="179"/>
      <c r="AO117" s="179"/>
      <c r="AP117" s="269">
        <f t="shared" si="61"/>
        <v>0</v>
      </c>
      <c r="AQ117" s="179">
        <v>1</v>
      </c>
      <c r="AR117" s="179"/>
      <c r="AS117" s="179"/>
      <c r="AT117" s="179"/>
      <c r="AU117" s="269">
        <f t="shared" si="62"/>
        <v>0</v>
      </c>
      <c r="AV117" s="179">
        <v>1</v>
      </c>
      <c r="AW117" s="179"/>
      <c r="AX117" s="179"/>
      <c r="AY117" s="179"/>
      <c r="AZ117" s="269">
        <f t="shared" si="63"/>
        <v>0</v>
      </c>
      <c r="BA117" s="179">
        <v>1</v>
      </c>
      <c r="BB117" s="179"/>
      <c r="BC117" s="179"/>
      <c r="BD117" s="179"/>
      <c r="BE117" s="269">
        <f t="shared" si="64"/>
        <v>0</v>
      </c>
      <c r="BF117" s="179">
        <v>1</v>
      </c>
      <c r="BG117" s="179"/>
      <c r="BH117" s="179"/>
      <c r="BI117" s="179"/>
      <c r="BJ117" s="269">
        <f t="shared" si="65"/>
        <v>0</v>
      </c>
      <c r="BK117" s="153">
        <f t="shared" si="66"/>
        <v>0</v>
      </c>
      <c r="BL117" s="181">
        <v>0</v>
      </c>
      <c r="BM117" s="153">
        <f t="shared" si="51"/>
        <v>0</v>
      </c>
      <c r="BN117" s="153" t="str">
        <f t="shared" si="67"/>
        <v>geen actie</v>
      </c>
      <c r="BO117" s="149">
        <v>121</v>
      </c>
    </row>
    <row r="118" spans="1:67" s="209" customFormat="1" x14ac:dyDescent="0.3">
      <c r="A118" s="149">
        <v>12</v>
      </c>
      <c r="B118" s="149" t="str">
        <f t="shared" si="52"/>
        <v>v</v>
      </c>
      <c r="C118" s="214"/>
      <c r="D118" s="301"/>
      <c r="E118" s="153"/>
      <c r="F118" s="153"/>
      <c r="G118" s="153"/>
      <c r="H118" s="153"/>
      <c r="I118" s="153">
        <f>Aantallen!$B$1</f>
        <v>2021</v>
      </c>
      <c r="J118" s="453">
        <f t="shared" si="54"/>
        <v>2021</v>
      </c>
      <c r="K118" s="186">
        <f t="shared" si="55"/>
        <v>0</v>
      </c>
      <c r="L118" s="164"/>
      <c r="M118" s="179">
        <v>1</v>
      </c>
      <c r="N118" s="179"/>
      <c r="O118" s="179"/>
      <c r="P118" s="179"/>
      <c r="Q118" s="269">
        <f t="shared" si="56"/>
        <v>0</v>
      </c>
      <c r="R118" s="179">
        <v>1</v>
      </c>
      <c r="S118" s="179"/>
      <c r="T118" s="179"/>
      <c r="U118" s="179"/>
      <c r="V118" s="269">
        <f t="shared" si="57"/>
        <v>0</v>
      </c>
      <c r="W118" s="179">
        <v>1</v>
      </c>
      <c r="X118" s="179"/>
      <c r="Y118" s="179"/>
      <c r="Z118" s="179"/>
      <c r="AA118" s="269">
        <f t="shared" si="58"/>
        <v>0</v>
      </c>
      <c r="AB118" s="179">
        <v>1</v>
      </c>
      <c r="AC118" s="179"/>
      <c r="AD118" s="179"/>
      <c r="AE118" s="179"/>
      <c r="AF118" s="269">
        <f t="shared" si="59"/>
        <v>0</v>
      </c>
      <c r="AG118" s="179">
        <v>1</v>
      </c>
      <c r="AH118" s="179"/>
      <c r="AI118" s="179"/>
      <c r="AJ118" s="179"/>
      <c r="AK118" s="269">
        <f t="shared" si="60"/>
        <v>0</v>
      </c>
      <c r="AL118" s="179">
        <v>1</v>
      </c>
      <c r="AM118" s="179"/>
      <c r="AN118" s="179"/>
      <c r="AO118" s="179"/>
      <c r="AP118" s="269">
        <f t="shared" si="61"/>
        <v>0</v>
      </c>
      <c r="AQ118" s="179">
        <v>1</v>
      </c>
      <c r="AR118" s="179"/>
      <c r="AS118" s="179"/>
      <c r="AT118" s="179"/>
      <c r="AU118" s="269">
        <f t="shared" si="62"/>
        <v>0</v>
      </c>
      <c r="AV118" s="179">
        <v>1</v>
      </c>
      <c r="AW118" s="179"/>
      <c r="AX118" s="179"/>
      <c r="AY118" s="179"/>
      <c r="AZ118" s="269">
        <f t="shared" si="63"/>
        <v>0</v>
      </c>
      <c r="BA118" s="179">
        <v>1</v>
      </c>
      <c r="BB118" s="179"/>
      <c r="BC118" s="179"/>
      <c r="BD118" s="179"/>
      <c r="BE118" s="269">
        <f t="shared" si="64"/>
        <v>0</v>
      </c>
      <c r="BF118" s="179">
        <v>1</v>
      </c>
      <c r="BG118" s="179"/>
      <c r="BH118" s="179"/>
      <c r="BI118" s="179"/>
      <c r="BJ118" s="269">
        <f t="shared" si="65"/>
        <v>0</v>
      </c>
      <c r="BK118" s="153">
        <f t="shared" si="66"/>
        <v>0</v>
      </c>
      <c r="BL118" s="181"/>
      <c r="BM118" s="153">
        <f t="shared" si="51"/>
        <v>0</v>
      </c>
      <c r="BN118" s="153" t="str">
        <f t="shared" si="67"/>
        <v>geen actie</v>
      </c>
      <c r="BO118" s="149">
        <v>12</v>
      </c>
    </row>
    <row r="119" spans="1:67" s="209" customFormat="1" x14ac:dyDescent="0.3">
      <c r="A119" s="149">
        <v>13</v>
      </c>
      <c r="B119" s="149" t="str">
        <f t="shared" si="52"/>
        <v>v</v>
      </c>
      <c r="C119" s="216"/>
      <c r="D119" s="174"/>
      <c r="E119" s="190"/>
      <c r="F119" s="186"/>
      <c r="G119" s="153"/>
      <c r="H119" s="153"/>
      <c r="I119" s="153">
        <f>Aantallen!$B$1</f>
        <v>2021</v>
      </c>
      <c r="J119" s="453">
        <f t="shared" si="54"/>
        <v>2021</v>
      </c>
      <c r="K119" s="186">
        <f t="shared" si="55"/>
        <v>0</v>
      </c>
      <c r="L119" s="164"/>
      <c r="M119" s="179">
        <v>1</v>
      </c>
      <c r="N119" s="179"/>
      <c r="O119" s="179"/>
      <c r="P119" s="179"/>
      <c r="Q119" s="269">
        <f t="shared" si="56"/>
        <v>0</v>
      </c>
      <c r="R119" s="179">
        <v>1</v>
      </c>
      <c r="S119" s="179"/>
      <c r="T119" s="179"/>
      <c r="U119" s="179"/>
      <c r="V119" s="269">
        <f t="shared" si="57"/>
        <v>0</v>
      </c>
      <c r="W119" s="179">
        <v>1</v>
      </c>
      <c r="X119" s="179"/>
      <c r="Y119" s="179"/>
      <c r="Z119" s="179"/>
      <c r="AA119" s="269">
        <f t="shared" si="58"/>
        <v>0</v>
      </c>
      <c r="AB119" s="179">
        <v>1</v>
      </c>
      <c r="AC119" s="179"/>
      <c r="AD119" s="179"/>
      <c r="AE119" s="179"/>
      <c r="AF119" s="269">
        <f t="shared" si="59"/>
        <v>0</v>
      </c>
      <c r="AG119" s="179">
        <v>1</v>
      </c>
      <c r="AH119" s="179"/>
      <c r="AI119" s="179"/>
      <c r="AJ119" s="179"/>
      <c r="AK119" s="269">
        <f t="shared" si="60"/>
        <v>0</v>
      </c>
      <c r="AL119" s="179">
        <v>1</v>
      </c>
      <c r="AM119" s="179"/>
      <c r="AN119" s="179"/>
      <c r="AO119" s="179"/>
      <c r="AP119" s="269">
        <f t="shared" si="61"/>
        <v>0</v>
      </c>
      <c r="AQ119" s="179">
        <v>1</v>
      </c>
      <c r="AR119" s="179"/>
      <c r="AS119" s="179"/>
      <c r="AT119" s="179"/>
      <c r="AU119" s="269">
        <f t="shared" si="62"/>
        <v>0</v>
      </c>
      <c r="AV119" s="179">
        <v>1</v>
      </c>
      <c r="AW119" s="179"/>
      <c r="AX119" s="179"/>
      <c r="AY119" s="179"/>
      <c r="AZ119" s="269">
        <f t="shared" si="63"/>
        <v>0</v>
      </c>
      <c r="BA119" s="179">
        <v>1</v>
      </c>
      <c r="BB119" s="179"/>
      <c r="BC119" s="179"/>
      <c r="BD119" s="179"/>
      <c r="BE119" s="269">
        <f t="shared" si="64"/>
        <v>0</v>
      </c>
      <c r="BF119" s="179">
        <v>1</v>
      </c>
      <c r="BG119" s="179"/>
      <c r="BH119" s="179"/>
      <c r="BI119" s="179"/>
      <c r="BJ119" s="269">
        <f t="shared" si="65"/>
        <v>0</v>
      </c>
      <c r="BK119" s="153">
        <f t="shared" si="66"/>
        <v>0</v>
      </c>
      <c r="BL119" s="181"/>
      <c r="BM119" s="153">
        <f t="shared" si="51"/>
        <v>0</v>
      </c>
      <c r="BN119" s="153" t="str">
        <f t="shared" si="67"/>
        <v>geen actie</v>
      </c>
      <c r="BO119" s="149">
        <v>13</v>
      </c>
    </row>
    <row r="120" spans="1:67" s="209" customFormat="1" x14ac:dyDescent="0.3">
      <c r="A120" s="149">
        <v>14</v>
      </c>
      <c r="B120" s="149" t="str">
        <f t="shared" si="52"/>
        <v>v</v>
      </c>
      <c r="C120" s="216"/>
      <c r="D120" s="311"/>
      <c r="E120" s="153"/>
      <c r="F120" s="153"/>
      <c r="G120" s="153"/>
      <c r="H120" s="153"/>
      <c r="I120" s="153">
        <f>Aantallen!$B$1</f>
        <v>2021</v>
      </c>
      <c r="J120" s="453">
        <f t="shared" si="54"/>
        <v>2021</v>
      </c>
      <c r="K120" s="186">
        <f t="shared" si="55"/>
        <v>0</v>
      </c>
      <c r="L120" s="164"/>
      <c r="M120" s="179">
        <v>1</v>
      </c>
      <c r="N120" s="179"/>
      <c r="O120" s="179"/>
      <c r="P120" s="179"/>
      <c r="Q120" s="269">
        <f t="shared" si="56"/>
        <v>0</v>
      </c>
      <c r="R120" s="179">
        <v>1</v>
      </c>
      <c r="S120" s="179"/>
      <c r="T120" s="179"/>
      <c r="U120" s="179"/>
      <c r="V120" s="269">
        <f t="shared" si="57"/>
        <v>0</v>
      </c>
      <c r="W120" s="179">
        <v>1</v>
      </c>
      <c r="X120" s="179"/>
      <c r="Y120" s="179"/>
      <c r="Z120" s="179"/>
      <c r="AA120" s="269">
        <f t="shared" si="58"/>
        <v>0</v>
      </c>
      <c r="AB120" s="179">
        <v>1</v>
      </c>
      <c r="AC120" s="179"/>
      <c r="AD120" s="179"/>
      <c r="AE120" s="179"/>
      <c r="AF120" s="269">
        <f t="shared" si="59"/>
        <v>0</v>
      </c>
      <c r="AG120" s="179">
        <v>1</v>
      </c>
      <c r="AH120" s="179"/>
      <c r="AI120" s="179"/>
      <c r="AJ120" s="179"/>
      <c r="AK120" s="269">
        <f t="shared" si="60"/>
        <v>0</v>
      </c>
      <c r="AL120" s="179">
        <v>1</v>
      </c>
      <c r="AM120" s="179"/>
      <c r="AN120" s="179"/>
      <c r="AO120" s="179"/>
      <c r="AP120" s="269">
        <f t="shared" si="61"/>
        <v>0</v>
      </c>
      <c r="AQ120" s="179">
        <v>1</v>
      </c>
      <c r="AR120" s="179"/>
      <c r="AS120" s="179"/>
      <c r="AT120" s="179"/>
      <c r="AU120" s="269">
        <f t="shared" si="62"/>
        <v>0</v>
      </c>
      <c r="AV120" s="179">
        <v>1</v>
      </c>
      <c r="AW120" s="179"/>
      <c r="AX120" s="179"/>
      <c r="AY120" s="179"/>
      <c r="AZ120" s="269">
        <f t="shared" si="63"/>
        <v>0</v>
      </c>
      <c r="BA120" s="179">
        <v>1</v>
      </c>
      <c r="BB120" s="179"/>
      <c r="BC120" s="179"/>
      <c r="BD120" s="179"/>
      <c r="BE120" s="269">
        <f t="shared" si="64"/>
        <v>0</v>
      </c>
      <c r="BF120" s="179">
        <v>1</v>
      </c>
      <c r="BG120" s="179"/>
      <c r="BH120" s="179"/>
      <c r="BI120" s="179"/>
      <c r="BJ120" s="269">
        <f t="shared" si="65"/>
        <v>0</v>
      </c>
      <c r="BK120" s="153">
        <f t="shared" si="66"/>
        <v>0</v>
      </c>
      <c r="BL120" s="181"/>
      <c r="BM120" s="153">
        <f t="shared" si="51"/>
        <v>0</v>
      </c>
      <c r="BN120" s="153" t="str">
        <f t="shared" si="67"/>
        <v>geen actie</v>
      </c>
      <c r="BO120" s="149">
        <v>14</v>
      </c>
    </row>
    <row r="121" spans="1:67" s="209" customFormat="1" x14ac:dyDescent="0.3">
      <c r="A121" s="149">
        <v>15</v>
      </c>
      <c r="B121" s="149" t="str">
        <f t="shared" si="52"/>
        <v>v</v>
      </c>
      <c r="C121" s="214"/>
      <c r="D121" s="301"/>
      <c r="E121" s="153"/>
      <c r="F121" s="153"/>
      <c r="G121" s="153"/>
      <c r="H121" s="153"/>
      <c r="I121" s="153">
        <f>Aantallen!$B$1</f>
        <v>2021</v>
      </c>
      <c r="J121" s="453">
        <f t="shared" si="54"/>
        <v>2021</v>
      </c>
      <c r="K121" s="186">
        <f t="shared" si="55"/>
        <v>0</v>
      </c>
      <c r="L121" s="164"/>
      <c r="M121" s="179">
        <v>1</v>
      </c>
      <c r="N121" s="179"/>
      <c r="O121" s="179"/>
      <c r="P121" s="179"/>
      <c r="Q121" s="269">
        <f t="shared" si="56"/>
        <v>0</v>
      </c>
      <c r="R121" s="179">
        <v>1</v>
      </c>
      <c r="S121" s="179"/>
      <c r="T121" s="179"/>
      <c r="U121" s="179"/>
      <c r="V121" s="269">
        <f t="shared" si="57"/>
        <v>0</v>
      </c>
      <c r="W121" s="179">
        <v>1</v>
      </c>
      <c r="X121" s="179"/>
      <c r="Y121" s="179"/>
      <c r="Z121" s="179"/>
      <c r="AA121" s="269">
        <f t="shared" si="58"/>
        <v>0</v>
      </c>
      <c r="AB121" s="179">
        <v>1</v>
      </c>
      <c r="AC121" s="179"/>
      <c r="AD121" s="179"/>
      <c r="AE121" s="179"/>
      <c r="AF121" s="269">
        <f t="shared" si="59"/>
        <v>0</v>
      </c>
      <c r="AG121" s="179">
        <v>1</v>
      </c>
      <c r="AH121" s="179"/>
      <c r="AI121" s="179"/>
      <c r="AJ121" s="179"/>
      <c r="AK121" s="269">
        <f t="shared" si="60"/>
        <v>0</v>
      </c>
      <c r="AL121" s="179">
        <v>1</v>
      </c>
      <c r="AM121" s="179"/>
      <c r="AN121" s="179"/>
      <c r="AO121" s="179"/>
      <c r="AP121" s="269">
        <f t="shared" si="61"/>
        <v>0</v>
      </c>
      <c r="AQ121" s="179">
        <v>1</v>
      </c>
      <c r="AR121" s="179"/>
      <c r="AS121" s="179"/>
      <c r="AT121" s="179"/>
      <c r="AU121" s="269">
        <f t="shared" si="62"/>
        <v>0</v>
      </c>
      <c r="AV121" s="179">
        <v>1</v>
      </c>
      <c r="AW121" s="179"/>
      <c r="AX121" s="179"/>
      <c r="AY121" s="179"/>
      <c r="AZ121" s="269">
        <f t="shared" si="63"/>
        <v>0</v>
      </c>
      <c r="BA121" s="179">
        <v>1</v>
      </c>
      <c r="BB121" s="179"/>
      <c r="BC121" s="179"/>
      <c r="BD121" s="179"/>
      <c r="BE121" s="269">
        <f t="shared" si="64"/>
        <v>0</v>
      </c>
      <c r="BF121" s="179">
        <v>1</v>
      </c>
      <c r="BG121" s="179"/>
      <c r="BH121" s="179"/>
      <c r="BI121" s="179"/>
      <c r="BJ121" s="269">
        <f t="shared" si="65"/>
        <v>0</v>
      </c>
      <c r="BK121" s="153">
        <f t="shared" si="66"/>
        <v>0</v>
      </c>
      <c r="BL121" s="181">
        <v>0</v>
      </c>
      <c r="BM121" s="153">
        <f t="shared" si="51"/>
        <v>0</v>
      </c>
      <c r="BN121" s="153" t="str">
        <f t="shared" si="67"/>
        <v>geen actie</v>
      </c>
      <c r="BO121" s="149">
        <v>15</v>
      </c>
    </row>
    <row r="122" spans="1:67" s="209" customFormat="1" x14ac:dyDescent="0.3">
      <c r="A122" s="149">
        <v>16</v>
      </c>
      <c r="B122" s="149" t="str">
        <f t="shared" si="52"/>
        <v>v</v>
      </c>
      <c r="C122" s="216"/>
      <c r="D122" s="311"/>
      <c r="E122" s="153"/>
      <c r="F122" s="153"/>
      <c r="G122" s="153"/>
      <c r="H122" s="153"/>
      <c r="I122" s="153">
        <f>Aantallen!$B$1</f>
        <v>2021</v>
      </c>
      <c r="J122" s="453">
        <f t="shared" si="54"/>
        <v>2021</v>
      </c>
      <c r="K122" s="186">
        <f t="shared" si="55"/>
        <v>0</v>
      </c>
      <c r="L122" s="164"/>
      <c r="M122" s="179">
        <v>1</v>
      </c>
      <c r="N122" s="179"/>
      <c r="O122" s="179"/>
      <c r="P122" s="179"/>
      <c r="Q122" s="269">
        <f t="shared" si="56"/>
        <v>0</v>
      </c>
      <c r="R122" s="179">
        <v>1</v>
      </c>
      <c r="S122" s="179"/>
      <c r="T122" s="179"/>
      <c r="U122" s="179"/>
      <c r="V122" s="269">
        <f t="shared" si="57"/>
        <v>0</v>
      </c>
      <c r="W122" s="179">
        <v>1</v>
      </c>
      <c r="X122" s="179"/>
      <c r="Y122" s="179"/>
      <c r="Z122" s="179"/>
      <c r="AA122" s="269">
        <f t="shared" si="58"/>
        <v>0</v>
      </c>
      <c r="AB122" s="179">
        <v>1</v>
      </c>
      <c r="AC122" s="179"/>
      <c r="AD122" s="179"/>
      <c r="AE122" s="179"/>
      <c r="AF122" s="269">
        <f t="shared" si="59"/>
        <v>0</v>
      </c>
      <c r="AG122" s="179">
        <v>1</v>
      </c>
      <c r="AH122" s="179"/>
      <c r="AI122" s="179"/>
      <c r="AJ122" s="179"/>
      <c r="AK122" s="269">
        <f t="shared" si="60"/>
        <v>0</v>
      </c>
      <c r="AL122" s="179">
        <v>1</v>
      </c>
      <c r="AM122" s="179"/>
      <c r="AN122" s="179"/>
      <c r="AO122" s="179"/>
      <c r="AP122" s="269">
        <f t="shared" si="61"/>
        <v>0</v>
      </c>
      <c r="AQ122" s="179">
        <v>1</v>
      </c>
      <c r="AR122" s="179"/>
      <c r="AS122" s="179"/>
      <c r="AT122" s="179"/>
      <c r="AU122" s="269">
        <f t="shared" si="62"/>
        <v>0</v>
      </c>
      <c r="AV122" s="179">
        <v>1</v>
      </c>
      <c r="AW122" s="179"/>
      <c r="AX122" s="179"/>
      <c r="AY122" s="179"/>
      <c r="AZ122" s="269">
        <f t="shared" si="63"/>
        <v>0</v>
      </c>
      <c r="BA122" s="179">
        <v>1</v>
      </c>
      <c r="BB122" s="179"/>
      <c r="BC122" s="179"/>
      <c r="BD122" s="179"/>
      <c r="BE122" s="269">
        <f t="shared" si="64"/>
        <v>0</v>
      </c>
      <c r="BF122" s="179">
        <v>1</v>
      </c>
      <c r="BG122" s="179"/>
      <c r="BH122" s="179"/>
      <c r="BI122" s="179"/>
      <c r="BJ122" s="269">
        <f t="shared" si="65"/>
        <v>0</v>
      </c>
      <c r="BK122" s="153">
        <f t="shared" si="66"/>
        <v>0</v>
      </c>
      <c r="BL122" s="181">
        <v>0</v>
      </c>
      <c r="BM122" s="153">
        <f t="shared" si="51"/>
        <v>0</v>
      </c>
      <c r="BN122" s="153" t="str">
        <f t="shared" si="67"/>
        <v>geen actie</v>
      </c>
      <c r="BO122" s="149">
        <v>16</v>
      </c>
    </row>
    <row r="123" spans="1:67" s="209" customFormat="1" x14ac:dyDescent="0.3">
      <c r="A123" s="149">
        <v>122</v>
      </c>
      <c r="B123" s="149" t="str">
        <f t="shared" si="52"/>
        <v>v</v>
      </c>
      <c r="C123" s="201"/>
      <c r="D123" s="311"/>
      <c r="E123" s="153"/>
      <c r="F123" s="153"/>
      <c r="G123" s="153"/>
      <c r="H123" s="153"/>
      <c r="I123" s="153">
        <f>Aantallen!$B$1</f>
        <v>2021</v>
      </c>
      <c r="J123" s="453">
        <f t="shared" si="54"/>
        <v>2021</v>
      </c>
      <c r="K123" s="186">
        <f t="shared" si="55"/>
        <v>0</v>
      </c>
      <c r="L123" s="164"/>
      <c r="M123" s="179">
        <v>1</v>
      </c>
      <c r="N123" s="179"/>
      <c r="O123" s="179"/>
      <c r="P123" s="179"/>
      <c r="Q123" s="269">
        <f t="shared" si="56"/>
        <v>0</v>
      </c>
      <c r="R123" s="179">
        <v>1</v>
      </c>
      <c r="S123" s="179"/>
      <c r="T123" s="179"/>
      <c r="U123" s="179"/>
      <c r="V123" s="269">
        <f t="shared" si="57"/>
        <v>0</v>
      </c>
      <c r="W123" s="179">
        <v>1</v>
      </c>
      <c r="X123" s="179"/>
      <c r="Y123" s="179"/>
      <c r="Z123" s="179"/>
      <c r="AA123" s="269">
        <f t="shared" si="58"/>
        <v>0</v>
      </c>
      <c r="AB123" s="179">
        <v>1</v>
      </c>
      <c r="AC123" s="179"/>
      <c r="AD123" s="179"/>
      <c r="AE123" s="179"/>
      <c r="AF123" s="269">
        <f t="shared" si="59"/>
        <v>0</v>
      </c>
      <c r="AG123" s="179">
        <v>1</v>
      </c>
      <c r="AH123" s="179"/>
      <c r="AI123" s="179"/>
      <c r="AJ123" s="179"/>
      <c r="AK123" s="269">
        <f t="shared" si="60"/>
        <v>0</v>
      </c>
      <c r="AL123" s="179">
        <v>1</v>
      </c>
      <c r="AM123" s="179"/>
      <c r="AN123" s="179"/>
      <c r="AO123" s="179"/>
      <c r="AP123" s="269">
        <f t="shared" si="61"/>
        <v>0</v>
      </c>
      <c r="AQ123" s="179">
        <v>1</v>
      </c>
      <c r="AR123" s="179"/>
      <c r="AS123" s="179"/>
      <c r="AT123" s="179"/>
      <c r="AU123" s="269">
        <f t="shared" si="62"/>
        <v>0</v>
      </c>
      <c r="AV123" s="179">
        <v>1</v>
      </c>
      <c r="AW123" s="179"/>
      <c r="AX123" s="179"/>
      <c r="AY123" s="179"/>
      <c r="AZ123" s="269">
        <f t="shared" si="63"/>
        <v>0</v>
      </c>
      <c r="BA123" s="179">
        <v>1</v>
      </c>
      <c r="BB123" s="179"/>
      <c r="BC123" s="179"/>
      <c r="BD123" s="179"/>
      <c r="BE123" s="269">
        <f t="shared" si="64"/>
        <v>0</v>
      </c>
      <c r="BF123" s="179">
        <v>1</v>
      </c>
      <c r="BG123" s="179"/>
      <c r="BH123" s="179"/>
      <c r="BI123" s="179"/>
      <c r="BJ123" s="269">
        <f t="shared" si="65"/>
        <v>0</v>
      </c>
      <c r="BK123" s="153">
        <f t="shared" si="66"/>
        <v>0</v>
      </c>
      <c r="BL123" s="181">
        <v>0</v>
      </c>
      <c r="BM123" s="153">
        <f t="shared" ref="BM123:BM124" si="68">BK123-BL123</f>
        <v>0</v>
      </c>
      <c r="BN123" s="153" t="str">
        <f t="shared" si="67"/>
        <v>geen actie</v>
      </c>
      <c r="BO123" s="149">
        <v>122</v>
      </c>
    </row>
    <row r="124" spans="1:67" s="209" customFormat="1" ht="15.45" customHeight="1" x14ac:dyDescent="0.3">
      <c r="A124" s="149">
        <v>123</v>
      </c>
      <c r="B124" s="149" t="str">
        <f t="shared" si="52"/>
        <v>v</v>
      </c>
      <c r="C124" s="201"/>
      <c r="D124" s="301"/>
      <c r="E124" s="153"/>
      <c r="F124" s="153"/>
      <c r="G124" s="153"/>
      <c r="H124" s="153"/>
      <c r="I124" s="153">
        <f>Aantallen!$B$1</f>
        <v>2021</v>
      </c>
      <c r="J124" s="453">
        <f t="shared" si="54"/>
        <v>2021</v>
      </c>
      <c r="K124" s="186">
        <f t="shared" si="55"/>
        <v>0</v>
      </c>
      <c r="L124" s="164"/>
      <c r="M124" s="179">
        <v>1</v>
      </c>
      <c r="N124" s="179"/>
      <c r="O124" s="179"/>
      <c r="P124" s="179"/>
      <c r="Q124" s="269">
        <f t="shared" si="56"/>
        <v>0</v>
      </c>
      <c r="R124" s="179">
        <v>1</v>
      </c>
      <c r="S124" s="179"/>
      <c r="T124" s="179"/>
      <c r="U124" s="179"/>
      <c r="V124" s="269">
        <f t="shared" si="57"/>
        <v>0</v>
      </c>
      <c r="W124" s="179">
        <v>1</v>
      </c>
      <c r="X124" s="179"/>
      <c r="Y124" s="179"/>
      <c r="Z124" s="179"/>
      <c r="AA124" s="269">
        <f t="shared" si="58"/>
        <v>0</v>
      </c>
      <c r="AB124" s="179">
        <v>1</v>
      </c>
      <c r="AC124" s="179"/>
      <c r="AD124" s="179"/>
      <c r="AE124" s="179"/>
      <c r="AF124" s="269">
        <f t="shared" si="59"/>
        <v>0</v>
      </c>
      <c r="AG124" s="179">
        <v>1</v>
      </c>
      <c r="AH124" s="179"/>
      <c r="AI124" s="179"/>
      <c r="AJ124" s="179"/>
      <c r="AK124" s="269">
        <f t="shared" si="60"/>
        <v>0</v>
      </c>
      <c r="AL124" s="179">
        <v>1</v>
      </c>
      <c r="AM124" s="179"/>
      <c r="AN124" s="179"/>
      <c r="AO124" s="179"/>
      <c r="AP124" s="269">
        <f t="shared" si="61"/>
        <v>0</v>
      </c>
      <c r="AQ124" s="179">
        <v>1</v>
      </c>
      <c r="AR124" s="179"/>
      <c r="AS124" s="179"/>
      <c r="AT124" s="179"/>
      <c r="AU124" s="269">
        <f t="shared" si="62"/>
        <v>0</v>
      </c>
      <c r="AV124" s="179">
        <v>1</v>
      </c>
      <c r="AW124" s="179"/>
      <c r="AX124" s="179"/>
      <c r="AY124" s="179"/>
      <c r="AZ124" s="269">
        <f t="shared" si="63"/>
        <v>0</v>
      </c>
      <c r="BA124" s="179">
        <v>1</v>
      </c>
      <c r="BB124" s="179"/>
      <c r="BC124" s="179"/>
      <c r="BD124" s="179"/>
      <c r="BE124" s="269">
        <f t="shared" si="64"/>
        <v>0</v>
      </c>
      <c r="BF124" s="179">
        <v>1</v>
      </c>
      <c r="BG124" s="179"/>
      <c r="BH124" s="179"/>
      <c r="BI124" s="179"/>
      <c r="BJ124" s="269">
        <f t="shared" si="65"/>
        <v>0</v>
      </c>
      <c r="BK124" s="153">
        <f t="shared" si="66"/>
        <v>0</v>
      </c>
      <c r="BL124" s="181">
        <v>0</v>
      </c>
      <c r="BM124" s="153">
        <f t="shared" si="68"/>
        <v>0</v>
      </c>
      <c r="BN124" s="153" t="str">
        <f t="shared" si="67"/>
        <v>geen actie</v>
      </c>
      <c r="BO124" s="149">
        <v>123</v>
      </c>
    </row>
    <row r="125" spans="1:67" ht="15" thickBot="1" x14ac:dyDescent="0.35">
      <c r="D125" s="148"/>
      <c r="I125" s="153">
        <f>Aantallen!$B$1</f>
        <v>2021</v>
      </c>
      <c r="O125" s="313">
        <f>COUNTA(O2:O124,"&gt;1")  -  1</f>
        <v>10</v>
      </c>
      <c r="P125" s="314"/>
      <c r="T125" s="313">
        <f>COUNTA(T2:T124,"&gt;1")  -  1</f>
        <v>7</v>
      </c>
      <c r="U125" s="314"/>
      <c r="Y125" s="313">
        <f>COUNTA(Y2:Y124,"&gt;1")  -  1</f>
        <v>6</v>
      </c>
      <c r="Z125" s="314"/>
      <c r="AD125" s="313">
        <f>COUNTA(AD2:AD124,"&gt;1")  -  1</f>
        <v>6</v>
      </c>
      <c r="AE125" s="314"/>
      <c r="AI125" s="313">
        <f>COUNTA(AI2:AI124,"&gt;1")  -  1</f>
        <v>0</v>
      </c>
      <c r="AJ125" s="314"/>
      <c r="AN125" s="313">
        <f>COUNTA(AN2:AN124,"&gt;1")  -  1</f>
        <v>10</v>
      </c>
      <c r="AO125" s="314"/>
      <c r="AS125" s="315">
        <f>COUNTA(AS2:AS124,"&gt;1")  -  1</f>
        <v>6</v>
      </c>
      <c r="AT125" s="314"/>
      <c r="AX125" s="315">
        <f>COUNTA(AX2:AX124,"&gt;1")  -  1</f>
        <v>5</v>
      </c>
      <c r="AY125" s="314"/>
      <c r="BC125" s="315">
        <f>COUNTA(BC2:BC124,"&gt;1")  -  1</f>
        <v>10</v>
      </c>
      <c r="BD125" s="314"/>
      <c r="BH125" s="315">
        <f>COUNTA(BH2:BH124,"&gt;1")  -  1</f>
        <v>0</v>
      </c>
      <c r="BI125" s="314"/>
      <c r="BL125" s="182"/>
    </row>
  </sheetData>
  <autoFilter ref="A1:BO125" xr:uid="{00000000-0009-0000-0000-000008000000}">
    <sortState xmlns:xlrd2="http://schemas.microsoft.com/office/spreadsheetml/2017/richdata2" ref="A2:BO125">
      <sortCondition ref="D2:D125"/>
    </sortState>
  </autoFilter>
  <conditionalFormatting sqref="BK58:BM58">
    <cfRule type="expression" dxfId="44" priority="24">
      <formula>NOT(ISERROR(SEARCH("diploma",BK58)))</formula>
    </cfRule>
    <cfRule type="expression" dxfId="43" priority="25">
      <formula>NOT(ISERROR(SEARCH("diploma",BK58)))</formula>
    </cfRule>
  </conditionalFormatting>
  <conditionalFormatting sqref="J1 J125">
    <cfRule type="cellIs" dxfId="42" priority="26" operator="between">
      <formula>13</formula>
      <formula>20</formula>
    </cfRule>
  </conditionalFormatting>
  <conditionalFormatting sqref="G1:G14 G17:G125">
    <cfRule type="cellIs" dxfId="41" priority="27" operator="greaterThanOrEqual">
      <formula>0</formula>
    </cfRule>
  </conditionalFormatting>
  <conditionalFormatting sqref="BK59:BM124 BK2:BM57">
    <cfRule type="expression" dxfId="40" priority="28">
      <formula>NOT(ISERROR(SEARCH("diploma",BK2)))</formula>
    </cfRule>
    <cfRule type="expression" dxfId="39" priority="29">
      <formula>NOT(ISERROR(SEARCH("diploma",BK2)))</formula>
    </cfRule>
  </conditionalFormatting>
  <conditionalFormatting sqref="B2:B124">
    <cfRule type="cellIs" dxfId="38" priority="30" operator="equal">
      <formula>"v"</formula>
    </cfRule>
    <cfRule type="cellIs" dxfId="37" priority="31" operator="equal">
      <formula>"x"</formula>
    </cfRule>
  </conditionalFormatting>
  <conditionalFormatting sqref="R1">
    <cfRule type="cellIs" dxfId="36" priority="32" operator="between">
      <formula>0</formula>
      <formula>200</formula>
    </cfRule>
  </conditionalFormatting>
  <conditionalFormatting sqref="Y1:Z1">
    <cfRule type="cellIs" dxfId="35" priority="33" operator="between">
      <formula>1</formula>
      <formula>200</formula>
    </cfRule>
  </conditionalFormatting>
  <conditionalFormatting sqref="W1">
    <cfRule type="cellIs" dxfId="34" priority="34" operator="between">
      <formula>0</formula>
      <formula>200</formula>
    </cfRule>
  </conditionalFormatting>
  <conditionalFormatting sqref="AB1">
    <cfRule type="cellIs" dxfId="33" priority="35" operator="between">
      <formula>0</formula>
      <formula>200</formula>
    </cfRule>
  </conditionalFormatting>
  <conditionalFormatting sqref="AG1">
    <cfRule type="cellIs" dxfId="32" priority="36" operator="between">
      <formula>0</formula>
      <formula>200</formula>
    </cfRule>
  </conditionalFormatting>
  <conditionalFormatting sqref="AL1">
    <cfRule type="cellIs" dxfId="31" priority="37" operator="between">
      <formula>0</formula>
      <formula>200</formula>
    </cfRule>
  </conditionalFormatting>
  <conditionalFormatting sqref="AQ1">
    <cfRule type="cellIs" dxfId="30" priority="38" operator="between">
      <formula>0</formula>
      <formula>200</formula>
    </cfRule>
  </conditionalFormatting>
  <conditionalFormatting sqref="AV1">
    <cfRule type="cellIs" dxfId="29" priority="39" operator="between">
      <formula>0</formula>
      <formula>200</formula>
    </cfRule>
  </conditionalFormatting>
  <conditionalFormatting sqref="BA1">
    <cfRule type="cellIs" dxfId="28" priority="40" operator="between">
      <formula>0</formula>
      <formula>200</formula>
    </cfRule>
  </conditionalFormatting>
  <conditionalFormatting sqref="BF1">
    <cfRule type="cellIs" dxfId="27" priority="41" operator="between">
      <formula>0</formula>
      <formula>200</formula>
    </cfRule>
  </conditionalFormatting>
  <conditionalFormatting sqref="Q1 V1 V125:V1048576 Q125:Q1048576">
    <cfRule type="cellIs" dxfId="26" priority="42" operator="greaterThan">
      <formula>150</formula>
    </cfRule>
  </conditionalFormatting>
  <conditionalFormatting sqref="AA1 AF1 AK1 AP1 AP125:AP1048576 AK125:AK1048576 AF125:AF1048576 AA125:AA1048576">
    <cfRule type="cellIs" dxfId="25" priority="43" operator="greaterThan">
      <formula>150</formula>
    </cfRule>
  </conditionalFormatting>
  <conditionalFormatting sqref="AU1 BE1 BJ1 BE125:BE1048576 AZ1 BJ125:BJ1048576 AZ125:AZ1048576 AU125:AU1048576">
    <cfRule type="cellIs" dxfId="24" priority="44" operator="greaterThan">
      <formula>150</formula>
    </cfRule>
  </conditionalFormatting>
  <conditionalFormatting sqref="M125:BJ1048576 M1:BJ1 BF2:BI124 AG2:AJ124 M2:P124 R2:U124 W2:Z124 AB2:AE124 AQ2:AT124 AV2:AY124 BA2:BD124">
    <cfRule type="cellIs" dxfId="23" priority="45" operator="greaterThan">
      <formula>150</formula>
    </cfRule>
  </conditionalFormatting>
  <conditionalFormatting sqref="BN2:BN124">
    <cfRule type="containsText" dxfId="22" priority="22" operator="containsText" text="geen actie">
      <formula>NOT(ISERROR(SEARCH("geen actie",BN2)))</formula>
    </cfRule>
    <cfRule type="containsText" dxfId="21" priority="23" operator="containsText" text="diploma">
      <formula>NOT(ISERROR(SEARCH("diploma",BN2)))</formula>
    </cfRule>
  </conditionalFormatting>
  <conditionalFormatting sqref="G15">
    <cfRule type="cellIs" dxfId="20" priority="21" operator="greaterThanOrEqual">
      <formula>0</formula>
    </cfRule>
  </conditionalFormatting>
  <conditionalFormatting sqref="E2:E5 E7:E9 E11:E20 E22:E24 E26:E124">
    <cfRule type="cellIs" dxfId="19" priority="20" operator="lessThan">
      <formula>1000</formula>
    </cfRule>
  </conditionalFormatting>
  <conditionalFormatting sqref="AL11:AO124 AO2:AO10">
    <cfRule type="cellIs" dxfId="18" priority="19" operator="greaterThan">
      <formula>150</formula>
    </cfRule>
  </conditionalFormatting>
  <conditionalFormatting sqref="BE2:BE124">
    <cfRule type="cellIs" dxfId="17" priority="18" operator="greaterThan">
      <formula>150</formula>
    </cfRule>
  </conditionalFormatting>
  <conditionalFormatting sqref="BJ2:BJ124">
    <cfRule type="cellIs" dxfId="16" priority="17" operator="greaterThan">
      <formula>150</formula>
    </cfRule>
  </conditionalFormatting>
  <conditionalFormatting sqref="AZ2:AZ124">
    <cfRule type="cellIs" dxfId="15" priority="16" operator="greaterThan">
      <formula>150</formula>
    </cfRule>
  </conditionalFormatting>
  <conditionalFormatting sqref="AU2:AU124">
    <cfRule type="cellIs" dxfId="14" priority="15" operator="greaterThan">
      <formula>150</formula>
    </cfRule>
  </conditionalFormatting>
  <conditionalFormatting sqref="AP2:AP124">
    <cfRule type="cellIs" dxfId="13" priority="14" operator="greaterThan">
      <formula>150</formula>
    </cfRule>
  </conditionalFormatting>
  <conditionalFormatting sqref="AK2:AK124">
    <cfRule type="cellIs" dxfId="12" priority="13" operator="greaterThan">
      <formula>150</formula>
    </cfRule>
  </conditionalFormatting>
  <conditionalFormatting sqref="AF2:AF124">
    <cfRule type="cellIs" dxfId="11" priority="12" operator="greaterThan">
      <formula>150</formula>
    </cfRule>
  </conditionalFormatting>
  <conditionalFormatting sqref="AA2:AA124">
    <cfRule type="cellIs" dxfId="10" priority="11" operator="greaterThan">
      <formula>150</formula>
    </cfRule>
  </conditionalFormatting>
  <conditionalFormatting sqref="V2:V124">
    <cfRule type="cellIs" dxfId="9" priority="10" operator="greaterThan">
      <formula>150</formula>
    </cfRule>
  </conditionalFormatting>
  <conditionalFormatting sqref="Q2:Q124">
    <cfRule type="cellIs" dxfId="8" priority="9" operator="greaterThan">
      <formula>150</formula>
    </cfRule>
  </conditionalFormatting>
  <conditionalFormatting sqref="G16">
    <cfRule type="cellIs" dxfId="7" priority="8" operator="greaterThanOrEqual">
      <formula>0</formula>
    </cfRule>
  </conditionalFormatting>
  <conditionalFormatting sqref="J2:J124">
    <cfRule type="cellIs" dxfId="6" priority="5" operator="equal">
      <formula>12</formula>
    </cfRule>
    <cfRule type="cellIs" dxfId="5" priority="6" operator="lessThan">
      <formula>19</formula>
    </cfRule>
    <cfRule type="cellIs" dxfId="4" priority="7" operator="greaterThan">
      <formula>19</formula>
    </cfRule>
  </conditionalFormatting>
  <conditionalFormatting sqref="E21">
    <cfRule type="cellIs" dxfId="3" priority="4" operator="lessThan">
      <formula>1000</formula>
    </cfRule>
  </conditionalFormatting>
  <conditionalFormatting sqref="E25">
    <cfRule type="cellIs" dxfId="2" priority="3" operator="lessThan">
      <formula>1000</formula>
    </cfRule>
  </conditionalFormatting>
  <conditionalFormatting sqref="AL2:AN10">
    <cfRule type="cellIs" dxfId="1" priority="2" operator="greaterThan">
      <formula>150</formula>
    </cfRule>
  </conditionalFormatting>
  <conditionalFormatting sqref="I2:I125">
    <cfRule type="cellIs" dxfId="0" priority="1" operator="greaterThan">
      <formula>1900</formula>
    </cfRule>
  </conditionalFormatting>
  <pageMargins left="0.75" right="0.75" top="1" bottom="1" header="0.51180555555555496" footer="0.51180555555555496"/>
  <pageSetup paperSize="9" firstPageNumber="0" orientation="portrait" horizontalDpi="300" verticalDpi="300" r:id="rId1"/>
  <colBreaks count="1" manualBreakCount="1">
    <brk id="61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EC66C-B07F-42B4-83E5-42A70005CFDB}">
  <sheetPr codeName="Blad10">
    <tabColor theme="5" tint="-0.499984740745262"/>
  </sheetPr>
  <dimension ref="A1:AU210"/>
  <sheetViews>
    <sheetView topLeftCell="A11" zoomScale="90" zoomScaleNormal="90" workbookViewId="0">
      <selection activeCell="Q28" sqref="Q28"/>
    </sheetView>
  </sheetViews>
  <sheetFormatPr defaultColWidth="8.88671875" defaultRowHeight="13.2" x14ac:dyDescent="0.25"/>
  <cols>
    <col min="1" max="1" width="27.109375" style="156" customWidth="1"/>
    <col min="2" max="4" width="5" style="156" customWidth="1"/>
    <col min="5" max="14" width="4.33203125" style="156" customWidth="1"/>
    <col min="15" max="22" width="6.109375" style="156" customWidth="1"/>
    <col min="23" max="23" width="8.33203125" style="354" customWidth="1"/>
    <col min="24" max="25" width="10.44140625" style="156" bestFit="1" customWidth="1"/>
    <col min="26" max="26" width="13.109375" style="156" bestFit="1" customWidth="1"/>
    <col min="27" max="27" width="7.109375" style="156" bestFit="1" customWidth="1"/>
    <col min="28" max="28" width="4.109375" style="156" customWidth="1"/>
    <col min="29" max="29" width="9.33203125" style="156" bestFit="1" customWidth="1"/>
    <col min="30" max="30" width="10.6640625" style="156" bestFit="1" customWidth="1"/>
    <col min="31" max="31" width="10.88671875" style="156" bestFit="1" customWidth="1"/>
    <col min="32" max="32" width="3.33203125" style="156" customWidth="1"/>
    <col min="33" max="33" width="3.6640625" style="156" customWidth="1"/>
    <col min="34" max="34" width="4.33203125" style="156" customWidth="1"/>
    <col min="35" max="35" width="4" style="156" customWidth="1"/>
    <col min="36" max="37" width="3.88671875" style="156" customWidth="1"/>
    <col min="38" max="38" width="3.6640625" style="156" customWidth="1"/>
    <col min="39" max="39" width="3.88671875" style="156" customWidth="1"/>
    <col min="40" max="40" width="4.109375" style="156" customWidth="1"/>
    <col min="41" max="41" width="3.6640625" style="156" customWidth="1"/>
    <col min="42" max="42" width="4" style="156" customWidth="1"/>
    <col min="43" max="43" width="4.109375" style="156" customWidth="1"/>
    <col min="44" max="44" width="4.44140625" style="156" customWidth="1"/>
    <col min="45" max="45" width="5.109375" style="156" customWidth="1"/>
    <col min="46" max="16384" width="8.88671875" style="156"/>
  </cols>
  <sheetData>
    <row r="1" spans="1:47" ht="51" customHeight="1" x14ac:dyDescent="0.25">
      <c r="A1" s="445" t="s">
        <v>176</v>
      </c>
      <c r="E1" s="444"/>
      <c r="W1" s="443"/>
      <c r="X1" s="442" t="s">
        <v>152</v>
      </c>
      <c r="Y1" s="442" t="s">
        <v>157</v>
      </c>
      <c r="Z1" s="442" t="s">
        <v>153</v>
      </c>
      <c r="AA1" s="442" t="s">
        <v>168</v>
      </c>
      <c r="AC1" s="156" t="s">
        <v>158</v>
      </c>
      <c r="AD1" s="156" t="s">
        <v>159</v>
      </c>
      <c r="AE1" s="156" t="s">
        <v>160</v>
      </c>
    </row>
    <row r="2" spans="1:47" ht="20.399999999999999" x14ac:dyDescent="0.35">
      <c r="A2" s="447" t="s">
        <v>165</v>
      </c>
      <c r="B2" s="447"/>
      <c r="W2" s="147" t="s">
        <v>175</v>
      </c>
      <c r="X2" s="502">
        <v>1</v>
      </c>
      <c r="Y2" s="502" t="s">
        <v>154</v>
      </c>
      <c r="Z2" s="502" t="s">
        <v>156</v>
      </c>
      <c r="AA2" s="502">
        <v>1</v>
      </c>
      <c r="AC2" s="156" t="str">
        <f>CONCATENATE("LOPER ",Tabel134[[#This Row],[Loper nr.]])</f>
        <v>LOPER 1</v>
      </c>
      <c r="AD2" s="156" t="s">
        <v>562</v>
      </c>
      <c r="AE2" s="156" t="str">
        <f>IF(Tabel134[[#This Row],[groot/klein wapen]]="k","klein wapen","groot wapen")</f>
        <v>groot wapen</v>
      </c>
    </row>
    <row r="3" spans="1:47" ht="20.399999999999999" x14ac:dyDescent="0.35">
      <c r="A3" s="447"/>
      <c r="B3" s="441" t="s">
        <v>162</v>
      </c>
      <c r="W3" s="147" t="s">
        <v>175</v>
      </c>
      <c r="X3" s="502">
        <v>2</v>
      </c>
      <c r="Y3" s="502" t="s">
        <v>154</v>
      </c>
      <c r="Z3" s="502" t="s">
        <v>161</v>
      </c>
      <c r="AA3" s="502">
        <v>1</v>
      </c>
      <c r="AC3" s="156" t="str">
        <f>CONCATENATE("LOPER ",Tabel134[[#This Row],[Loper nr.]])</f>
        <v>LOPER 2</v>
      </c>
      <c r="AD3" s="156" t="str">
        <f>IF(Tabel134[[#This Row],[el/me/ gem]]="e","elektrisch",IF(Tabel134[[#This Row],[el/me/ gem]]="m","mechanisch","gemengd elek./mech."))</f>
        <v>elektrisch</v>
      </c>
      <c r="AE3" s="156" t="str">
        <f>IF(Tabel134[[#This Row],[groot/klein wapen]]="k","klein wapen","groot wapen")</f>
        <v>klein wapen</v>
      </c>
    </row>
    <row r="4" spans="1:47" ht="20.399999999999999" x14ac:dyDescent="0.35">
      <c r="A4" s="447"/>
      <c r="B4" s="441" t="s">
        <v>163</v>
      </c>
      <c r="W4" s="147" t="s">
        <v>175</v>
      </c>
      <c r="X4" s="502">
        <v>3</v>
      </c>
      <c r="Y4" s="502" t="s">
        <v>154</v>
      </c>
      <c r="Z4" s="502" t="s">
        <v>161</v>
      </c>
      <c r="AA4" s="502">
        <v>1</v>
      </c>
      <c r="AC4" s="156" t="str">
        <f>CONCATENATE("LOPER ",Tabel134[[#This Row],[Loper nr.]])</f>
        <v>LOPER 3</v>
      </c>
      <c r="AD4" s="156" t="str">
        <f>IF(Tabel134[[#This Row],[el/me/ gem]]="e","elektrisch",IF(Tabel134[[#This Row],[el/me/ gem]]="m","mechanisch","gemengd elek./mech."))</f>
        <v>elektrisch</v>
      </c>
      <c r="AE4" s="156" t="str">
        <f>IF(Tabel134[[#This Row],[groot/klein wapen]]="k","klein wapen","groot wapen")</f>
        <v>klein wapen</v>
      </c>
    </row>
    <row r="5" spans="1:47" ht="20.399999999999999" x14ac:dyDescent="0.35">
      <c r="A5" s="447"/>
      <c r="B5" s="441" t="s">
        <v>164</v>
      </c>
      <c r="W5" s="147" t="s">
        <v>175</v>
      </c>
      <c r="X5" s="502">
        <v>4</v>
      </c>
      <c r="Y5" s="502" t="s">
        <v>154</v>
      </c>
      <c r="Z5" s="502" t="s">
        <v>161</v>
      </c>
      <c r="AA5" s="502">
        <v>1</v>
      </c>
      <c r="AC5" s="156" t="str">
        <f>CONCATENATE("LOPER ",Tabel134[[#This Row],[Loper nr.]])</f>
        <v>LOPER 4</v>
      </c>
      <c r="AD5" s="156" t="str">
        <f>IF(Tabel134[[#This Row],[el/me/ gem]]="e","elektrisch",IF(Tabel134[[#This Row],[el/me/ gem]]="m","mechanisch","gemengd elek./mech."))</f>
        <v>elektrisch</v>
      </c>
      <c r="AE5" s="156" t="str">
        <f>IF(Tabel134[[#This Row],[groot/klein wapen]]="k","klein wapen","groot wapen")</f>
        <v>klein wapen</v>
      </c>
    </row>
    <row r="6" spans="1:47" ht="20.399999999999999" x14ac:dyDescent="0.35">
      <c r="B6" s="441" t="s">
        <v>171</v>
      </c>
      <c r="W6" s="147" t="s">
        <v>175</v>
      </c>
      <c r="X6" s="502">
        <v>5</v>
      </c>
      <c r="Y6" s="502" t="s">
        <v>154</v>
      </c>
      <c r="Z6" s="502" t="s">
        <v>161</v>
      </c>
      <c r="AA6" s="502">
        <v>1</v>
      </c>
      <c r="AC6" s="156" t="str">
        <f>CONCATENATE("LOPER ",Tabel134[[#This Row],[Loper nr.]])</f>
        <v>LOPER 5</v>
      </c>
      <c r="AD6" s="156" t="str">
        <f>IF(Tabel134[[#This Row],[el/me/ gem]]="e","elektrisch",IF(Tabel134[[#This Row],[el/me/ gem]]="m","mechanisch","gemengd elek./mech."))</f>
        <v>elektrisch</v>
      </c>
      <c r="AE6" s="156" t="str">
        <f>IF(Tabel134[[#This Row],[groot/klein wapen]]="k","klein wapen","groot wapen")</f>
        <v>klein wapen</v>
      </c>
    </row>
    <row r="7" spans="1:47" ht="20.399999999999999" x14ac:dyDescent="0.35">
      <c r="A7" s="447" t="s">
        <v>166</v>
      </c>
      <c r="B7" s="447"/>
      <c r="W7" s="147" t="s">
        <v>175</v>
      </c>
      <c r="X7" s="502">
        <v>6</v>
      </c>
      <c r="Y7" s="502" t="s">
        <v>154</v>
      </c>
      <c r="Z7" s="502" t="s">
        <v>161</v>
      </c>
      <c r="AA7" s="502">
        <v>1</v>
      </c>
      <c r="AC7" s="156" t="str">
        <f>CONCATENATE("LOPER ",Tabel134[[#This Row],[Loper nr.]])</f>
        <v>LOPER 6</v>
      </c>
      <c r="AD7" s="156" t="str">
        <f>IF(Tabel134[[#This Row],[el/me/ gem]]="e","elektrisch",IF(Tabel134[[#This Row],[el/me/ gem]]="m","mechanisch","gemengd elek./mech."))</f>
        <v>elektrisch</v>
      </c>
      <c r="AE7" s="156" t="str">
        <f>IF(Tabel134[[#This Row],[groot/klein wapen]]="k","klein wapen","groot wapen")</f>
        <v>klein wapen</v>
      </c>
    </row>
    <row r="8" spans="1:47" ht="20.399999999999999" x14ac:dyDescent="0.35">
      <c r="A8" s="447" t="s">
        <v>167</v>
      </c>
      <c r="B8" s="447"/>
      <c r="W8" s="147" t="s">
        <v>175</v>
      </c>
      <c r="X8" s="502">
        <v>7</v>
      </c>
      <c r="Y8" s="502" t="s">
        <v>154</v>
      </c>
      <c r="Z8" s="502" t="s">
        <v>161</v>
      </c>
      <c r="AA8" s="502">
        <v>1</v>
      </c>
      <c r="AC8" s="156" t="str">
        <f>CONCATENATE("LOPER ",Tabel134[[#This Row],[Loper nr.]])</f>
        <v>LOPER 7</v>
      </c>
      <c r="AD8" s="156" t="str">
        <f>IF(Tabel134[[#This Row],[el/me/ gem]]="e","elektrisch",IF(Tabel134[[#This Row],[el/me/ gem]]="m","mechanisch","gemengd elek./mech."))</f>
        <v>elektrisch</v>
      </c>
      <c r="AE8" s="156" t="str">
        <f>IF(Tabel134[[#This Row],[groot/klein wapen]]="k","klein wapen","groot wapen")</f>
        <v>klein wapen</v>
      </c>
    </row>
    <row r="9" spans="1:47" ht="20.399999999999999" x14ac:dyDescent="0.35">
      <c r="A9" s="447" t="s">
        <v>169</v>
      </c>
      <c r="B9" s="447"/>
      <c r="W9" s="147" t="s">
        <v>175</v>
      </c>
      <c r="X9" s="502">
        <v>8</v>
      </c>
      <c r="Y9" s="502" t="s">
        <v>154</v>
      </c>
      <c r="Z9" s="502" t="s">
        <v>161</v>
      </c>
      <c r="AA9" s="502">
        <v>1</v>
      </c>
      <c r="AC9" s="156" t="str">
        <f>CONCATENATE("LOPER ",Tabel134[[#This Row],[Loper nr.]])</f>
        <v>LOPER 8</v>
      </c>
      <c r="AD9" s="156" t="str">
        <f>IF(Tabel134[[#This Row],[el/me/ gem]]="e","elektrisch",IF(Tabel134[[#This Row],[el/me/ gem]]="m","mechanisch","gemengd elek./mech."))</f>
        <v>elektrisch</v>
      </c>
      <c r="AE9" s="156" t="str">
        <f>IF(Tabel134[[#This Row],[groot/klein wapen]]="k","klein wapen","groot wapen")</f>
        <v>klein wapen</v>
      </c>
    </row>
    <row r="10" spans="1:47" ht="24.6" customHeight="1" x14ac:dyDescent="0.55000000000000004">
      <c r="A10" s="440"/>
      <c r="B10" s="439"/>
      <c r="X10" s="438"/>
      <c r="Y10" s="438"/>
      <c r="Z10" s="438"/>
      <c r="AA10" s="438"/>
      <c r="AB10" s="438"/>
      <c r="AC10" s="438"/>
      <c r="AD10" s="438"/>
      <c r="AE10" s="438"/>
    </row>
    <row r="11" spans="1:47" ht="13.8" thickBot="1" x14ac:dyDescent="0.3"/>
    <row r="12" spans="1:47" ht="107.25" customHeight="1" thickBot="1" x14ac:dyDescent="0.55000000000000004">
      <c r="A12" s="539" t="str">
        <f>CONCATENATE("DEGEN        ",AE2)</f>
        <v>DEGEN        groot wapen</v>
      </c>
      <c r="B12" s="540"/>
      <c r="C12" s="541" t="str">
        <f>CONCATENATE(AC2,"                     ", AD2)</f>
        <v>LOPER 1                     elektrisch</v>
      </c>
      <c r="D12" s="542"/>
      <c r="E12" s="543"/>
      <c r="F12" s="543"/>
      <c r="G12" s="543"/>
      <c r="H12" s="543"/>
      <c r="I12" s="543"/>
      <c r="J12" s="543"/>
      <c r="K12" s="544"/>
      <c r="L12" s="545">
        <f>AA2</f>
        <v>1</v>
      </c>
      <c r="M12" s="546"/>
      <c r="N12" s="499" t="s">
        <v>69</v>
      </c>
      <c r="O12" s="547" t="s">
        <v>151</v>
      </c>
      <c r="P12" s="548"/>
      <c r="Q12" s="547" t="s">
        <v>150</v>
      </c>
      <c r="R12" s="548"/>
      <c r="S12" s="547" t="s">
        <v>73</v>
      </c>
      <c r="T12" s="548"/>
      <c r="U12" s="551" t="s">
        <v>7</v>
      </c>
      <c r="V12" s="552"/>
      <c r="W12" s="146" t="s">
        <v>141</v>
      </c>
      <c r="X12" s="555"/>
      <c r="Y12" s="555"/>
      <c r="Z12" s="555"/>
      <c r="AA12" s="555"/>
      <c r="AB12" s="555"/>
      <c r="AC12" s="555"/>
      <c r="AD12" s="555"/>
      <c r="AE12" s="555"/>
      <c r="AF12" s="555"/>
      <c r="AG12" s="555"/>
      <c r="AH12" s="555"/>
      <c r="AI12" s="555"/>
      <c r="AJ12" s="555"/>
      <c r="AK12" s="555"/>
      <c r="AL12" s="555"/>
      <c r="AM12" s="555"/>
      <c r="AN12" s="555"/>
    </row>
    <row r="13" spans="1:47" ht="16.2" thickBot="1" x14ac:dyDescent="0.35">
      <c r="A13" s="437" t="s">
        <v>100</v>
      </c>
      <c r="B13" s="436"/>
      <c r="C13" s="399">
        <v>1</v>
      </c>
      <c r="D13" s="398">
        <v>2</v>
      </c>
      <c r="E13" s="398">
        <v>3</v>
      </c>
      <c r="F13" s="398">
        <v>4</v>
      </c>
      <c r="G13" s="398">
        <v>5</v>
      </c>
      <c r="H13" s="398">
        <v>6</v>
      </c>
      <c r="I13" s="398">
        <v>7</v>
      </c>
      <c r="J13" s="398">
        <v>8</v>
      </c>
      <c r="K13" s="398">
        <v>9</v>
      </c>
      <c r="L13" s="397">
        <v>10</v>
      </c>
      <c r="M13" s="397">
        <v>11</v>
      </c>
      <c r="N13" s="394">
        <v>12</v>
      </c>
      <c r="O13" s="396" t="s">
        <v>99</v>
      </c>
      <c r="P13" s="395" t="s">
        <v>101</v>
      </c>
      <c r="Q13" s="393" t="s">
        <v>99</v>
      </c>
      <c r="R13" s="394" t="s">
        <v>101</v>
      </c>
      <c r="S13" s="393" t="s">
        <v>99</v>
      </c>
      <c r="T13" s="392" t="s">
        <v>101</v>
      </c>
      <c r="U13" s="553"/>
      <c r="V13" s="554"/>
      <c r="X13" s="409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</row>
    <row r="14" spans="1:47" ht="16.2" thickBot="1" x14ac:dyDescent="0.35">
      <c r="A14" s="301" t="s">
        <v>667</v>
      </c>
      <c r="B14" s="430">
        <v>1</v>
      </c>
      <c r="C14" s="391"/>
      <c r="D14" s="390"/>
      <c r="E14" s="390"/>
      <c r="F14" s="390"/>
      <c r="G14" s="390"/>
      <c r="H14" s="390"/>
      <c r="I14" s="390"/>
      <c r="J14" s="389"/>
      <c r="K14" s="389"/>
      <c r="L14" s="389"/>
      <c r="M14" s="389"/>
      <c r="N14" s="387"/>
      <c r="O14" s="372"/>
      <c r="P14" s="373"/>
      <c r="Q14" s="372"/>
      <c r="R14" s="373"/>
      <c r="S14" s="372"/>
      <c r="T14" s="371"/>
      <c r="U14" s="549"/>
      <c r="V14" s="550"/>
      <c r="X14" s="409"/>
      <c r="Y14" s="404"/>
      <c r="Z14" s="404"/>
      <c r="AA14" s="404"/>
      <c r="AB14" s="404"/>
      <c r="AC14" s="404"/>
      <c r="AD14" s="404"/>
      <c r="AE14" s="404"/>
      <c r="AF14" s="359" t="s">
        <v>88</v>
      </c>
      <c r="AG14" s="359"/>
      <c r="AH14" s="408"/>
      <c r="AI14" s="359"/>
      <c r="AJ14" s="359"/>
      <c r="AK14" s="359"/>
      <c r="AL14" s="355"/>
      <c r="AM14" s="355"/>
      <c r="AN14" s="355"/>
      <c r="AU14" s="156">
        <v>1</v>
      </c>
    </row>
    <row r="15" spans="1:47" ht="16.2" thickBot="1" x14ac:dyDescent="0.35">
      <c r="A15" s="301" t="s">
        <v>717</v>
      </c>
      <c r="B15" s="432">
        <v>2</v>
      </c>
      <c r="C15" s="386"/>
      <c r="D15" s="384"/>
      <c r="E15" s="385"/>
      <c r="F15" s="385"/>
      <c r="G15" s="385"/>
      <c r="H15" s="385"/>
      <c r="I15" s="385"/>
      <c r="J15" s="388"/>
      <c r="K15" s="388"/>
      <c r="L15" s="388"/>
      <c r="M15" s="388"/>
      <c r="N15" s="387"/>
      <c r="O15" s="372"/>
      <c r="P15" s="373"/>
      <c r="Q15" s="372"/>
      <c r="R15" s="373"/>
      <c r="S15" s="372"/>
      <c r="T15" s="371"/>
      <c r="U15" s="549"/>
      <c r="V15" s="550"/>
      <c r="X15" s="411" t="s">
        <v>47</v>
      </c>
      <c r="Y15" s="435" t="s">
        <v>130</v>
      </c>
      <c r="Z15" s="434" t="s">
        <v>126</v>
      </c>
      <c r="AA15" s="434" t="s">
        <v>65</v>
      </c>
      <c r="AB15" s="434" t="s">
        <v>125</v>
      </c>
      <c r="AC15" s="434" t="s">
        <v>137</v>
      </c>
      <c r="AD15" s="433" t="s">
        <v>76</v>
      </c>
      <c r="AE15" s="358"/>
      <c r="AF15" s="358"/>
      <c r="AG15" s="358"/>
      <c r="AH15" s="358"/>
      <c r="AI15" s="358"/>
      <c r="AJ15" s="358"/>
      <c r="AK15" s="358"/>
      <c r="AL15" s="357"/>
      <c r="AM15" s="356"/>
      <c r="AN15" s="355"/>
      <c r="AU15" s="156">
        <v>2</v>
      </c>
    </row>
    <row r="16" spans="1:47" ht="16.2" thickBot="1" x14ac:dyDescent="0.35">
      <c r="A16" s="301" t="s">
        <v>743</v>
      </c>
      <c r="B16" s="430">
        <v>3</v>
      </c>
      <c r="C16" s="386"/>
      <c r="D16" s="385"/>
      <c r="E16" s="384"/>
      <c r="F16" s="385"/>
      <c r="G16" s="385"/>
      <c r="H16" s="385"/>
      <c r="I16" s="385"/>
      <c r="J16" s="388"/>
      <c r="K16" s="388"/>
      <c r="L16" s="388"/>
      <c r="M16" s="388"/>
      <c r="N16" s="387"/>
      <c r="O16" s="372"/>
      <c r="P16" s="373"/>
      <c r="Q16" s="372"/>
      <c r="R16" s="373"/>
      <c r="S16" s="372"/>
      <c r="T16" s="371"/>
      <c r="U16" s="549"/>
      <c r="V16" s="550"/>
      <c r="X16" s="407" t="s">
        <v>54</v>
      </c>
      <c r="Y16" s="405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7"/>
      <c r="AM16" s="356"/>
      <c r="AN16" s="355"/>
      <c r="AU16" s="156">
        <v>3</v>
      </c>
    </row>
    <row r="17" spans="1:47" ht="15.6" x14ac:dyDescent="0.3">
      <c r="A17" s="299" t="s">
        <v>354</v>
      </c>
      <c r="B17" s="432">
        <v>4</v>
      </c>
      <c r="C17" s="386"/>
      <c r="D17" s="385"/>
      <c r="E17" s="385"/>
      <c r="F17" s="384"/>
      <c r="G17" s="385"/>
      <c r="H17" s="385"/>
      <c r="I17" s="385"/>
      <c r="J17" s="388"/>
      <c r="K17" s="388"/>
      <c r="L17" s="388"/>
      <c r="M17" s="388"/>
      <c r="N17" s="387"/>
      <c r="O17" s="372"/>
      <c r="P17" s="373"/>
      <c r="Q17" s="372"/>
      <c r="R17" s="373"/>
      <c r="S17" s="372"/>
      <c r="T17" s="371"/>
      <c r="U17" s="549"/>
      <c r="V17" s="550"/>
      <c r="X17" s="425" t="s">
        <v>10</v>
      </c>
      <c r="Y17" s="424" t="s">
        <v>76</v>
      </c>
      <c r="Z17" s="424" t="s">
        <v>137</v>
      </c>
      <c r="AA17" s="424" t="s">
        <v>25</v>
      </c>
      <c r="AB17" s="424" t="s">
        <v>126</v>
      </c>
      <c r="AC17" s="424" t="s">
        <v>74</v>
      </c>
      <c r="AD17" s="424" t="s">
        <v>65</v>
      </c>
      <c r="AE17" s="424" t="s">
        <v>28</v>
      </c>
      <c r="AF17" s="424" t="s">
        <v>68</v>
      </c>
      <c r="AG17" s="424" t="s">
        <v>127</v>
      </c>
      <c r="AH17" s="424" t="s">
        <v>3</v>
      </c>
      <c r="AI17" s="401"/>
      <c r="AJ17" s="357"/>
      <c r="AK17" s="357"/>
      <c r="AL17" s="357"/>
      <c r="AM17" s="356"/>
      <c r="AN17" s="355"/>
      <c r="AU17" s="156">
        <v>4</v>
      </c>
    </row>
    <row r="18" spans="1:47" ht="15.6" x14ac:dyDescent="0.3">
      <c r="A18" s="311" t="s">
        <v>381</v>
      </c>
      <c r="B18" s="430">
        <v>5</v>
      </c>
      <c r="C18" s="386"/>
      <c r="D18" s="385"/>
      <c r="E18" s="385"/>
      <c r="F18" s="385"/>
      <c r="G18" s="384"/>
      <c r="H18" s="385"/>
      <c r="I18" s="385"/>
      <c r="J18" s="388"/>
      <c r="K18" s="388"/>
      <c r="L18" s="388"/>
      <c r="M18" s="388"/>
      <c r="N18" s="387"/>
      <c r="O18" s="372"/>
      <c r="P18" s="373"/>
      <c r="Q18" s="372"/>
      <c r="R18" s="373"/>
      <c r="S18" s="372"/>
      <c r="T18" s="371"/>
      <c r="U18" s="549"/>
      <c r="V18" s="550"/>
      <c r="X18" s="357" t="s">
        <v>39</v>
      </c>
      <c r="Y18" s="357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7"/>
      <c r="AK18" s="357"/>
      <c r="AL18" s="357"/>
      <c r="AM18" s="356"/>
      <c r="AN18" s="355"/>
    </row>
    <row r="19" spans="1:47" ht="15.6" x14ac:dyDescent="0.3">
      <c r="A19" s="174"/>
      <c r="B19" s="432">
        <v>6</v>
      </c>
      <c r="C19" s="386"/>
      <c r="D19" s="385"/>
      <c r="E19" s="385"/>
      <c r="F19" s="385"/>
      <c r="G19" s="385"/>
      <c r="H19" s="384"/>
      <c r="I19" s="385"/>
      <c r="J19" s="388"/>
      <c r="K19" s="388"/>
      <c r="L19" s="388"/>
      <c r="M19" s="388"/>
      <c r="N19" s="387"/>
      <c r="O19" s="372"/>
      <c r="P19" s="373"/>
      <c r="Q19" s="372"/>
      <c r="R19" s="373"/>
      <c r="S19" s="372"/>
      <c r="T19" s="371"/>
      <c r="U19" s="549"/>
      <c r="V19" s="550"/>
      <c r="X19" s="405"/>
      <c r="Y19" s="405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7"/>
      <c r="AK19" s="357"/>
      <c r="AL19" s="357"/>
      <c r="AM19" s="356"/>
      <c r="AN19" s="355"/>
    </row>
    <row r="20" spans="1:47" ht="15.6" x14ac:dyDescent="0.3">
      <c r="A20" s="299"/>
      <c r="B20" s="430">
        <v>7</v>
      </c>
      <c r="C20" s="386"/>
      <c r="D20" s="385"/>
      <c r="E20" s="385"/>
      <c r="F20" s="385"/>
      <c r="G20" s="385"/>
      <c r="H20" s="385"/>
      <c r="I20" s="384"/>
      <c r="J20" s="383"/>
      <c r="K20" s="383"/>
      <c r="L20" s="383"/>
      <c r="M20" s="383"/>
      <c r="N20" s="374"/>
      <c r="O20" s="372"/>
      <c r="P20" s="373"/>
      <c r="Q20" s="372"/>
      <c r="R20" s="373"/>
      <c r="S20" s="372"/>
      <c r="T20" s="371"/>
      <c r="U20" s="549"/>
      <c r="V20" s="550"/>
      <c r="X20" s="418" t="s">
        <v>54</v>
      </c>
      <c r="Y20" s="410" t="s">
        <v>109</v>
      </c>
      <c r="Z20" s="410" t="s">
        <v>28</v>
      </c>
      <c r="AA20" s="410" t="s">
        <v>137</v>
      </c>
      <c r="AB20" s="410" t="s">
        <v>42</v>
      </c>
      <c r="AC20" s="410" t="s">
        <v>50</v>
      </c>
      <c r="AD20" s="410" t="s">
        <v>126</v>
      </c>
      <c r="AE20" s="410" t="s">
        <v>130</v>
      </c>
      <c r="AF20" s="410" t="s">
        <v>51</v>
      </c>
      <c r="AG20" s="410" t="s">
        <v>110</v>
      </c>
      <c r="AH20" s="410" t="s">
        <v>65</v>
      </c>
      <c r="AI20" s="410" t="s">
        <v>3</v>
      </c>
      <c r="AJ20" s="410" t="s">
        <v>61</v>
      </c>
      <c r="AK20" s="410" t="s">
        <v>76</v>
      </c>
      <c r="AL20" s="410" t="s">
        <v>62</v>
      </c>
      <c r="AM20" s="410" t="s">
        <v>63</v>
      </c>
    </row>
    <row r="21" spans="1:47" ht="15.6" x14ac:dyDescent="0.3">
      <c r="A21" s="299"/>
      <c r="B21" s="432">
        <v>8</v>
      </c>
      <c r="C21" s="379"/>
      <c r="D21" s="378"/>
      <c r="E21" s="378"/>
      <c r="F21" s="378"/>
      <c r="G21" s="378"/>
      <c r="H21" s="378"/>
      <c r="I21" s="377"/>
      <c r="J21" s="375"/>
      <c r="K21" s="376"/>
      <c r="L21" s="376"/>
      <c r="M21" s="376"/>
      <c r="N21" s="374"/>
      <c r="O21" s="372"/>
      <c r="P21" s="373"/>
      <c r="Q21" s="372"/>
      <c r="R21" s="373"/>
      <c r="S21" s="372"/>
      <c r="T21" s="371"/>
      <c r="U21" s="549"/>
      <c r="V21" s="550"/>
      <c r="X21" s="357" t="s">
        <v>52</v>
      </c>
      <c r="AF21" s="357"/>
      <c r="AG21" s="357"/>
      <c r="AH21" s="357"/>
      <c r="AI21" s="357"/>
      <c r="AJ21" s="357"/>
      <c r="AK21" s="358"/>
      <c r="AL21" s="358"/>
      <c r="AM21" s="360"/>
      <c r="AN21" s="359"/>
    </row>
    <row r="22" spans="1:47" ht="16.2" thickBot="1" x14ac:dyDescent="0.35">
      <c r="A22" s="431"/>
      <c r="B22" s="430">
        <v>9</v>
      </c>
      <c r="C22" s="379"/>
      <c r="D22" s="378"/>
      <c r="E22" s="378"/>
      <c r="F22" s="378"/>
      <c r="G22" s="378"/>
      <c r="H22" s="378"/>
      <c r="I22" s="377"/>
      <c r="J22" s="376"/>
      <c r="K22" s="375"/>
      <c r="L22" s="376"/>
      <c r="M22" s="376"/>
      <c r="N22" s="374"/>
      <c r="O22" s="372"/>
      <c r="P22" s="373"/>
      <c r="Q22" s="372"/>
      <c r="R22" s="373"/>
      <c r="S22" s="372"/>
      <c r="T22" s="371"/>
      <c r="U22" s="549"/>
      <c r="V22" s="550"/>
      <c r="X22" s="405"/>
      <c r="Y22" s="405"/>
      <c r="Z22" s="358"/>
      <c r="AA22" s="358"/>
      <c r="AB22" s="358"/>
      <c r="AC22" s="358"/>
      <c r="AD22" s="358"/>
      <c r="AE22" s="358"/>
      <c r="AF22" s="358"/>
      <c r="AG22" s="357"/>
      <c r="AH22" s="357"/>
      <c r="AI22" s="357"/>
      <c r="AJ22" s="357"/>
      <c r="AK22" s="357"/>
      <c r="AL22" s="358"/>
      <c r="AM22" s="360"/>
      <c r="AN22" s="359"/>
    </row>
    <row r="23" spans="1:47" ht="16.2" thickBot="1" x14ac:dyDescent="0.35">
      <c r="A23" s="431"/>
      <c r="B23" s="432">
        <v>10</v>
      </c>
      <c r="C23" s="379"/>
      <c r="D23" s="378"/>
      <c r="E23" s="378"/>
      <c r="F23" s="378"/>
      <c r="G23" s="378"/>
      <c r="H23" s="378"/>
      <c r="I23" s="377"/>
      <c r="J23" s="376"/>
      <c r="K23" s="376"/>
      <c r="L23" s="375"/>
      <c r="M23" s="376"/>
      <c r="N23" s="374"/>
      <c r="O23" s="372"/>
      <c r="P23" s="373"/>
      <c r="Q23" s="372"/>
      <c r="R23" s="373"/>
      <c r="S23" s="372"/>
      <c r="T23" s="371"/>
      <c r="U23" s="549"/>
      <c r="V23" s="550"/>
      <c r="X23" s="411" t="s">
        <v>64</v>
      </c>
      <c r="Y23" s="410" t="s">
        <v>130</v>
      </c>
      <c r="Z23" s="410" t="s">
        <v>28</v>
      </c>
      <c r="AA23" s="410" t="s">
        <v>62</v>
      </c>
      <c r="AB23" s="410" t="s">
        <v>98</v>
      </c>
      <c r="AC23" s="410" t="s">
        <v>74</v>
      </c>
      <c r="AD23" s="410" t="s">
        <v>126</v>
      </c>
      <c r="AE23" s="410" t="s">
        <v>108</v>
      </c>
      <c r="AF23" s="410" t="s">
        <v>25</v>
      </c>
      <c r="AG23" s="410" t="s">
        <v>72</v>
      </c>
      <c r="AH23" s="410" t="s">
        <v>110</v>
      </c>
      <c r="AI23" s="410" t="s">
        <v>67</v>
      </c>
      <c r="AJ23" s="410" t="s">
        <v>1</v>
      </c>
      <c r="AK23" s="410" t="s">
        <v>133</v>
      </c>
      <c r="AL23" s="410" t="s">
        <v>96</v>
      </c>
      <c r="AM23" s="410" t="s">
        <v>127</v>
      </c>
      <c r="AN23" s="410" t="s">
        <v>109</v>
      </c>
      <c r="AO23" s="410" t="s">
        <v>125</v>
      </c>
      <c r="AP23" s="410" t="s">
        <v>8</v>
      </c>
      <c r="AQ23" s="410" t="s">
        <v>48</v>
      </c>
      <c r="AR23" s="410" t="s">
        <v>76</v>
      </c>
      <c r="AS23" s="410" t="s">
        <v>140</v>
      </c>
    </row>
    <row r="24" spans="1:47" ht="15.6" x14ac:dyDescent="0.3">
      <c r="A24" s="431"/>
      <c r="B24" s="430">
        <v>11</v>
      </c>
      <c r="C24" s="379"/>
      <c r="D24" s="378"/>
      <c r="E24" s="378"/>
      <c r="F24" s="378"/>
      <c r="G24" s="378"/>
      <c r="H24" s="378"/>
      <c r="I24" s="377"/>
      <c r="J24" s="376"/>
      <c r="K24" s="376"/>
      <c r="L24" s="376"/>
      <c r="M24" s="375"/>
      <c r="N24" s="374"/>
      <c r="O24" s="372"/>
      <c r="P24" s="373"/>
      <c r="Q24" s="372"/>
      <c r="R24" s="373"/>
      <c r="S24" s="372"/>
      <c r="T24" s="371"/>
      <c r="U24" s="549"/>
      <c r="V24" s="550"/>
      <c r="X24" s="357" t="s">
        <v>71</v>
      </c>
      <c r="AI24" s="401"/>
      <c r="AJ24" s="401"/>
      <c r="AK24" s="401"/>
      <c r="AL24" s="401"/>
      <c r="AM24" s="500"/>
      <c r="AN24" s="404"/>
    </row>
    <row r="25" spans="1:47" ht="16.2" thickBot="1" x14ac:dyDescent="0.35">
      <c r="A25" s="429"/>
      <c r="B25" s="428">
        <v>12</v>
      </c>
      <c r="C25" s="368"/>
      <c r="D25" s="367"/>
      <c r="E25" s="367"/>
      <c r="F25" s="367"/>
      <c r="G25" s="367"/>
      <c r="H25" s="367"/>
      <c r="I25" s="367"/>
      <c r="J25" s="366"/>
      <c r="K25" s="366"/>
      <c r="L25" s="366"/>
      <c r="M25" s="366"/>
      <c r="N25" s="365"/>
      <c r="O25" s="363"/>
      <c r="P25" s="364"/>
      <c r="Q25" s="363"/>
      <c r="R25" s="364"/>
      <c r="S25" s="363"/>
      <c r="T25" s="362"/>
      <c r="U25" s="556"/>
      <c r="V25" s="5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403"/>
      <c r="AN25" s="402"/>
    </row>
    <row r="26" spans="1:47" ht="15.6" x14ac:dyDescent="0.3">
      <c r="A26" s="427"/>
      <c r="B26" s="415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3"/>
      <c r="P26" s="413"/>
      <c r="Q26" s="413"/>
      <c r="R26" s="413"/>
      <c r="S26" s="413"/>
      <c r="T26" s="413"/>
      <c r="X26" s="426" t="s">
        <v>56</v>
      </c>
      <c r="Y26" s="410" t="s">
        <v>126</v>
      </c>
      <c r="Z26" s="410" t="s">
        <v>42</v>
      </c>
      <c r="AA26" s="410" t="s">
        <v>12</v>
      </c>
      <c r="AB26" s="410" t="s">
        <v>13</v>
      </c>
      <c r="AC26" s="410" t="s">
        <v>76</v>
      </c>
      <c r="AD26" s="410" t="s">
        <v>137</v>
      </c>
      <c r="AE26" s="410" t="s">
        <v>61</v>
      </c>
      <c r="AF26" s="410" t="s">
        <v>20</v>
      </c>
      <c r="AG26" s="410" t="s">
        <v>68</v>
      </c>
      <c r="AH26" s="410" t="s">
        <v>90</v>
      </c>
      <c r="AI26" s="410" t="s">
        <v>79</v>
      </c>
      <c r="AJ26" s="410" t="s">
        <v>108</v>
      </c>
      <c r="AK26" s="410" t="s">
        <v>3</v>
      </c>
      <c r="AL26" s="410" t="s">
        <v>132</v>
      </c>
      <c r="AM26" s="403"/>
      <c r="AN26" s="402"/>
    </row>
    <row r="27" spans="1:47" ht="16.2" thickBot="1" x14ac:dyDescent="0.35">
      <c r="A27" s="357" t="s">
        <v>149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423"/>
      <c r="X27" s="357" t="s">
        <v>44</v>
      </c>
      <c r="AM27" s="403"/>
      <c r="AN27" s="402"/>
    </row>
    <row r="28" spans="1:47" ht="15.6" x14ac:dyDescent="0.3">
      <c r="A28" s="425" t="s">
        <v>10</v>
      </c>
      <c r="B28" s="424" t="s">
        <v>76</v>
      </c>
      <c r="C28" s="424" t="s">
        <v>137</v>
      </c>
      <c r="D28" s="424" t="s">
        <v>25</v>
      </c>
      <c r="E28" s="424" t="s">
        <v>126</v>
      </c>
      <c r="F28" s="424" t="s">
        <v>74</v>
      </c>
      <c r="G28" s="424" t="s">
        <v>65</v>
      </c>
      <c r="H28" s="424" t="s">
        <v>28</v>
      </c>
      <c r="I28" s="424" t="s">
        <v>68</v>
      </c>
      <c r="J28" s="424" t="s">
        <v>127</v>
      </c>
      <c r="K28" s="424" t="s">
        <v>3</v>
      </c>
      <c r="L28" s="401"/>
      <c r="M28" s="357"/>
      <c r="N28" s="357"/>
      <c r="O28" s="357"/>
      <c r="P28" s="356"/>
      <c r="Q28" s="355"/>
      <c r="W28" s="423"/>
      <c r="X28" s="357"/>
      <c r="Y28" s="410" t="s">
        <v>38</v>
      </c>
      <c r="Z28" s="410" t="s">
        <v>62</v>
      </c>
      <c r="AA28" s="410" t="s">
        <v>26</v>
      </c>
      <c r="AB28" s="410" t="s">
        <v>74</v>
      </c>
      <c r="AC28" s="410" t="s">
        <v>80</v>
      </c>
      <c r="AD28" s="410" t="s">
        <v>120</v>
      </c>
      <c r="AE28" s="410" t="s">
        <v>49</v>
      </c>
      <c r="AF28" s="410" t="s">
        <v>37</v>
      </c>
      <c r="AG28" s="410" t="s">
        <v>127</v>
      </c>
      <c r="AH28" s="410" t="s">
        <v>105</v>
      </c>
      <c r="AI28" s="410" t="s">
        <v>133</v>
      </c>
      <c r="AJ28" s="410" t="s">
        <v>135</v>
      </c>
      <c r="AK28" s="410" t="s">
        <v>96</v>
      </c>
      <c r="AL28" s="410" t="s">
        <v>65</v>
      </c>
      <c r="AM28" s="403"/>
      <c r="AN28" s="402"/>
    </row>
    <row r="29" spans="1:47" ht="16.2" thickBot="1" x14ac:dyDescent="0.35">
      <c r="A29" s="357" t="s">
        <v>39</v>
      </c>
      <c r="B29" s="357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7"/>
      <c r="N29" s="357"/>
      <c r="O29" s="357"/>
      <c r="P29" s="356"/>
      <c r="Q29" s="355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403"/>
      <c r="AN29" s="402"/>
    </row>
    <row r="30" spans="1:47" ht="16.2" thickBot="1" x14ac:dyDescent="0.35">
      <c r="A30" s="506"/>
      <c r="B30" s="506"/>
      <c r="C30" s="506"/>
      <c r="D30" s="506"/>
      <c r="E30" s="506"/>
      <c r="F30" s="506"/>
      <c r="G30" s="506"/>
      <c r="H30" s="506"/>
      <c r="I30" s="506"/>
      <c r="J30" s="506"/>
      <c r="K30" s="506"/>
      <c r="L30" s="506"/>
      <c r="M30" s="506"/>
      <c r="N30" s="506"/>
      <c r="O30" s="506"/>
      <c r="P30" s="508"/>
      <c r="Q30" s="509"/>
      <c r="R30" s="507"/>
      <c r="S30" s="507"/>
      <c r="T30" s="507"/>
      <c r="U30" s="507"/>
      <c r="V30" s="507"/>
      <c r="X30" s="411" t="s">
        <v>136</v>
      </c>
      <c r="Y30" s="410" t="s">
        <v>115</v>
      </c>
      <c r="Z30" s="410" t="s">
        <v>26</v>
      </c>
      <c r="AA30" s="410" t="s">
        <v>120</v>
      </c>
      <c r="AB30" s="410" t="s">
        <v>133</v>
      </c>
      <c r="AC30" s="410" t="s">
        <v>42</v>
      </c>
      <c r="AD30" s="410" t="s">
        <v>58</v>
      </c>
      <c r="AE30" s="410" t="s">
        <v>79</v>
      </c>
      <c r="AF30" s="410" t="s">
        <v>12</v>
      </c>
      <c r="AG30" s="410" t="s">
        <v>48</v>
      </c>
      <c r="AH30" s="410" t="s">
        <v>76</v>
      </c>
      <c r="AI30" s="410" t="s">
        <v>128</v>
      </c>
      <c r="AJ30" s="410" t="s">
        <v>94</v>
      </c>
      <c r="AK30" s="410" t="s">
        <v>38</v>
      </c>
      <c r="AL30" s="410" t="s">
        <v>80</v>
      </c>
      <c r="AM30" s="410" t="s">
        <v>29</v>
      </c>
      <c r="AN30" s="410" t="s">
        <v>30</v>
      </c>
      <c r="AO30" s="410" t="s">
        <v>86</v>
      </c>
      <c r="AP30" s="410" t="s">
        <v>93</v>
      </c>
      <c r="AQ30" s="410" t="s">
        <v>1</v>
      </c>
      <c r="AR30" s="410" t="s">
        <v>125</v>
      </c>
      <c r="AS30" s="410" t="s">
        <v>117</v>
      </c>
    </row>
    <row r="31" spans="1:47" ht="15.6" x14ac:dyDescent="0.3">
      <c r="A31" s="510"/>
      <c r="B31" s="507"/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  <c r="V31" s="507"/>
      <c r="W31" s="423"/>
      <c r="X31" s="357" t="s">
        <v>139</v>
      </c>
      <c r="AM31" s="403"/>
      <c r="AN31" s="402"/>
    </row>
    <row r="32" spans="1:47" x14ac:dyDescent="0.25">
      <c r="A32" s="510"/>
      <c r="B32" s="506"/>
      <c r="C32" s="506"/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06"/>
      <c r="O32" s="506"/>
      <c r="P32" s="506"/>
      <c r="Q32" s="506"/>
      <c r="R32" s="506"/>
      <c r="S32" s="506"/>
      <c r="T32" s="506"/>
      <c r="U32" s="506"/>
      <c r="V32" s="506"/>
      <c r="W32" s="423"/>
      <c r="X32" s="357"/>
      <c r="Y32" s="410" t="s">
        <v>78</v>
      </c>
      <c r="Z32" s="410" t="s">
        <v>98</v>
      </c>
      <c r="AA32" s="410" t="s">
        <v>72</v>
      </c>
      <c r="AB32" s="410" t="s">
        <v>90</v>
      </c>
      <c r="AC32" s="410" t="s">
        <v>118</v>
      </c>
      <c r="AD32" s="410" t="s">
        <v>20</v>
      </c>
      <c r="AE32" s="410" t="s">
        <v>68</v>
      </c>
      <c r="AF32" s="410" t="s">
        <v>51</v>
      </c>
      <c r="AG32" s="410" t="s">
        <v>110</v>
      </c>
      <c r="AH32" s="410" t="s">
        <v>55</v>
      </c>
      <c r="AI32" s="410" t="s">
        <v>131</v>
      </c>
      <c r="AJ32" s="410" t="s">
        <v>63</v>
      </c>
      <c r="AK32" s="410" t="s">
        <v>62</v>
      </c>
      <c r="AL32" s="410" t="s">
        <v>15</v>
      </c>
      <c r="AM32" s="410" t="s">
        <v>97</v>
      </c>
      <c r="AN32" s="404"/>
    </row>
    <row r="33" spans="1:45" ht="15.6" x14ac:dyDescent="0.3">
      <c r="A33" s="507"/>
      <c r="B33" s="507"/>
      <c r="C33" s="507"/>
      <c r="D33" s="507"/>
      <c r="E33" s="507"/>
      <c r="F33" s="507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  <c r="S33" s="507"/>
      <c r="T33" s="507"/>
      <c r="U33" s="507"/>
      <c r="V33" s="507"/>
      <c r="X33" s="357"/>
      <c r="AG33" s="401"/>
      <c r="AH33" s="401"/>
      <c r="AI33" s="401"/>
      <c r="AJ33" s="401"/>
      <c r="AK33" s="401"/>
      <c r="AL33" s="401"/>
      <c r="AM33" s="403"/>
      <c r="AN33" s="402"/>
    </row>
    <row r="34" spans="1:45" ht="15.6" x14ac:dyDescent="0.3">
      <c r="A34" s="507"/>
      <c r="B34" s="506"/>
      <c r="C34" s="506"/>
      <c r="D34" s="506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  <c r="S34" s="507"/>
      <c r="T34" s="507"/>
      <c r="U34" s="507"/>
      <c r="V34" s="507"/>
      <c r="AL34" s="401"/>
      <c r="AM34" s="403"/>
      <c r="AN34" s="402"/>
    </row>
    <row r="35" spans="1:45" ht="22.8" x14ac:dyDescent="0.4">
      <c r="A35" s="558" t="s">
        <v>53</v>
      </c>
      <c r="B35" s="558"/>
      <c r="C35" s="558"/>
      <c r="D35" s="558"/>
      <c r="E35" s="558"/>
      <c r="F35" s="558"/>
      <c r="G35" s="414"/>
      <c r="H35" s="414"/>
      <c r="I35" s="414"/>
      <c r="J35" s="414"/>
      <c r="K35" s="414"/>
      <c r="L35" s="414"/>
      <c r="M35" s="414"/>
      <c r="N35" s="414"/>
      <c r="O35" s="413"/>
      <c r="P35" s="413"/>
      <c r="Q35" s="403"/>
      <c r="R35" s="403"/>
      <c r="S35" s="403"/>
      <c r="T35" s="403"/>
      <c r="U35" s="403"/>
      <c r="V35" s="403"/>
      <c r="X35" s="361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</row>
    <row r="36" spans="1:45" ht="23.4" thickBot="1" x14ac:dyDescent="0.45">
      <c r="A36" s="501"/>
      <c r="B36" s="501"/>
      <c r="C36" s="501"/>
      <c r="D36" s="501"/>
      <c r="E36" s="501"/>
      <c r="F36" s="501"/>
      <c r="G36" s="414"/>
      <c r="H36" s="414"/>
      <c r="I36" s="414"/>
      <c r="J36" s="414"/>
      <c r="K36" s="414"/>
      <c r="L36" s="414"/>
      <c r="M36" s="414"/>
      <c r="N36" s="414"/>
      <c r="O36" s="413"/>
      <c r="P36" s="413"/>
      <c r="Q36" s="403"/>
      <c r="R36" s="403"/>
      <c r="S36" s="403"/>
      <c r="T36" s="403"/>
      <c r="U36" s="403"/>
      <c r="V36" s="403"/>
      <c r="X36" s="357"/>
    </row>
    <row r="37" spans="1:45" ht="102" customHeight="1" thickBot="1" x14ac:dyDescent="0.55000000000000004">
      <c r="A37" s="539" t="str">
        <f>CONCATENATE("DEGEN        ",AE3)</f>
        <v>DEGEN        klein wapen</v>
      </c>
      <c r="B37" s="540"/>
      <c r="C37" s="541" t="str">
        <f>CONCATENATE(AC3,"                     ", AD3)</f>
        <v>LOPER 2                     elektrisch</v>
      </c>
      <c r="D37" s="542"/>
      <c r="E37" s="543"/>
      <c r="F37" s="543"/>
      <c r="G37" s="543"/>
      <c r="H37" s="543"/>
      <c r="I37" s="543"/>
      <c r="J37" s="543"/>
      <c r="K37" s="544"/>
      <c r="L37" s="545">
        <f>AA3</f>
        <v>1</v>
      </c>
      <c r="M37" s="546"/>
      <c r="N37" s="499" t="s">
        <v>69</v>
      </c>
      <c r="O37" s="547" t="s">
        <v>151</v>
      </c>
      <c r="P37" s="548"/>
      <c r="Q37" s="547" t="s">
        <v>150</v>
      </c>
      <c r="R37" s="548"/>
      <c r="S37" s="547" t="s">
        <v>73</v>
      </c>
      <c r="T37" s="548"/>
      <c r="U37" s="559" t="s">
        <v>95</v>
      </c>
      <c r="V37" s="560"/>
      <c r="W37" s="146" t="s">
        <v>142</v>
      </c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/>
      <c r="AN37" s="357"/>
      <c r="AO37" s="357"/>
      <c r="AP37" s="357"/>
      <c r="AQ37" s="357"/>
      <c r="AR37" s="357"/>
      <c r="AS37" s="357"/>
    </row>
    <row r="38" spans="1:45" ht="16.2" thickBot="1" x14ac:dyDescent="0.35">
      <c r="A38" s="396" t="s">
        <v>100</v>
      </c>
      <c r="B38" s="400"/>
      <c r="C38" s="399">
        <v>1</v>
      </c>
      <c r="D38" s="398">
        <v>2</v>
      </c>
      <c r="E38" s="398">
        <v>3</v>
      </c>
      <c r="F38" s="398">
        <v>4</v>
      </c>
      <c r="G38" s="398">
        <v>5</v>
      </c>
      <c r="H38" s="398">
        <v>6</v>
      </c>
      <c r="I38" s="398">
        <v>7</v>
      </c>
      <c r="J38" s="398">
        <v>8</v>
      </c>
      <c r="K38" s="398">
        <v>9</v>
      </c>
      <c r="L38" s="397">
        <v>10</v>
      </c>
      <c r="M38" s="397">
        <v>11</v>
      </c>
      <c r="N38" s="394">
        <v>12</v>
      </c>
      <c r="O38" s="396" t="s">
        <v>99</v>
      </c>
      <c r="P38" s="395" t="s">
        <v>101</v>
      </c>
      <c r="Q38" s="393" t="s">
        <v>99</v>
      </c>
      <c r="R38" s="394" t="s">
        <v>101</v>
      </c>
      <c r="S38" s="393" t="s">
        <v>99</v>
      </c>
      <c r="T38" s="392" t="s">
        <v>101</v>
      </c>
      <c r="U38" s="561"/>
      <c r="V38" s="562"/>
      <c r="X38" s="422" t="s">
        <v>39</v>
      </c>
      <c r="Y38" s="421" t="s">
        <v>130</v>
      </c>
      <c r="Z38" s="421" t="s">
        <v>118</v>
      </c>
      <c r="AA38" s="421" t="s">
        <v>28</v>
      </c>
      <c r="AB38" s="421" t="s">
        <v>83</v>
      </c>
      <c r="AC38" s="421" t="s">
        <v>1</v>
      </c>
      <c r="AD38" s="421" t="s">
        <v>78</v>
      </c>
      <c r="AE38" s="421" t="s">
        <v>63</v>
      </c>
      <c r="AF38" s="421" t="s">
        <v>134</v>
      </c>
      <c r="AG38" s="421" t="s">
        <v>126</v>
      </c>
      <c r="AH38" s="421" t="s">
        <v>45</v>
      </c>
      <c r="AI38" s="421" t="s">
        <v>25</v>
      </c>
      <c r="AJ38" s="421" t="s">
        <v>81</v>
      </c>
      <c r="AK38" s="421" t="s">
        <v>3</v>
      </c>
      <c r="AL38" s="421" t="s">
        <v>33</v>
      </c>
      <c r="AM38" s="421" t="s">
        <v>76</v>
      </c>
      <c r="AN38" s="421" t="s">
        <v>108</v>
      </c>
      <c r="AO38" s="421" t="s">
        <v>137</v>
      </c>
      <c r="AP38" s="421" t="s">
        <v>16</v>
      </c>
      <c r="AQ38" s="421" t="s">
        <v>17</v>
      </c>
      <c r="AR38" s="421" t="s">
        <v>109</v>
      </c>
      <c r="AS38" s="421" t="s">
        <v>15</v>
      </c>
    </row>
    <row r="39" spans="1:45" ht="15.6" x14ac:dyDescent="0.3">
      <c r="A39" s="311"/>
      <c r="B39" s="380">
        <v>1</v>
      </c>
      <c r="C39" s="391"/>
      <c r="D39" s="390"/>
      <c r="E39" s="390"/>
      <c r="F39" s="390"/>
      <c r="G39" s="390"/>
      <c r="H39" s="390"/>
      <c r="I39" s="390"/>
      <c r="J39" s="389"/>
      <c r="K39" s="389"/>
      <c r="L39" s="389"/>
      <c r="M39" s="389"/>
      <c r="N39" s="387"/>
      <c r="O39" s="372"/>
      <c r="P39" s="373"/>
      <c r="Q39" s="372"/>
      <c r="R39" s="373"/>
      <c r="S39" s="372"/>
      <c r="T39" s="371"/>
      <c r="U39" s="549"/>
      <c r="V39" s="550"/>
      <c r="X39" s="357" t="s">
        <v>32</v>
      </c>
    </row>
    <row r="40" spans="1:45" ht="15.6" x14ac:dyDescent="0.3">
      <c r="A40" s="462"/>
      <c r="B40" s="382">
        <v>2</v>
      </c>
      <c r="C40" s="386"/>
      <c r="D40" s="384"/>
      <c r="E40" s="385"/>
      <c r="F40" s="385"/>
      <c r="G40" s="385"/>
      <c r="H40" s="385"/>
      <c r="I40" s="385"/>
      <c r="J40" s="388"/>
      <c r="K40" s="388"/>
      <c r="L40" s="388"/>
      <c r="M40" s="388"/>
      <c r="N40" s="387"/>
      <c r="O40" s="372"/>
      <c r="P40" s="373"/>
      <c r="Q40" s="372"/>
      <c r="R40" s="373"/>
      <c r="S40" s="372"/>
      <c r="T40" s="371"/>
      <c r="U40" s="549"/>
      <c r="V40" s="550"/>
      <c r="X40" s="357"/>
      <c r="Y40" s="410" t="s">
        <v>84</v>
      </c>
      <c r="Z40" s="410" t="s">
        <v>24</v>
      </c>
      <c r="AA40" s="410" t="s">
        <v>48</v>
      </c>
      <c r="AB40" s="410" t="s">
        <v>2</v>
      </c>
      <c r="AC40" s="410" t="s">
        <v>132</v>
      </c>
      <c r="AD40" s="410" t="s">
        <v>55</v>
      </c>
      <c r="AE40" s="410" t="s">
        <v>51</v>
      </c>
      <c r="AF40" s="410" t="s">
        <v>12</v>
      </c>
      <c r="AG40" s="410" t="s">
        <v>121</v>
      </c>
      <c r="AH40" s="410" t="s">
        <v>37</v>
      </c>
      <c r="AI40" s="410" t="s">
        <v>86</v>
      </c>
      <c r="AJ40" s="410" t="s">
        <v>116</v>
      </c>
      <c r="AK40" s="410" t="s">
        <v>115</v>
      </c>
      <c r="AL40" s="410" t="s">
        <v>120</v>
      </c>
      <c r="AM40" s="410" t="s">
        <v>59</v>
      </c>
      <c r="AN40" s="410" t="s">
        <v>50</v>
      </c>
      <c r="AO40" s="410" t="s">
        <v>75</v>
      </c>
      <c r="AP40" s="410" t="s">
        <v>123</v>
      </c>
      <c r="AQ40" s="410" t="s">
        <v>98</v>
      </c>
      <c r="AR40" s="410" t="s">
        <v>49</v>
      </c>
      <c r="AS40" s="410" t="s">
        <v>58</v>
      </c>
    </row>
    <row r="41" spans="1:45" ht="15.6" x14ac:dyDescent="0.3">
      <c r="A41" s="301"/>
      <c r="B41" s="380">
        <v>3</v>
      </c>
      <c r="C41" s="386"/>
      <c r="D41" s="385"/>
      <c r="E41" s="384"/>
      <c r="F41" s="385"/>
      <c r="G41" s="385"/>
      <c r="H41" s="385"/>
      <c r="I41" s="385"/>
      <c r="J41" s="388"/>
      <c r="K41" s="388"/>
      <c r="L41" s="388"/>
      <c r="M41" s="388"/>
      <c r="N41" s="387"/>
      <c r="O41" s="372"/>
      <c r="P41" s="373"/>
      <c r="Q41" s="372"/>
      <c r="R41" s="373"/>
      <c r="S41" s="372"/>
      <c r="T41" s="371"/>
      <c r="U41" s="549"/>
      <c r="V41" s="550"/>
      <c r="X41" s="401"/>
      <c r="AE41" s="401"/>
      <c r="AF41" s="401"/>
      <c r="AG41" s="401"/>
      <c r="AH41" s="401"/>
      <c r="AI41" s="401"/>
      <c r="AJ41" s="401"/>
      <c r="AK41" s="401"/>
      <c r="AL41" s="401"/>
      <c r="AM41" s="500"/>
      <c r="AN41" s="404"/>
    </row>
    <row r="42" spans="1:45" ht="15.6" x14ac:dyDescent="0.3">
      <c r="A42" s="301"/>
      <c r="B42" s="382">
        <v>4</v>
      </c>
      <c r="C42" s="386"/>
      <c r="D42" s="385"/>
      <c r="E42" s="385"/>
      <c r="F42" s="384"/>
      <c r="G42" s="385"/>
      <c r="H42" s="385"/>
      <c r="I42" s="385"/>
      <c r="J42" s="388"/>
      <c r="K42" s="388"/>
      <c r="L42" s="388"/>
      <c r="M42" s="388"/>
      <c r="N42" s="387"/>
      <c r="O42" s="372"/>
      <c r="P42" s="373"/>
      <c r="Q42" s="372"/>
      <c r="R42" s="373"/>
      <c r="S42" s="372"/>
      <c r="T42" s="371"/>
      <c r="U42" s="549"/>
      <c r="V42" s="550"/>
      <c r="Y42" s="410" t="s">
        <v>62</v>
      </c>
      <c r="Z42" s="410" t="s">
        <v>67</v>
      </c>
      <c r="AA42" s="410" t="s">
        <v>43</v>
      </c>
      <c r="AM42" s="500"/>
      <c r="AN42" s="404"/>
    </row>
    <row r="43" spans="1:45" ht="15.6" x14ac:dyDescent="0.3">
      <c r="A43" s="515"/>
      <c r="B43" s="380">
        <v>5</v>
      </c>
      <c r="C43" s="386"/>
      <c r="D43" s="385"/>
      <c r="E43" s="385"/>
      <c r="F43" s="385"/>
      <c r="G43" s="384"/>
      <c r="H43" s="385"/>
      <c r="I43" s="385"/>
      <c r="J43" s="388"/>
      <c r="K43" s="388"/>
      <c r="L43" s="388"/>
      <c r="M43" s="388"/>
      <c r="N43" s="387"/>
      <c r="O43" s="372"/>
      <c r="P43" s="373"/>
      <c r="Q43" s="372"/>
      <c r="R43" s="373"/>
      <c r="S43" s="372"/>
      <c r="T43" s="371"/>
      <c r="U43" s="549"/>
      <c r="V43" s="550"/>
      <c r="AM43" s="356"/>
      <c r="AN43" s="355"/>
    </row>
    <row r="44" spans="1:45" ht="15.6" x14ac:dyDescent="0.3">
      <c r="A44" s="301"/>
      <c r="B44" s="382">
        <v>6</v>
      </c>
      <c r="C44" s="386"/>
      <c r="D44" s="385"/>
      <c r="E44" s="385"/>
      <c r="F44" s="385"/>
      <c r="G44" s="385"/>
      <c r="H44" s="384"/>
      <c r="I44" s="385"/>
      <c r="J44" s="388"/>
      <c r="K44" s="388"/>
      <c r="L44" s="388"/>
      <c r="M44" s="388"/>
      <c r="N44" s="387"/>
      <c r="O44" s="372"/>
      <c r="P44" s="373"/>
      <c r="Q44" s="372"/>
      <c r="R44" s="373"/>
      <c r="S44" s="372"/>
      <c r="T44" s="371"/>
      <c r="U44" s="549"/>
      <c r="V44" s="550"/>
      <c r="AM44" s="356"/>
      <c r="AN44" s="355"/>
    </row>
    <row r="45" spans="1:45" ht="15.6" x14ac:dyDescent="0.3">
      <c r="A45" s="301"/>
      <c r="B45" s="380">
        <v>7</v>
      </c>
      <c r="C45" s="386"/>
      <c r="D45" s="385"/>
      <c r="E45" s="385"/>
      <c r="F45" s="385"/>
      <c r="G45" s="385"/>
      <c r="H45" s="385"/>
      <c r="I45" s="384"/>
      <c r="J45" s="383"/>
      <c r="K45" s="383"/>
      <c r="L45" s="383"/>
      <c r="M45" s="383"/>
      <c r="N45" s="374"/>
      <c r="O45" s="372"/>
      <c r="P45" s="373"/>
      <c r="Q45" s="372"/>
      <c r="R45" s="373"/>
      <c r="S45" s="372"/>
      <c r="T45" s="371"/>
      <c r="U45" s="549"/>
      <c r="V45" s="550"/>
      <c r="X45" s="420">
        <v>11</v>
      </c>
      <c r="Y45" s="410" t="s">
        <v>40</v>
      </c>
      <c r="Z45" s="410" t="s">
        <v>87</v>
      </c>
      <c r="AA45" s="410" t="s">
        <v>24</v>
      </c>
      <c r="AB45" s="410" t="s">
        <v>86</v>
      </c>
      <c r="AC45" s="410" t="s">
        <v>108</v>
      </c>
      <c r="AD45" s="410" t="s">
        <v>85</v>
      </c>
      <c r="AE45" s="410" t="s">
        <v>58</v>
      </c>
      <c r="AF45" s="410" t="s">
        <v>84</v>
      </c>
      <c r="AG45" s="410" t="s">
        <v>140</v>
      </c>
      <c r="AH45" s="410" t="s">
        <v>61</v>
      </c>
      <c r="AI45" s="410" t="s">
        <v>43</v>
      </c>
      <c r="AJ45" s="410" t="s">
        <v>124</v>
      </c>
      <c r="AK45" s="410" t="s">
        <v>15</v>
      </c>
      <c r="AL45" s="410" t="s">
        <v>62</v>
      </c>
      <c r="AM45" s="410" t="s">
        <v>63</v>
      </c>
      <c r="AN45" s="410" t="s">
        <v>115</v>
      </c>
      <c r="AO45" s="410" t="s">
        <v>33</v>
      </c>
      <c r="AP45" s="410" t="s">
        <v>21</v>
      </c>
      <c r="AQ45" s="410" t="s">
        <v>28</v>
      </c>
      <c r="AR45" s="410" t="s">
        <v>137</v>
      </c>
      <c r="AS45" s="410" t="s">
        <v>131</v>
      </c>
    </row>
    <row r="46" spans="1:45" ht="15.6" x14ac:dyDescent="0.3">
      <c r="A46" s="477"/>
      <c r="B46" s="382">
        <v>8</v>
      </c>
      <c r="C46" s="379"/>
      <c r="D46" s="378"/>
      <c r="E46" s="378"/>
      <c r="F46" s="378"/>
      <c r="G46" s="378"/>
      <c r="H46" s="378"/>
      <c r="I46" s="377"/>
      <c r="J46" s="375"/>
      <c r="K46" s="376"/>
      <c r="L46" s="376"/>
      <c r="M46" s="376"/>
      <c r="N46" s="374"/>
      <c r="O46" s="372"/>
      <c r="P46" s="373"/>
      <c r="Q46" s="372"/>
      <c r="R46" s="373"/>
      <c r="S46" s="372"/>
      <c r="T46" s="371"/>
      <c r="U46" s="549"/>
      <c r="V46" s="550"/>
      <c r="X46" s="401">
        <v>55</v>
      </c>
      <c r="AM46" s="500"/>
      <c r="AN46" s="404"/>
    </row>
    <row r="47" spans="1:45" ht="15.6" x14ac:dyDescent="0.3">
      <c r="A47" s="381"/>
      <c r="B47" s="380">
        <v>9</v>
      </c>
      <c r="C47" s="379"/>
      <c r="D47" s="378"/>
      <c r="E47" s="378"/>
      <c r="F47" s="378"/>
      <c r="G47" s="378"/>
      <c r="H47" s="378"/>
      <c r="I47" s="377"/>
      <c r="J47" s="376"/>
      <c r="K47" s="375"/>
      <c r="L47" s="376"/>
      <c r="M47" s="376"/>
      <c r="N47" s="374"/>
      <c r="O47" s="372"/>
      <c r="P47" s="373"/>
      <c r="Q47" s="372"/>
      <c r="R47" s="373"/>
      <c r="S47" s="372"/>
      <c r="T47" s="371"/>
      <c r="U47" s="549"/>
      <c r="V47" s="550"/>
      <c r="Y47" s="410" t="s">
        <v>55</v>
      </c>
      <c r="Z47" s="410" t="s">
        <v>81</v>
      </c>
      <c r="AA47" s="410" t="s">
        <v>22</v>
      </c>
      <c r="AB47" s="410" t="s">
        <v>126</v>
      </c>
      <c r="AC47" s="410" t="s">
        <v>105</v>
      </c>
      <c r="AD47" s="410" t="s">
        <v>78</v>
      </c>
      <c r="AE47" s="410" t="s">
        <v>75</v>
      </c>
      <c r="AF47" s="410" t="s">
        <v>129</v>
      </c>
      <c r="AG47" s="410" t="s">
        <v>14</v>
      </c>
      <c r="AH47" s="410" t="s">
        <v>109</v>
      </c>
      <c r="AI47" s="410" t="s">
        <v>38</v>
      </c>
      <c r="AJ47" s="410" t="s">
        <v>94</v>
      </c>
      <c r="AK47" s="410" t="s">
        <v>128</v>
      </c>
      <c r="AL47" s="410" t="s">
        <v>2</v>
      </c>
      <c r="AM47" s="410" t="s">
        <v>42</v>
      </c>
      <c r="AN47" s="410" t="s">
        <v>50</v>
      </c>
      <c r="AO47" s="410" t="s">
        <v>8</v>
      </c>
      <c r="AP47" s="410" t="s">
        <v>59</v>
      </c>
      <c r="AQ47" s="410" t="s">
        <v>104</v>
      </c>
      <c r="AR47" s="410" t="s">
        <v>130</v>
      </c>
      <c r="AS47" s="410" t="s">
        <v>51</v>
      </c>
    </row>
    <row r="48" spans="1:45" ht="15.6" x14ac:dyDescent="0.3">
      <c r="A48" s="381"/>
      <c r="B48" s="382">
        <v>10</v>
      </c>
      <c r="C48" s="379"/>
      <c r="D48" s="378"/>
      <c r="E48" s="378"/>
      <c r="F48" s="378"/>
      <c r="G48" s="378"/>
      <c r="H48" s="378"/>
      <c r="I48" s="377"/>
      <c r="J48" s="376"/>
      <c r="K48" s="376"/>
      <c r="L48" s="375"/>
      <c r="M48" s="376"/>
      <c r="N48" s="374"/>
      <c r="O48" s="372"/>
      <c r="P48" s="373"/>
      <c r="Q48" s="372"/>
      <c r="R48" s="373"/>
      <c r="S48" s="372"/>
      <c r="T48" s="371"/>
      <c r="U48" s="549"/>
      <c r="V48" s="550"/>
    </row>
    <row r="49" spans="1:45" ht="15.6" x14ac:dyDescent="0.3">
      <c r="A49" s="381"/>
      <c r="B49" s="380">
        <v>11</v>
      </c>
      <c r="C49" s="379"/>
      <c r="D49" s="378"/>
      <c r="E49" s="378"/>
      <c r="F49" s="378"/>
      <c r="G49" s="378"/>
      <c r="H49" s="378"/>
      <c r="I49" s="377"/>
      <c r="J49" s="376"/>
      <c r="K49" s="376"/>
      <c r="L49" s="376"/>
      <c r="M49" s="375"/>
      <c r="N49" s="374"/>
      <c r="O49" s="372"/>
      <c r="P49" s="373"/>
      <c r="Q49" s="372"/>
      <c r="R49" s="373"/>
      <c r="S49" s="372"/>
      <c r="T49" s="371"/>
      <c r="U49" s="549"/>
      <c r="V49" s="550"/>
      <c r="Y49" s="419" t="s">
        <v>110</v>
      </c>
      <c r="Z49" s="419" t="s">
        <v>36</v>
      </c>
      <c r="AA49" s="419" t="s">
        <v>134</v>
      </c>
      <c r="AB49" s="419" t="s">
        <v>65</v>
      </c>
      <c r="AC49" s="419" t="s">
        <v>3</v>
      </c>
      <c r="AD49" s="419" t="s">
        <v>19</v>
      </c>
      <c r="AE49" s="419" t="s">
        <v>83</v>
      </c>
      <c r="AF49" s="419" t="s">
        <v>16</v>
      </c>
      <c r="AG49" s="419" t="s">
        <v>76</v>
      </c>
      <c r="AH49" s="419" t="s">
        <v>23</v>
      </c>
      <c r="AI49" s="419" t="s">
        <v>17</v>
      </c>
      <c r="AJ49" s="419" t="s">
        <v>118</v>
      </c>
      <c r="AK49" s="419" t="s">
        <v>45</v>
      </c>
    </row>
    <row r="50" spans="1:45" ht="16.2" thickBot="1" x14ac:dyDescent="0.35">
      <c r="A50" s="370"/>
      <c r="B50" s="369">
        <v>12</v>
      </c>
      <c r="C50" s="368"/>
      <c r="D50" s="367"/>
      <c r="E50" s="367"/>
      <c r="F50" s="367"/>
      <c r="G50" s="367"/>
      <c r="H50" s="367"/>
      <c r="I50" s="367"/>
      <c r="J50" s="366"/>
      <c r="K50" s="366"/>
      <c r="L50" s="366"/>
      <c r="M50" s="366"/>
      <c r="N50" s="365"/>
      <c r="O50" s="363"/>
      <c r="P50" s="364"/>
      <c r="Q50" s="363"/>
      <c r="R50" s="364"/>
      <c r="S50" s="363"/>
      <c r="T50" s="362"/>
      <c r="U50" s="556"/>
      <c r="V50" s="557"/>
      <c r="X50" s="406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</row>
    <row r="51" spans="1:45" ht="16.2" thickBot="1" x14ac:dyDescent="0.35">
      <c r="A51" s="416"/>
      <c r="B51" s="415"/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3"/>
      <c r="P51" s="413"/>
      <c r="Q51" s="403"/>
      <c r="R51" s="403"/>
      <c r="S51" s="403"/>
      <c r="T51" s="403"/>
      <c r="U51" s="403"/>
      <c r="V51" s="403"/>
      <c r="X51" s="411" t="s">
        <v>46</v>
      </c>
      <c r="Y51" s="410" t="s">
        <v>57</v>
      </c>
      <c r="Z51" s="410" t="s">
        <v>40</v>
      </c>
      <c r="AA51" s="410" t="s">
        <v>87</v>
      </c>
      <c r="AB51" s="410" t="s">
        <v>24</v>
      </c>
      <c r="AC51" s="410" t="s">
        <v>86</v>
      </c>
      <c r="AD51" s="410" t="s">
        <v>108</v>
      </c>
      <c r="AE51" s="410" t="s">
        <v>85</v>
      </c>
      <c r="AF51" s="410" t="s">
        <v>70</v>
      </c>
      <c r="AG51" s="410" t="s">
        <v>58</v>
      </c>
      <c r="AH51" s="410" t="s">
        <v>84</v>
      </c>
      <c r="AI51" s="410" t="s">
        <v>140</v>
      </c>
      <c r="AJ51" s="410" t="s">
        <v>61</v>
      </c>
      <c r="AK51" s="410" t="s">
        <v>43</v>
      </c>
      <c r="AL51" s="410" t="s">
        <v>124</v>
      </c>
      <c r="AM51" s="410" t="s">
        <v>92</v>
      </c>
      <c r="AN51" s="410" t="s">
        <v>15</v>
      </c>
      <c r="AO51" s="410" t="s">
        <v>62</v>
      </c>
      <c r="AP51" s="410" t="s">
        <v>63</v>
      </c>
      <c r="AQ51" s="410" t="s">
        <v>115</v>
      </c>
      <c r="AR51" s="410" t="s">
        <v>33</v>
      </c>
      <c r="AS51" s="410" t="s">
        <v>21</v>
      </c>
    </row>
    <row r="52" spans="1:45" ht="16.2" thickBot="1" x14ac:dyDescent="0.35">
      <c r="A52" s="357" t="s">
        <v>149</v>
      </c>
      <c r="B52" s="415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3"/>
      <c r="P52" s="413"/>
      <c r="Q52" s="403"/>
      <c r="R52" s="403"/>
      <c r="S52" s="403"/>
      <c r="T52" s="403"/>
      <c r="U52" s="403"/>
      <c r="V52" s="403"/>
      <c r="X52" s="357" t="s">
        <v>91</v>
      </c>
    </row>
    <row r="53" spans="1:45" ht="15" x14ac:dyDescent="0.25">
      <c r="A53" s="425" t="s">
        <v>10</v>
      </c>
      <c r="B53" s="424" t="s">
        <v>76</v>
      </c>
      <c r="C53" s="424" t="s">
        <v>137</v>
      </c>
      <c r="D53" s="424" t="s">
        <v>25</v>
      </c>
      <c r="E53" s="424" t="s">
        <v>126</v>
      </c>
      <c r="F53" s="424" t="s">
        <v>74</v>
      </c>
      <c r="G53" s="424" t="s">
        <v>65</v>
      </c>
      <c r="H53" s="424" t="s">
        <v>28</v>
      </c>
      <c r="I53" s="424" t="s">
        <v>68</v>
      </c>
      <c r="J53" s="424" t="s">
        <v>127</v>
      </c>
      <c r="K53" s="424" t="s">
        <v>3</v>
      </c>
      <c r="L53" s="401"/>
      <c r="M53" s="357"/>
      <c r="N53" s="357"/>
      <c r="O53" s="357"/>
      <c r="P53" s="356"/>
      <c r="Q53" s="355"/>
      <c r="Y53" s="410" t="s">
        <v>113</v>
      </c>
      <c r="Z53" s="410" t="s">
        <v>28</v>
      </c>
      <c r="AA53" s="410" t="s">
        <v>137</v>
      </c>
      <c r="AB53" s="410" t="s">
        <v>131</v>
      </c>
      <c r="AC53" s="410" t="s">
        <v>55</v>
      </c>
      <c r="AD53" s="410" t="s">
        <v>81</v>
      </c>
      <c r="AE53" s="410" t="s">
        <v>22</v>
      </c>
      <c r="AF53" s="410" t="s">
        <v>35</v>
      </c>
      <c r="AG53" s="410" t="s">
        <v>126</v>
      </c>
      <c r="AH53" s="410" t="s">
        <v>105</v>
      </c>
      <c r="AI53" s="410" t="s">
        <v>78</v>
      </c>
      <c r="AJ53" s="410" t="s">
        <v>75</v>
      </c>
      <c r="AK53" s="410" t="s">
        <v>129</v>
      </c>
      <c r="AL53" s="410" t="s">
        <v>14</v>
      </c>
      <c r="AM53" s="410" t="s">
        <v>41</v>
      </c>
      <c r="AN53" s="410" t="s">
        <v>109</v>
      </c>
      <c r="AO53" s="410" t="s">
        <v>38</v>
      </c>
      <c r="AP53" s="410" t="s">
        <v>94</v>
      </c>
      <c r="AQ53" s="410" t="s">
        <v>128</v>
      </c>
      <c r="AR53" s="410" t="s">
        <v>2</v>
      </c>
      <c r="AS53" s="410" t="s">
        <v>4</v>
      </c>
    </row>
    <row r="54" spans="1:45" ht="15" x14ac:dyDescent="0.25">
      <c r="A54" s="357" t="s">
        <v>39</v>
      </c>
      <c r="B54" s="357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7"/>
      <c r="N54" s="357"/>
      <c r="O54" s="357"/>
      <c r="P54" s="356"/>
      <c r="Q54" s="355"/>
      <c r="X54" s="401"/>
    </row>
    <row r="55" spans="1:45" ht="16.2" thickBot="1" x14ac:dyDescent="0.35">
      <c r="A55" s="506"/>
      <c r="B55" s="506"/>
      <c r="C55" s="506"/>
      <c r="D55" s="506"/>
      <c r="E55" s="506"/>
      <c r="F55" s="506"/>
      <c r="G55" s="506"/>
      <c r="H55" s="506"/>
      <c r="I55" s="506"/>
      <c r="J55" s="506"/>
      <c r="K55" s="506"/>
      <c r="L55" s="506"/>
      <c r="M55" s="506"/>
      <c r="N55" s="506"/>
      <c r="O55" s="506"/>
      <c r="P55" s="508"/>
      <c r="Q55" s="509"/>
      <c r="R55" s="507"/>
      <c r="S55" s="507"/>
      <c r="T55" s="507"/>
      <c r="U55" s="507"/>
      <c r="V55" s="507"/>
      <c r="X55" s="401"/>
      <c r="Y55" s="410" t="s">
        <v>42</v>
      </c>
      <c r="Z55" s="410" t="s">
        <v>50</v>
      </c>
      <c r="AA55" s="410" t="s">
        <v>8</v>
      </c>
      <c r="AB55" s="410" t="s">
        <v>59</v>
      </c>
      <c r="AC55" s="410" t="s">
        <v>5</v>
      </c>
      <c r="AD55" s="410" t="s">
        <v>104</v>
      </c>
      <c r="AE55" s="410" t="s">
        <v>130</v>
      </c>
      <c r="AF55" s="410" t="s">
        <v>51</v>
      </c>
      <c r="AG55" s="410" t="s">
        <v>110</v>
      </c>
      <c r="AH55" s="410" t="s">
        <v>82</v>
      </c>
      <c r="AI55" s="417" t="s">
        <v>36</v>
      </c>
      <c r="AJ55" s="417" t="s">
        <v>134</v>
      </c>
      <c r="AK55" s="417" t="s">
        <v>65</v>
      </c>
      <c r="AL55" s="417" t="s">
        <v>3</v>
      </c>
      <c r="AM55" s="417" t="s">
        <v>102</v>
      </c>
      <c r="AN55" s="417" t="s">
        <v>19</v>
      </c>
      <c r="AO55" s="417" t="s">
        <v>83</v>
      </c>
      <c r="AP55" s="417" t="s">
        <v>16</v>
      </c>
      <c r="AQ55" s="417" t="s">
        <v>76</v>
      </c>
      <c r="AR55" s="417" t="s">
        <v>103</v>
      </c>
      <c r="AS55" s="417" t="s">
        <v>23</v>
      </c>
    </row>
    <row r="56" spans="1:45" ht="16.2" thickTop="1" x14ac:dyDescent="0.3">
      <c r="A56" s="511"/>
      <c r="B56" s="512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4"/>
      <c r="P56" s="514"/>
      <c r="Q56" s="508"/>
      <c r="R56" s="508"/>
      <c r="S56" s="508"/>
      <c r="T56" s="508"/>
      <c r="U56" s="508"/>
      <c r="V56" s="508"/>
    </row>
    <row r="57" spans="1:45" ht="16.2" thickBot="1" x14ac:dyDescent="0.35">
      <c r="A57" s="511"/>
      <c r="B57" s="512"/>
      <c r="C57" s="513"/>
      <c r="D57" s="513"/>
      <c r="E57" s="513"/>
      <c r="F57" s="513"/>
      <c r="G57" s="513"/>
      <c r="H57" s="513"/>
      <c r="I57" s="513"/>
      <c r="J57" s="513"/>
      <c r="K57" s="513"/>
      <c r="L57" s="513"/>
      <c r="M57" s="513"/>
      <c r="N57" s="513"/>
      <c r="O57" s="514"/>
      <c r="P57" s="514"/>
      <c r="Q57" s="508"/>
      <c r="R57" s="508"/>
      <c r="S57" s="508"/>
      <c r="T57" s="508"/>
      <c r="U57" s="508"/>
      <c r="V57" s="508"/>
      <c r="Y57" s="417" t="s">
        <v>17</v>
      </c>
      <c r="Z57" s="417" t="s">
        <v>118</v>
      </c>
      <c r="AA57" s="417" t="s">
        <v>45</v>
      </c>
    </row>
    <row r="58" spans="1:45" ht="16.2" thickTop="1" x14ac:dyDescent="0.3">
      <c r="A58" s="511"/>
      <c r="B58" s="512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4"/>
      <c r="P58" s="514"/>
      <c r="Q58" s="508"/>
      <c r="R58" s="508"/>
      <c r="S58" s="508"/>
      <c r="T58" s="508"/>
      <c r="U58" s="508"/>
      <c r="V58" s="508"/>
      <c r="X58" s="401"/>
      <c r="Y58" s="412"/>
      <c r="Z58" s="412"/>
      <c r="AA58" s="412"/>
      <c r="AB58" s="412"/>
      <c r="AC58" s="412"/>
      <c r="AD58" s="412"/>
      <c r="AE58" s="412"/>
      <c r="AF58" s="412"/>
      <c r="AG58" s="412"/>
      <c r="AH58" s="412"/>
      <c r="AI58" s="412"/>
      <c r="AJ58" s="412"/>
      <c r="AK58" s="412"/>
      <c r="AL58" s="412"/>
      <c r="AM58" s="356"/>
      <c r="AN58" s="355"/>
    </row>
    <row r="59" spans="1:45" ht="15.6" x14ac:dyDescent="0.3">
      <c r="A59" s="511"/>
      <c r="B59" s="512"/>
      <c r="C59" s="513"/>
      <c r="D59" s="513"/>
      <c r="E59" s="513"/>
      <c r="F59" s="513"/>
      <c r="G59" s="513"/>
      <c r="H59" s="513"/>
      <c r="I59" s="513"/>
      <c r="J59" s="513"/>
      <c r="K59" s="513"/>
      <c r="L59" s="513"/>
      <c r="M59" s="513"/>
      <c r="N59" s="513"/>
      <c r="O59" s="514"/>
      <c r="P59" s="514"/>
      <c r="Q59" s="508"/>
      <c r="R59" s="508"/>
      <c r="S59" s="508"/>
      <c r="T59" s="508"/>
      <c r="U59" s="508"/>
      <c r="V59" s="508"/>
      <c r="X59" s="401"/>
      <c r="Y59" s="412"/>
      <c r="Z59" s="412"/>
      <c r="AA59" s="412"/>
      <c r="AB59" s="412"/>
      <c r="AC59" s="412"/>
      <c r="AD59" s="412"/>
      <c r="AE59" s="412"/>
      <c r="AF59" s="412"/>
      <c r="AG59" s="412"/>
      <c r="AH59" s="412"/>
      <c r="AI59" s="412"/>
      <c r="AJ59" s="412"/>
      <c r="AK59" s="412"/>
      <c r="AL59" s="412"/>
      <c r="AM59" s="356"/>
      <c r="AN59" s="355"/>
    </row>
    <row r="60" spans="1:45" ht="23.4" thickBot="1" x14ac:dyDescent="0.45">
      <c r="A60" s="558" t="s">
        <v>53</v>
      </c>
      <c r="B60" s="558"/>
      <c r="C60" s="558"/>
      <c r="D60" s="558"/>
      <c r="E60" s="558"/>
      <c r="F60" s="558"/>
      <c r="G60" s="414"/>
      <c r="H60" s="414"/>
      <c r="I60" s="414"/>
      <c r="J60" s="414"/>
      <c r="K60" s="414"/>
      <c r="L60" s="414"/>
      <c r="M60" s="414"/>
      <c r="N60" s="414"/>
      <c r="O60" s="413"/>
      <c r="P60" s="413"/>
      <c r="Q60" s="403"/>
      <c r="R60" s="403"/>
      <c r="S60" s="403"/>
      <c r="T60" s="403"/>
      <c r="U60" s="403"/>
      <c r="V60" s="403"/>
      <c r="X60" s="401"/>
      <c r="Y60" s="412"/>
      <c r="Z60" s="412"/>
      <c r="AA60" s="412"/>
      <c r="AB60" s="412"/>
      <c r="AC60" s="412"/>
      <c r="AD60" s="412"/>
      <c r="AE60" s="412"/>
      <c r="AF60" s="412"/>
      <c r="AG60" s="412"/>
      <c r="AH60" s="412"/>
      <c r="AI60" s="412"/>
      <c r="AJ60" s="412"/>
      <c r="AK60" s="412"/>
      <c r="AL60" s="412"/>
      <c r="AM60" s="356"/>
      <c r="AN60" s="355"/>
    </row>
    <row r="61" spans="1:45" ht="116.1" customHeight="1" thickBot="1" x14ac:dyDescent="0.55000000000000004">
      <c r="A61" s="539" t="str">
        <f>CONCATENATE("DEGEN        ",AE4)</f>
        <v>DEGEN        klein wapen</v>
      </c>
      <c r="B61" s="540"/>
      <c r="C61" s="541" t="str">
        <f>CONCATENATE(AC4,"                     ", AD4)</f>
        <v>LOPER 3                     elektrisch</v>
      </c>
      <c r="D61" s="542"/>
      <c r="E61" s="543"/>
      <c r="F61" s="543"/>
      <c r="G61" s="543"/>
      <c r="H61" s="543"/>
      <c r="I61" s="543"/>
      <c r="J61" s="543"/>
      <c r="K61" s="544"/>
      <c r="L61" s="545">
        <f>AA4</f>
        <v>1</v>
      </c>
      <c r="M61" s="546"/>
      <c r="N61" s="499" t="s">
        <v>69</v>
      </c>
      <c r="O61" s="547" t="s">
        <v>151</v>
      </c>
      <c r="P61" s="548"/>
      <c r="Q61" s="547" t="s">
        <v>150</v>
      </c>
      <c r="R61" s="548"/>
      <c r="S61" s="547" t="s">
        <v>73</v>
      </c>
      <c r="T61" s="548"/>
      <c r="U61" s="559" t="s">
        <v>95</v>
      </c>
      <c r="V61" s="560"/>
      <c r="W61" s="146" t="s">
        <v>143</v>
      </c>
      <c r="AM61" s="500"/>
      <c r="AN61" s="404"/>
    </row>
    <row r="62" spans="1:45" ht="16.2" thickBot="1" x14ac:dyDescent="0.35">
      <c r="A62" s="396" t="s">
        <v>100</v>
      </c>
      <c r="B62" s="400"/>
      <c r="C62" s="399">
        <v>1</v>
      </c>
      <c r="D62" s="398">
        <v>2</v>
      </c>
      <c r="E62" s="398">
        <v>3</v>
      </c>
      <c r="F62" s="398">
        <v>4</v>
      </c>
      <c r="G62" s="398">
        <v>5</v>
      </c>
      <c r="H62" s="398">
        <v>6</v>
      </c>
      <c r="I62" s="398">
        <v>7</v>
      </c>
      <c r="J62" s="398">
        <v>8</v>
      </c>
      <c r="K62" s="398">
        <v>9</v>
      </c>
      <c r="L62" s="397">
        <v>10</v>
      </c>
      <c r="M62" s="397">
        <v>11</v>
      </c>
      <c r="N62" s="394">
        <v>12</v>
      </c>
      <c r="O62" s="396" t="s">
        <v>99</v>
      </c>
      <c r="P62" s="395" t="s">
        <v>101</v>
      </c>
      <c r="Q62" s="393" t="s">
        <v>99</v>
      </c>
      <c r="R62" s="394" t="s">
        <v>101</v>
      </c>
      <c r="S62" s="393" t="s">
        <v>99</v>
      </c>
      <c r="T62" s="392" t="s">
        <v>101</v>
      </c>
      <c r="U62" s="561"/>
      <c r="V62" s="562"/>
    </row>
    <row r="63" spans="1:45" ht="15.6" x14ac:dyDescent="0.3">
      <c r="A63" s="301"/>
      <c r="B63" s="380">
        <v>1</v>
      </c>
      <c r="C63" s="391"/>
      <c r="D63" s="390"/>
      <c r="E63" s="390"/>
      <c r="F63" s="390"/>
      <c r="G63" s="390"/>
      <c r="H63" s="390"/>
      <c r="I63" s="390"/>
      <c r="J63" s="389"/>
      <c r="K63" s="389"/>
      <c r="L63" s="389"/>
      <c r="M63" s="389"/>
      <c r="N63" s="387"/>
      <c r="O63" s="372"/>
      <c r="P63" s="373"/>
      <c r="Q63" s="372"/>
      <c r="R63" s="373"/>
      <c r="S63" s="372"/>
      <c r="T63" s="371"/>
      <c r="U63" s="549"/>
      <c r="V63" s="550"/>
    </row>
    <row r="64" spans="1:45" ht="15.6" x14ac:dyDescent="0.3">
      <c r="A64" s="311"/>
      <c r="B64" s="382">
        <v>2</v>
      </c>
      <c r="C64" s="386"/>
      <c r="D64" s="384"/>
      <c r="E64" s="385"/>
      <c r="F64" s="385"/>
      <c r="G64" s="385"/>
      <c r="H64" s="385"/>
      <c r="I64" s="385"/>
      <c r="J64" s="388"/>
      <c r="K64" s="388"/>
      <c r="L64" s="388"/>
      <c r="M64" s="388"/>
      <c r="N64" s="387"/>
      <c r="O64" s="372"/>
      <c r="P64" s="373"/>
      <c r="Q64" s="372"/>
      <c r="R64" s="373"/>
      <c r="S64" s="372"/>
      <c r="T64" s="371"/>
      <c r="U64" s="549"/>
      <c r="V64" s="550"/>
    </row>
    <row r="65" spans="1:27" ht="15.6" x14ac:dyDescent="0.3">
      <c r="A65" s="311"/>
      <c r="B65" s="380">
        <v>3</v>
      </c>
      <c r="C65" s="386"/>
      <c r="D65" s="385"/>
      <c r="E65" s="384"/>
      <c r="F65" s="385"/>
      <c r="G65" s="385"/>
      <c r="H65" s="385"/>
      <c r="I65" s="385"/>
      <c r="J65" s="388"/>
      <c r="K65" s="388"/>
      <c r="L65" s="388"/>
      <c r="M65" s="388"/>
      <c r="N65" s="387"/>
      <c r="O65" s="372"/>
      <c r="P65" s="373"/>
      <c r="Q65" s="372"/>
      <c r="R65" s="373"/>
      <c r="S65" s="372"/>
      <c r="T65" s="371"/>
      <c r="U65" s="549"/>
      <c r="V65" s="550"/>
    </row>
    <row r="66" spans="1:27" ht="15.6" x14ac:dyDescent="0.3">
      <c r="A66" s="301"/>
      <c r="B66" s="382">
        <v>4</v>
      </c>
      <c r="C66" s="386"/>
      <c r="D66" s="385"/>
      <c r="E66" s="385"/>
      <c r="F66" s="384"/>
      <c r="G66" s="385"/>
      <c r="H66" s="385"/>
      <c r="I66" s="385"/>
      <c r="J66" s="388"/>
      <c r="K66" s="388"/>
      <c r="L66" s="388"/>
      <c r="M66" s="388"/>
      <c r="N66" s="387"/>
      <c r="O66" s="372"/>
      <c r="P66" s="373"/>
      <c r="Q66" s="372"/>
      <c r="R66" s="373"/>
      <c r="S66" s="372"/>
      <c r="T66" s="371"/>
      <c r="U66" s="549"/>
      <c r="V66" s="550"/>
    </row>
    <row r="67" spans="1:27" ht="15.6" x14ac:dyDescent="0.3">
      <c r="A67" s="503"/>
      <c r="B67" s="380">
        <v>5</v>
      </c>
      <c r="C67" s="386"/>
      <c r="D67" s="385"/>
      <c r="E67" s="385"/>
      <c r="F67" s="385"/>
      <c r="G67" s="384"/>
      <c r="H67" s="385"/>
      <c r="I67" s="385"/>
      <c r="J67" s="388"/>
      <c r="K67" s="388"/>
      <c r="L67" s="388"/>
      <c r="M67" s="388"/>
      <c r="N67" s="387"/>
      <c r="O67" s="372"/>
      <c r="P67" s="373"/>
      <c r="Q67" s="372"/>
      <c r="R67" s="373"/>
      <c r="S67" s="372"/>
      <c r="T67" s="371"/>
      <c r="U67" s="549"/>
      <c r="V67" s="550"/>
    </row>
    <row r="68" spans="1:27" ht="15.6" x14ac:dyDescent="0.3">
      <c r="A68" s="311"/>
      <c r="B68" s="382">
        <v>6</v>
      </c>
      <c r="C68" s="386"/>
      <c r="D68" s="385"/>
      <c r="E68" s="385"/>
      <c r="F68" s="385"/>
      <c r="G68" s="385"/>
      <c r="H68" s="384"/>
      <c r="I68" s="385"/>
      <c r="J68" s="388"/>
      <c r="K68" s="388"/>
      <c r="L68" s="388"/>
      <c r="M68" s="388"/>
      <c r="N68" s="387"/>
      <c r="O68" s="372"/>
      <c r="P68" s="373"/>
      <c r="Q68" s="372"/>
      <c r="R68" s="373"/>
      <c r="S68" s="372"/>
      <c r="T68" s="371"/>
      <c r="U68" s="549"/>
      <c r="V68" s="550"/>
    </row>
    <row r="69" spans="1:27" ht="15.6" x14ac:dyDescent="0.3">
      <c r="A69" s="301"/>
      <c r="B69" s="380">
        <v>7</v>
      </c>
      <c r="C69" s="386"/>
      <c r="D69" s="385"/>
      <c r="E69" s="385"/>
      <c r="F69" s="385"/>
      <c r="G69" s="385"/>
      <c r="H69" s="385"/>
      <c r="I69" s="384"/>
      <c r="J69" s="383"/>
      <c r="K69" s="383"/>
      <c r="L69" s="383"/>
      <c r="M69" s="383"/>
      <c r="N69" s="374"/>
      <c r="O69" s="372"/>
      <c r="P69" s="373"/>
      <c r="Q69" s="372"/>
      <c r="R69" s="373"/>
      <c r="S69" s="372"/>
      <c r="T69" s="371"/>
      <c r="U69" s="549"/>
      <c r="V69" s="550"/>
    </row>
    <row r="70" spans="1:27" ht="15.6" x14ac:dyDescent="0.3">
      <c r="A70" s="462"/>
      <c r="B70" s="382">
        <v>8</v>
      </c>
      <c r="C70" s="379"/>
      <c r="D70" s="378"/>
      <c r="E70" s="378"/>
      <c r="F70" s="378"/>
      <c r="G70" s="378"/>
      <c r="H70" s="378"/>
      <c r="I70" s="377"/>
      <c r="J70" s="375"/>
      <c r="K70" s="376"/>
      <c r="L70" s="376"/>
      <c r="M70" s="376"/>
      <c r="N70" s="374"/>
      <c r="O70" s="372"/>
      <c r="P70" s="373"/>
      <c r="Q70" s="372"/>
      <c r="R70" s="373"/>
      <c r="S70" s="372"/>
      <c r="T70" s="371"/>
      <c r="U70" s="549"/>
      <c r="V70" s="550"/>
    </row>
    <row r="71" spans="1:27" ht="15.6" x14ac:dyDescent="0.3">
      <c r="A71" s="301"/>
      <c r="B71" s="380">
        <v>9</v>
      </c>
      <c r="C71" s="379"/>
      <c r="D71" s="378"/>
      <c r="E71" s="378"/>
      <c r="F71" s="378"/>
      <c r="G71" s="378"/>
      <c r="H71" s="378"/>
      <c r="I71" s="377"/>
      <c r="J71" s="376"/>
      <c r="K71" s="375"/>
      <c r="L71" s="376"/>
      <c r="M71" s="376"/>
      <c r="N71" s="374"/>
      <c r="O71" s="372"/>
      <c r="P71" s="373"/>
      <c r="Q71" s="372"/>
      <c r="R71" s="373"/>
      <c r="S71" s="372"/>
      <c r="T71" s="371"/>
      <c r="U71" s="549"/>
      <c r="V71" s="550"/>
    </row>
    <row r="72" spans="1:27" ht="15.6" x14ac:dyDescent="0.3">
      <c r="A72" s="381"/>
      <c r="B72" s="382">
        <v>10</v>
      </c>
      <c r="C72" s="379"/>
      <c r="D72" s="378"/>
      <c r="E72" s="378"/>
      <c r="F72" s="378"/>
      <c r="G72" s="378"/>
      <c r="H72" s="378"/>
      <c r="I72" s="377"/>
      <c r="J72" s="376"/>
      <c r="K72" s="376"/>
      <c r="L72" s="375"/>
      <c r="M72" s="376"/>
      <c r="N72" s="374"/>
      <c r="O72" s="372"/>
      <c r="P72" s="373"/>
      <c r="Q72" s="372"/>
      <c r="R72" s="373"/>
      <c r="S72" s="372"/>
      <c r="T72" s="371"/>
      <c r="U72" s="549"/>
      <c r="V72" s="550"/>
    </row>
    <row r="73" spans="1:27" ht="15.6" x14ac:dyDescent="0.3">
      <c r="A73" s="381"/>
      <c r="B73" s="380">
        <v>11</v>
      </c>
      <c r="C73" s="379"/>
      <c r="D73" s="378"/>
      <c r="E73" s="378"/>
      <c r="F73" s="378"/>
      <c r="G73" s="378"/>
      <c r="H73" s="378"/>
      <c r="I73" s="377"/>
      <c r="J73" s="376"/>
      <c r="K73" s="376"/>
      <c r="L73" s="376"/>
      <c r="M73" s="375"/>
      <c r="N73" s="374"/>
      <c r="O73" s="372"/>
      <c r="P73" s="373"/>
      <c r="Q73" s="372"/>
      <c r="R73" s="373"/>
      <c r="S73" s="372"/>
      <c r="T73" s="371"/>
      <c r="U73" s="549"/>
      <c r="V73" s="550"/>
    </row>
    <row r="74" spans="1:27" ht="16.2" thickBot="1" x14ac:dyDescent="0.35">
      <c r="A74" s="370"/>
      <c r="B74" s="369">
        <v>12</v>
      </c>
      <c r="C74" s="368"/>
      <c r="D74" s="367"/>
      <c r="E74" s="367"/>
      <c r="F74" s="367"/>
      <c r="G74" s="367"/>
      <c r="H74" s="367"/>
      <c r="I74" s="367"/>
      <c r="J74" s="366"/>
      <c r="K74" s="366"/>
      <c r="L74" s="366"/>
      <c r="M74" s="366"/>
      <c r="N74" s="365"/>
      <c r="O74" s="363"/>
      <c r="P74" s="364"/>
      <c r="Q74" s="363"/>
      <c r="R74" s="364"/>
      <c r="S74" s="363"/>
      <c r="T74" s="362"/>
      <c r="U74" s="556"/>
      <c r="V74" s="557"/>
    </row>
    <row r="75" spans="1:27" ht="15.75" customHeight="1" x14ac:dyDescent="0.25"/>
    <row r="76" spans="1:27" ht="15.75" customHeight="1" x14ac:dyDescent="0.25">
      <c r="A76" s="357" t="s">
        <v>149</v>
      </c>
    </row>
    <row r="77" spans="1:27" ht="15.75" customHeight="1" x14ac:dyDescent="0.25">
      <c r="A77" s="361"/>
      <c r="B77" s="357"/>
      <c r="C77" s="357"/>
      <c r="D77" s="357"/>
      <c r="E77" s="357"/>
      <c r="F77" s="357"/>
      <c r="G77" s="357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7"/>
      <c r="S77" s="357"/>
      <c r="T77" s="357"/>
      <c r="U77" s="357"/>
      <c r="V77" s="357"/>
      <c r="Y77" s="357"/>
      <c r="Z77" s="357"/>
      <c r="AA77" s="357"/>
    </row>
    <row r="78" spans="1:27" ht="15.75" customHeight="1" x14ac:dyDescent="0.25">
      <c r="A78" s="357"/>
      <c r="Y78" s="357"/>
      <c r="Z78" s="357"/>
      <c r="AA78" s="357"/>
    </row>
    <row r="79" spans="1:27" ht="15.75" customHeight="1" x14ac:dyDescent="0.25">
      <c r="A79" s="357"/>
      <c r="B79" s="357"/>
      <c r="C79" s="357"/>
      <c r="D79" s="357"/>
      <c r="E79" s="357"/>
      <c r="F79" s="357"/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Q79" s="357"/>
      <c r="R79" s="357"/>
      <c r="S79" s="357"/>
      <c r="T79" s="357"/>
      <c r="U79" s="357"/>
      <c r="V79" s="357"/>
      <c r="Y79" s="357"/>
      <c r="Z79" s="357"/>
      <c r="AA79" s="357"/>
    </row>
    <row r="80" spans="1:27" ht="15.75" customHeight="1" x14ac:dyDescent="0.25">
      <c r="A80" s="401"/>
      <c r="H80" s="401"/>
      <c r="I80" s="401"/>
      <c r="J80" s="401"/>
      <c r="K80" s="401"/>
      <c r="L80" s="401"/>
      <c r="M80" s="401"/>
      <c r="N80" s="401"/>
      <c r="O80" s="401"/>
      <c r="P80" s="500"/>
      <c r="Q80" s="404"/>
      <c r="Y80" s="357"/>
      <c r="Z80" s="357"/>
      <c r="AA80" s="357"/>
    </row>
    <row r="81" spans="1:40" ht="15.75" customHeight="1" x14ac:dyDescent="0.4">
      <c r="A81" s="501"/>
      <c r="Y81" s="357"/>
      <c r="Z81" s="357"/>
      <c r="AA81" s="357"/>
    </row>
    <row r="82" spans="1:40" ht="15.75" customHeight="1" x14ac:dyDescent="0.4">
      <c r="A82" s="501"/>
      <c r="Y82" s="357"/>
      <c r="Z82" s="357"/>
      <c r="AA82" s="357"/>
    </row>
    <row r="83" spans="1:40" ht="15.75" customHeight="1" x14ac:dyDescent="0.4">
      <c r="A83" s="501"/>
      <c r="Y83" s="357"/>
      <c r="Z83" s="357"/>
      <c r="AA83" s="357"/>
    </row>
    <row r="84" spans="1:40" ht="22.8" x14ac:dyDescent="0.4">
      <c r="A84" s="558" t="s">
        <v>53</v>
      </c>
      <c r="B84" s="558"/>
      <c r="C84" s="558"/>
      <c r="D84" s="558"/>
      <c r="E84" s="558"/>
      <c r="F84" s="558"/>
      <c r="G84" s="414"/>
      <c r="H84" s="414"/>
      <c r="I84" s="414"/>
      <c r="J84" s="414"/>
      <c r="K84" s="414"/>
      <c r="L84" s="414"/>
      <c r="M84" s="414"/>
      <c r="N84" s="414"/>
      <c r="O84" s="413"/>
      <c r="P84" s="413"/>
      <c r="Q84" s="403"/>
      <c r="R84" s="403"/>
      <c r="S84" s="403"/>
      <c r="T84" s="403"/>
      <c r="U84" s="403"/>
      <c r="V84" s="403"/>
      <c r="Y84" s="357"/>
      <c r="Z84" s="357"/>
      <c r="AA84" s="357"/>
    </row>
    <row r="85" spans="1:40" ht="23.4" customHeight="1" thickBot="1" x14ac:dyDescent="0.45">
      <c r="A85" s="501"/>
      <c r="B85" s="501"/>
      <c r="C85" s="501"/>
      <c r="D85" s="501"/>
      <c r="E85" s="501"/>
      <c r="F85" s="501"/>
      <c r="G85" s="414"/>
      <c r="H85" s="414"/>
      <c r="I85" s="414"/>
      <c r="J85" s="414"/>
      <c r="K85" s="414"/>
      <c r="L85" s="414"/>
      <c r="M85" s="414"/>
      <c r="N85" s="414"/>
      <c r="O85" s="413"/>
      <c r="P85" s="413"/>
      <c r="Q85" s="403"/>
      <c r="R85" s="403"/>
      <c r="S85" s="403"/>
      <c r="T85" s="403"/>
      <c r="U85" s="403"/>
      <c r="V85" s="403"/>
    </row>
    <row r="86" spans="1:40" ht="100.5" customHeight="1" thickBot="1" x14ac:dyDescent="0.55000000000000004">
      <c r="A86" s="539" t="str">
        <f>CONCATENATE("DEGEN        ",AE5)</f>
        <v>DEGEN        klein wapen</v>
      </c>
      <c r="B86" s="540"/>
      <c r="C86" s="541" t="str">
        <f>CONCATENATE(AC5,"                     ", AD5)</f>
        <v>LOPER 4                     elektrisch</v>
      </c>
      <c r="D86" s="542"/>
      <c r="E86" s="543"/>
      <c r="F86" s="543"/>
      <c r="G86" s="543"/>
      <c r="H86" s="543"/>
      <c r="I86" s="543"/>
      <c r="J86" s="543"/>
      <c r="K86" s="544"/>
      <c r="L86" s="545">
        <f>AA5</f>
        <v>1</v>
      </c>
      <c r="M86" s="546"/>
      <c r="N86" s="499" t="s">
        <v>69</v>
      </c>
      <c r="O86" s="547" t="s">
        <v>151</v>
      </c>
      <c r="P86" s="548"/>
      <c r="Q86" s="547" t="s">
        <v>150</v>
      </c>
      <c r="R86" s="548"/>
      <c r="S86" s="547" t="s">
        <v>73</v>
      </c>
      <c r="T86" s="548"/>
      <c r="U86" s="559" t="s">
        <v>95</v>
      </c>
      <c r="V86" s="560"/>
      <c r="W86" s="146" t="s">
        <v>144</v>
      </c>
    </row>
    <row r="87" spans="1:40" ht="16.2" thickBot="1" x14ac:dyDescent="0.35">
      <c r="A87" s="396" t="s">
        <v>100</v>
      </c>
      <c r="B87" s="400"/>
      <c r="C87" s="399">
        <v>1</v>
      </c>
      <c r="D87" s="398">
        <v>2</v>
      </c>
      <c r="E87" s="398">
        <v>3</v>
      </c>
      <c r="F87" s="398">
        <v>4</v>
      </c>
      <c r="G87" s="398">
        <v>5</v>
      </c>
      <c r="H87" s="398">
        <v>6</v>
      </c>
      <c r="I87" s="398">
        <v>7</v>
      </c>
      <c r="J87" s="398">
        <v>8</v>
      </c>
      <c r="K87" s="398">
        <v>9</v>
      </c>
      <c r="L87" s="397">
        <v>10</v>
      </c>
      <c r="M87" s="397">
        <v>11</v>
      </c>
      <c r="N87" s="394">
        <v>12</v>
      </c>
      <c r="O87" s="396" t="s">
        <v>99</v>
      </c>
      <c r="P87" s="395" t="s">
        <v>101</v>
      </c>
      <c r="Q87" s="393" t="s">
        <v>99</v>
      </c>
      <c r="R87" s="394" t="s">
        <v>101</v>
      </c>
      <c r="S87" s="393" t="s">
        <v>99</v>
      </c>
      <c r="T87" s="392" t="s">
        <v>101</v>
      </c>
      <c r="U87" s="561"/>
      <c r="V87" s="562"/>
      <c r="X87" s="563"/>
      <c r="Y87" s="563"/>
      <c r="Z87" s="563"/>
      <c r="AA87" s="563"/>
      <c r="AB87" s="563"/>
      <c r="AC87" s="563"/>
      <c r="AD87" s="563"/>
      <c r="AE87" s="563"/>
      <c r="AF87" s="563"/>
      <c r="AG87" s="563"/>
      <c r="AH87" s="563"/>
      <c r="AI87" s="563"/>
      <c r="AJ87" s="563"/>
      <c r="AK87" s="563"/>
      <c r="AL87" s="563"/>
      <c r="AM87" s="563"/>
      <c r="AN87" s="563"/>
    </row>
    <row r="88" spans="1:40" ht="15.6" x14ac:dyDescent="0.3">
      <c r="A88" s="174"/>
      <c r="B88" s="380">
        <v>1</v>
      </c>
      <c r="C88" s="391"/>
      <c r="D88" s="390"/>
      <c r="E88" s="390"/>
      <c r="F88" s="390"/>
      <c r="G88" s="390"/>
      <c r="H88" s="390"/>
      <c r="I88" s="390"/>
      <c r="J88" s="389"/>
      <c r="K88" s="389"/>
      <c r="L88" s="389"/>
      <c r="M88" s="389"/>
      <c r="N88" s="387"/>
      <c r="O88" s="372"/>
      <c r="P88" s="373"/>
      <c r="Q88" s="372"/>
      <c r="R88" s="373"/>
      <c r="S88" s="372"/>
      <c r="T88" s="371"/>
      <c r="U88" s="549"/>
      <c r="V88" s="550"/>
      <c r="X88" s="409"/>
      <c r="Y88" s="404"/>
      <c r="Z88" s="404"/>
      <c r="AA88" s="404"/>
      <c r="AB88" s="404"/>
      <c r="AC88" s="404"/>
      <c r="AD88" s="404"/>
      <c r="AE88" s="404"/>
      <c r="AF88" s="404"/>
      <c r="AG88" s="404"/>
      <c r="AH88" s="404"/>
      <c r="AI88" s="404"/>
      <c r="AJ88" s="404"/>
      <c r="AK88" s="404"/>
      <c r="AL88" s="404"/>
      <c r="AM88" s="404"/>
      <c r="AN88" s="404"/>
    </row>
    <row r="89" spans="1:40" ht="15.6" x14ac:dyDescent="0.3">
      <c r="A89" s="299"/>
      <c r="B89" s="382">
        <v>2</v>
      </c>
      <c r="C89" s="386"/>
      <c r="D89" s="384"/>
      <c r="E89" s="385"/>
      <c r="F89" s="385"/>
      <c r="G89" s="385"/>
      <c r="H89" s="385"/>
      <c r="I89" s="385"/>
      <c r="J89" s="388"/>
      <c r="K89" s="388"/>
      <c r="L89" s="388"/>
      <c r="M89" s="388"/>
      <c r="N89" s="387"/>
      <c r="O89" s="372"/>
      <c r="P89" s="373"/>
      <c r="Q89" s="372"/>
      <c r="R89" s="373"/>
      <c r="S89" s="372"/>
      <c r="T89" s="371"/>
      <c r="U89" s="549"/>
      <c r="V89" s="550"/>
      <c r="X89" s="409"/>
      <c r="Y89" s="404"/>
      <c r="Z89" s="404"/>
      <c r="AA89" s="404"/>
      <c r="AB89" s="404"/>
      <c r="AC89" s="404"/>
      <c r="AD89" s="404"/>
      <c r="AE89" s="404"/>
      <c r="AF89" s="359"/>
      <c r="AG89" s="359"/>
      <c r="AH89" s="408"/>
      <c r="AI89" s="359"/>
      <c r="AJ89" s="359"/>
      <c r="AK89" s="359"/>
      <c r="AL89" s="355"/>
      <c r="AM89" s="355"/>
      <c r="AN89" s="355"/>
    </row>
    <row r="90" spans="1:40" ht="15.6" x14ac:dyDescent="0.3">
      <c r="A90" s="299"/>
      <c r="B90" s="380">
        <v>3</v>
      </c>
      <c r="C90" s="386"/>
      <c r="D90" s="385"/>
      <c r="E90" s="384"/>
      <c r="F90" s="385"/>
      <c r="G90" s="385"/>
      <c r="H90" s="385"/>
      <c r="I90" s="385"/>
      <c r="J90" s="388"/>
      <c r="K90" s="388"/>
      <c r="L90" s="388"/>
      <c r="M90" s="388"/>
      <c r="N90" s="387"/>
      <c r="O90" s="372"/>
      <c r="P90" s="373"/>
      <c r="Q90" s="372"/>
      <c r="R90" s="373"/>
      <c r="S90" s="372"/>
      <c r="T90" s="371"/>
      <c r="U90" s="549"/>
      <c r="V90" s="550"/>
      <c r="X90" s="361"/>
      <c r="Y90" s="358"/>
      <c r="Z90" s="358"/>
      <c r="AA90" s="358"/>
      <c r="AB90" s="358"/>
      <c r="AC90" s="358"/>
      <c r="AD90" s="358"/>
      <c r="AE90" s="358"/>
      <c r="AF90" s="358"/>
      <c r="AG90" s="358"/>
      <c r="AH90" s="358"/>
      <c r="AI90" s="358"/>
      <c r="AJ90" s="358"/>
      <c r="AK90" s="358"/>
      <c r="AL90" s="357"/>
      <c r="AM90" s="356"/>
      <c r="AN90" s="355"/>
    </row>
    <row r="91" spans="1:40" ht="15.6" x14ac:dyDescent="0.3">
      <c r="A91" s="299"/>
      <c r="B91" s="382">
        <v>4</v>
      </c>
      <c r="C91" s="386"/>
      <c r="D91" s="385"/>
      <c r="E91" s="385"/>
      <c r="F91" s="384"/>
      <c r="G91" s="385"/>
      <c r="H91" s="385"/>
      <c r="I91" s="385"/>
      <c r="J91" s="388"/>
      <c r="K91" s="388"/>
      <c r="L91" s="388"/>
      <c r="M91" s="388"/>
      <c r="N91" s="387"/>
      <c r="O91" s="372"/>
      <c r="P91" s="373"/>
      <c r="Q91" s="372"/>
      <c r="R91" s="373"/>
      <c r="S91" s="372"/>
      <c r="T91" s="371"/>
      <c r="U91" s="549"/>
      <c r="V91" s="550"/>
      <c r="X91" s="407"/>
      <c r="Y91" s="405"/>
      <c r="Z91" s="358"/>
      <c r="AA91" s="358"/>
      <c r="AB91" s="358"/>
      <c r="AC91" s="358"/>
      <c r="AD91" s="358"/>
      <c r="AE91" s="358"/>
      <c r="AF91" s="358"/>
      <c r="AG91" s="358"/>
      <c r="AH91" s="358"/>
      <c r="AI91" s="358"/>
      <c r="AJ91" s="358"/>
      <c r="AK91" s="358"/>
      <c r="AL91" s="357"/>
      <c r="AM91" s="356"/>
      <c r="AN91" s="355"/>
    </row>
    <row r="92" spans="1:40" ht="15.6" x14ac:dyDescent="0.3">
      <c r="A92" s="301"/>
      <c r="B92" s="380">
        <v>5</v>
      </c>
      <c r="C92" s="386"/>
      <c r="D92" s="385"/>
      <c r="E92" s="385"/>
      <c r="F92" s="385"/>
      <c r="G92" s="384"/>
      <c r="H92" s="385"/>
      <c r="I92" s="385"/>
      <c r="J92" s="388"/>
      <c r="K92" s="388"/>
      <c r="L92" s="388"/>
      <c r="M92" s="388"/>
      <c r="N92" s="387"/>
      <c r="O92" s="372"/>
      <c r="P92" s="373"/>
      <c r="Q92" s="372"/>
      <c r="R92" s="373"/>
      <c r="S92" s="372"/>
      <c r="T92" s="371"/>
      <c r="U92" s="549"/>
      <c r="V92" s="550"/>
      <c r="X92" s="361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401"/>
      <c r="AJ92" s="357"/>
      <c r="AK92" s="357"/>
      <c r="AL92" s="357"/>
      <c r="AM92" s="356"/>
      <c r="AN92" s="355"/>
    </row>
    <row r="93" spans="1:40" ht="15.6" x14ac:dyDescent="0.3">
      <c r="A93" s="381"/>
      <c r="B93" s="382">
        <v>6</v>
      </c>
      <c r="C93" s="386"/>
      <c r="D93" s="385"/>
      <c r="E93" s="385"/>
      <c r="F93" s="385"/>
      <c r="G93" s="385"/>
      <c r="H93" s="384"/>
      <c r="I93" s="385"/>
      <c r="J93" s="388"/>
      <c r="K93" s="388"/>
      <c r="L93" s="388"/>
      <c r="M93" s="388"/>
      <c r="N93" s="387"/>
      <c r="O93" s="372"/>
      <c r="P93" s="373"/>
      <c r="Q93" s="372"/>
      <c r="R93" s="373"/>
      <c r="S93" s="372"/>
      <c r="T93" s="371"/>
      <c r="U93" s="549"/>
      <c r="V93" s="550"/>
      <c r="X93" s="357"/>
      <c r="Y93" s="357"/>
      <c r="Z93" s="358"/>
      <c r="AA93" s="358"/>
      <c r="AB93" s="358"/>
      <c r="AC93" s="358"/>
      <c r="AD93" s="358"/>
      <c r="AE93" s="358"/>
      <c r="AF93" s="358"/>
      <c r="AG93" s="358"/>
      <c r="AH93" s="358"/>
      <c r="AI93" s="358"/>
      <c r="AJ93" s="357"/>
      <c r="AK93" s="357"/>
      <c r="AL93" s="357"/>
      <c r="AM93" s="356"/>
      <c r="AN93" s="355"/>
    </row>
    <row r="94" spans="1:40" ht="15.6" x14ac:dyDescent="0.3">
      <c r="A94" s="381"/>
      <c r="B94" s="380">
        <v>7</v>
      </c>
      <c r="C94" s="386"/>
      <c r="D94" s="385"/>
      <c r="E94" s="385"/>
      <c r="F94" s="385"/>
      <c r="G94" s="385"/>
      <c r="H94" s="385"/>
      <c r="I94" s="384"/>
      <c r="J94" s="383"/>
      <c r="K94" s="383"/>
      <c r="L94" s="383"/>
      <c r="M94" s="383"/>
      <c r="N94" s="374"/>
      <c r="O94" s="372"/>
      <c r="P94" s="373"/>
      <c r="Q94" s="372"/>
      <c r="R94" s="373"/>
      <c r="S94" s="372"/>
      <c r="T94" s="371"/>
      <c r="U94" s="549"/>
      <c r="V94" s="550"/>
      <c r="X94" s="405"/>
      <c r="Y94" s="405"/>
      <c r="Z94" s="358"/>
      <c r="AA94" s="358"/>
      <c r="AB94" s="358"/>
      <c r="AC94" s="358"/>
      <c r="AD94" s="358"/>
      <c r="AE94" s="358"/>
      <c r="AF94" s="358"/>
      <c r="AG94" s="358"/>
      <c r="AH94" s="358"/>
      <c r="AI94" s="358"/>
      <c r="AJ94" s="357"/>
      <c r="AK94" s="357"/>
      <c r="AL94" s="357"/>
      <c r="AM94" s="356"/>
      <c r="AN94" s="355"/>
    </row>
    <row r="95" spans="1:40" ht="15.6" x14ac:dyDescent="0.3">
      <c r="A95" s="381"/>
      <c r="B95" s="382">
        <v>8</v>
      </c>
      <c r="C95" s="379"/>
      <c r="D95" s="378"/>
      <c r="E95" s="378"/>
      <c r="F95" s="378"/>
      <c r="G95" s="378"/>
      <c r="H95" s="378"/>
      <c r="I95" s="377"/>
      <c r="J95" s="375"/>
      <c r="K95" s="376"/>
      <c r="L95" s="376"/>
      <c r="M95" s="376"/>
      <c r="N95" s="374"/>
      <c r="O95" s="372"/>
      <c r="P95" s="373"/>
      <c r="Q95" s="372"/>
      <c r="R95" s="373"/>
      <c r="S95" s="372"/>
      <c r="T95" s="371"/>
      <c r="U95" s="549"/>
      <c r="V95" s="550"/>
      <c r="X95" s="361"/>
      <c r="Y95" s="357"/>
      <c r="Z95" s="357"/>
      <c r="AA95" s="357"/>
      <c r="AB95" s="357"/>
      <c r="AC95" s="357"/>
      <c r="AD95" s="357"/>
      <c r="AE95" s="357"/>
      <c r="AF95" s="357"/>
      <c r="AG95" s="357"/>
      <c r="AH95" s="357"/>
      <c r="AI95" s="357"/>
      <c r="AJ95" s="357"/>
      <c r="AK95" s="357"/>
      <c r="AL95" s="357"/>
      <c r="AM95" s="357"/>
    </row>
    <row r="96" spans="1:40" ht="15.6" x14ac:dyDescent="0.3">
      <c r="A96" s="381"/>
      <c r="B96" s="380">
        <v>9</v>
      </c>
      <c r="C96" s="379"/>
      <c r="D96" s="378"/>
      <c r="E96" s="378"/>
      <c r="F96" s="378"/>
      <c r="G96" s="378"/>
      <c r="H96" s="378"/>
      <c r="I96" s="377"/>
      <c r="J96" s="376"/>
      <c r="K96" s="375"/>
      <c r="L96" s="376"/>
      <c r="M96" s="376"/>
      <c r="N96" s="374"/>
      <c r="O96" s="372"/>
      <c r="P96" s="373"/>
      <c r="Q96" s="372"/>
      <c r="R96" s="373"/>
      <c r="S96" s="372"/>
      <c r="T96" s="371"/>
      <c r="U96" s="549"/>
      <c r="V96" s="550"/>
      <c r="X96" s="357"/>
      <c r="AF96" s="357"/>
      <c r="AG96" s="357"/>
      <c r="AH96" s="357"/>
      <c r="AI96" s="357"/>
      <c r="AJ96" s="357"/>
      <c r="AK96" s="358"/>
      <c r="AL96" s="358"/>
      <c r="AM96" s="360"/>
      <c r="AN96" s="359"/>
    </row>
    <row r="97" spans="1:45" ht="15.6" x14ac:dyDescent="0.3">
      <c r="A97" s="381"/>
      <c r="B97" s="382">
        <v>10</v>
      </c>
      <c r="C97" s="379"/>
      <c r="D97" s="378"/>
      <c r="E97" s="378"/>
      <c r="F97" s="378"/>
      <c r="G97" s="378"/>
      <c r="H97" s="378"/>
      <c r="I97" s="377"/>
      <c r="J97" s="376"/>
      <c r="K97" s="376"/>
      <c r="L97" s="375"/>
      <c r="M97" s="376"/>
      <c r="N97" s="374"/>
      <c r="O97" s="372"/>
      <c r="P97" s="373"/>
      <c r="Q97" s="372"/>
      <c r="R97" s="373"/>
      <c r="S97" s="372"/>
      <c r="T97" s="371"/>
      <c r="U97" s="549"/>
      <c r="V97" s="550"/>
      <c r="X97" s="405"/>
      <c r="Y97" s="405"/>
      <c r="Z97" s="358"/>
      <c r="AA97" s="358"/>
      <c r="AB97" s="358"/>
      <c r="AC97" s="358"/>
      <c r="AD97" s="358"/>
      <c r="AE97" s="358"/>
      <c r="AF97" s="358"/>
      <c r="AG97" s="357"/>
      <c r="AH97" s="357"/>
      <c r="AI97" s="357"/>
      <c r="AJ97" s="357"/>
      <c r="AK97" s="357"/>
      <c r="AL97" s="358"/>
      <c r="AM97" s="360"/>
      <c r="AN97" s="359"/>
    </row>
    <row r="98" spans="1:45" ht="15.6" x14ac:dyDescent="0.3">
      <c r="A98" s="381"/>
      <c r="B98" s="380">
        <v>11</v>
      </c>
      <c r="C98" s="379"/>
      <c r="D98" s="378"/>
      <c r="E98" s="378"/>
      <c r="F98" s="378"/>
      <c r="G98" s="378"/>
      <c r="H98" s="378"/>
      <c r="I98" s="377"/>
      <c r="J98" s="376"/>
      <c r="K98" s="376"/>
      <c r="L98" s="376"/>
      <c r="M98" s="375"/>
      <c r="N98" s="374"/>
      <c r="O98" s="372"/>
      <c r="P98" s="373"/>
      <c r="Q98" s="372"/>
      <c r="R98" s="373"/>
      <c r="S98" s="372"/>
      <c r="T98" s="371"/>
      <c r="U98" s="549"/>
      <c r="V98" s="550"/>
      <c r="X98" s="361"/>
      <c r="Y98" s="357"/>
      <c r="Z98" s="357"/>
      <c r="AA98" s="357"/>
      <c r="AB98" s="357"/>
      <c r="AC98" s="357"/>
      <c r="AD98" s="357"/>
      <c r="AE98" s="357"/>
      <c r="AF98" s="357"/>
      <c r="AG98" s="357"/>
      <c r="AH98" s="357"/>
      <c r="AI98" s="357"/>
      <c r="AJ98" s="357"/>
      <c r="AK98" s="357"/>
      <c r="AL98" s="357"/>
      <c r="AM98" s="357"/>
      <c r="AN98" s="357"/>
      <c r="AO98" s="357"/>
      <c r="AP98" s="357"/>
      <c r="AQ98" s="357"/>
      <c r="AR98" s="357"/>
      <c r="AS98" s="357"/>
    </row>
    <row r="99" spans="1:45" ht="16.2" thickBot="1" x14ac:dyDescent="0.35">
      <c r="A99" s="370"/>
      <c r="B99" s="369">
        <v>12</v>
      </c>
      <c r="C99" s="368"/>
      <c r="D99" s="367"/>
      <c r="E99" s="367"/>
      <c r="F99" s="367"/>
      <c r="G99" s="367"/>
      <c r="H99" s="367"/>
      <c r="I99" s="367"/>
      <c r="J99" s="366"/>
      <c r="K99" s="366"/>
      <c r="L99" s="366"/>
      <c r="M99" s="366"/>
      <c r="N99" s="365"/>
      <c r="O99" s="363"/>
      <c r="P99" s="364"/>
      <c r="Q99" s="363"/>
      <c r="R99" s="364"/>
      <c r="S99" s="363"/>
      <c r="T99" s="362"/>
      <c r="U99" s="556"/>
      <c r="V99" s="557"/>
      <c r="X99" s="357"/>
      <c r="AI99" s="401"/>
      <c r="AJ99" s="401"/>
      <c r="AK99" s="401"/>
      <c r="AL99" s="401"/>
      <c r="AM99" s="500"/>
      <c r="AN99" s="404"/>
    </row>
    <row r="100" spans="1:45" ht="15.6" x14ac:dyDescent="0.3">
      <c r="X100" s="357"/>
      <c r="Y100" s="357"/>
      <c r="Z100" s="357"/>
      <c r="AA100" s="357"/>
      <c r="AB100" s="357"/>
      <c r="AC100" s="357"/>
      <c r="AD100" s="357"/>
      <c r="AE100" s="357"/>
      <c r="AF100" s="357"/>
      <c r="AG100" s="357"/>
      <c r="AH100" s="357"/>
      <c r="AI100" s="357"/>
      <c r="AJ100" s="357"/>
      <c r="AK100" s="357"/>
      <c r="AL100" s="357"/>
      <c r="AM100" s="403"/>
      <c r="AN100" s="402"/>
    </row>
    <row r="101" spans="1:45" ht="15.6" x14ac:dyDescent="0.3">
      <c r="A101" s="357" t="s">
        <v>149</v>
      </c>
      <c r="B101" s="358"/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7"/>
      <c r="P101" s="356"/>
      <c r="Q101" s="355"/>
      <c r="X101" s="361"/>
      <c r="Y101" s="357"/>
      <c r="Z101" s="357"/>
      <c r="AA101" s="357"/>
      <c r="AB101" s="357"/>
      <c r="AC101" s="357"/>
      <c r="AD101" s="357"/>
      <c r="AE101" s="357"/>
      <c r="AF101" s="357"/>
      <c r="AG101" s="357"/>
      <c r="AH101" s="357"/>
      <c r="AI101" s="357"/>
      <c r="AJ101" s="357"/>
      <c r="AK101" s="357"/>
      <c r="AL101" s="357"/>
      <c r="AM101" s="403"/>
      <c r="AN101" s="402"/>
    </row>
    <row r="102" spans="1:45" ht="15.6" x14ac:dyDescent="0.3">
      <c r="A102" s="361"/>
      <c r="B102" s="357"/>
      <c r="C102" s="357"/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7"/>
      <c r="R102" s="357"/>
      <c r="S102" s="357"/>
      <c r="T102" s="357"/>
      <c r="U102" s="357"/>
      <c r="V102" s="357"/>
      <c r="X102" s="358"/>
      <c r="Y102" s="357"/>
      <c r="Z102" s="356"/>
      <c r="AA102" s="355"/>
      <c r="AM102" s="403"/>
      <c r="AN102" s="402"/>
    </row>
    <row r="103" spans="1:45" ht="15.6" x14ac:dyDescent="0.3">
      <c r="A103" s="357"/>
      <c r="X103" s="358"/>
      <c r="Y103" s="357"/>
      <c r="Z103" s="356"/>
      <c r="AA103" s="355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403"/>
      <c r="AN103" s="402"/>
    </row>
    <row r="104" spans="1:45" ht="15.6" x14ac:dyDescent="0.3"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/>
      <c r="X104" s="357"/>
      <c r="Y104" s="357"/>
      <c r="Z104" s="357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403"/>
      <c r="AN104" s="402"/>
    </row>
    <row r="105" spans="1:45" ht="15.6" x14ac:dyDescent="0.3">
      <c r="A105" s="401"/>
      <c r="X105" s="357"/>
      <c r="Y105" s="357"/>
      <c r="Z105" s="357"/>
      <c r="AA105" s="357"/>
      <c r="AB105" s="357"/>
      <c r="AC105" s="357"/>
      <c r="AD105" s="357"/>
      <c r="AE105" s="357"/>
      <c r="AF105" s="357"/>
      <c r="AG105" s="357"/>
      <c r="AH105" s="357"/>
      <c r="AI105" s="357"/>
      <c r="AJ105" s="357"/>
      <c r="AK105" s="357"/>
      <c r="AL105" s="357"/>
      <c r="AM105" s="403"/>
      <c r="AN105" s="402"/>
    </row>
    <row r="106" spans="1:45" ht="15.6" x14ac:dyDescent="0.3">
      <c r="A106" s="401"/>
      <c r="B106" s="357"/>
      <c r="C106" s="357"/>
      <c r="D106" s="357"/>
      <c r="E106" s="357"/>
      <c r="F106" s="357"/>
      <c r="G106" s="357"/>
      <c r="H106" s="357"/>
      <c r="I106" s="357"/>
      <c r="J106" s="357"/>
      <c r="K106" s="357"/>
      <c r="L106" s="357"/>
      <c r="M106" s="357"/>
      <c r="N106" s="357"/>
      <c r="O106" s="357"/>
      <c r="P106" s="357"/>
      <c r="Q106" s="357"/>
      <c r="R106" s="357"/>
      <c r="S106" s="357"/>
      <c r="T106" s="357"/>
      <c r="U106" s="357"/>
      <c r="V106" s="357"/>
      <c r="X106" s="357"/>
      <c r="Y106" s="356"/>
      <c r="Z106" s="355"/>
      <c r="AA106" s="357"/>
      <c r="AB106" s="357"/>
      <c r="AC106" s="357"/>
      <c r="AD106" s="357"/>
      <c r="AE106" s="357"/>
      <c r="AF106" s="357"/>
      <c r="AG106" s="357"/>
      <c r="AH106" s="357"/>
      <c r="AI106" s="357"/>
      <c r="AJ106" s="357"/>
      <c r="AK106" s="357"/>
      <c r="AL106" s="357"/>
      <c r="AM106" s="403"/>
      <c r="AN106" s="402"/>
    </row>
    <row r="107" spans="1:45" x14ac:dyDescent="0.25">
      <c r="X107" s="361"/>
      <c r="Y107" s="357"/>
      <c r="Z107" s="357"/>
      <c r="AA107" s="357"/>
      <c r="AB107" s="357"/>
      <c r="AC107" s="357"/>
      <c r="AD107" s="357"/>
      <c r="AE107" s="357"/>
      <c r="AF107" s="357"/>
      <c r="AG107" s="357"/>
      <c r="AH107" s="357"/>
      <c r="AI107" s="357"/>
      <c r="AJ107" s="357"/>
      <c r="AK107" s="357"/>
      <c r="AL107" s="357"/>
      <c r="AM107" s="357"/>
      <c r="AN107" s="357"/>
      <c r="AO107" s="357"/>
      <c r="AP107" s="357"/>
      <c r="AQ107" s="357"/>
      <c r="AR107" s="357"/>
      <c r="AS107" s="357"/>
    </row>
    <row r="108" spans="1:45" ht="15.6" x14ac:dyDescent="0.3">
      <c r="B108" s="357"/>
      <c r="C108" s="357"/>
      <c r="D108" s="357"/>
      <c r="X108" s="357"/>
      <c r="AM108" s="403"/>
      <c r="AN108" s="402"/>
    </row>
    <row r="109" spans="1:45" ht="22.8" x14ac:dyDescent="0.4">
      <c r="A109" s="558" t="s">
        <v>53</v>
      </c>
      <c r="B109" s="558"/>
      <c r="C109" s="558"/>
      <c r="D109" s="558"/>
      <c r="E109" s="558"/>
      <c r="F109" s="558"/>
      <c r="G109" s="414"/>
      <c r="H109" s="414"/>
      <c r="I109" s="414"/>
      <c r="J109" s="414"/>
      <c r="K109" s="414"/>
      <c r="L109" s="414"/>
      <c r="M109" s="414"/>
      <c r="N109" s="414"/>
      <c r="O109" s="413"/>
      <c r="P109" s="413"/>
      <c r="Q109" s="403"/>
      <c r="R109" s="403"/>
      <c r="S109" s="403"/>
      <c r="T109" s="403"/>
      <c r="U109" s="403"/>
      <c r="V109" s="403"/>
      <c r="X109" s="357"/>
      <c r="Y109" s="357"/>
      <c r="Z109" s="357"/>
      <c r="AA109" s="357"/>
      <c r="AB109" s="357"/>
      <c r="AC109" s="357"/>
      <c r="AD109" s="357"/>
      <c r="AE109" s="357"/>
      <c r="AF109" s="357"/>
      <c r="AG109" s="357"/>
      <c r="AH109" s="357"/>
      <c r="AI109" s="357"/>
      <c r="AJ109" s="357"/>
      <c r="AK109" s="357"/>
      <c r="AL109" s="357"/>
      <c r="AM109" s="357"/>
      <c r="AN109" s="404"/>
    </row>
    <row r="110" spans="1:45" ht="23.4" thickBot="1" x14ac:dyDescent="0.45">
      <c r="A110" s="501"/>
      <c r="B110" s="501"/>
      <c r="C110" s="501"/>
      <c r="D110" s="501"/>
      <c r="E110" s="501"/>
      <c r="F110" s="501"/>
      <c r="G110" s="414"/>
      <c r="H110" s="414"/>
      <c r="I110" s="414"/>
      <c r="J110" s="414"/>
      <c r="K110" s="414"/>
      <c r="L110" s="414"/>
      <c r="M110" s="414"/>
      <c r="N110" s="414"/>
      <c r="O110" s="413"/>
      <c r="P110" s="413"/>
      <c r="Q110" s="403"/>
      <c r="R110" s="403"/>
      <c r="S110" s="403"/>
      <c r="T110" s="403"/>
      <c r="U110" s="403"/>
      <c r="V110" s="403"/>
    </row>
    <row r="111" spans="1:45" ht="96" customHeight="1" thickBot="1" x14ac:dyDescent="0.55000000000000004">
      <c r="A111" s="539" t="str">
        <f>CONCATENATE("DEGEN        ",AE6)</f>
        <v>DEGEN        klein wapen</v>
      </c>
      <c r="B111" s="540"/>
      <c r="C111" s="541" t="str">
        <f>CONCATENATE(AC6,"                     ", AD6)</f>
        <v>LOPER 5                     elektrisch</v>
      </c>
      <c r="D111" s="542"/>
      <c r="E111" s="543"/>
      <c r="F111" s="543"/>
      <c r="G111" s="543"/>
      <c r="H111" s="543"/>
      <c r="I111" s="543"/>
      <c r="J111" s="543"/>
      <c r="K111" s="544"/>
      <c r="L111" s="545">
        <f>AA6</f>
        <v>1</v>
      </c>
      <c r="M111" s="546"/>
      <c r="N111" s="499" t="s">
        <v>69</v>
      </c>
      <c r="O111" s="547" t="s">
        <v>151</v>
      </c>
      <c r="P111" s="548"/>
      <c r="Q111" s="547" t="s">
        <v>150</v>
      </c>
      <c r="R111" s="548"/>
      <c r="S111" s="547" t="s">
        <v>73</v>
      </c>
      <c r="T111" s="548"/>
      <c r="U111" s="559" t="s">
        <v>95</v>
      </c>
      <c r="V111" s="560"/>
      <c r="W111" s="146" t="s">
        <v>145</v>
      </c>
    </row>
    <row r="112" spans="1:45" ht="16.2" thickBot="1" x14ac:dyDescent="0.35">
      <c r="A112" s="396" t="s">
        <v>100</v>
      </c>
      <c r="B112" s="400"/>
      <c r="C112" s="399">
        <v>1</v>
      </c>
      <c r="D112" s="398">
        <v>2</v>
      </c>
      <c r="E112" s="398">
        <v>3</v>
      </c>
      <c r="F112" s="398">
        <v>4</v>
      </c>
      <c r="G112" s="398">
        <v>5</v>
      </c>
      <c r="H112" s="398">
        <v>6</v>
      </c>
      <c r="I112" s="398">
        <v>7</v>
      </c>
      <c r="J112" s="398">
        <v>8</v>
      </c>
      <c r="K112" s="398">
        <v>9</v>
      </c>
      <c r="L112" s="397">
        <v>10</v>
      </c>
      <c r="M112" s="397">
        <v>11</v>
      </c>
      <c r="N112" s="394">
        <v>12</v>
      </c>
      <c r="O112" s="396" t="s">
        <v>99</v>
      </c>
      <c r="P112" s="395" t="s">
        <v>101</v>
      </c>
      <c r="Q112" s="393" t="s">
        <v>99</v>
      </c>
      <c r="R112" s="394" t="s">
        <v>101</v>
      </c>
      <c r="S112" s="393" t="s">
        <v>99</v>
      </c>
      <c r="T112" s="392" t="s">
        <v>101</v>
      </c>
      <c r="U112" s="561"/>
      <c r="V112" s="562"/>
      <c r="X112" s="361"/>
      <c r="Y112" s="357"/>
      <c r="Z112" s="357"/>
      <c r="AA112" s="357"/>
      <c r="AB112" s="357"/>
      <c r="AC112" s="357"/>
      <c r="AD112" s="357"/>
      <c r="AE112" s="357"/>
      <c r="AF112" s="357"/>
      <c r="AG112" s="357"/>
      <c r="AH112" s="357"/>
      <c r="AI112" s="357"/>
      <c r="AJ112" s="357"/>
      <c r="AK112" s="357"/>
      <c r="AL112" s="357"/>
      <c r="AM112" s="357"/>
      <c r="AN112" s="357"/>
      <c r="AO112" s="357"/>
      <c r="AP112" s="357"/>
      <c r="AQ112" s="357"/>
      <c r="AR112" s="357"/>
      <c r="AS112" s="357"/>
    </row>
    <row r="113" spans="1:45" ht="15.6" x14ac:dyDescent="0.3">
      <c r="A113" s="381"/>
      <c r="B113" s="380">
        <v>1</v>
      </c>
      <c r="C113" s="391"/>
      <c r="D113" s="390"/>
      <c r="E113" s="390"/>
      <c r="F113" s="390"/>
      <c r="G113" s="390"/>
      <c r="H113" s="390"/>
      <c r="I113" s="390"/>
      <c r="J113" s="389"/>
      <c r="K113" s="389"/>
      <c r="L113" s="389"/>
      <c r="M113" s="389"/>
      <c r="N113" s="387"/>
      <c r="O113" s="372"/>
      <c r="P113" s="373"/>
      <c r="Q113" s="372"/>
      <c r="R113" s="373"/>
      <c r="S113" s="372"/>
      <c r="T113" s="371"/>
      <c r="U113" s="549"/>
      <c r="V113" s="550"/>
      <c r="X113" s="357"/>
    </row>
    <row r="114" spans="1:45" ht="15.6" x14ac:dyDescent="0.3">
      <c r="A114" s="381"/>
      <c r="B114" s="382">
        <v>2</v>
      </c>
      <c r="C114" s="386"/>
      <c r="D114" s="384"/>
      <c r="E114" s="385"/>
      <c r="F114" s="385"/>
      <c r="G114" s="385"/>
      <c r="H114" s="385"/>
      <c r="I114" s="385"/>
      <c r="J114" s="388"/>
      <c r="K114" s="388"/>
      <c r="L114" s="388"/>
      <c r="M114" s="388"/>
      <c r="N114" s="387"/>
      <c r="O114" s="372"/>
      <c r="P114" s="373"/>
      <c r="Q114" s="372"/>
      <c r="R114" s="373"/>
      <c r="S114" s="372"/>
      <c r="T114" s="371"/>
      <c r="U114" s="549"/>
      <c r="V114" s="550"/>
      <c r="X114" s="357"/>
      <c r="Y114" s="357"/>
      <c r="Z114" s="357"/>
      <c r="AA114" s="357"/>
      <c r="AB114" s="357"/>
      <c r="AC114" s="357"/>
      <c r="AD114" s="357"/>
      <c r="AE114" s="357"/>
      <c r="AF114" s="357"/>
      <c r="AG114" s="357"/>
      <c r="AH114" s="357"/>
      <c r="AI114" s="357"/>
      <c r="AJ114" s="357"/>
      <c r="AK114" s="357"/>
      <c r="AL114" s="357"/>
      <c r="AM114" s="357"/>
      <c r="AN114" s="357"/>
      <c r="AO114" s="357"/>
      <c r="AP114" s="357"/>
      <c r="AQ114" s="357"/>
      <c r="AR114" s="357"/>
      <c r="AS114" s="357"/>
    </row>
    <row r="115" spans="1:45" ht="15.6" x14ac:dyDescent="0.3">
      <c r="A115" s="381"/>
      <c r="B115" s="380">
        <v>3</v>
      </c>
      <c r="C115" s="386"/>
      <c r="D115" s="385"/>
      <c r="E115" s="384"/>
      <c r="F115" s="385"/>
      <c r="G115" s="385"/>
      <c r="H115" s="385"/>
      <c r="I115" s="385"/>
      <c r="J115" s="388"/>
      <c r="K115" s="388"/>
      <c r="L115" s="388"/>
      <c r="M115" s="388"/>
      <c r="N115" s="387"/>
      <c r="O115" s="372"/>
      <c r="P115" s="373"/>
      <c r="Q115" s="372"/>
      <c r="R115" s="373"/>
      <c r="S115" s="372"/>
      <c r="T115" s="371"/>
      <c r="U115" s="549"/>
      <c r="V115" s="550"/>
      <c r="X115" s="401"/>
      <c r="AE115" s="401"/>
      <c r="AF115" s="401"/>
      <c r="AG115" s="401"/>
      <c r="AH115" s="401"/>
      <c r="AI115" s="401"/>
      <c r="AJ115" s="401"/>
      <c r="AK115" s="401"/>
      <c r="AL115" s="401"/>
      <c r="AM115" s="500"/>
      <c r="AN115" s="404"/>
    </row>
    <row r="116" spans="1:45" ht="15.6" x14ac:dyDescent="0.3">
      <c r="A116" s="381"/>
      <c r="B116" s="382">
        <v>4</v>
      </c>
      <c r="C116" s="386"/>
      <c r="D116" s="385"/>
      <c r="E116" s="385"/>
      <c r="F116" s="384"/>
      <c r="G116" s="385"/>
      <c r="H116" s="385"/>
      <c r="I116" s="385"/>
      <c r="J116" s="388"/>
      <c r="K116" s="388"/>
      <c r="L116" s="388"/>
      <c r="M116" s="388"/>
      <c r="N116" s="387"/>
      <c r="O116" s="372"/>
      <c r="P116" s="373"/>
      <c r="Q116" s="372"/>
      <c r="R116" s="373"/>
      <c r="S116" s="372"/>
      <c r="T116" s="371"/>
      <c r="U116" s="549"/>
      <c r="V116" s="550"/>
      <c r="Y116" s="357"/>
      <c r="Z116" s="357"/>
      <c r="AA116" s="357"/>
      <c r="AM116" s="500"/>
      <c r="AN116" s="404"/>
    </row>
    <row r="117" spans="1:45" ht="15.6" x14ac:dyDescent="0.3">
      <c r="A117" s="381"/>
      <c r="B117" s="380">
        <v>5</v>
      </c>
      <c r="C117" s="386"/>
      <c r="D117" s="385"/>
      <c r="E117" s="385"/>
      <c r="F117" s="385"/>
      <c r="G117" s="384"/>
      <c r="H117" s="385"/>
      <c r="I117" s="385"/>
      <c r="J117" s="388"/>
      <c r="K117" s="388"/>
      <c r="L117" s="388"/>
      <c r="M117" s="388"/>
      <c r="N117" s="387"/>
      <c r="O117" s="372"/>
      <c r="P117" s="373"/>
      <c r="Q117" s="372"/>
      <c r="R117" s="373"/>
      <c r="S117" s="372"/>
      <c r="T117" s="371"/>
      <c r="U117" s="549"/>
      <c r="V117" s="550"/>
    </row>
    <row r="118" spans="1:45" ht="15.6" x14ac:dyDescent="0.3">
      <c r="A118" s="381"/>
      <c r="B118" s="382">
        <v>6</v>
      </c>
      <c r="C118" s="386"/>
      <c r="D118" s="385"/>
      <c r="E118" s="385"/>
      <c r="F118" s="385"/>
      <c r="G118" s="385"/>
      <c r="H118" s="384"/>
      <c r="I118" s="385"/>
      <c r="J118" s="388"/>
      <c r="K118" s="388"/>
      <c r="L118" s="388"/>
      <c r="M118" s="388"/>
      <c r="N118" s="387"/>
      <c r="O118" s="372"/>
      <c r="P118" s="373"/>
      <c r="Q118" s="372"/>
      <c r="R118" s="373"/>
      <c r="S118" s="372"/>
      <c r="T118" s="371"/>
      <c r="U118" s="549"/>
      <c r="V118" s="550"/>
    </row>
    <row r="119" spans="1:45" ht="15.6" x14ac:dyDescent="0.3">
      <c r="A119" s="381"/>
      <c r="B119" s="380">
        <v>7</v>
      </c>
      <c r="C119" s="386"/>
      <c r="D119" s="385"/>
      <c r="E119" s="385"/>
      <c r="F119" s="385"/>
      <c r="G119" s="385"/>
      <c r="H119" s="385"/>
      <c r="I119" s="384"/>
      <c r="J119" s="383"/>
      <c r="K119" s="383"/>
      <c r="L119" s="383"/>
      <c r="M119" s="383"/>
      <c r="N119" s="374"/>
      <c r="O119" s="372"/>
      <c r="P119" s="373"/>
      <c r="Q119" s="372"/>
      <c r="R119" s="373"/>
      <c r="S119" s="372"/>
      <c r="T119" s="371"/>
      <c r="U119" s="549"/>
      <c r="V119" s="550"/>
      <c r="X119" s="406"/>
      <c r="Y119" s="357"/>
      <c r="Z119" s="357"/>
      <c r="AA119" s="357"/>
      <c r="AB119" s="357"/>
      <c r="AC119" s="357"/>
      <c r="AD119" s="357"/>
      <c r="AE119" s="357"/>
      <c r="AF119" s="357"/>
      <c r="AG119" s="357"/>
      <c r="AH119" s="357"/>
      <c r="AI119" s="357"/>
      <c r="AJ119" s="357"/>
      <c r="AK119" s="357"/>
      <c r="AL119" s="357"/>
      <c r="AM119" s="357"/>
      <c r="AN119" s="357"/>
      <c r="AO119" s="357"/>
      <c r="AP119" s="357"/>
      <c r="AQ119" s="357"/>
      <c r="AR119" s="357"/>
      <c r="AS119" s="357"/>
    </row>
    <row r="120" spans="1:45" ht="15.6" x14ac:dyDescent="0.3">
      <c r="A120" s="381"/>
      <c r="B120" s="382">
        <v>8</v>
      </c>
      <c r="C120" s="379"/>
      <c r="D120" s="378"/>
      <c r="E120" s="378"/>
      <c r="F120" s="378"/>
      <c r="G120" s="378"/>
      <c r="H120" s="378"/>
      <c r="I120" s="377"/>
      <c r="J120" s="375"/>
      <c r="K120" s="376"/>
      <c r="L120" s="376"/>
      <c r="M120" s="376"/>
      <c r="N120" s="374"/>
      <c r="O120" s="372"/>
      <c r="P120" s="373"/>
      <c r="Q120" s="372"/>
      <c r="R120" s="373"/>
      <c r="S120" s="372"/>
      <c r="T120" s="371"/>
      <c r="U120" s="549"/>
      <c r="V120" s="550"/>
      <c r="X120" s="401"/>
      <c r="AM120" s="500"/>
      <c r="AN120" s="404"/>
    </row>
    <row r="121" spans="1:45" ht="15.6" x14ac:dyDescent="0.3">
      <c r="A121" s="381"/>
      <c r="B121" s="380">
        <v>9</v>
      </c>
      <c r="C121" s="379"/>
      <c r="D121" s="378"/>
      <c r="E121" s="378"/>
      <c r="F121" s="378"/>
      <c r="G121" s="378"/>
      <c r="H121" s="378"/>
      <c r="I121" s="377"/>
      <c r="J121" s="376"/>
      <c r="K121" s="375"/>
      <c r="L121" s="376"/>
      <c r="M121" s="376"/>
      <c r="N121" s="374"/>
      <c r="O121" s="372"/>
      <c r="P121" s="373"/>
      <c r="Q121" s="372"/>
      <c r="R121" s="373"/>
      <c r="S121" s="372"/>
      <c r="T121" s="371"/>
      <c r="U121" s="549"/>
      <c r="V121" s="550"/>
      <c r="Y121" s="357"/>
      <c r="Z121" s="357"/>
      <c r="AA121" s="357"/>
      <c r="AB121" s="357"/>
      <c r="AC121" s="357"/>
      <c r="AD121" s="357"/>
      <c r="AE121" s="357"/>
      <c r="AF121" s="357"/>
      <c r="AG121" s="357"/>
      <c r="AH121" s="357"/>
      <c r="AI121" s="357"/>
      <c r="AJ121" s="357"/>
      <c r="AK121" s="357"/>
      <c r="AL121" s="357"/>
      <c r="AM121" s="357"/>
      <c r="AN121" s="357"/>
      <c r="AO121" s="357"/>
      <c r="AP121" s="357"/>
      <c r="AQ121" s="357"/>
      <c r="AR121" s="357"/>
      <c r="AS121" s="357"/>
    </row>
    <row r="122" spans="1:45" ht="15.6" x14ac:dyDescent="0.3">
      <c r="A122" s="381"/>
      <c r="B122" s="382">
        <v>10</v>
      </c>
      <c r="C122" s="379"/>
      <c r="D122" s="378"/>
      <c r="E122" s="378"/>
      <c r="F122" s="378"/>
      <c r="G122" s="378"/>
      <c r="H122" s="378"/>
      <c r="I122" s="377"/>
      <c r="J122" s="376"/>
      <c r="K122" s="376"/>
      <c r="L122" s="375"/>
      <c r="M122" s="376"/>
      <c r="N122" s="374"/>
      <c r="O122" s="372"/>
      <c r="P122" s="373"/>
      <c r="Q122" s="372"/>
      <c r="R122" s="373"/>
      <c r="S122" s="372"/>
      <c r="T122" s="371"/>
      <c r="U122" s="549"/>
      <c r="V122" s="550"/>
    </row>
    <row r="123" spans="1:45" ht="15.6" x14ac:dyDescent="0.3">
      <c r="A123" s="381"/>
      <c r="B123" s="380">
        <v>11</v>
      </c>
      <c r="C123" s="379"/>
      <c r="D123" s="378"/>
      <c r="E123" s="378"/>
      <c r="F123" s="378"/>
      <c r="G123" s="378"/>
      <c r="H123" s="378"/>
      <c r="I123" s="377"/>
      <c r="J123" s="376"/>
      <c r="K123" s="376"/>
      <c r="L123" s="376"/>
      <c r="M123" s="375"/>
      <c r="N123" s="374"/>
      <c r="O123" s="372"/>
      <c r="P123" s="373"/>
      <c r="Q123" s="372"/>
      <c r="R123" s="373"/>
      <c r="S123" s="372"/>
      <c r="T123" s="371"/>
      <c r="U123" s="549"/>
      <c r="V123" s="550"/>
      <c r="Y123" s="357"/>
      <c r="Z123" s="357"/>
      <c r="AA123" s="357"/>
      <c r="AB123" s="357"/>
      <c r="AC123" s="357"/>
      <c r="AD123" s="357"/>
      <c r="AE123" s="357"/>
      <c r="AF123" s="357"/>
      <c r="AG123" s="357"/>
      <c r="AH123" s="357"/>
      <c r="AI123" s="357"/>
      <c r="AJ123" s="357"/>
      <c r="AK123" s="357"/>
    </row>
    <row r="124" spans="1:45" ht="16.2" thickBot="1" x14ac:dyDescent="0.35">
      <c r="A124" s="370"/>
      <c r="B124" s="369">
        <v>12</v>
      </c>
      <c r="C124" s="368"/>
      <c r="D124" s="367"/>
      <c r="E124" s="367"/>
      <c r="F124" s="367"/>
      <c r="G124" s="367"/>
      <c r="H124" s="367"/>
      <c r="I124" s="367"/>
      <c r="J124" s="366"/>
      <c r="K124" s="366"/>
      <c r="L124" s="366"/>
      <c r="M124" s="366"/>
      <c r="N124" s="365"/>
      <c r="O124" s="363"/>
      <c r="P124" s="364"/>
      <c r="Q124" s="363"/>
      <c r="R124" s="364"/>
      <c r="S124" s="363"/>
      <c r="T124" s="362"/>
      <c r="U124" s="556"/>
      <c r="V124" s="557"/>
    </row>
    <row r="125" spans="1:45" ht="16.5" customHeight="1" x14ac:dyDescent="0.25"/>
    <row r="126" spans="1:45" ht="16.5" customHeight="1" x14ac:dyDescent="0.25">
      <c r="A126" s="357" t="s">
        <v>149</v>
      </c>
      <c r="B126" s="358"/>
      <c r="C126" s="358"/>
      <c r="D126" s="358"/>
      <c r="E126" s="358"/>
      <c r="F126" s="358"/>
      <c r="G126" s="358"/>
      <c r="H126" s="358"/>
      <c r="I126" s="358"/>
      <c r="J126" s="358"/>
      <c r="K126" s="358"/>
      <c r="L126" s="358"/>
      <c r="M126" s="358"/>
      <c r="N126" s="358"/>
      <c r="O126" s="357"/>
      <c r="P126" s="356"/>
      <c r="Q126" s="355"/>
      <c r="X126" s="361"/>
      <c r="Y126" s="357"/>
      <c r="Z126" s="357"/>
      <c r="AA126" s="357"/>
      <c r="AB126" s="357"/>
      <c r="AC126" s="357"/>
      <c r="AD126" s="357"/>
      <c r="AE126" s="357"/>
      <c r="AF126" s="357"/>
      <c r="AG126" s="357"/>
      <c r="AH126" s="357"/>
      <c r="AI126" s="357"/>
      <c r="AJ126" s="357"/>
      <c r="AK126" s="357"/>
      <c r="AL126" s="357"/>
      <c r="AM126" s="357"/>
      <c r="AN126" s="357"/>
      <c r="AO126" s="357"/>
      <c r="AP126" s="357"/>
      <c r="AQ126" s="357"/>
      <c r="AR126" s="357"/>
      <c r="AS126" s="357"/>
    </row>
    <row r="127" spans="1:45" ht="16.5" customHeight="1" x14ac:dyDescent="0.25">
      <c r="A127" s="361"/>
      <c r="B127" s="357"/>
      <c r="C127" s="357"/>
      <c r="D127" s="357"/>
      <c r="E127" s="357"/>
      <c r="F127" s="357"/>
      <c r="G127" s="357"/>
      <c r="H127" s="357"/>
      <c r="I127" s="357"/>
      <c r="J127" s="357"/>
      <c r="K127" s="357"/>
      <c r="L127" s="357"/>
      <c r="M127" s="357"/>
      <c r="N127" s="357"/>
      <c r="O127" s="357"/>
      <c r="P127" s="357"/>
      <c r="Q127" s="357"/>
      <c r="R127" s="357"/>
      <c r="S127" s="357"/>
      <c r="T127" s="357"/>
      <c r="U127" s="357"/>
      <c r="V127" s="357"/>
      <c r="X127" s="357"/>
    </row>
    <row r="128" spans="1:45" ht="16.5" customHeight="1" x14ac:dyDescent="0.25">
      <c r="A128" s="357"/>
      <c r="Y128" s="357"/>
      <c r="Z128" s="357"/>
      <c r="AA128" s="357"/>
      <c r="AB128" s="357"/>
      <c r="AC128" s="357"/>
      <c r="AD128" s="357"/>
      <c r="AE128" s="357"/>
      <c r="AF128" s="357"/>
      <c r="AG128" s="357"/>
      <c r="AH128" s="357"/>
      <c r="AI128" s="357"/>
      <c r="AJ128" s="357"/>
      <c r="AK128" s="357"/>
      <c r="AL128" s="357"/>
      <c r="AM128" s="357"/>
      <c r="AN128" s="357"/>
      <c r="AO128" s="357"/>
      <c r="AP128" s="357"/>
      <c r="AQ128" s="357"/>
      <c r="AR128" s="357"/>
      <c r="AS128" s="357"/>
    </row>
    <row r="129" spans="1:45" ht="16.5" customHeight="1" x14ac:dyDescent="0.25">
      <c r="A129" s="357"/>
      <c r="B129" s="357"/>
      <c r="C129" s="357"/>
      <c r="D129" s="357"/>
      <c r="E129" s="357"/>
      <c r="F129" s="357"/>
      <c r="G129" s="357"/>
      <c r="H129" s="357"/>
      <c r="I129" s="357"/>
      <c r="J129" s="357"/>
      <c r="K129" s="357"/>
      <c r="L129" s="357"/>
      <c r="M129" s="357"/>
      <c r="N129" s="357"/>
      <c r="O129" s="357"/>
      <c r="P129" s="357"/>
      <c r="Q129" s="357"/>
      <c r="R129" s="357"/>
      <c r="S129" s="357"/>
      <c r="T129" s="357"/>
      <c r="U129" s="357"/>
      <c r="V129" s="357"/>
      <c r="X129" s="401"/>
    </row>
    <row r="130" spans="1:45" ht="16.5" customHeight="1" x14ac:dyDescent="0.25">
      <c r="A130" s="401"/>
      <c r="H130" s="401"/>
      <c r="I130" s="401"/>
      <c r="J130" s="401"/>
      <c r="K130" s="401"/>
      <c r="L130" s="401"/>
      <c r="M130" s="401"/>
      <c r="N130" s="401"/>
      <c r="O130" s="401"/>
      <c r="P130" s="500"/>
      <c r="Q130" s="404"/>
      <c r="X130" s="401"/>
      <c r="Y130" s="357"/>
      <c r="Z130" s="357"/>
      <c r="AA130" s="357"/>
      <c r="AB130" s="357"/>
      <c r="AC130" s="357"/>
      <c r="AD130" s="357"/>
      <c r="AE130" s="357"/>
      <c r="AF130" s="357"/>
      <c r="AG130" s="357"/>
      <c r="AH130" s="357"/>
      <c r="AI130" s="357"/>
      <c r="AJ130" s="357"/>
      <c r="AK130" s="357"/>
      <c r="AL130" s="357"/>
      <c r="AM130" s="357"/>
      <c r="AN130" s="357"/>
      <c r="AO130" s="357"/>
      <c r="AP130" s="357"/>
      <c r="AQ130" s="357"/>
      <c r="AR130" s="357"/>
      <c r="AS130" s="357"/>
    </row>
    <row r="131" spans="1:45" ht="16.5" customHeight="1" x14ac:dyDescent="0.25">
      <c r="B131" s="357"/>
      <c r="C131" s="357"/>
      <c r="D131" s="357"/>
      <c r="P131" s="500"/>
      <c r="Q131" s="404"/>
    </row>
    <row r="132" spans="1:45" ht="16.5" customHeight="1" x14ac:dyDescent="0.25">
      <c r="Y132" s="357"/>
      <c r="Z132" s="357"/>
      <c r="AA132" s="357"/>
    </row>
    <row r="133" spans="1:45" ht="16.5" customHeight="1" x14ac:dyDescent="0.25"/>
    <row r="134" spans="1:45" ht="22.8" x14ac:dyDescent="0.4">
      <c r="A134" s="558" t="s">
        <v>53</v>
      </c>
      <c r="B134" s="558"/>
      <c r="C134" s="558"/>
      <c r="D134" s="558"/>
      <c r="E134" s="558"/>
      <c r="F134" s="558"/>
      <c r="G134" s="414"/>
      <c r="H134" s="414"/>
      <c r="I134" s="414"/>
      <c r="J134" s="414"/>
      <c r="K134" s="414"/>
      <c r="L134" s="414"/>
      <c r="M134" s="414"/>
      <c r="N134" s="414"/>
      <c r="O134" s="413"/>
      <c r="P134" s="413"/>
      <c r="Q134" s="403"/>
      <c r="R134" s="403"/>
      <c r="S134" s="403"/>
      <c r="T134" s="403"/>
      <c r="U134" s="403"/>
      <c r="V134" s="403"/>
    </row>
    <row r="135" spans="1:45" ht="23.4" thickBot="1" x14ac:dyDescent="0.45">
      <c r="A135" s="501"/>
      <c r="B135" s="501"/>
      <c r="C135" s="501"/>
      <c r="D135" s="501"/>
      <c r="E135" s="501"/>
      <c r="F135" s="501"/>
      <c r="G135" s="414"/>
      <c r="H135" s="414"/>
      <c r="I135" s="414"/>
      <c r="J135" s="414"/>
      <c r="K135" s="414"/>
      <c r="L135" s="414"/>
      <c r="M135" s="414"/>
      <c r="N135" s="414"/>
      <c r="O135" s="413"/>
      <c r="P135" s="413"/>
      <c r="Q135" s="403"/>
      <c r="R135" s="403"/>
      <c r="S135" s="403"/>
      <c r="T135" s="403"/>
      <c r="U135" s="403"/>
      <c r="V135" s="403"/>
    </row>
    <row r="136" spans="1:45" ht="93" customHeight="1" thickBot="1" x14ac:dyDescent="0.55000000000000004">
      <c r="A136" s="539" t="str">
        <f>CONCATENATE("DEGEN        ",AE7)</f>
        <v>DEGEN        klein wapen</v>
      </c>
      <c r="B136" s="540"/>
      <c r="C136" s="541" t="str">
        <f>CONCATENATE(AC7,"                     ", AD7)</f>
        <v>LOPER 6                     elektrisch</v>
      </c>
      <c r="D136" s="542"/>
      <c r="E136" s="543"/>
      <c r="F136" s="543"/>
      <c r="G136" s="543"/>
      <c r="H136" s="543"/>
      <c r="I136" s="543"/>
      <c r="J136" s="543"/>
      <c r="K136" s="544"/>
      <c r="L136" s="545">
        <f>AA7</f>
        <v>1</v>
      </c>
      <c r="M136" s="546"/>
      <c r="N136" s="499" t="s">
        <v>69</v>
      </c>
      <c r="O136" s="547" t="s">
        <v>151</v>
      </c>
      <c r="P136" s="548"/>
      <c r="Q136" s="547" t="s">
        <v>150</v>
      </c>
      <c r="R136" s="548"/>
      <c r="S136" s="547" t="s">
        <v>73</v>
      </c>
      <c r="T136" s="548"/>
      <c r="U136" s="559" t="s">
        <v>95</v>
      </c>
      <c r="V136" s="560"/>
      <c r="W136" s="146" t="s">
        <v>146</v>
      </c>
    </row>
    <row r="137" spans="1:45" ht="16.2" thickBot="1" x14ac:dyDescent="0.35">
      <c r="A137" s="396" t="s">
        <v>100</v>
      </c>
      <c r="B137" s="400"/>
      <c r="C137" s="399">
        <v>1</v>
      </c>
      <c r="D137" s="398">
        <v>2</v>
      </c>
      <c r="E137" s="398">
        <v>3</v>
      </c>
      <c r="F137" s="398">
        <v>4</v>
      </c>
      <c r="G137" s="398">
        <v>5</v>
      </c>
      <c r="H137" s="398">
        <v>6</v>
      </c>
      <c r="I137" s="398">
        <v>7</v>
      </c>
      <c r="J137" s="398">
        <v>8</v>
      </c>
      <c r="K137" s="398">
        <v>9</v>
      </c>
      <c r="L137" s="397">
        <v>10</v>
      </c>
      <c r="M137" s="397">
        <v>11</v>
      </c>
      <c r="N137" s="394">
        <v>12</v>
      </c>
      <c r="O137" s="396" t="s">
        <v>99</v>
      </c>
      <c r="P137" s="395" t="s">
        <v>101</v>
      </c>
      <c r="Q137" s="393" t="s">
        <v>99</v>
      </c>
      <c r="R137" s="394" t="s">
        <v>101</v>
      </c>
      <c r="S137" s="393" t="s">
        <v>99</v>
      </c>
      <c r="T137" s="392" t="s">
        <v>101</v>
      </c>
      <c r="U137" s="561"/>
      <c r="V137" s="562"/>
    </row>
    <row r="138" spans="1:45" ht="15.6" x14ac:dyDescent="0.3">
      <c r="A138" s="381"/>
      <c r="B138" s="380">
        <v>1</v>
      </c>
      <c r="C138" s="391"/>
      <c r="D138" s="390"/>
      <c r="E138" s="390"/>
      <c r="F138" s="390"/>
      <c r="G138" s="390"/>
      <c r="H138" s="390"/>
      <c r="I138" s="390"/>
      <c r="J138" s="389"/>
      <c r="K138" s="389"/>
      <c r="L138" s="389"/>
      <c r="M138" s="389"/>
      <c r="N138" s="387"/>
      <c r="O138" s="372"/>
      <c r="P138" s="373"/>
      <c r="Q138" s="372"/>
      <c r="R138" s="373"/>
      <c r="S138" s="372"/>
      <c r="T138" s="371"/>
      <c r="U138" s="549"/>
      <c r="V138" s="550"/>
    </row>
    <row r="139" spans="1:45" ht="15.6" x14ac:dyDescent="0.3">
      <c r="A139" s="381"/>
      <c r="B139" s="382">
        <v>2</v>
      </c>
      <c r="C139" s="386"/>
      <c r="D139" s="384"/>
      <c r="E139" s="385"/>
      <c r="F139" s="385"/>
      <c r="G139" s="385"/>
      <c r="H139" s="385"/>
      <c r="I139" s="385"/>
      <c r="J139" s="388"/>
      <c r="K139" s="388"/>
      <c r="L139" s="388"/>
      <c r="M139" s="388"/>
      <c r="N139" s="387"/>
      <c r="O139" s="372"/>
      <c r="P139" s="373"/>
      <c r="Q139" s="372"/>
      <c r="R139" s="373"/>
      <c r="S139" s="372"/>
      <c r="T139" s="371"/>
      <c r="U139" s="549"/>
      <c r="V139" s="550"/>
    </row>
    <row r="140" spans="1:45" ht="15.6" x14ac:dyDescent="0.3">
      <c r="A140" s="381"/>
      <c r="B140" s="380">
        <v>3</v>
      </c>
      <c r="C140" s="386"/>
      <c r="D140" s="385"/>
      <c r="E140" s="384"/>
      <c r="F140" s="385"/>
      <c r="G140" s="385"/>
      <c r="H140" s="385"/>
      <c r="I140" s="385"/>
      <c r="J140" s="388"/>
      <c r="K140" s="388"/>
      <c r="L140" s="388"/>
      <c r="M140" s="388"/>
      <c r="N140" s="387"/>
      <c r="O140" s="372"/>
      <c r="P140" s="373"/>
      <c r="Q140" s="372"/>
      <c r="R140" s="373"/>
      <c r="S140" s="372"/>
      <c r="T140" s="371"/>
      <c r="U140" s="549"/>
      <c r="V140" s="550"/>
    </row>
    <row r="141" spans="1:45" ht="15.6" x14ac:dyDescent="0.3">
      <c r="A141" s="381"/>
      <c r="B141" s="382">
        <v>4</v>
      </c>
      <c r="C141" s="386"/>
      <c r="D141" s="385"/>
      <c r="E141" s="385"/>
      <c r="F141" s="384"/>
      <c r="G141" s="385"/>
      <c r="H141" s="385"/>
      <c r="I141" s="385"/>
      <c r="J141" s="388"/>
      <c r="K141" s="388"/>
      <c r="L141" s="388"/>
      <c r="M141" s="388"/>
      <c r="N141" s="387"/>
      <c r="O141" s="372"/>
      <c r="P141" s="373"/>
      <c r="Q141" s="372"/>
      <c r="R141" s="373"/>
      <c r="S141" s="372"/>
      <c r="T141" s="371"/>
      <c r="U141" s="549"/>
      <c r="V141" s="550"/>
    </row>
    <row r="142" spans="1:45" ht="15.6" x14ac:dyDescent="0.3">
      <c r="A142" s="381"/>
      <c r="B142" s="380">
        <v>5</v>
      </c>
      <c r="C142" s="386"/>
      <c r="D142" s="385"/>
      <c r="E142" s="385"/>
      <c r="F142" s="385"/>
      <c r="G142" s="384"/>
      <c r="H142" s="385"/>
      <c r="I142" s="385"/>
      <c r="J142" s="388"/>
      <c r="K142" s="388"/>
      <c r="L142" s="388"/>
      <c r="M142" s="388"/>
      <c r="N142" s="387"/>
      <c r="O142" s="372"/>
      <c r="P142" s="373"/>
      <c r="Q142" s="372"/>
      <c r="R142" s="373"/>
      <c r="S142" s="372"/>
      <c r="T142" s="371"/>
      <c r="U142" s="549"/>
      <c r="V142" s="550"/>
    </row>
    <row r="143" spans="1:45" ht="15.6" x14ac:dyDescent="0.3">
      <c r="A143" s="381"/>
      <c r="B143" s="382">
        <v>6</v>
      </c>
      <c r="C143" s="386"/>
      <c r="D143" s="385"/>
      <c r="E143" s="385"/>
      <c r="F143" s="385"/>
      <c r="G143" s="385"/>
      <c r="H143" s="384"/>
      <c r="I143" s="385"/>
      <c r="J143" s="388"/>
      <c r="K143" s="388"/>
      <c r="L143" s="388"/>
      <c r="M143" s="388"/>
      <c r="N143" s="387"/>
      <c r="O143" s="372"/>
      <c r="P143" s="373"/>
      <c r="Q143" s="372"/>
      <c r="R143" s="373"/>
      <c r="S143" s="372"/>
      <c r="T143" s="371"/>
      <c r="U143" s="549"/>
      <c r="V143" s="550"/>
    </row>
    <row r="144" spans="1:45" ht="15.6" x14ac:dyDescent="0.3">
      <c r="A144" s="381"/>
      <c r="B144" s="380">
        <v>7</v>
      </c>
      <c r="C144" s="386"/>
      <c r="D144" s="385"/>
      <c r="E144" s="385"/>
      <c r="F144" s="385"/>
      <c r="G144" s="385"/>
      <c r="H144" s="385"/>
      <c r="I144" s="384"/>
      <c r="J144" s="383"/>
      <c r="K144" s="383"/>
      <c r="L144" s="383"/>
      <c r="M144" s="383"/>
      <c r="N144" s="374"/>
      <c r="O144" s="372"/>
      <c r="P144" s="373"/>
      <c r="Q144" s="372"/>
      <c r="R144" s="373"/>
      <c r="S144" s="372"/>
      <c r="T144" s="371"/>
      <c r="U144" s="549"/>
      <c r="V144" s="550"/>
    </row>
    <row r="145" spans="1:45" ht="15.6" x14ac:dyDescent="0.3">
      <c r="A145" s="381"/>
      <c r="B145" s="382">
        <v>8</v>
      </c>
      <c r="C145" s="379"/>
      <c r="D145" s="378"/>
      <c r="E145" s="378"/>
      <c r="F145" s="378"/>
      <c r="G145" s="378"/>
      <c r="H145" s="378"/>
      <c r="I145" s="377"/>
      <c r="J145" s="375"/>
      <c r="K145" s="376"/>
      <c r="L145" s="376"/>
      <c r="M145" s="376"/>
      <c r="N145" s="374"/>
      <c r="O145" s="372"/>
      <c r="P145" s="373"/>
      <c r="Q145" s="372"/>
      <c r="R145" s="373"/>
      <c r="S145" s="372"/>
      <c r="T145" s="371"/>
      <c r="U145" s="549"/>
      <c r="V145" s="550"/>
    </row>
    <row r="146" spans="1:45" ht="15.6" x14ac:dyDescent="0.3">
      <c r="A146" s="381"/>
      <c r="B146" s="380">
        <v>9</v>
      </c>
      <c r="C146" s="379"/>
      <c r="D146" s="378"/>
      <c r="E146" s="378"/>
      <c r="F146" s="378"/>
      <c r="G146" s="378"/>
      <c r="H146" s="378"/>
      <c r="I146" s="377"/>
      <c r="J146" s="376"/>
      <c r="K146" s="375"/>
      <c r="L146" s="376"/>
      <c r="M146" s="376"/>
      <c r="N146" s="374"/>
      <c r="O146" s="372"/>
      <c r="P146" s="373"/>
      <c r="Q146" s="372"/>
      <c r="R146" s="373"/>
      <c r="S146" s="372"/>
      <c r="T146" s="371"/>
      <c r="U146" s="549"/>
      <c r="V146" s="550"/>
    </row>
    <row r="147" spans="1:45" ht="15.6" x14ac:dyDescent="0.3">
      <c r="A147" s="381"/>
      <c r="B147" s="382">
        <v>10</v>
      </c>
      <c r="C147" s="379"/>
      <c r="D147" s="378"/>
      <c r="E147" s="378"/>
      <c r="F147" s="378"/>
      <c r="G147" s="378"/>
      <c r="H147" s="378"/>
      <c r="I147" s="377"/>
      <c r="J147" s="376"/>
      <c r="K147" s="376"/>
      <c r="L147" s="375"/>
      <c r="M147" s="376"/>
      <c r="N147" s="374"/>
      <c r="O147" s="372"/>
      <c r="P147" s="373"/>
      <c r="Q147" s="372"/>
      <c r="R147" s="373"/>
      <c r="S147" s="372"/>
      <c r="T147" s="371"/>
      <c r="U147" s="549"/>
      <c r="V147" s="550"/>
      <c r="X147" s="361"/>
      <c r="Y147" s="358"/>
      <c r="Z147" s="358"/>
      <c r="AA147" s="358"/>
      <c r="AB147" s="358"/>
      <c r="AC147" s="358"/>
      <c r="AD147" s="358"/>
      <c r="AE147" s="358"/>
      <c r="AF147" s="358"/>
      <c r="AG147" s="358"/>
      <c r="AH147" s="358"/>
      <c r="AI147" s="358"/>
      <c r="AJ147" s="358"/>
      <c r="AK147" s="358"/>
      <c r="AL147" s="357"/>
      <c r="AM147" s="356"/>
      <c r="AN147" s="355"/>
    </row>
    <row r="148" spans="1:45" ht="15.6" x14ac:dyDescent="0.3">
      <c r="A148" s="381"/>
      <c r="B148" s="380">
        <v>11</v>
      </c>
      <c r="C148" s="379"/>
      <c r="D148" s="378"/>
      <c r="E148" s="378"/>
      <c r="F148" s="378"/>
      <c r="G148" s="378"/>
      <c r="H148" s="378"/>
      <c r="I148" s="377"/>
      <c r="J148" s="376"/>
      <c r="K148" s="376"/>
      <c r="L148" s="376"/>
      <c r="M148" s="375"/>
      <c r="N148" s="374"/>
      <c r="O148" s="372"/>
      <c r="P148" s="373"/>
      <c r="Q148" s="372"/>
      <c r="R148" s="373"/>
      <c r="S148" s="372"/>
      <c r="T148" s="371"/>
      <c r="U148" s="549"/>
      <c r="V148" s="550"/>
      <c r="X148" s="407"/>
      <c r="Y148" s="405"/>
      <c r="Z148" s="358"/>
      <c r="AA148" s="358"/>
      <c r="AB148" s="358"/>
      <c r="AC148" s="358"/>
      <c r="AD148" s="358"/>
      <c r="AE148" s="358"/>
      <c r="AF148" s="358"/>
      <c r="AG148" s="358"/>
      <c r="AH148" s="358"/>
      <c r="AI148" s="358"/>
      <c r="AJ148" s="358"/>
      <c r="AK148" s="358"/>
      <c r="AL148" s="357"/>
      <c r="AM148" s="356"/>
      <c r="AN148" s="355"/>
    </row>
    <row r="149" spans="1:45" ht="16.2" thickBot="1" x14ac:dyDescent="0.35">
      <c r="A149" s="370"/>
      <c r="B149" s="369">
        <v>12</v>
      </c>
      <c r="C149" s="368"/>
      <c r="D149" s="367"/>
      <c r="E149" s="367"/>
      <c r="F149" s="367"/>
      <c r="G149" s="367"/>
      <c r="H149" s="367"/>
      <c r="I149" s="367"/>
      <c r="J149" s="366"/>
      <c r="K149" s="366"/>
      <c r="L149" s="366"/>
      <c r="M149" s="366"/>
      <c r="N149" s="365"/>
      <c r="O149" s="363"/>
      <c r="P149" s="364"/>
      <c r="Q149" s="363"/>
      <c r="R149" s="364"/>
      <c r="S149" s="363"/>
      <c r="T149" s="362"/>
      <c r="U149" s="556"/>
      <c r="V149" s="557"/>
      <c r="X149" s="361"/>
      <c r="Y149" s="358"/>
      <c r="Z149" s="358"/>
      <c r="AA149" s="358"/>
      <c r="AB149" s="358"/>
      <c r="AC149" s="358"/>
      <c r="AD149" s="358"/>
      <c r="AE149" s="358"/>
      <c r="AF149" s="358"/>
      <c r="AG149" s="358"/>
      <c r="AH149" s="358"/>
      <c r="AI149" s="401"/>
      <c r="AJ149" s="357"/>
      <c r="AK149" s="357"/>
      <c r="AL149" s="357"/>
      <c r="AM149" s="356"/>
      <c r="AN149" s="355"/>
    </row>
    <row r="150" spans="1:45" ht="15" x14ac:dyDescent="0.25">
      <c r="X150" s="357"/>
      <c r="Y150" s="357"/>
      <c r="Z150" s="358"/>
      <c r="AA150" s="358"/>
      <c r="AB150" s="358"/>
      <c r="AC150" s="358"/>
      <c r="AD150" s="358"/>
      <c r="AE150" s="358"/>
      <c r="AF150" s="358"/>
      <c r="AG150" s="358"/>
      <c r="AH150" s="358"/>
      <c r="AI150" s="358"/>
      <c r="AJ150" s="357"/>
      <c r="AK150" s="357"/>
      <c r="AL150" s="357"/>
      <c r="AM150" s="356"/>
      <c r="AN150" s="355"/>
    </row>
    <row r="151" spans="1:45" ht="15" x14ac:dyDescent="0.25">
      <c r="A151" s="357" t="s">
        <v>149</v>
      </c>
      <c r="X151" s="405"/>
      <c r="Y151" s="405"/>
      <c r="Z151" s="358"/>
      <c r="AA151" s="358"/>
      <c r="AB151" s="358"/>
      <c r="AC151" s="358"/>
      <c r="AD151" s="358"/>
      <c r="AE151" s="358"/>
      <c r="AF151" s="358"/>
      <c r="AG151" s="358"/>
      <c r="AH151" s="358"/>
      <c r="AI151" s="358"/>
      <c r="AJ151" s="357"/>
      <c r="AK151" s="357"/>
      <c r="AL151" s="357"/>
      <c r="AM151" s="356"/>
      <c r="AN151" s="355"/>
    </row>
    <row r="152" spans="1:45" x14ac:dyDescent="0.25">
      <c r="A152" s="406"/>
      <c r="B152" s="357"/>
      <c r="C152" s="357"/>
      <c r="D152" s="357"/>
      <c r="E152" s="357"/>
      <c r="F152" s="357"/>
      <c r="G152" s="357"/>
      <c r="H152" s="357"/>
      <c r="I152" s="357"/>
      <c r="J152" s="357"/>
      <c r="K152" s="357"/>
      <c r="L152" s="357"/>
      <c r="M152" s="357"/>
      <c r="N152" s="357"/>
      <c r="O152" s="357"/>
      <c r="P152" s="357"/>
      <c r="Q152" s="357"/>
      <c r="R152" s="357"/>
      <c r="S152" s="357"/>
      <c r="T152" s="357"/>
      <c r="U152" s="357"/>
      <c r="V152" s="357"/>
      <c r="X152" s="361"/>
      <c r="Y152" s="357"/>
      <c r="Z152" s="357"/>
      <c r="AA152" s="357"/>
      <c r="AB152" s="357"/>
      <c r="AC152" s="357"/>
      <c r="AD152" s="357"/>
      <c r="AE152" s="357"/>
      <c r="AF152" s="357"/>
      <c r="AG152" s="357"/>
      <c r="AH152" s="357"/>
      <c r="AI152" s="357"/>
      <c r="AJ152" s="357"/>
      <c r="AK152" s="357"/>
      <c r="AL152" s="357"/>
      <c r="AM152" s="357"/>
    </row>
    <row r="153" spans="1:45" ht="15" x14ac:dyDescent="0.25">
      <c r="A153" s="401"/>
      <c r="P153" s="500"/>
      <c r="Q153" s="404"/>
      <c r="X153" s="357"/>
      <c r="AF153" s="357"/>
      <c r="AG153" s="357"/>
      <c r="AH153" s="357"/>
      <c r="AI153" s="357"/>
      <c r="AJ153" s="357"/>
      <c r="AK153" s="358"/>
      <c r="AL153" s="358"/>
      <c r="AM153" s="360"/>
      <c r="AN153" s="359"/>
    </row>
    <row r="154" spans="1:45" ht="15" x14ac:dyDescent="0.25">
      <c r="B154" s="357"/>
      <c r="C154" s="357"/>
      <c r="D154" s="357"/>
      <c r="E154" s="357"/>
      <c r="F154" s="357"/>
      <c r="G154" s="357"/>
      <c r="H154" s="357"/>
      <c r="I154" s="357"/>
      <c r="J154" s="357"/>
      <c r="K154" s="357"/>
      <c r="L154" s="357"/>
      <c r="M154" s="357"/>
      <c r="N154" s="357"/>
      <c r="O154" s="357"/>
      <c r="P154" s="357"/>
      <c r="Q154" s="357"/>
      <c r="R154" s="357"/>
      <c r="S154" s="357"/>
      <c r="T154" s="357"/>
      <c r="U154" s="357"/>
      <c r="V154" s="357"/>
      <c r="X154" s="405"/>
      <c r="Y154" s="405"/>
      <c r="Z154" s="358"/>
      <c r="AA154" s="358"/>
      <c r="AB154" s="358"/>
      <c r="AC154" s="358"/>
      <c r="AD154" s="358"/>
      <c r="AE154" s="358"/>
      <c r="AF154" s="358"/>
      <c r="AG154" s="357"/>
      <c r="AH154" s="357"/>
      <c r="AI154" s="357"/>
      <c r="AJ154" s="357"/>
      <c r="AK154" s="357"/>
      <c r="AL154" s="358"/>
      <c r="AM154" s="360"/>
      <c r="AN154" s="359"/>
    </row>
    <row r="155" spans="1:45" x14ac:dyDescent="0.25">
      <c r="X155" s="361"/>
      <c r="Y155" s="357"/>
      <c r="Z155" s="357"/>
      <c r="AA155" s="357"/>
      <c r="AB155" s="357"/>
      <c r="AC155" s="357"/>
      <c r="AD155" s="357"/>
      <c r="AE155" s="357"/>
      <c r="AF155" s="357"/>
      <c r="AG155" s="357"/>
      <c r="AH155" s="357"/>
      <c r="AI155" s="357"/>
      <c r="AJ155" s="357"/>
      <c r="AK155" s="357"/>
      <c r="AL155" s="357"/>
      <c r="AM155" s="357"/>
      <c r="AN155" s="357"/>
      <c r="AO155" s="357"/>
      <c r="AP155" s="357"/>
      <c r="AQ155" s="357"/>
      <c r="AR155" s="357"/>
      <c r="AS155" s="357"/>
    </row>
    <row r="156" spans="1:45" ht="15" x14ac:dyDescent="0.25">
      <c r="B156" s="357"/>
      <c r="C156" s="357"/>
      <c r="D156" s="357"/>
      <c r="E156" s="357"/>
      <c r="F156" s="357"/>
      <c r="G156" s="357"/>
      <c r="H156" s="357"/>
      <c r="I156" s="357"/>
      <c r="J156" s="357"/>
      <c r="K156" s="357"/>
      <c r="L156" s="357"/>
      <c r="M156" s="357"/>
      <c r="N156" s="357"/>
      <c r="X156" s="357"/>
      <c r="AI156" s="401"/>
      <c r="AJ156" s="401"/>
      <c r="AK156" s="401"/>
      <c r="AL156" s="401"/>
      <c r="AM156" s="500"/>
      <c r="AN156" s="404"/>
    </row>
    <row r="157" spans="1:45" ht="15.6" x14ac:dyDescent="0.3">
      <c r="X157" s="357"/>
      <c r="Y157" s="357"/>
      <c r="Z157" s="357"/>
      <c r="AA157" s="357"/>
      <c r="AB157" s="357"/>
      <c r="AC157" s="357"/>
      <c r="AD157" s="357"/>
      <c r="AE157" s="357"/>
      <c r="AF157" s="357"/>
      <c r="AG157" s="357"/>
      <c r="AH157" s="357"/>
      <c r="AI157" s="357"/>
      <c r="AJ157" s="357"/>
      <c r="AK157" s="357"/>
      <c r="AL157" s="357"/>
      <c r="AM157" s="403"/>
      <c r="AN157" s="402"/>
    </row>
    <row r="158" spans="1:45" ht="15.6" x14ac:dyDescent="0.3">
      <c r="X158" s="361"/>
      <c r="Y158" s="357"/>
      <c r="Z158" s="357"/>
      <c r="AA158" s="357"/>
      <c r="AB158" s="357"/>
      <c r="AC158" s="357"/>
      <c r="AD158" s="357"/>
      <c r="AE158" s="357"/>
      <c r="AF158" s="357"/>
      <c r="AG158" s="357"/>
      <c r="AH158" s="357"/>
      <c r="AI158" s="357"/>
      <c r="AJ158" s="357"/>
      <c r="AK158" s="357"/>
      <c r="AL158" s="357"/>
      <c r="AM158" s="403"/>
      <c r="AN158" s="402"/>
    </row>
    <row r="159" spans="1:45" ht="22.8" x14ac:dyDescent="0.4">
      <c r="A159" s="558" t="s">
        <v>53</v>
      </c>
      <c r="B159" s="558"/>
      <c r="C159" s="558"/>
      <c r="D159" s="558"/>
      <c r="E159" s="558"/>
      <c r="F159" s="558"/>
      <c r="G159" s="414"/>
      <c r="H159" s="414"/>
      <c r="I159" s="414"/>
      <c r="J159" s="414"/>
      <c r="K159" s="414"/>
      <c r="L159" s="414"/>
      <c r="M159" s="414"/>
      <c r="N159" s="414"/>
      <c r="O159" s="413"/>
      <c r="P159" s="413"/>
      <c r="Q159" s="403"/>
      <c r="R159" s="403"/>
      <c r="S159" s="403"/>
      <c r="T159" s="403"/>
      <c r="U159" s="403"/>
      <c r="V159" s="403"/>
      <c r="X159" s="357"/>
      <c r="AM159" s="403"/>
      <c r="AN159" s="402"/>
    </row>
    <row r="160" spans="1:45" ht="23.4" thickBot="1" x14ac:dyDescent="0.45">
      <c r="A160" s="501"/>
      <c r="B160" s="501"/>
      <c r="C160" s="501"/>
      <c r="D160" s="501"/>
      <c r="E160" s="501"/>
      <c r="F160" s="501"/>
      <c r="G160" s="414"/>
      <c r="H160" s="414"/>
      <c r="I160" s="414"/>
      <c r="J160" s="414"/>
      <c r="K160" s="414"/>
      <c r="L160" s="414"/>
      <c r="M160" s="414"/>
      <c r="N160" s="414"/>
      <c r="O160" s="413"/>
      <c r="P160" s="413"/>
      <c r="Q160" s="403"/>
      <c r="R160" s="403"/>
      <c r="S160" s="403"/>
      <c r="T160" s="403"/>
      <c r="U160" s="403"/>
      <c r="V160" s="403"/>
      <c r="X160" s="357"/>
      <c r="Y160" s="357"/>
      <c r="Z160" s="357"/>
      <c r="AA160" s="357"/>
      <c r="AB160" s="357"/>
      <c r="AC160" s="357"/>
      <c r="AD160" s="357"/>
      <c r="AE160" s="357"/>
      <c r="AF160" s="357"/>
      <c r="AG160" s="357"/>
      <c r="AH160" s="357"/>
      <c r="AI160" s="357"/>
      <c r="AJ160" s="357"/>
      <c r="AK160" s="357"/>
      <c r="AL160" s="357"/>
      <c r="AM160" s="403"/>
      <c r="AN160" s="402"/>
    </row>
    <row r="161" spans="1:40" ht="105.75" customHeight="1" thickBot="1" x14ac:dyDescent="0.55000000000000004">
      <c r="A161" s="539" t="str">
        <f>CONCATENATE("DEGEN        ",AE8)</f>
        <v>DEGEN        klein wapen</v>
      </c>
      <c r="B161" s="540"/>
      <c r="C161" s="541" t="str">
        <f>CONCATENATE(AC8,"                     ", AD8)</f>
        <v>LOPER 7                     elektrisch</v>
      </c>
      <c r="D161" s="542"/>
      <c r="E161" s="543"/>
      <c r="F161" s="543"/>
      <c r="G161" s="543"/>
      <c r="H161" s="543"/>
      <c r="I161" s="543"/>
      <c r="J161" s="543"/>
      <c r="K161" s="544"/>
      <c r="L161" s="545">
        <f>AA8</f>
        <v>1</v>
      </c>
      <c r="M161" s="546"/>
      <c r="N161" s="499" t="s">
        <v>69</v>
      </c>
      <c r="O161" s="547" t="s">
        <v>151</v>
      </c>
      <c r="P161" s="548"/>
      <c r="Q161" s="547" t="s">
        <v>150</v>
      </c>
      <c r="R161" s="548"/>
      <c r="S161" s="547" t="s">
        <v>73</v>
      </c>
      <c r="T161" s="548"/>
      <c r="U161" s="559" t="s">
        <v>95</v>
      </c>
      <c r="V161" s="560"/>
      <c r="W161" s="146" t="s">
        <v>147</v>
      </c>
      <c r="X161" s="357"/>
      <c r="Y161" s="357"/>
      <c r="Z161" s="357"/>
      <c r="AA161" s="357"/>
      <c r="AB161" s="357"/>
      <c r="AC161" s="357"/>
      <c r="AD161" s="357"/>
      <c r="AE161" s="357"/>
      <c r="AF161" s="357"/>
      <c r="AG161" s="357"/>
      <c r="AH161" s="357"/>
      <c r="AI161" s="357"/>
      <c r="AJ161" s="357"/>
      <c r="AK161" s="357"/>
      <c r="AL161" s="357"/>
      <c r="AM161" s="403"/>
      <c r="AN161" s="402"/>
    </row>
    <row r="162" spans="1:40" ht="16.2" thickBot="1" x14ac:dyDescent="0.35">
      <c r="A162" s="396" t="s">
        <v>100</v>
      </c>
      <c r="B162" s="400"/>
      <c r="C162" s="399">
        <v>1</v>
      </c>
      <c r="D162" s="398">
        <v>2</v>
      </c>
      <c r="E162" s="398">
        <v>3</v>
      </c>
      <c r="F162" s="398">
        <v>4</v>
      </c>
      <c r="G162" s="398">
        <v>5</v>
      </c>
      <c r="H162" s="398">
        <v>6</v>
      </c>
      <c r="I162" s="398">
        <v>7</v>
      </c>
      <c r="J162" s="398">
        <v>8</v>
      </c>
      <c r="K162" s="398">
        <v>9</v>
      </c>
      <c r="L162" s="397">
        <v>10</v>
      </c>
      <c r="M162" s="397">
        <v>11</v>
      </c>
      <c r="N162" s="394">
        <v>12</v>
      </c>
      <c r="O162" s="396" t="s">
        <v>99</v>
      </c>
      <c r="P162" s="395" t="s">
        <v>101</v>
      </c>
      <c r="Q162" s="393" t="s">
        <v>99</v>
      </c>
      <c r="R162" s="394" t="s">
        <v>101</v>
      </c>
      <c r="S162" s="393" t="s">
        <v>99</v>
      </c>
      <c r="T162" s="392" t="s">
        <v>101</v>
      </c>
      <c r="U162" s="561"/>
      <c r="V162" s="562"/>
      <c r="X162" s="357"/>
      <c r="Y162" s="357"/>
      <c r="Z162" s="357"/>
      <c r="AA162" s="357"/>
      <c r="AB162" s="357"/>
      <c r="AC162" s="357"/>
      <c r="AD162" s="357"/>
      <c r="AE162" s="357"/>
      <c r="AF162" s="357"/>
      <c r="AG162" s="357"/>
      <c r="AH162" s="357"/>
      <c r="AI162" s="357"/>
      <c r="AJ162" s="357"/>
      <c r="AK162" s="357"/>
      <c r="AL162" s="357"/>
      <c r="AM162" s="403"/>
      <c r="AN162" s="402"/>
    </row>
    <row r="163" spans="1:40" ht="15.75" customHeight="1" x14ac:dyDescent="0.3">
      <c r="A163" s="381"/>
      <c r="B163" s="380">
        <v>1</v>
      </c>
      <c r="C163" s="391"/>
      <c r="D163" s="390"/>
      <c r="E163" s="390"/>
      <c r="F163" s="390"/>
      <c r="G163" s="390"/>
      <c r="H163" s="390"/>
      <c r="I163" s="390"/>
      <c r="J163" s="389"/>
      <c r="K163" s="389"/>
      <c r="L163" s="389"/>
      <c r="M163" s="389"/>
      <c r="N163" s="387"/>
      <c r="O163" s="372"/>
      <c r="P163" s="373"/>
      <c r="Q163" s="372"/>
      <c r="R163" s="373"/>
      <c r="S163" s="372"/>
      <c r="T163" s="371"/>
      <c r="U163" s="549"/>
      <c r="V163" s="550"/>
    </row>
    <row r="164" spans="1:40" ht="15.6" x14ac:dyDescent="0.3">
      <c r="A164" s="381"/>
      <c r="B164" s="382">
        <v>2</v>
      </c>
      <c r="C164" s="386"/>
      <c r="D164" s="384"/>
      <c r="E164" s="385"/>
      <c r="F164" s="385"/>
      <c r="G164" s="385"/>
      <c r="H164" s="385"/>
      <c r="I164" s="385"/>
      <c r="J164" s="388"/>
      <c r="K164" s="388"/>
      <c r="L164" s="388"/>
      <c r="M164" s="388"/>
      <c r="N164" s="387"/>
      <c r="O164" s="372"/>
      <c r="P164" s="373"/>
      <c r="Q164" s="372"/>
      <c r="R164" s="373"/>
      <c r="S164" s="372"/>
      <c r="T164" s="371"/>
      <c r="U164" s="549"/>
      <c r="V164" s="550"/>
    </row>
    <row r="165" spans="1:40" ht="15.6" x14ac:dyDescent="0.3">
      <c r="A165" s="381"/>
      <c r="B165" s="380">
        <v>3</v>
      </c>
      <c r="C165" s="386"/>
      <c r="D165" s="385"/>
      <c r="E165" s="384"/>
      <c r="F165" s="385"/>
      <c r="G165" s="385"/>
      <c r="H165" s="385"/>
      <c r="I165" s="385"/>
      <c r="J165" s="388"/>
      <c r="K165" s="388"/>
      <c r="L165" s="388"/>
      <c r="M165" s="388"/>
      <c r="N165" s="387"/>
      <c r="O165" s="372"/>
      <c r="P165" s="373"/>
      <c r="Q165" s="372"/>
      <c r="R165" s="373"/>
      <c r="S165" s="372"/>
      <c r="T165" s="371"/>
      <c r="U165" s="549"/>
      <c r="V165" s="550"/>
    </row>
    <row r="166" spans="1:40" ht="15.6" x14ac:dyDescent="0.3">
      <c r="A166" s="381"/>
      <c r="B166" s="382">
        <v>4</v>
      </c>
      <c r="C166" s="386"/>
      <c r="D166" s="385"/>
      <c r="E166" s="385"/>
      <c r="F166" s="384"/>
      <c r="G166" s="385"/>
      <c r="H166" s="385"/>
      <c r="I166" s="385"/>
      <c r="J166" s="388"/>
      <c r="K166" s="388"/>
      <c r="L166" s="388"/>
      <c r="M166" s="388"/>
      <c r="N166" s="387"/>
      <c r="O166" s="372"/>
      <c r="P166" s="373"/>
      <c r="Q166" s="372"/>
      <c r="R166" s="373"/>
      <c r="S166" s="372"/>
      <c r="T166" s="371"/>
      <c r="U166" s="549"/>
      <c r="V166" s="550"/>
    </row>
    <row r="167" spans="1:40" ht="15.6" x14ac:dyDescent="0.3">
      <c r="A167" s="381"/>
      <c r="B167" s="380">
        <v>5</v>
      </c>
      <c r="C167" s="386"/>
      <c r="D167" s="385"/>
      <c r="E167" s="385"/>
      <c r="F167" s="385"/>
      <c r="G167" s="384"/>
      <c r="H167" s="385"/>
      <c r="I167" s="385"/>
      <c r="J167" s="388"/>
      <c r="K167" s="388"/>
      <c r="L167" s="388"/>
      <c r="M167" s="388"/>
      <c r="N167" s="387"/>
      <c r="O167" s="372"/>
      <c r="P167" s="373"/>
      <c r="Q167" s="372"/>
      <c r="R167" s="373"/>
      <c r="S167" s="372"/>
      <c r="T167" s="371"/>
      <c r="U167" s="549"/>
      <c r="V167" s="550"/>
    </row>
    <row r="168" spans="1:40" ht="15.6" x14ac:dyDescent="0.3">
      <c r="A168" s="381"/>
      <c r="B168" s="382">
        <v>6</v>
      </c>
      <c r="C168" s="386"/>
      <c r="D168" s="385"/>
      <c r="E168" s="385"/>
      <c r="F168" s="385"/>
      <c r="G168" s="385"/>
      <c r="H168" s="384"/>
      <c r="I168" s="385"/>
      <c r="J168" s="388"/>
      <c r="K168" s="388"/>
      <c r="L168" s="388"/>
      <c r="M168" s="388"/>
      <c r="N168" s="387"/>
      <c r="O168" s="372"/>
      <c r="P168" s="373"/>
      <c r="Q168" s="372"/>
      <c r="R168" s="373"/>
      <c r="S168" s="372"/>
      <c r="T168" s="371"/>
      <c r="U168" s="549"/>
      <c r="V168" s="550"/>
    </row>
    <row r="169" spans="1:40" ht="15.6" x14ac:dyDescent="0.3">
      <c r="A169" s="381"/>
      <c r="B169" s="380">
        <v>7</v>
      </c>
      <c r="C169" s="386"/>
      <c r="D169" s="385"/>
      <c r="E169" s="385"/>
      <c r="F169" s="385"/>
      <c r="G169" s="385"/>
      <c r="H169" s="385"/>
      <c r="I169" s="384"/>
      <c r="J169" s="383"/>
      <c r="K169" s="383"/>
      <c r="L169" s="383"/>
      <c r="M169" s="383"/>
      <c r="N169" s="374"/>
      <c r="O169" s="372"/>
      <c r="P169" s="373"/>
      <c r="Q169" s="372"/>
      <c r="R169" s="373"/>
      <c r="S169" s="372"/>
      <c r="T169" s="371"/>
      <c r="U169" s="549"/>
      <c r="V169" s="550"/>
    </row>
    <row r="170" spans="1:40" ht="15.6" x14ac:dyDescent="0.3">
      <c r="A170" s="381"/>
      <c r="B170" s="382">
        <v>8</v>
      </c>
      <c r="C170" s="379"/>
      <c r="D170" s="378"/>
      <c r="E170" s="378"/>
      <c r="F170" s="378"/>
      <c r="G170" s="378"/>
      <c r="H170" s="378"/>
      <c r="I170" s="377"/>
      <c r="J170" s="375"/>
      <c r="K170" s="376"/>
      <c r="L170" s="376"/>
      <c r="M170" s="376"/>
      <c r="N170" s="374"/>
      <c r="O170" s="372"/>
      <c r="P170" s="373"/>
      <c r="Q170" s="372"/>
      <c r="R170" s="373"/>
      <c r="S170" s="372"/>
      <c r="T170" s="371"/>
      <c r="U170" s="549"/>
      <c r="V170" s="550"/>
    </row>
    <row r="171" spans="1:40" ht="15.6" x14ac:dyDescent="0.3">
      <c r="A171" s="381"/>
      <c r="B171" s="380">
        <v>9</v>
      </c>
      <c r="C171" s="379"/>
      <c r="D171" s="378"/>
      <c r="E171" s="378"/>
      <c r="F171" s="378"/>
      <c r="G171" s="378"/>
      <c r="H171" s="378"/>
      <c r="I171" s="377"/>
      <c r="J171" s="376"/>
      <c r="K171" s="375"/>
      <c r="L171" s="376"/>
      <c r="M171" s="376"/>
      <c r="N171" s="374"/>
      <c r="O171" s="372"/>
      <c r="P171" s="373"/>
      <c r="Q171" s="372"/>
      <c r="R171" s="373"/>
      <c r="S171" s="372"/>
      <c r="T171" s="371"/>
      <c r="U171" s="549"/>
      <c r="V171" s="550"/>
    </row>
    <row r="172" spans="1:40" ht="15.6" x14ac:dyDescent="0.3">
      <c r="A172" s="381"/>
      <c r="B172" s="382">
        <v>10</v>
      </c>
      <c r="C172" s="379"/>
      <c r="D172" s="378"/>
      <c r="E172" s="378"/>
      <c r="F172" s="378"/>
      <c r="G172" s="378"/>
      <c r="H172" s="378"/>
      <c r="I172" s="377"/>
      <c r="J172" s="376"/>
      <c r="K172" s="376"/>
      <c r="L172" s="375"/>
      <c r="M172" s="376"/>
      <c r="N172" s="374"/>
      <c r="O172" s="372"/>
      <c r="P172" s="373"/>
      <c r="Q172" s="372"/>
      <c r="R172" s="373"/>
      <c r="S172" s="372"/>
      <c r="T172" s="371"/>
      <c r="U172" s="549"/>
      <c r="V172" s="550"/>
    </row>
    <row r="173" spans="1:40" ht="15.6" x14ac:dyDescent="0.3">
      <c r="A173" s="381"/>
      <c r="B173" s="380">
        <v>11</v>
      </c>
      <c r="C173" s="379"/>
      <c r="D173" s="378"/>
      <c r="E173" s="378"/>
      <c r="F173" s="378"/>
      <c r="G173" s="378"/>
      <c r="H173" s="378"/>
      <c r="I173" s="377"/>
      <c r="J173" s="376"/>
      <c r="K173" s="376"/>
      <c r="L173" s="376"/>
      <c r="M173" s="375"/>
      <c r="N173" s="374"/>
      <c r="O173" s="372"/>
      <c r="P173" s="373"/>
      <c r="Q173" s="372"/>
      <c r="R173" s="373"/>
      <c r="S173" s="372"/>
      <c r="T173" s="371"/>
      <c r="U173" s="549"/>
      <c r="V173" s="550"/>
    </row>
    <row r="174" spans="1:40" ht="16.2" thickBot="1" x14ac:dyDescent="0.35">
      <c r="A174" s="370"/>
      <c r="B174" s="369">
        <v>12</v>
      </c>
      <c r="C174" s="368"/>
      <c r="D174" s="367"/>
      <c r="E174" s="367"/>
      <c r="F174" s="367"/>
      <c r="G174" s="367"/>
      <c r="H174" s="367"/>
      <c r="I174" s="367"/>
      <c r="J174" s="366"/>
      <c r="K174" s="366"/>
      <c r="L174" s="366"/>
      <c r="M174" s="366"/>
      <c r="N174" s="365"/>
      <c r="O174" s="363"/>
      <c r="P174" s="364"/>
      <c r="Q174" s="363"/>
      <c r="R174" s="364"/>
      <c r="S174" s="363"/>
      <c r="T174" s="362"/>
      <c r="U174" s="556"/>
      <c r="V174" s="557"/>
    </row>
    <row r="176" spans="1:40" x14ac:dyDescent="0.25">
      <c r="A176" s="357" t="s">
        <v>149</v>
      </c>
    </row>
    <row r="177" spans="1:23" ht="15" x14ac:dyDescent="0.25">
      <c r="A177" s="361"/>
      <c r="B177" s="358"/>
      <c r="C177" s="358"/>
      <c r="D177" s="358"/>
      <c r="E177" s="358"/>
      <c r="F177" s="358"/>
      <c r="G177" s="358"/>
      <c r="H177" s="358"/>
      <c r="I177" s="358"/>
      <c r="J177" s="358"/>
      <c r="K177" s="358"/>
      <c r="L177" s="358"/>
      <c r="M177" s="358"/>
      <c r="N177" s="358"/>
      <c r="O177" s="357"/>
      <c r="P177" s="356"/>
      <c r="Q177" s="355"/>
    </row>
    <row r="178" spans="1:23" ht="15" x14ac:dyDescent="0.25">
      <c r="A178" s="407"/>
      <c r="B178" s="405"/>
      <c r="C178" s="358"/>
      <c r="D178" s="358"/>
      <c r="E178" s="358"/>
      <c r="F178" s="358"/>
      <c r="G178" s="358"/>
      <c r="H178" s="358"/>
      <c r="I178" s="358"/>
      <c r="J178" s="358"/>
      <c r="K178" s="358"/>
      <c r="L178" s="358"/>
      <c r="M178" s="358"/>
      <c r="N178" s="358"/>
      <c r="O178" s="357"/>
      <c r="P178" s="356"/>
      <c r="Q178" s="355"/>
    </row>
    <row r="179" spans="1:23" x14ac:dyDescent="0.25">
      <c r="B179" s="357"/>
      <c r="C179" s="357"/>
      <c r="D179" s="357"/>
      <c r="E179" s="357"/>
      <c r="F179" s="357"/>
      <c r="G179" s="357"/>
      <c r="H179" s="357"/>
      <c r="I179" s="357"/>
      <c r="J179" s="357"/>
      <c r="K179" s="357"/>
      <c r="L179" s="357"/>
      <c r="M179" s="357"/>
      <c r="N179" s="357"/>
      <c r="O179" s="357"/>
      <c r="P179" s="357"/>
      <c r="Q179" s="357"/>
      <c r="R179" s="357"/>
      <c r="S179" s="357"/>
      <c r="T179" s="357"/>
      <c r="U179" s="357"/>
      <c r="V179" s="357"/>
    </row>
    <row r="180" spans="1:23" x14ac:dyDescent="0.25">
      <c r="A180" s="401"/>
    </row>
    <row r="181" spans="1:23" x14ac:dyDescent="0.25">
      <c r="A181" s="401"/>
      <c r="B181" s="357"/>
      <c r="C181" s="357"/>
      <c r="D181" s="357"/>
      <c r="E181" s="357"/>
      <c r="F181" s="357"/>
      <c r="G181" s="357"/>
      <c r="H181" s="357"/>
      <c r="I181" s="357"/>
      <c r="J181" s="357"/>
      <c r="K181" s="357"/>
      <c r="L181" s="357"/>
      <c r="M181" s="357"/>
      <c r="N181" s="357"/>
      <c r="O181" s="357"/>
      <c r="P181" s="357"/>
      <c r="Q181" s="357"/>
      <c r="R181" s="357"/>
      <c r="S181" s="357"/>
      <c r="T181" s="357"/>
      <c r="U181" s="357"/>
      <c r="V181" s="357"/>
    </row>
    <row r="183" spans="1:23" x14ac:dyDescent="0.25">
      <c r="B183" s="357"/>
      <c r="C183" s="357"/>
      <c r="D183" s="357"/>
    </row>
    <row r="184" spans="1:23" ht="22.8" x14ac:dyDescent="0.4">
      <c r="A184" s="558" t="s">
        <v>53</v>
      </c>
      <c r="B184" s="558"/>
      <c r="C184" s="558"/>
      <c r="D184" s="558"/>
      <c r="E184" s="558"/>
      <c r="F184" s="558"/>
      <c r="G184" s="414"/>
      <c r="H184" s="414"/>
      <c r="I184" s="414"/>
      <c r="J184" s="414"/>
      <c r="K184" s="414"/>
      <c r="L184" s="414"/>
      <c r="M184" s="414"/>
      <c r="N184" s="414"/>
      <c r="O184" s="413"/>
      <c r="P184" s="413"/>
      <c r="Q184" s="403"/>
      <c r="R184" s="403"/>
      <c r="S184" s="403"/>
      <c r="T184" s="403"/>
      <c r="U184" s="403"/>
      <c r="V184" s="403"/>
    </row>
    <row r="185" spans="1:23" ht="23.4" thickBot="1" x14ac:dyDescent="0.45">
      <c r="A185" s="501"/>
      <c r="B185" s="501"/>
      <c r="C185" s="501"/>
      <c r="D185" s="501"/>
      <c r="E185" s="501"/>
      <c r="F185" s="501"/>
      <c r="G185" s="414"/>
      <c r="H185" s="414"/>
      <c r="I185" s="414"/>
      <c r="J185" s="414"/>
      <c r="K185" s="414"/>
      <c r="L185" s="414"/>
      <c r="M185" s="414"/>
      <c r="N185" s="414"/>
      <c r="O185" s="413"/>
      <c r="P185" s="413"/>
      <c r="Q185" s="403"/>
      <c r="R185" s="403"/>
      <c r="S185" s="403"/>
      <c r="T185" s="403"/>
      <c r="U185" s="403"/>
      <c r="V185" s="403"/>
    </row>
    <row r="186" spans="1:23" ht="99.75" customHeight="1" thickBot="1" x14ac:dyDescent="0.55000000000000004">
      <c r="A186" s="539" t="str">
        <f>CONCATENATE("DEGEN        ",AE9)</f>
        <v>DEGEN        klein wapen</v>
      </c>
      <c r="B186" s="540"/>
      <c r="C186" s="541" t="str">
        <f>CONCATENATE(AC9,"                     ", AD9)</f>
        <v>LOPER 8                     elektrisch</v>
      </c>
      <c r="D186" s="542"/>
      <c r="E186" s="543"/>
      <c r="F186" s="543"/>
      <c r="G186" s="543"/>
      <c r="H186" s="543"/>
      <c r="I186" s="543"/>
      <c r="J186" s="543"/>
      <c r="K186" s="544"/>
      <c r="L186" s="545">
        <f>AA9</f>
        <v>1</v>
      </c>
      <c r="M186" s="546"/>
      <c r="N186" s="499" t="s">
        <v>69</v>
      </c>
      <c r="O186" s="547" t="s">
        <v>151</v>
      </c>
      <c r="P186" s="548"/>
      <c r="Q186" s="547" t="s">
        <v>150</v>
      </c>
      <c r="R186" s="548"/>
      <c r="S186" s="547" t="s">
        <v>73</v>
      </c>
      <c r="T186" s="548"/>
      <c r="U186" s="559" t="s">
        <v>95</v>
      </c>
      <c r="V186" s="560"/>
      <c r="W186" s="146" t="s">
        <v>148</v>
      </c>
    </row>
    <row r="187" spans="1:23" ht="16.2" thickBot="1" x14ac:dyDescent="0.35">
      <c r="A187" s="396" t="s">
        <v>100</v>
      </c>
      <c r="B187" s="400"/>
      <c r="C187" s="399">
        <v>1</v>
      </c>
      <c r="D187" s="398">
        <v>2</v>
      </c>
      <c r="E187" s="398">
        <v>3</v>
      </c>
      <c r="F187" s="398">
        <v>4</v>
      </c>
      <c r="G187" s="398">
        <v>5</v>
      </c>
      <c r="H187" s="398">
        <v>6</v>
      </c>
      <c r="I187" s="398">
        <v>7</v>
      </c>
      <c r="J187" s="398">
        <v>8</v>
      </c>
      <c r="K187" s="398">
        <v>9</v>
      </c>
      <c r="L187" s="397">
        <v>10</v>
      </c>
      <c r="M187" s="397">
        <v>11</v>
      </c>
      <c r="N187" s="394">
        <v>12</v>
      </c>
      <c r="O187" s="396" t="s">
        <v>99</v>
      </c>
      <c r="P187" s="395" t="s">
        <v>101</v>
      </c>
      <c r="Q187" s="393" t="s">
        <v>99</v>
      </c>
      <c r="R187" s="394" t="s">
        <v>101</v>
      </c>
      <c r="S187" s="393" t="s">
        <v>99</v>
      </c>
      <c r="T187" s="392" t="s">
        <v>101</v>
      </c>
      <c r="U187" s="561"/>
      <c r="V187" s="562"/>
    </row>
    <row r="188" spans="1:23" ht="17.25" customHeight="1" x14ac:dyDescent="0.3">
      <c r="A188" s="381"/>
      <c r="B188" s="380">
        <v>1</v>
      </c>
      <c r="C188" s="391"/>
      <c r="D188" s="390"/>
      <c r="E188" s="390"/>
      <c r="F188" s="390"/>
      <c r="G188" s="390"/>
      <c r="H188" s="390"/>
      <c r="I188" s="390"/>
      <c r="J188" s="389"/>
      <c r="K188" s="389"/>
      <c r="L188" s="389"/>
      <c r="M188" s="389"/>
      <c r="N188" s="387"/>
      <c r="O188" s="372"/>
      <c r="P188" s="373"/>
      <c r="Q188" s="372"/>
      <c r="R188" s="373"/>
      <c r="S188" s="372"/>
      <c r="T188" s="371"/>
      <c r="U188" s="549"/>
      <c r="V188" s="550"/>
    </row>
    <row r="189" spans="1:23" ht="15.6" x14ac:dyDescent="0.3">
      <c r="A189" s="381"/>
      <c r="B189" s="382">
        <v>2</v>
      </c>
      <c r="C189" s="386"/>
      <c r="D189" s="384"/>
      <c r="E189" s="385"/>
      <c r="F189" s="385"/>
      <c r="G189" s="385"/>
      <c r="H189" s="385"/>
      <c r="I189" s="385"/>
      <c r="J189" s="388"/>
      <c r="K189" s="388"/>
      <c r="L189" s="388"/>
      <c r="M189" s="388"/>
      <c r="N189" s="387"/>
      <c r="O189" s="372"/>
      <c r="P189" s="373"/>
      <c r="Q189" s="372"/>
      <c r="R189" s="373"/>
      <c r="S189" s="372"/>
      <c r="T189" s="371"/>
      <c r="U189" s="549"/>
      <c r="V189" s="550"/>
    </row>
    <row r="190" spans="1:23" ht="15.6" x14ac:dyDescent="0.3">
      <c r="A190" s="381"/>
      <c r="B190" s="380">
        <v>3</v>
      </c>
      <c r="C190" s="386"/>
      <c r="D190" s="385"/>
      <c r="E190" s="384"/>
      <c r="F190" s="385"/>
      <c r="G190" s="385"/>
      <c r="H190" s="385"/>
      <c r="I190" s="385"/>
      <c r="J190" s="388"/>
      <c r="K190" s="388"/>
      <c r="L190" s="388"/>
      <c r="M190" s="388"/>
      <c r="N190" s="387"/>
      <c r="O190" s="372"/>
      <c r="P190" s="373"/>
      <c r="Q190" s="372"/>
      <c r="R190" s="373"/>
      <c r="S190" s="372"/>
      <c r="T190" s="371"/>
      <c r="U190" s="549"/>
      <c r="V190" s="550"/>
    </row>
    <row r="191" spans="1:23" ht="15.6" x14ac:dyDescent="0.3">
      <c r="A191" s="381"/>
      <c r="B191" s="382">
        <v>4</v>
      </c>
      <c r="C191" s="386"/>
      <c r="D191" s="385"/>
      <c r="E191" s="385"/>
      <c r="F191" s="384"/>
      <c r="G191" s="385"/>
      <c r="H191" s="385"/>
      <c r="I191" s="385"/>
      <c r="J191" s="388"/>
      <c r="K191" s="388"/>
      <c r="L191" s="388"/>
      <c r="M191" s="388"/>
      <c r="N191" s="387"/>
      <c r="O191" s="372"/>
      <c r="P191" s="373"/>
      <c r="Q191" s="372"/>
      <c r="R191" s="373"/>
      <c r="S191" s="372"/>
      <c r="T191" s="371"/>
      <c r="U191" s="549"/>
      <c r="V191" s="550"/>
    </row>
    <row r="192" spans="1:23" ht="15.6" x14ac:dyDescent="0.3">
      <c r="A192" s="381"/>
      <c r="B192" s="380">
        <v>5</v>
      </c>
      <c r="C192" s="386"/>
      <c r="D192" s="385"/>
      <c r="E192" s="385"/>
      <c r="F192" s="385"/>
      <c r="G192" s="384"/>
      <c r="H192" s="385"/>
      <c r="I192" s="385"/>
      <c r="J192" s="388"/>
      <c r="K192" s="388"/>
      <c r="L192" s="388"/>
      <c r="M192" s="388"/>
      <c r="N192" s="387"/>
      <c r="O192" s="372"/>
      <c r="P192" s="373"/>
      <c r="Q192" s="372"/>
      <c r="R192" s="373"/>
      <c r="S192" s="372"/>
      <c r="T192" s="371"/>
      <c r="U192" s="549"/>
      <c r="V192" s="550"/>
    </row>
    <row r="193" spans="1:23" ht="15.6" x14ac:dyDescent="0.3">
      <c r="A193" s="381"/>
      <c r="B193" s="382">
        <v>6</v>
      </c>
      <c r="C193" s="386"/>
      <c r="D193" s="385"/>
      <c r="E193" s="385"/>
      <c r="F193" s="385"/>
      <c r="G193" s="385"/>
      <c r="H193" s="384"/>
      <c r="I193" s="385"/>
      <c r="J193" s="388"/>
      <c r="K193" s="388"/>
      <c r="L193" s="388"/>
      <c r="M193" s="388"/>
      <c r="N193" s="387"/>
      <c r="O193" s="372"/>
      <c r="P193" s="373"/>
      <c r="Q193" s="372"/>
      <c r="R193" s="373"/>
      <c r="S193" s="372"/>
      <c r="T193" s="371"/>
      <c r="U193" s="549"/>
      <c r="V193" s="550"/>
    </row>
    <row r="194" spans="1:23" ht="15.6" x14ac:dyDescent="0.3">
      <c r="A194" s="381"/>
      <c r="B194" s="380">
        <v>7</v>
      </c>
      <c r="C194" s="386"/>
      <c r="D194" s="385"/>
      <c r="E194" s="385"/>
      <c r="F194" s="385"/>
      <c r="G194" s="385"/>
      <c r="H194" s="385"/>
      <c r="I194" s="384"/>
      <c r="J194" s="383"/>
      <c r="K194" s="383"/>
      <c r="L194" s="383"/>
      <c r="M194" s="383"/>
      <c r="N194" s="374"/>
      <c r="O194" s="372"/>
      <c r="P194" s="373"/>
      <c r="Q194" s="372"/>
      <c r="R194" s="373"/>
      <c r="S194" s="372"/>
      <c r="T194" s="371"/>
      <c r="U194" s="549"/>
      <c r="V194" s="550"/>
    </row>
    <row r="195" spans="1:23" ht="15.6" x14ac:dyDescent="0.3">
      <c r="A195" s="381"/>
      <c r="B195" s="382">
        <v>8</v>
      </c>
      <c r="C195" s="379"/>
      <c r="D195" s="378"/>
      <c r="E195" s="378"/>
      <c r="F195" s="378"/>
      <c r="G195" s="378"/>
      <c r="H195" s="378"/>
      <c r="I195" s="377"/>
      <c r="J195" s="375"/>
      <c r="K195" s="376"/>
      <c r="L195" s="376"/>
      <c r="M195" s="376"/>
      <c r="N195" s="374"/>
      <c r="O195" s="372"/>
      <c r="P195" s="373"/>
      <c r="Q195" s="372"/>
      <c r="R195" s="373"/>
      <c r="S195" s="372"/>
      <c r="T195" s="371"/>
      <c r="U195" s="549"/>
      <c r="V195" s="550"/>
    </row>
    <row r="196" spans="1:23" ht="15.6" x14ac:dyDescent="0.3">
      <c r="A196" s="381"/>
      <c r="B196" s="380">
        <v>9</v>
      </c>
      <c r="C196" s="379"/>
      <c r="D196" s="378"/>
      <c r="E196" s="378"/>
      <c r="F196" s="378"/>
      <c r="G196" s="378"/>
      <c r="H196" s="378"/>
      <c r="I196" s="377"/>
      <c r="J196" s="376"/>
      <c r="K196" s="375"/>
      <c r="L196" s="376"/>
      <c r="M196" s="376"/>
      <c r="N196" s="374"/>
      <c r="O196" s="372"/>
      <c r="P196" s="373"/>
      <c r="Q196" s="372"/>
      <c r="R196" s="373"/>
      <c r="S196" s="372"/>
      <c r="T196" s="371"/>
      <c r="U196" s="549"/>
      <c r="V196" s="550"/>
    </row>
    <row r="197" spans="1:23" ht="15.6" x14ac:dyDescent="0.3">
      <c r="A197" s="381"/>
      <c r="B197" s="382">
        <v>10</v>
      </c>
      <c r="C197" s="379"/>
      <c r="D197" s="378"/>
      <c r="E197" s="378"/>
      <c r="F197" s="378"/>
      <c r="G197" s="378"/>
      <c r="H197" s="378"/>
      <c r="I197" s="377"/>
      <c r="J197" s="376"/>
      <c r="K197" s="376"/>
      <c r="L197" s="375"/>
      <c r="M197" s="376"/>
      <c r="N197" s="374"/>
      <c r="O197" s="372"/>
      <c r="P197" s="373"/>
      <c r="Q197" s="372"/>
      <c r="R197" s="373"/>
      <c r="S197" s="372"/>
      <c r="T197" s="371"/>
      <c r="U197" s="549"/>
      <c r="V197" s="550"/>
    </row>
    <row r="198" spans="1:23" ht="15.6" x14ac:dyDescent="0.3">
      <c r="A198" s="381"/>
      <c r="B198" s="380">
        <v>11</v>
      </c>
      <c r="C198" s="379"/>
      <c r="D198" s="378"/>
      <c r="E198" s="378"/>
      <c r="F198" s="378"/>
      <c r="G198" s="378"/>
      <c r="H198" s="378"/>
      <c r="I198" s="377"/>
      <c r="J198" s="376"/>
      <c r="K198" s="376"/>
      <c r="L198" s="376"/>
      <c r="M198" s="375"/>
      <c r="N198" s="374"/>
      <c r="O198" s="372"/>
      <c r="P198" s="373"/>
      <c r="Q198" s="372"/>
      <c r="R198" s="373"/>
      <c r="S198" s="372"/>
      <c r="T198" s="371"/>
      <c r="U198" s="549"/>
      <c r="V198" s="550"/>
    </row>
    <row r="199" spans="1:23" ht="16.2" thickBot="1" x14ac:dyDescent="0.35">
      <c r="A199" s="370"/>
      <c r="B199" s="369">
        <v>12</v>
      </c>
      <c r="C199" s="368"/>
      <c r="D199" s="367"/>
      <c r="E199" s="367"/>
      <c r="F199" s="367"/>
      <c r="G199" s="367"/>
      <c r="H199" s="367"/>
      <c r="I199" s="367"/>
      <c r="J199" s="366"/>
      <c r="K199" s="366"/>
      <c r="L199" s="366"/>
      <c r="M199" s="366"/>
      <c r="N199" s="365"/>
      <c r="O199" s="363"/>
      <c r="P199" s="364"/>
      <c r="Q199" s="363"/>
      <c r="R199" s="364"/>
      <c r="S199" s="363"/>
      <c r="T199" s="362"/>
      <c r="U199" s="556"/>
      <c r="V199" s="557"/>
    </row>
    <row r="201" spans="1:23" x14ac:dyDescent="0.25">
      <c r="A201" s="357" t="s">
        <v>149</v>
      </c>
    </row>
    <row r="202" spans="1:23" x14ac:dyDescent="0.25">
      <c r="A202" s="520"/>
      <c r="B202" s="506"/>
      <c r="C202" s="506"/>
      <c r="D202" s="506"/>
      <c r="E202" s="506"/>
      <c r="F202" s="506"/>
      <c r="G202" s="506"/>
      <c r="H202" s="506"/>
      <c r="I202" s="506"/>
      <c r="J202" s="506"/>
      <c r="K202" s="506"/>
      <c r="L202" s="506"/>
      <c r="M202" s="506"/>
      <c r="N202" s="506"/>
      <c r="O202" s="506"/>
      <c r="P202" s="506"/>
      <c r="Q202" s="506"/>
      <c r="R202" s="506"/>
      <c r="S202" s="506"/>
      <c r="T202" s="506"/>
      <c r="U202" s="506"/>
      <c r="V202" s="506"/>
    </row>
    <row r="203" spans="1:23" x14ac:dyDescent="0.25">
      <c r="A203" s="506"/>
      <c r="B203" s="507"/>
      <c r="C203" s="507"/>
      <c r="D203" s="507"/>
      <c r="E203" s="507"/>
      <c r="F203" s="507"/>
      <c r="G203" s="507"/>
      <c r="H203" s="507"/>
      <c r="I203" s="507"/>
      <c r="J203" s="507"/>
      <c r="K203" s="507"/>
      <c r="L203" s="507"/>
      <c r="M203" s="507"/>
      <c r="N203" s="507"/>
      <c r="O203" s="507"/>
      <c r="P203" s="507"/>
      <c r="Q203" s="507"/>
      <c r="R203" s="507"/>
      <c r="S203" s="507"/>
      <c r="T203" s="507"/>
      <c r="U203" s="507"/>
      <c r="V203" s="507"/>
      <c r="W203" s="156"/>
    </row>
    <row r="204" spans="1:23" x14ac:dyDescent="0.25">
      <c r="A204" s="507"/>
      <c r="B204" s="506"/>
      <c r="C204" s="506"/>
      <c r="D204" s="506"/>
      <c r="E204" s="506"/>
      <c r="F204" s="506"/>
      <c r="G204" s="506"/>
      <c r="H204" s="506"/>
      <c r="I204" s="506"/>
      <c r="J204" s="506"/>
      <c r="K204" s="506"/>
      <c r="L204" s="506"/>
      <c r="M204" s="506"/>
      <c r="N204" s="506"/>
      <c r="O204" s="506"/>
      <c r="P204" s="506"/>
      <c r="Q204" s="506"/>
      <c r="R204" s="506"/>
      <c r="S204" s="506"/>
      <c r="T204" s="506"/>
      <c r="U204" s="506"/>
      <c r="V204" s="506"/>
      <c r="W204" s="156"/>
    </row>
    <row r="205" spans="1:23" x14ac:dyDescent="0.25">
      <c r="A205" s="510"/>
      <c r="B205" s="507"/>
      <c r="C205" s="507"/>
      <c r="D205" s="507"/>
      <c r="E205" s="507"/>
      <c r="F205" s="507"/>
      <c r="G205" s="507"/>
      <c r="H205" s="507"/>
      <c r="I205" s="507"/>
      <c r="J205" s="507"/>
      <c r="K205" s="507"/>
      <c r="L205" s="507"/>
      <c r="M205" s="507"/>
      <c r="N205" s="507"/>
      <c r="O205" s="507"/>
      <c r="P205" s="507"/>
      <c r="Q205" s="507"/>
      <c r="R205" s="507"/>
      <c r="S205" s="507"/>
      <c r="T205" s="507"/>
      <c r="U205" s="507"/>
      <c r="V205" s="507"/>
    </row>
    <row r="206" spans="1:23" x14ac:dyDescent="0.25">
      <c r="A206" s="510"/>
      <c r="B206" s="506"/>
      <c r="C206" s="506"/>
      <c r="D206" s="506"/>
      <c r="E206" s="506"/>
      <c r="F206" s="506"/>
      <c r="G206" s="506"/>
      <c r="H206" s="506"/>
      <c r="I206" s="506"/>
      <c r="J206" s="506"/>
      <c r="K206" s="506"/>
      <c r="L206" s="506"/>
      <c r="M206" s="506"/>
      <c r="N206" s="506"/>
      <c r="O206" s="506"/>
      <c r="P206" s="506"/>
      <c r="Q206" s="506"/>
      <c r="R206" s="506"/>
      <c r="S206" s="506"/>
      <c r="T206" s="506"/>
      <c r="U206" s="506"/>
      <c r="V206" s="506"/>
    </row>
    <row r="207" spans="1:23" x14ac:dyDescent="0.25">
      <c r="A207" s="507"/>
      <c r="B207" s="507"/>
      <c r="C207" s="507"/>
      <c r="D207" s="507"/>
      <c r="E207" s="507"/>
      <c r="F207" s="507"/>
      <c r="G207" s="507"/>
      <c r="H207" s="507"/>
      <c r="I207" s="507"/>
      <c r="J207" s="507"/>
      <c r="K207" s="507"/>
      <c r="L207" s="507"/>
      <c r="M207" s="507"/>
      <c r="N207" s="507"/>
      <c r="O207" s="507"/>
      <c r="P207" s="507"/>
      <c r="Q207" s="507"/>
      <c r="R207" s="507"/>
      <c r="S207" s="507"/>
      <c r="T207" s="507"/>
      <c r="U207" s="507"/>
      <c r="V207" s="507"/>
    </row>
    <row r="208" spans="1:23" x14ac:dyDescent="0.25">
      <c r="A208" s="507"/>
      <c r="B208" s="506"/>
      <c r="C208" s="506"/>
      <c r="D208" s="506"/>
      <c r="E208" s="507"/>
      <c r="F208" s="507"/>
      <c r="G208" s="507"/>
      <c r="H208" s="507"/>
      <c r="I208" s="507"/>
      <c r="J208" s="507"/>
      <c r="K208" s="507"/>
      <c r="L208" s="507"/>
      <c r="M208" s="507"/>
      <c r="N208" s="507"/>
      <c r="O208" s="507"/>
      <c r="P208" s="507"/>
      <c r="Q208" s="507"/>
      <c r="R208" s="507"/>
      <c r="S208" s="507"/>
      <c r="T208" s="507"/>
      <c r="U208" s="507"/>
      <c r="V208" s="507"/>
    </row>
    <row r="209" spans="1:22" ht="22.8" x14ac:dyDescent="0.4">
      <c r="A209" s="558" t="s">
        <v>53</v>
      </c>
      <c r="B209" s="558"/>
      <c r="C209" s="558"/>
      <c r="D209" s="558"/>
      <c r="E209" s="558"/>
      <c r="F209" s="558"/>
      <c r="G209" s="414"/>
      <c r="H209" s="414"/>
      <c r="I209" s="414"/>
      <c r="J209" s="414"/>
      <c r="K209" s="414"/>
      <c r="L209" s="414"/>
      <c r="M209" s="414"/>
      <c r="N209" s="414"/>
      <c r="O209" s="413"/>
      <c r="P209" s="413"/>
      <c r="Q209" s="403"/>
      <c r="R209" s="403"/>
      <c r="S209" s="403"/>
      <c r="T209" s="403"/>
      <c r="U209" s="403"/>
      <c r="V209" s="403"/>
    </row>
    <row r="210" spans="1:22" ht="22.8" x14ac:dyDescent="0.4">
      <c r="A210" s="501"/>
      <c r="B210" s="501"/>
      <c r="C210" s="501"/>
      <c r="D210" s="501"/>
      <c r="E210" s="501"/>
      <c r="F210" s="501"/>
      <c r="G210" s="414"/>
      <c r="H210" s="414"/>
      <c r="I210" s="414"/>
      <c r="J210" s="414"/>
      <c r="K210" s="414"/>
      <c r="L210" s="414"/>
      <c r="M210" s="414"/>
      <c r="N210" s="414"/>
      <c r="O210" s="413"/>
      <c r="P210" s="413"/>
      <c r="Q210" s="403"/>
      <c r="R210" s="403"/>
      <c r="S210" s="403"/>
      <c r="T210" s="403"/>
      <c r="U210" s="403"/>
      <c r="V210" s="403"/>
    </row>
  </sheetData>
  <mergeCells count="162">
    <mergeCell ref="A12:B12"/>
    <mergeCell ref="C12:K12"/>
    <mergeCell ref="L12:M12"/>
    <mergeCell ref="O12:P12"/>
    <mergeCell ref="Q12:R12"/>
    <mergeCell ref="S12:T12"/>
    <mergeCell ref="U18:V18"/>
    <mergeCell ref="U19:V19"/>
    <mergeCell ref="U20:V20"/>
    <mergeCell ref="U21:V21"/>
    <mergeCell ref="U22:V22"/>
    <mergeCell ref="U23:V23"/>
    <mergeCell ref="U12:V13"/>
    <mergeCell ref="X12:AN12"/>
    <mergeCell ref="U14:V14"/>
    <mergeCell ref="U15:V15"/>
    <mergeCell ref="U16:V16"/>
    <mergeCell ref="U17:V17"/>
    <mergeCell ref="U39:V39"/>
    <mergeCell ref="U40:V40"/>
    <mergeCell ref="U41:V41"/>
    <mergeCell ref="U42:V42"/>
    <mergeCell ref="U43:V43"/>
    <mergeCell ref="U44:V44"/>
    <mergeCell ref="U24:V24"/>
    <mergeCell ref="U25:V25"/>
    <mergeCell ref="A35:F35"/>
    <mergeCell ref="A37:B37"/>
    <mergeCell ref="C37:K37"/>
    <mergeCell ref="L37:M37"/>
    <mergeCell ref="O37:P37"/>
    <mergeCell ref="Q37:R37"/>
    <mergeCell ref="S37:T37"/>
    <mergeCell ref="U37:V38"/>
    <mergeCell ref="A60:F60"/>
    <mergeCell ref="A61:B61"/>
    <mergeCell ref="C61:K61"/>
    <mergeCell ref="L61:M61"/>
    <mergeCell ref="O61:P61"/>
    <mergeCell ref="Q61:R61"/>
    <mergeCell ref="U45:V45"/>
    <mergeCell ref="U46:V46"/>
    <mergeCell ref="U47:V47"/>
    <mergeCell ref="U48:V48"/>
    <mergeCell ref="U49:V49"/>
    <mergeCell ref="U50:V50"/>
    <mergeCell ref="U67:V67"/>
    <mergeCell ref="U68:V68"/>
    <mergeCell ref="U69:V69"/>
    <mergeCell ref="U70:V70"/>
    <mergeCell ref="U71:V71"/>
    <mergeCell ref="U72:V72"/>
    <mergeCell ref="S61:T61"/>
    <mergeCell ref="U61:V62"/>
    <mergeCell ref="U63:V63"/>
    <mergeCell ref="U64:V64"/>
    <mergeCell ref="U65:V65"/>
    <mergeCell ref="U66:V66"/>
    <mergeCell ref="U73:V73"/>
    <mergeCell ref="U74:V74"/>
    <mergeCell ref="A84:F84"/>
    <mergeCell ref="A86:B86"/>
    <mergeCell ref="C86:K86"/>
    <mergeCell ref="L86:M86"/>
    <mergeCell ref="O86:P86"/>
    <mergeCell ref="Q86:R86"/>
    <mergeCell ref="S86:T86"/>
    <mergeCell ref="U86:V87"/>
    <mergeCell ref="U93:V93"/>
    <mergeCell ref="U94:V94"/>
    <mergeCell ref="U95:V95"/>
    <mergeCell ref="U96:V96"/>
    <mergeCell ref="U97:V97"/>
    <mergeCell ref="U98:V98"/>
    <mergeCell ref="X87:AN87"/>
    <mergeCell ref="U88:V88"/>
    <mergeCell ref="U89:V89"/>
    <mergeCell ref="U90:V90"/>
    <mergeCell ref="U91:V91"/>
    <mergeCell ref="U92:V92"/>
    <mergeCell ref="U113:V113"/>
    <mergeCell ref="U114:V114"/>
    <mergeCell ref="U115:V115"/>
    <mergeCell ref="U116:V116"/>
    <mergeCell ref="U117:V117"/>
    <mergeCell ref="U118:V118"/>
    <mergeCell ref="U99:V99"/>
    <mergeCell ref="A109:F109"/>
    <mergeCell ref="A111:B111"/>
    <mergeCell ref="C111:K111"/>
    <mergeCell ref="L111:M111"/>
    <mergeCell ref="O111:P111"/>
    <mergeCell ref="Q111:R111"/>
    <mergeCell ref="S111:T111"/>
    <mergeCell ref="U111:V112"/>
    <mergeCell ref="A134:F134"/>
    <mergeCell ref="A136:B136"/>
    <mergeCell ref="C136:K136"/>
    <mergeCell ref="L136:M136"/>
    <mergeCell ref="O136:P136"/>
    <mergeCell ref="Q136:R136"/>
    <mergeCell ref="U119:V119"/>
    <mergeCell ref="U120:V120"/>
    <mergeCell ref="U121:V121"/>
    <mergeCell ref="U122:V122"/>
    <mergeCell ref="U123:V123"/>
    <mergeCell ref="U124:V124"/>
    <mergeCell ref="U142:V142"/>
    <mergeCell ref="U143:V143"/>
    <mergeCell ref="U144:V144"/>
    <mergeCell ref="U145:V145"/>
    <mergeCell ref="U146:V146"/>
    <mergeCell ref="U147:V147"/>
    <mergeCell ref="S136:T136"/>
    <mergeCell ref="U136:V137"/>
    <mergeCell ref="U138:V138"/>
    <mergeCell ref="U139:V139"/>
    <mergeCell ref="U140:V140"/>
    <mergeCell ref="U141:V141"/>
    <mergeCell ref="U148:V148"/>
    <mergeCell ref="U149:V149"/>
    <mergeCell ref="A159:F159"/>
    <mergeCell ref="A161:B161"/>
    <mergeCell ref="C161:K161"/>
    <mergeCell ref="L161:M161"/>
    <mergeCell ref="O161:P161"/>
    <mergeCell ref="Q161:R161"/>
    <mergeCell ref="S161:T161"/>
    <mergeCell ref="U161:V162"/>
    <mergeCell ref="U169:V169"/>
    <mergeCell ref="U170:V170"/>
    <mergeCell ref="U171:V171"/>
    <mergeCell ref="U172:V172"/>
    <mergeCell ref="U173:V173"/>
    <mergeCell ref="U174:V174"/>
    <mergeCell ref="U163:V163"/>
    <mergeCell ref="U164:V164"/>
    <mergeCell ref="U165:V165"/>
    <mergeCell ref="U166:V166"/>
    <mergeCell ref="U167:V167"/>
    <mergeCell ref="U168:V168"/>
    <mergeCell ref="S186:T186"/>
    <mergeCell ref="U186:V187"/>
    <mergeCell ref="U188:V188"/>
    <mergeCell ref="U189:V189"/>
    <mergeCell ref="U190:V190"/>
    <mergeCell ref="U191:V191"/>
    <mergeCell ref="A184:F184"/>
    <mergeCell ref="A186:B186"/>
    <mergeCell ref="C186:K186"/>
    <mergeCell ref="L186:M186"/>
    <mergeCell ref="O186:P186"/>
    <mergeCell ref="Q186:R186"/>
    <mergeCell ref="U198:V198"/>
    <mergeCell ref="U199:V199"/>
    <mergeCell ref="A209:F209"/>
    <mergeCell ref="U192:V192"/>
    <mergeCell ref="U193:V193"/>
    <mergeCell ref="U194:V194"/>
    <mergeCell ref="U195:V195"/>
    <mergeCell ref="U196:V196"/>
    <mergeCell ref="U197:V197"/>
  </mergeCells>
  <dataValidations count="1">
    <dataValidation type="whole" allowBlank="1" showInputMessage="1" showErrorMessage="1" error="Poule mag tussen 1 en 5 keer geschermd worden" sqref="AA2:AA9" xr:uid="{FA11F60B-EA7C-4488-B691-D31AF1403BE2}">
      <formula1>1</formula1>
      <formula2>5</formula2>
    </dataValidation>
  </dataValidations>
  <hyperlinks>
    <hyperlink ref="W2" location="'P degen'!W12" display="&gt;&gt;" xr:uid="{83628557-BB8A-42B3-85AC-9364AC231FCD}"/>
    <hyperlink ref="W3" location="'P degen'!W37" display="&gt;&gt;" xr:uid="{865D2570-9E6B-45D6-8B03-A3D85F6D4BC7}"/>
    <hyperlink ref="W5" location="'P degen'!W86" display="&gt;&gt;" xr:uid="{C8FA8EDB-0E9D-4C5C-B156-3B020F6B12B6}"/>
    <hyperlink ref="W6" location="'P degen'!W111" display="&gt;&gt;" xr:uid="{29728588-E1D9-4E28-BD15-9408EB638749}"/>
    <hyperlink ref="W7" location="'P degen'!W136" display="&gt;&gt;" xr:uid="{7F02C42C-4781-4DD9-B3DF-E66E5617AA73}"/>
    <hyperlink ref="W8" location="'P degen'!W161" display="&gt;&gt;" xr:uid="{AAD2FB6F-1632-40B8-A16A-3EC1ED8EA871}"/>
    <hyperlink ref="W9" location="'P degen'!W186" display="&gt;&gt;" xr:uid="{D497F3C4-67F0-4CE4-9908-1AE95D1EEA7D}"/>
    <hyperlink ref="W4" location="'P degen'!W61" display="&gt;&gt;" xr:uid="{B83C3F55-2A4C-468E-B1BA-EB3B84DF41D5}"/>
    <hyperlink ref="W12" location="'P degen'!A1" display="A" xr:uid="{77136490-7BF7-426A-B761-7959B322580B}"/>
    <hyperlink ref="W37" location="'P degen'!A1" display="B" xr:uid="{DE17DE7C-658F-4C0C-BF72-E97FE530ED9A}"/>
    <hyperlink ref="W61" location="'P degen'!A1" display="C" xr:uid="{83F6C730-5491-4D00-A3A1-19F25B937D0B}"/>
    <hyperlink ref="W86" location="'P degen'!A1" display="D" xr:uid="{E0BDC948-17EC-4050-B600-81217101FD66}"/>
    <hyperlink ref="W111" location="'P degen'!A1" display="E" xr:uid="{DC810F65-6C0A-43F6-B4E6-511DC9A349D3}"/>
    <hyperlink ref="W136" location="'P degen'!A1" display="F" xr:uid="{3514C6FE-B7F1-4079-97F0-0F1649930D99}"/>
    <hyperlink ref="W186" location="'P degen'!A1" display="H" xr:uid="{6BC2B182-C7F3-4E41-B7B2-AAEB1729A665}"/>
    <hyperlink ref="W161" location="'P degen'!A1" display="G" xr:uid="{98D7DC49-9FC3-450C-B87E-BCD479299483}"/>
  </hyperlinks>
  <pageMargins left="0" right="0" top="0.39000000000000007" bottom="1.1000000000000001" header="0.51" footer="1.18"/>
  <pageSetup paperSize="9" orientation="landscape" r:id="rId1"/>
  <headerFooter alignWithMargins="0"/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06881" r:id="rId4" name="Button 1">
              <controlPr defaultSize="0" print="0" autoFill="0" autoPict="0" macro="[0]!PSPrint_A">
                <anchor moveWithCells="1" sizeWithCells="1">
                  <from>
                    <xdr:col>0</xdr:col>
                    <xdr:colOff>45720</xdr:colOff>
                    <xdr:row>11</xdr:row>
                    <xdr:rowOff>38100</xdr:rowOff>
                  </from>
                  <to>
                    <xdr:col>1</xdr:col>
                    <xdr:colOff>144780</xdr:colOff>
                    <xdr:row>11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82" r:id="rId5" name="Button 2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36</xdr:row>
                    <xdr:rowOff>38100</xdr:rowOff>
                  </from>
                  <to>
                    <xdr:col>1</xdr:col>
                    <xdr:colOff>121920</xdr:colOff>
                    <xdr:row>36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83" r:id="rId6" name="Button 3">
              <controlPr defaultSize="0" print="0" autoFill="0" autoPict="0" macro="[0]!PSPrint_C">
                <anchor moveWithCells="1" sizeWithCells="1">
                  <from>
                    <xdr:col>0</xdr:col>
                    <xdr:colOff>60960</xdr:colOff>
                    <xdr:row>60</xdr:row>
                    <xdr:rowOff>38100</xdr:rowOff>
                  </from>
                  <to>
                    <xdr:col>1</xdr:col>
                    <xdr:colOff>152400</xdr:colOff>
                    <xdr:row>60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84" r:id="rId7" name="Button 4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85</xdr:row>
                    <xdr:rowOff>38100</xdr:rowOff>
                  </from>
                  <to>
                    <xdr:col>1</xdr:col>
                    <xdr:colOff>152400</xdr:colOff>
                    <xdr:row>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85" r:id="rId8" name="Button 5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110</xdr:row>
                    <xdr:rowOff>38100</xdr:rowOff>
                  </from>
                  <to>
                    <xdr:col>1</xdr:col>
                    <xdr:colOff>152400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86" r:id="rId9" name="Button 6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135</xdr:row>
                    <xdr:rowOff>68580</xdr:rowOff>
                  </from>
                  <to>
                    <xdr:col>1</xdr:col>
                    <xdr:colOff>137160</xdr:colOff>
                    <xdr:row>135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87" r:id="rId10" name="Button 7">
              <controlPr defaultSize="0" print="0" autoFill="0" autoPict="0" macro="[0]!PSPrint_G">
                <anchor moveWithCells="1" sizeWithCells="1">
                  <from>
                    <xdr:col>0</xdr:col>
                    <xdr:colOff>76200</xdr:colOff>
                    <xdr:row>160</xdr:row>
                    <xdr:rowOff>38100</xdr:rowOff>
                  </from>
                  <to>
                    <xdr:col>1</xdr:col>
                    <xdr:colOff>175260</xdr:colOff>
                    <xdr:row>160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88" r:id="rId11" name="Button 8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185</xdr:row>
                    <xdr:rowOff>38100</xdr:rowOff>
                  </from>
                  <to>
                    <xdr:col>1</xdr:col>
                    <xdr:colOff>175260</xdr:colOff>
                    <xdr:row>185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89" r:id="rId12" name="Button 9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150</xdr:row>
                    <xdr:rowOff>0</xdr:rowOff>
                  </from>
                  <to>
                    <xdr:col>4</xdr:col>
                    <xdr:colOff>83820</xdr:colOff>
                    <xdr:row>150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0" r:id="rId13" name="Button 10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125</xdr:row>
                    <xdr:rowOff>0</xdr:rowOff>
                  </from>
                  <to>
                    <xdr:col>4</xdr:col>
                    <xdr:colOff>83820</xdr:colOff>
                    <xdr:row>125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1" r:id="rId14" name="Button 11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26</xdr:row>
                    <xdr:rowOff>0</xdr:rowOff>
                  </from>
                  <to>
                    <xdr:col>4</xdr:col>
                    <xdr:colOff>83820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2" r:id="rId15" name="Button 12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51</xdr:row>
                    <xdr:rowOff>0</xdr:rowOff>
                  </from>
                  <to>
                    <xdr:col>4</xdr:col>
                    <xdr:colOff>83820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3" r:id="rId16" name="Button 13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75</xdr:row>
                    <xdr:rowOff>0</xdr:rowOff>
                  </from>
                  <to>
                    <xdr:col>4</xdr:col>
                    <xdr:colOff>83820</xdr:colOff>
                    <xdr:row>75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4" r:id="rId17" name="Button 14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100</xdr:row>
                    <xdr:rowOff>0</xdr:rowOff>
                  </from>
                  <to>
                    <xdr:col>4</xdr:col>
                    <xdr:colOff>83820</xdr:colOff>
                    <xdr:row>100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5" r:id="rId18" name="Button 15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175</xdr:row>
                    <xdr:rowOff>0</xdr:rowOff>
                  </from>
                  <to>
                    <xdr:col>4</xdr:col>
                    <xdr:colOff>83820</xdr:colOff>
                    <xdr:row>176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6" r:id="rId19" name="Button 16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200</xdr:row>
                    <xdr:rowOff>0</xdr:rowOff>
                  </from>
                  <to>
                    <xdr:col>4</xdr:col>
                    <xdr:colOff>83820</xdr:colOff>
                    <xdr:row>201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7" r:id="rId20" name="Button 17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26</xdr:row>
                    <xdr:rowOff>0</xdr:rowOff>
                  </from>
                  <to>
                    <xdr:col>21</xdr:col>
                    <xdr:colOff>190500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8" r:id="rId21" name="Button 18">
              <controlPr defaultSize="0" print="0" autoFill="0" autoPict="0" macro="[0]!Knop220_Klikken">
                <anchor moveWithCells="1" sizeWithCells="1">
                  <from>
                    <xdr:col>5</xdr:col>
                    <xdr:colOff>106680</xdr:colOff>
                    <xdr:row>51</xdr:row>
                    <xdr:rowOff>0</xdr:rowOff>
                  </from>
                  <to>
                    <xdr:col>21</xdr:col>
                    <xdr:colOff>160020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9" r:id="rId22" name="Button 19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75</xdr:row>
                    <xdr:rowOff>0</xdr:rowOff>
                  </from>
                  <to>
                    <xdr:col>21</xdr:col>
                    <xdr:colOff>190500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0" r:id="rId23" name="Button 20">
              <controlPr defaultSize="0" print="0" autoFill="0" autoPict="0" macro="[0]!Knop220_Klikken">
                <anchor moveWithCells="1" sizeWithCells="1">
                  <from>
                    <xdr:col>5</xdr:col>
                    <xdr:colOff>7620</xdr:colOff>
                    <xdr:row>100</xdr:row>
                    <xdr:rowOff>0</xdr:rowOff>
                  </from>
                  <to>
                    <xdr:col>21</xdr:col>
                    <xdr:colOff>68580</xdr:colOff>
                    <xdr:row>100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1" r:id="rId24" name="Button 21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125</xdr:row>
                    <xdr:rowOff>0</xdr:rowOff>
                  </from>
                  <to>
                    <xdr:col>21</xdr:col>
                    <xdr:colOff>190500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2" r:id="rId25" name="Button 22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150</xdr:row>
                    <xdr:rowOff>0</xdr:rowOff>
                  </from>
                  <to>
                    <xdr:col>21</xdr:col>
                    <xdr:colOff>190500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3" r:id="rId26" name="Button 23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175</xdr:row>
                    <xdr:rowOff>0</xdr:rowOff>
                  </from>
                  <to>
                    <xdr:col>21</xdr:col>
                    <xdr:colOff>190500</xdr:colOff>
                    <xdr:row>176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4" r:id="rId27" name="Button 24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200</xdr:row>
                    <xdr:rowOff>0</xdr:rowOff>
                  </from>
                  <to>
                    <xdr:col>21</xdr:col>
                    <xdr:colOff>190500</xdr:colOff>
                    <xdr:row>201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5" r:id="rId28" name="Button 25">
              <controlPr defaultSize="0" print="0" autoFill="0" autoPict="0" macro="[0]!PSPrint_B">
                <anchor moveWithCells="1" sizeWithCells="1">
                  <from>
                    <xdr:col>0</xdr:col>
                    <xdr:colOff>45720</xdr:colOff>
                    <xdr:row>36</xdr:row>
                    <xdr:rowOff>38100</xdr:rowOff>
                  </from>
                  <to>
                    <xdr:col>1</xdr:col>
                    <xdr:colOff>144780</xdr:colOff>
                    <xdr:row>36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6" r:id="rId29" name="Button 26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85</xdr:row>
                    <xdr:rowOff>38100</xdr:rowOff>
                  </from>
                  <to>
                    <xdr:col>1</xdr:col>
                    <xdr:colOff>152400</xdr:colOff>
                    <xdr:row>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7" r:id="rId30" name="Button 27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85</xdr:row>
                    <xdr:rowOff>38100</xdr:rowOff>
                  </from>
                  <to>
                    <xdr:col>1</xdr:col>
                    <xdr:colOff>121920</xdr:colOff>
                    <xdr:row>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8" r:id="rId31" name="Button 28">
              <controlPr defaultSize="0" print="0" autoFill="0" autoPict="0" macro="[0]!PSPrint_D">
                <anchor moveWithCells="1" sizeWithCells="1">
                  <from>
                    <xdr:col>0</xdr:col>
                    <xdr:colOff>45720</xdr:colOff>
                    <xdr:row>85</xdr:row>
                    <xdr:rowOff>38100</xdr:rowOff>
                  </from>
                  <to>
                    <xdr:col>1</xdr:col>
                    <xdr:colOff>144780</xdr:colOff>
                    <xdr:row>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9" r:id="rId32" name="Button 29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110</xdr:row>
                    <xdr:rowOff>38100</xdr:rowOff>
                  </from>
                  <to>
                    <xdr:col>1</xdr:col>
                    <xdr:colOff>152400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0" r:id="rId33" name="Button 30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110</xdr:row>
                    <xdr:rowOff>38100</xdr:rowOff>
                  </from>
                  <to>
                    <xdr:col>1</xdr:col>
                    <xdr:colOff>152400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1" r:id="rId34" name="Button 31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110</xdr:row>
                    <xdr:rowOff>38100</xdr:rowOff>
                  </from>
                  <to>
                    <xdr:col>1</xdr:col>
                    <xdr:colOff>121920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2" r:id="rId35" name="Button 32">
              <controlPr defaultSize="0" print="0" autoFill="0" autoPict="0" macro="[0]!PSPrint_E">
                <anchor moveWithCells="1" sizeWithCells="1">
                  <from>
                    <xdr:col>0</xdr:col>
                    <xdr:colOff>45720</xdr:colOff>
                    <xdr:row>110</xdr:row>
                    <xdr:rowOff>38100</xdr:rowOff>
                  </from>
                  <to>
                    <xdr:col>1</xdr:col>
                    <xdr:colOff>144780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3" r:id="rId36" name="Button 33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135</xdr:row>
                    <xdr:rowOff>38100</xdr:rowOff>
                  </from>
                  <to>
                    <xdr:col>1</xdr:col>
                    <xdr:colOff>152400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4" r:id="rId37" name="Button 34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135</xdr:row>
                    <xdr:rowOff>38100</xdr:rowOff>
                  </from>
                  <to>
                    <xdr:col>1</xdr:col>
                    <xdr:colOff>152400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5" r:id="rId38" name="Button 35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135</xdr:row>
                    <xdr:rowOff>38100</xdr:rowOff>
                  </from>
                  <to>
                    <xdr:col>1</xdr:col>
                    <xdr:colOff>152400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6" r:id="rId39" name="Button 36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135</xdr:row>
                    <xdr:rowOff>38100</xdr:rowOff>
                  </from>
                  <to>
                    <xdr:col>1</xdr:col>
                    <xdr:colOff>121920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7" r:id="rId40" name="Button 37">
              <controlPr defaultSize="0" print="0" autoFill="0" autoPict="0" macro="[0]!PSPrint_F">
                <anchor moveWithCells="1" sizeWithCells="1">
                  <from>
                    <xdr:col>0</xdr:col>
                    <xdr:colOff>45720</xdr:colOff>
                    <xdr:row>135</xdr:row>
                    <xdr:rowOff>38100</xdr:rowOff>
                  </from>
                  <to>
                    <xdr:col>1</xdr:col>
                    <xdr:colOff>144780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8" r:id="rId41" name="Button 38">
              <controlPr defaultSize="0" print="0" autoFill="0" autoPict="0" macro="[0]!PSPrint_H">
                <anchor moveWithCells="1" sizeWithCells="1">
                  <from>
                    <xdr:col>0</xdr:col>
                    <xdr:colOff>76200</xdr:colOff>
                    <xdr:row>185</xdr:row>
                    <xdr:rowOff>38100</xdr:rowOff>
                  </from>
                  <to>
                    <xdr:col>1</xdr:col>
                    <xdr:colOff>175260</xdr:colOff>
                    <xdr:row>185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9" r:id="rId42" name="Button 39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34</xdr:row>
                    <xdr:rowOff>106680</xdr:rowOff>
                  </from>
                  <to>
                    <xdr:col>5</xdr:col>
                    <xdr:colOff>281940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0" r:id="rId43" name="Button 40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34</xdr:row>
                    <xdr:rowOff>106680</xdr:rowOff>
                  </from>
                  <to>
                    <xdr:col>8</xdr:col>
                    <xdr:colOff>60960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1" r:id="rId44" name="Button 41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34</xdr:row>
                    <xdr:rowOff>106680</xdr:rowOff>
                  </from>
                  <to>
                    <xdr:col>10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2" r:id="rId45" name="Button 42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34</xdr:row>
                    <xdr:rowOff>106680</xdr:rowOff>
                  </from>
                  <to>
                    <xdr:col>12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3" r:id="rId46" name="Button 43">
              <controlPr defaultSize="0" print="0" autoFill="0" autoPict="0" macro="[0]!kopie8">
                <anchor moveWithCells="1" sizeWithCells="1">
                  <from>
                    <xdr:col>13</xdr:col>
                    <xdr:colOff>259080</xdr:colOff>
                    <xdr:row>34</xdr:row>
                    <xdr:rowOff>106680</xdr:rowOff>
                  </from>
                  <to>
                    <xdr:col>14</xdr:col>
                    <xdr:colOff>388620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4" r:id="rId47" name="Button 44">
              <controlPr defaultSize="0" print="0" autoFill="0" autoPict="0" macro="[0]!kopie9">
                <anchor moveWithCells="1" sizeWithCells="1">
                  <from>
                    <xdr:col>15</xdr:col>
                    <xdr:colOff>266700</xdr:colOff>
                    <xdr:row>34</xdr:row>
                    <xdr:rowOff>106680</xdr:rowOff>
                  </from>
                  <to>
                    <xdr:col>16</xdr:col>
                    <xdr:colOff>259080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5" r:id="rId48" name="Button 45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34</xdr:row>
                    <xdr:rowOff>106680</xdr:rowOff>
                  </from>
                  <to>
                    <xdr:col>18</xdr:col>
                    <xdr:colOff>45720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6" r:id="rId49" name="Button 46">
              <controlPr defaultSize="0" print="0" autoFill="0" autoPict="0" macro="[0]!kopie11">
                <anchor moveWithCells="1" sizeWithCells="1">
                  <from>
                    <xdr:col>18</xdr:col>
                    <xdr:colOff>266700</xdr:colOff>
                    <xdr:row>34</xdr:row>
                    <xdr:rowOff>144780</xdr:rowOff>
                  </from>
                  <to>
                    <xdr:col>19</xdr:col>
                    <xdr:colOff>274320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7" r:id="rId50" name="Button 47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34</xdr:row>
                    <xdr:rowOff>106680</xdr:rowOff>
                  </from>
                  <to>
                    <xdr:col>21</xdr:col>
                    <xdr:colOff>53340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8" r:id="rId51" name="Button 48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208</xdr:row>
                    <xdr:rowOff>106680</xdr:rowOff>
                  </from>
                  <to>
                    <xdr:col>5</xdr:col>
                    <xdr:colOff>281940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9" r:id="rId52" name="Button 49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208</xdr:row>
                    <xdr:rowOff>106680</xdr:rowOff>
                  </from>
                  <to>
                    <xdr:col>8</xdr:col>
                    <xdr:colOff>60960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0" r:id="rId53" name="Button 50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208</xdr:row>
                    <xdr:rowOff>106680</xdr:rowOff>
                  </from>
                  <to>
                    <xdr:col>10</xdr:col>
                    <xdr:colOff>152400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1" r:id="rId54" name="Button 51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208</xdr:row>
                    <xdr:rowOff>106680</xdr:rowOff>
                  </from>
                  <to>
                    <xdr:col>12</xdr:col>
                    <xdr:colOff>228600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2" r:id="rId55" name="Button 52">
              <controlPr defaultSize="0" print="0" autoFill="0" autoPict="0" macro="[0]!kopie8">
                <anchor moveWithCells="1" sizeWithCells="1">
                  <from>
                    <xdr:col>13</xdr:col>
                    <xdr:colOff>259080</xdr:colOff>
                    <xdr:row>208</xdr:row>
                    <xdr:rowOff>106680</xdr:rowOff>
                  </from>
                  <to>
                    <xdr:col>14</xdr:col>
                    <xdr:colOff>388620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3" r:id="rId56" name="Button 53">
              <controlPr defaultSize="0" print="0" autoFill="0" autoPict="0" macro="[0]!kopie9">
                <anchor moveWithCells="1" sizeWithCells="1">
                  <from>
                    <xdr:col>15</xdr:col>
                    <xdr:colOff>266700</xdr:colOff>
                    <xdr:row>208</xdr:row>
                    <xdr:rowOff>106680</xdr:rowOff>
                  </from>
                  <to>
                    <xdr:col>16</xdr:col>
                    <xdr:colOff>259080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4" r:id="rId57" name="Button 54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208</xdr:row>
                    <xdr:rowOff>106680</xdr:rowOff>
                  </from>
                  <to>
                    <xdr:col>18</xdr:col>
                    <xdr:colOff>45720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5" r:id="rId58" name="Button 55">
              <controlPr defaultSize="0" print="0" autoFill="0" autoPict="0" macro="[0]!kopie11">
                <anchor moveWithCells="1" sizeWithCells="1">
                  <from>
                    <xdr:col>18</xdr:col>
                    <xdr:colOff>266700</xdr:colOff>
                    <xdr:row>208</xdr:row>
                    <xdr:rowOff>144780</xdr:rowOff>
                  </from>
                  <to>
                    <xdr:col>19</xdr:col>
                    <xdr:colOff>274320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6" r:id="rId59" name="Button 56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208</xdr:row>
                    <xdr:rowOff>106680</xdr:rowOff>
                  </from>
                  <to>
                    <xdr:col>21</xdr:col>
                    <xdr:colOff>53340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7" r:id="rId60" name="Button 57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59</xdr:row>
                    <xdr:rowOff>106680</xdr:rowOff>
                  </from>
                  <to>
                    <xdr:col>5</xdr:col>
                    <xdr:colOff>281940</xdr:colOff>
                    <xdr:row>59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8" r:id="rId61" name="Button 58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59</xdr:row>
                    <xdr:rowOff>106680</xdr:rowOff>
                  </from>
                  <to>
                    <xdr:col>8</xdr:col>
                    <xdr:colOff>60960</xdr:colOff>
                    <xdr:row>59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9" r:id="rId62" name="Button 59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59</xdr:row>
                    <xdr:rowOff>106680</xdr:rowOff>
                  </from>
                  <to>
                    <xdr:col>10</xdr:col>
                    <xdr:colOff>152400</xdr:colOff>
                    <xdr:row>59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0" r:id="rId63" name="Button 60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59</xdr:row>
                    <xdr:rowOff>106680</xdr:rowOff>
                  </from>
                  <to>
                    <xdr:col>12</xdr:col>
                    <xdr:colOff>228600</xdr:colOff>
                    <xdr:row>59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1" r:id="rId64" name="Button 61">
              <controlPr defaultSize="0" print="0" autoFill="0" autoPict="0" macro="[0]!kopie8">
                <anchor moveWithCells="1" sizeWithCells="1">
                  <from>
                    <xdr:col>13</xdr:col>
                    <xdr:colOff>259080</xdr:colOff>
                    <xdr:row>59</xdr:row>
                    <xdr:rowOff>106680</xdr:rowOff>
                  </from>
                  <to>
                    <xdr:col>14</xdr:col>
                    <xdr:colOff>388620</xdr:colOff>
                    <xdr:row>59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2" r:id="rId65" name="Button 62">
              <controlPr defaultSize="0" print="0" autoFill="0" autoPict="0" macro="[0]!kopie9">
                <anchor moveWithCells="1" sizeWithCells="1">
                  <from>
                    <xdr:col>15</xdr:col>
                    <xdr:colOff>266700</xdr:colOff>
                    <xdr:row>59</xdr:row>
                    <xdr:rowOff>106680</xdr:rowOff>
                  </from>
                  <to>
                    <xdr:col>16</xdr:col>
                    <xdr:colOff>259080</xdr:colOff>
                    <xdr:row>59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3" r:id="rId66" name="Button 63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59</xdr:row>
                    <xdr:rowOff>106680</xdr:rowOff>
                  </from>
                  <to>
                    <xdr:col>18</xdr:col>
                    <xdr:colOff>45720</xdr:colOff>
                    <xdr:row>59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4" r:id="rId67" name="Button 64">
              <controlPr defaultSize="0" print="0" autoFill="0" autoPict="0" macro="[0]!kopie11">
                <anchor moveWithCells="1" sizeWithCells="1">
                  <from>
                    <xdr:col>18</xdr:col>
                    <xdr:colOff>266700</xdr:colOff>
                    <xdr:row>59</xdr:row>
                    <xdr:rowOff>144780</xdr:rowOff>
                  </from>
                  <to>
                    <xdr:col>19</xdr:col>
                    <xdr:colOff>274320</xdr:colOff>
                    <xdr:row>59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5" r:id="rId68" name="Button 65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59</xdr:row>
                    <xdr:rowOff>106680</xdr:rowOff>
                  </from>
                  <to>
                    <xdr:col>21</xdr:col>
                    <xdr:colOff>53340</xdr:colOff>
                    <xdr:row>59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6" r:id="rId69" name="Button 66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83</xdr:row>
                    <xdr:rowOff>106680</xdr:rowOff>
                  </from>
                  <to>
                    <xdr:col>5</xdr:col>
                    <xdr:colOff>281940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7" r:id="rId70" name="Button 67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83</xdr:row>
                    <xdr:rowOff>106680</xdr:rowOff>
                  </from>
                  <to>
                    <xdr:col>8</xdr:col>
                    <xdr:colOff>60960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8" r:id="rId71" name="Button 68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83</xdr:row>
                    <xdr:rowOff>106680</xdr:rowOff>
                  </from>
                  <to>
                    <xdr:col>10</xdr:col>
                    <xdr:colOff>152400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9" r:id="rId72" name="Button 69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83</xdr:row>
                    <xdr:rowOff>106680</xdr:rowOff>
                  </from>
                  <to>
                    <xdr:col>12</xdr:col>
                    <xdr:colOff>228600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0" r:id="rId73" name="Button 70">
              <controlPr defaultSize="0" print="0" autoFill="0" autoPict="0" macro="[0]!kopie8">
                <anchor moveWithCells="1" sizeWithCells="1">
                  <from>
                    <xdr:col>13</xdr:col>
                    <xdr:colOff>259080</xdr:colOff>
                    <xdr:row>83</xdr:row>
                    <xdr:rowOff>106680</xdr:rowOff>
                  </from>
                  <to>
                    <xdr:col>14</xdr:col>
                    <xdr:colOff>388620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1" r:id="rId74" name="Button 71">
              <controlPr defaultSize="0" print="0" autoFill="0" autoPict="0" macro="[0]!kopie9">
                <anchor moveWithCells="1" sizeWithCells="1">
                  <from>
                    <xdr:col>15</xdr:col>
                    <xdr:colOff>266700</xdr:colOff>
                    <xdr:row>83</xdr:row>
                    <xdr:rowOff>106680</xdr:rowOff>
                  </from>
                  <to>
                    <xdr:col>16</xdr:col>
                    <xdr:colOff>259080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2" r:id="rId75" name="Button 72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83</xdr:row>
                    <xdr:rowOff>106680</xdr:rowOff>
                  </from>
                  <to>
                    <xdr:col>18</xdr:col>
                    <xdr:colOff>45720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3" r:id="rId76" name="Button 73">
              <controlPr defaultSize="0" print="0" autoFill="0" autoPict="0" macro="[0]!kopie11">
                <anchor moveWithCells="1" sizeWithCells="1">
                  <from>
                    <xdr:col>18</xdr:col>
                    <xdr:colOff>266700</xdr:colOff>
                    <xdr:row>83</xdr:row>
                    <xdr:rowOff>144780</xdr:rowOff>
                  </from>
                  <to>
                    <xdr:col>19</xdr:col>
                    <xdr:colOff>274320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4" r:id="rId77" name="Button 74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83</xdr:row>
                    <xdr:rowOff>106680</xdr:rowOff>
                  </from>
                  <to>
                    <xdr:col>21</xdr:col>
                    <xdr:colOff>53340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5" r:id="rId78" name="Button 75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108</xdr:row>
                    <xdr:rowOff>106680</xdr:rowOff>
                  </from>
                  <to>
                    <xdr:col>5</xdr:col>
                    <xdr:colOff>281940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6" r:id="rId79" name="Button 76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108</xdr:row>
                    <xdr:rowOff>106680</xdr:rowOff>
                  </from>
                  <to>
                    <xdr:col>8</xdr:col>
                    <xdr:colOff>60960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7" r:id="rId80" name="Button 77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108</xdr:row>
                    <xdr:rowOff>106680</xdr:rowOff>
                  </from>
                  <to>
                    <xdr:col>10</xdr:col>
                    <xdr:colOff>152400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8" r:id="rId81" name="Button 78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108</xdr:row>
                    <xdr:rowOff>106680</xdr:rowOff>
                  </from>
                  <to>
                    <xdr:col>12</xdr:col>
                    <xdr:colOff>228600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9" r:id="rId82" name="Button 79">
              <controlPr defaultSize="0" print="0" autoFill="0" autoPict="0" macro="[0]!kopie8">
                <anchor moveWithCells="1" sizeWithCells="1">
                  <from>
                    <xdr:col>13</xdr:col>
                    <xdr:colOff>259080</xdr:colOff>
                    <xdr:row>108</xdr:row>
                    <xdr:rowOff>106680</xdr:rowOff>
                  </from>
                  <to>
                    <xdr:col>14</xdr:col>
                    <xdr:colOff>388620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0" r:id="rId83" name="Button 80">
              <controlPr defaultSize="0" print="0" autoFill="0" autoPict="0" macro="[0]!kopie9">
                <anchor moveWithCells="1" sizeWithCells="1">
                  <from>
                    <xdr:col>15</xdr:col>
                    <xdr:colOff>266700</xdr:colOff>
                    <xdr:row>108</xdr:row>
                    <xdr:rowOff>106680</xdr:rowOff>
                  </from>
                  <to>
                    <xdr:col>16</xdr:col>
                    <xdr:colOff>259080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1" r:id="rId84" name="Button 81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108</xdr:row>
                    <xdr:rowOff>106680</xdr:rowOff>
                  </from>
                  <to>
                    <xdr:col>18</xdr:col>
                    <xdr:colOff>45720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2" r:id="rId85" name="Button 82">
              <controlPr defaultSize="0" print="0" autoFill="0" autoPict="0" macro="[0]!kopie11">
                <anchor moveWithCells="1" sizeWithCells="1">
                  <from>
                    <xdr:col>18</xdr:col>
                    <xdr:colOff>266700</xdr:colOff>
                    <xdr:row>108</xdr:row>
                    <xdr:rowOff>144780</xdr:rowOff>
                  </from>
                  <to>
                    <xdr:col>19</xdr:col>
                    <xdr:colOff>274320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3" r:id="rId86" name="Button 83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108</xdr:row>
                    <xdr:rowOff>106680</xdr:rowOff>
                  </from>
                  <to>
                    <xdr:col>21</xdr:col>
                    <xdr:colOff>53340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4" r:id="rId87" name="Button 84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133</xdr:row>
                    <xdr:rowOff>106680</xdr:rowOff>
                  </from>
                  <to>
                    <xdr:col>5</xdr:col>
                    <xdr:colOff>281940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5" r:id="rId88" name="Button 85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133</xdr:row>
                    <xdr:rowOff>106680</xdr:rowOff>
                  </from>
                  <to>
                    <xdr:col>8</xdr:col>
                    <xdr:colOff>60960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6" r:id="rId89" name="Button 86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133</xdr:row>
                    <xdr:rowOff>106680</xdr:rowOff>
                  </from>
                  <to>
                    <xdr:col>10</xdr:col>
                    <xdr:colOff>152400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7" r:id="rId90" name="Button 87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133</xdr:row>
                    <xdr:rowOff>106680</xdr:rowOff>
                  </from>
                  <to>
                    <xdr:col>12</xdr:col>
                    <xdr:colOff>228600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8" r:id="rId91" name="Button 88">
              <controlPr defaultSize="0" print="0" autoFill="0" autoPict="0" macro="[0]!kopie8">
                <anchor moveWithCells="1" sizeWithCells="1">
                  <from>
                    <xdr:col>13</xdr:col>
                    <xdr:colOff>259080</xdr:colOff>
                    <xdr:row>133</xdr:row>
                    <xdr:rowOff>106680</xdr:rowOff>
                  </from>
                  <to>
                    <xdr:col>14</xdr:col>
                    <xdr:colOff>388620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9" r:id="rId92" name="Button 89">
              <controlPr defaultSize="0" print="0" autoFill="0" autoPict="0" macro="[0]!kopie9">
                <anchor moveWithCells="1" sizeWithCells="1">
                  <from>
                    <xdr:col>15</xdr:col>
                    <xdr:colOff>266700</xdr:colOff>
                    <xdr:row>133</xdr:row>
                    <xdr:rowOff>106680</xdr:rowOff>
                  </from>
                  <to>
                    <xdr:col>16</xdr:col>
                    <xdr:colOff>259080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0" r:id="rId93" name="Button 90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133</xdr:row>
                    <xdr:rowOff>106680</xdr:rowOff>
                  </from>
                  <to>
                    <xdr:col>18</xdr:col>
                    <xdr:colOff>45720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1" r:id="rId94" name="Button 91">
              <controlPr defaultSize="0" print="0" autoFill="0" autoPict="0" macro="[0]!kopie11">
                <anchor moveWithCells="1" sizeWithCells="1">
                  <from>
                    <xdr:col>18</xdr:col>
                    <xdr:colOff>266700</xdr:colOff>
                    <xdr:row>133</xdr:row>
                    <xdr:rowOff>144780</xdr:rowOff>
                  </from>
                  <to>
                    <xdr:col>19</xdr:col>
                    <xdr:colOff>274320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2" r:id="rId95" name="Button 92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133</xdr:row>
                    <xdr:rowOff>106680</xdr:rowOff>
                  </from>
                  <to>
                    <xdr:col>21</xdr:col>
                    <xdr:colOff>53340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3" r:id="rId96" name="Button 93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158</xdr:row>
                    <xdr:rowOff>106680</xdr:rowOff>
                  </from>
                  <to>
                    <xdr:col>5</xdr:col>
                    <xdr:colOff>281940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4" r:id="rId97" name="Button 94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158</xdr:row>
                    <xdr:rowOff>106680</xdr:rowOff>
                  </from>
                  <to>
                    <xdr:col>8</xdr:col>
                    <xdr:colOff>60960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5" r:id="rId98" name="Button 95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158</xdr:row>
                    <xdr:rowOff>106680</xdr:rowOff>
                  </from>
                  <to>
                    <xdr:col>10</xdr:col>
                    <xdr:colOff>152400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6" r:id="rId99" name="Button 96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158</xdr:row>
                    <xdr:rowOff>106680</xdr:rowOff>
                  </from>
                  <to>
                    <xdr:col>12</xdr:col>
                    <xdr:colOff>228600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7" r:id="rId100" name="Button 97">
              <controlPr defaultSize="0" print="0" autoFill="0" autoPict="0" macro="[0]!kopie8">
                <anchor moveWithCells="1" sizeWithCells="1">
                  <from>
                    <xdr:col>13</xdr:col>
                    <xdr:colOff>259080</xdr:colOff>
                    <xdr:row>158</xdr:row>
                    <xdr:rowOff>106680</xdr:rowOff>
                  </from>
                  <to>
                    <xdr:col>14</xdr:col>
                    <xdr:colOff>388620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8" r:id="rId101" name="Button 98">
              <controlPr defaultSize="0" print="0" autoFill="0" autoPict="0" macro="[0]!kopie9">
                <anchor moveWithCells="1" sizeWithCells="1">
                  <from>
                    <xdr:col>15</xdr:col>
                    <xdr:colOff>266700</xdr:colOff>
                    <xdr:row>158</xdr:row>
                    <xdr:rowOff>106680</xdr:rowOff>
                  </from>
                  <to>
                    <xdr:col>16</xdr:col>
                    <xdr:colOff>259080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9" r:id="rId102" name="Button 99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158</xdr:row>
                    <xdr:rowOff>106680</xdr:rowOff>
                  </from>
                  <to>
                    <xdr:col>18</xdr:col>
                    <xdr:colOff>45720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0" r:id="rId103" name="Button 100">
              <controlPr defaultSize="0" print="0" autoFill="0" autoPict="0" macro="[0]!kopie11">
                <anchor moveWithCells="1" sizeWithCells="1">
                  <from>
                    <xdr:col>18</xdr:col>
                    <xdr:colOff>266700</xdr:colOff>
                    <xdr:row>158</xdr:row>
                    <xdr:rowOff>144780</xdr:rowOff>
                  </from>
                  <to>
                    <xdr:col>19</xdr:col>
                    <xdr:colOff>274320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1" r:id="rId104" name="Button 101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158</xdr:row>
                    <xdr:rowOff>106680</xdr:rowOff>
                  </from>
                  <to>
                    <xdr:col>21</xdr:col>
                    <xdr:colOff>53340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2" r:id="rId105" name="Button 102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183</xdr:row>
                    <xdr:rowOff>106680</xdr:rowOff>
                  </from>
                  <to>
                    <xdr:col>5</xdr:col>
                    <xdr:colOff>281940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3" r:id="rId106" name="Button 103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183</xdr:row>
                    <xdr:rowOff>106680</xdr:rowOff>
                  </from>
                  <to>
                    <xdr:col>8</xdr:col>
                    <xdr:colOff>60960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4" r:id="rId107" name="Button 104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183</xdr:row>
                    <xdr:rowOff>106680</xdr:rowOff>
                  </from>
                  <to>
                    <xdr:col>10</xdr:col>
                    <xdr:colOff>152400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5" r:id="rId108" name="Button 105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183</xdr:row>
                    <xdr:rowOff>106680</xdr:rowOff>
                  </from>
                  <to>
                    <xdr:col>12</xdr:col>
                    <xdr:colOff>228600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6" r:id="rId109" name="Button 106">
              <controlPr defaultSize="0" print="0" autoFill="0" autoPict="0" macro="[0]!kopie8">
                <anchor moveWithCells="1" sizeWithCells="1">
                  <from>
                    <xdr:col>13</xdr:col>
                    <xdr:colOff>259080</xdr:colOff>
                    <xdr:row>183</xdr:row>
                    <xdr:rowOff>106680</xdr:rowOff>
                  </from>
                  <to>
                    <xdr:col>14</xdr:col>
                    <xdr:colOff>388620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7" r:id="rId110" name="Button 107">
              <controlPr defaultSize="0" print="0" autoFill="0" autoPict="0" macro="[0]!kopie9">
                <anchor moveWithCells="1" sizeWithCells="1">
                  <from>
                    <xdr:col>15</xdr:col>
                    <xdr:colOff>266700</xdr:colOff>
                    <xdr:row>183</xdr:row>
                    <xdr:rowOff>106680</xdr:rowOff>
                  </from>
                  <to>
                    <xdr:col>16</xdr:col>
                    <xdr:colOff>259080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8" r:id="rId111" name="Button 108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183</xdr:row>
                    <xdr:rowOff>106680</xdr:rowOff>
                  </from>
                  <to>
                    <xdr:col>18</xdr:col>
                    <xdr:colOff>45720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9" r:id="rId112" name="Button 109">
              <controlPr defaultSize="0" print="0" autoFill="0" autoPict="0" macro="[0]!kopie11">
                <anchor moveWithCells="1" sizeWithCells="1">
                  <from>
                    <xdr:col>18</xdr:col>
                    <xdr:colOff>266700</xdr:colOff>
                    <xdr:row>183</xdr:row>
                    <xdr:rowOff>144780</xdr:rowOff>
                  </from>
                  <to>
                    <xdr:col>19</xdr:col>
                    <xdr:colOff>274320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90" r:id="rId113" name="Button 110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183</xdr:row>
                    <xdr:rowOff>106680</xdr:rowOff>
                  </from>
                  <to>
                    <xdr:col>21</xdr:col>
                    <xdr:colOff>53340</xdr:colOff>
                    <xdr:row>184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11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5D93-DCF3-4DD8-824A-537DF05695A3}">
  <sheetPr codeName="Blad13"/>
  <dimension ref="A1:AMJ195"/>
  <sheetViews>
    <sheetView zoomScale="106" zoomScaleNormal="106" workbookViewId="0">
      <pane xSplit="11" ySplit="1" topLeftCell="L74" activePane="bottomRight" state="frozen"/>
      <selection activeCell="I15" sqref="I15"/>
      <selection pane="topRight" activeCell="I15" sqref="I15"/>
      <selection pane="bottomLeft" activeCell="I15" sqref="I15"/>
      <selection pane="bottomRight" activeCell="A81" sqref="A81"/>
    </sheetView>
  </sheetViews>
  <sheetFormatPr defaultColWidth="8.88671875" defaultRowHeight="14.4" x14ac:dyDescent="0.3"/>
  <cols>
    <col min="1" max="1" width="20.44140625" style="148" customWidth="1"/>
    <col min="2" max="2" width="14.33203125" style="148" customWidth="1"/>
    <col min="3" max="5" width="6.5546875" style="182" customWidth="1"/>
    <col min="6" max="6" width="11.6640625" style="182" customWidth="1"/>
    <col min="7" max="7" width="7.44140625" style="350" customWidth="1"/>
    <col min="8" max="8" width="5.6640625" style="182" customWidth="1"/>
    <col min="9" max="9" width="7.6640625" style="351" customWidth="1"/>
    <col min="10" max="10" width="8" style="352" customWidth="1"/>
    <col min="11" max="11" width="7.6640625" style="353" customWidth="1"/>
    <col min="12" max="12" width="5.6640625" style="148" customWidth="1"/>
    <col min="13" max="13" width="6.33203125" style="148" customWidth="1"/>
    <col min="14" max="14" width="5.33203125" style="148" customWidth="1"/>
    <col min="15" max="15" width="5.6640625" style="148" customWidth="1"/>
    <col min="16" max="16" width="6" style="150" customWidth="1"/>
    <col min="17" max="17" width="6.33203125" style="148" customWidth="1"/>
    <col min="18" max="18" width="4.6640625" style="148" customWidth="1"/>
    <col min="19" max="19" width="7.6640625" style="148" customWidth="1"/>
    <col min="20" max="20" width="7" style="150" customWidth="1"/>
    <col min="21" max="21" width="7.44140625" style="150" customWidth="1"/>
    <col min="22" max="238" width="11.44140625" style="150" customWidth="1"/>
    <col min="239" max="239" width="20.44140625" style="150" customWidth="1"/>
    <col min="240" max="240" width="14.33203125" style="150" customWidth="1"/>
    <col min="241" max="241" width="11.6640625" style="150" customWidth="1"/>
    <col min="242" max="242" width="7.44140625" style="150" customWidth="1"/>
    <col min="243" max="243" width="5.6640625" style="150" customWidth="1"/>
    <col min="244" max="244" width="6" style="150" customWidth="1"/>
    <col min="245" max="245" width="8" style="150" customWidth="1"/>
    <col min="246" max="246" width="7.44140625" style="150" customWidth="1"/>
    <col min="247" max="247" width="7.6640625" style="150" customWidth="1"/>
    <col min="248" max="256" width="4.6640625" style="150" customWidth="1"/>
    <col min="257" max="257" width="5.44140625" style="150" customWidth="1"/>
    <col min="258" max="494" width="11.44140625" style="150" customWidth="1"/>
    <col min="495" max="495" width="20.44140625" style="150" customWidth="1"/>
    <col min="496" max="496" width="14.33203125" style="150" customWidth="1"/>
    <col min="497" max="497" width="11.6640625" style="150" customWidth="1"/>
    <col min="498" max="498" width="7.44140625" style="150" customWidth="1"/>
    <col min="499" max="499" width="5.6640625" style="150" customWidth="1"/>
    <col min="500" max="500" width="6" style="150" customWidth="1"/>
    <col min="501" max="501" width="8" style="150" customWidth="1"/>
    <col min="502" max="502" width="7.44140625" style="150" customWidth="1"/>
    <col min="503" max="503" width="7.6640625" style="150" customWidth="1"/>
    <col min="504" max="512" width="4.6640625" style="150" customWidth="1"/>
    <col min="513" max="513" width="5.44140625" style="150" customWidth="1"/>
    <col min="514" max="750" width="11.44140625" style="150" customWidth="1"/>
    <col min="751" max="751" width="20.44140625" style="150" customWidth="1"/>
    <col min="752" max="752" width="14.33203125" style="150" customWidth="1"/>
    <col min="753" max="753" width="11.6640625" style="150" customWidth="1"/>
    <col min="754" max="754" width="7.44140625" style="150" customWidth="1"/>
    <col min="755" max="755" width="5.6640625" style="150" customWidth="1"/>
    <col min="756" max="756" width="6" style="150" customWidth="1"/>
    <col min="757" max="757" width="8" style="150" customWidth="1"/>
    <col min="758" max="758" width="7.44140625" style="150" customWidth="1"/>
    <col min="759" max="759" width="7.6640625" style="150" customWidth="1"/>
    <col min="760" max="768" width="4.6640625" style="150" customWidth="1"/>
    <col min="769" max="769" width="5.44140625" style="150" customWidth="1"/>
    <col min="770" max="1006" width="11.44140625" style="150" customWidth="1"/>
    <col min="1007" max="1007" width="20.44140625" style="150" customWidth="1"/>
    <col min="1008" max="1008" width="14.33203125" style="150" customWidth="1"/>
    <col min="1009" max="1009" width="11.6640625" style="150" customWidth="1"/>
    <col min="1010" max="1010" width="7.44140625" style="150" customWidth="1"/>
    <col min="1011" max="1011" width="5.6640625" style="150" customWidth="1"/>
    <col min="1012" max="1012" width="6" style="150" customWidth="1"/>
    <col min="1013" max="1013" width="8" style="150" customWidth="1"/>
    <col min="1014" max="1014" width="7.44140625" style="150" customWidth="1"/>
    <col min="1015" max="1015" width="7.6640625" style="150" customWidth="1"/>
    <col min="1016" max="1024" width="4.6640625" style="150" customWidth="1"/>
    <col min="1025" max="16384" width="8.88671875" style="156"/>
  </cols>
  <sheetData>
    <row r="1" spans="1:22" ht="60" customHeight="1" x14ac:dyDescent="0.3">
      <c r="A1" s="316" t="s">
        <v>210</v>
      </c>
      <c r="B1" s="317" t="s">
        <v>212</v>
      </c>
      <c r="C1" s="318" t="s">
        <v>390</v>
      </c>
      <c r="D1" s="318" t="s">
        <v>391</v>
      </c>
      <c r="E1" s="318" t="s">
        <v>392</v>
      </c>
      <c r="F1" s="318" t="s">
        <v>393</v>
      </c>
      <c r="G1" s="319" t="s">
        <v>394</v>
      </c>
      <c r="H1" s="318" t="s">
        <v>395</v>
      </c>
      <c r="I1" s="320" t="s">
        <v>396</v>
      </c>
      <c r="J1" s="321" t="s">
        <v>571</v>
      </c>
      <c r="K1" s="322" t="s">
        <v>397</v>
      </c>
      <c r="L1" s="325" t="s">
        <v>197</v>
      </c>
      <c r="M1" s="325" t="s">
        <v>199</v>
      </c>
      <c r="N1" s="326" t="s">
        <v>201</v>
      </c>
      <c r="O1" s="325" t="s">
        <v>203</v>
      </c>
      <c r="P1" s="460" t="s">
        <v>186</v>
      </c>
      <c r="Q1" s="460" t="s">
        <v>203</v>
      </c>
      <c r="R1" s="460" t="s">
        <v>190</v>
      </c>
      <c r="S1" s="325" t="s">
        <v>188</v>
      </c>
      <c r="T1" s="325" t="s">
        <v>193</v>
      </c>
      <c r="U1" s="326" t="s">
        <v>195</v>
      </c>
    </row>
    <row r="2" spans="1:22" ht="26.25" customHeight="1" x14ac:dyDescent="0.3">
      <c r="A2" s="174" t="s">
        <v>398</v>
      </c>
      <c r="B2" s="174" t="s">
        <v>353</v>
      </c>
      <c r="C2" s="153"/>
      <c r="D2" s="153"/>
      <c r="E2" s="153" t="s">
        <v>399</v>
      </c>
      <c r="F2" s="153"/>
      <c r="G2" s="327"/>
      <c r="H2" s="252"/>
      <c r="I2" s="328">
        <f>J2+K2</f>
        <v>4</v>
      </c>
      <c r="J2" s="329">
        <v>4</v>
      </c>
      <c r="K2" s="330">
        <f>SUM(L2:U2)</f>
        <v>0</v>
      </c>
      <c r="L2" s="331"/>
      <c r="M2" s="149"/>
      <c r="N2" s="149"/>
      <c r="O2" s="149"/>
      <c r="P2" s="155"/>
      <c r="Q2" s="149"/>
      <c r="R2" s="149"/>
      <c r="S2" s="149"/>
      <c r="T2" s="332"/>
      <c r="U2" s="149"/>
      <c r="V2" s="333"/>
    </row>
    <row r="3" spans="1:22" x14ac:dyDescent="0.3">
      <c r="A3" s="174" t="s">
        <v>683</v>
      </c>
      <c r="B3" s="174" t="s">
        <v>326</v>
      </c>
      <c r="C3" s="153" t="s">
        <v>407</v>
      </c>
      <c r="D3" s="153"/>
      <c r="E3" s="153"/>
      <c r="F3" s="153"/>
      <c r="G3" s="327" t="s">
        <v>580</v>
      </c>
      <c r="H3" s="252">
        <v>1</v>
      </c>
      <c r="I3" s="328">
        <f>J3+K3</f>
        <v>4</v>
      </c>
      <c r="J3" s="334">
        <v>0</v>
      </c>
      <c r="K3" s="330">
        <f>SUM(L3:U3)</f>
        <v>4</v>
      </c>
      <c r="L3" s="149"/>
      <c r="M3" s="149"/>
      <c r="N3" s="149"/>
      <c r="O3" s="149"/>
      <c r="P3" s="155"/>
      <c r="Q3" s="149">
        <v>1</v>
      </c>
      <c r="R3" s="149">
        <v>1</v>
      </c>
      <c r="S3" s="149">
        <v>1</v>
      </c>
      <c r="T3" s="332"/>
      <c r="U3" s="149">
        <v>1</v>
      </c>
      <c r="V3" s="333"/>
    </row>
    <row r="4" spans="1:22" x14ac:dyDescent="0.3">
      <c r="A4" s="174" t="s">
        <v>400</v>
      </c>
      <c r="B4" s="174" t="s">
        <v>320</v>
      </c>
      <c r="C4" s="153"/>
      <c r="D4" s="153" t="s">
        <v>401</v>
      </c>
      <c r="E4" s="153"/>
      <c r="F4" s="153"/>
      <c r="G4" s="327"/>
      <c r="H4" s="252"/>
      <c r="I4" s="328">
        <f>J4+K4</f>
        <v>1</v>
      </c>
      <c r="J4" s="334">
        <v>1</v>
      </c>
      <c r="K4" s="330">
        <f>SUM(L4:U4)</f>
        <v>0</v>
      </c>
      <c r="L4" s="149"/>
      <c r="M4" s="149"/>
      <c r="N4" s="149"/>
      <c r="O4" s="149"/>
      <c r="P4" s="155"/>
      <c r="Q4" s="149"/>
      <c r="R4" s="149"/>
      <c r="S4" s="149"/>
      <c r="T4" s="332"/>
      <c r="U4" s="149"/>
      <c r="V4" s="333"/>
    </row>
    <row r="5" spans="1:22" x14ac:dyDescent="0.3">
      <c r="A5" s="174" t="s">
        <v>761</v>
      </c>
      <c r="B5" s="174" t="s">
        <v>301</v>
      </c>
      <c r="C5" s="149"/>
      <c r="D5" s="149" t="s">
        <v>401</v>
      </c>
      <c r="E5" s="149"/>
      <c r="F5" s="149"/>
      <c r="G5" s="327" t="s">
        <v>580</v>
      </c>
      <c r="H5" s="252">
        <v>1</v>
      </c>
      <c r="I5" s="328"/>
      <c r="J5" s="334">
        <v>0</v>
      </c>
      <c r="K5" s="330">
        <f>SUM(L5:U5)</f>
        <v>1</v>
      </c>
      <c r="L5" s="149"/>
      <c r="M5" s="149"/>
      <c r="N5" s="149"/>
      <c r="O5" s="149"/>
      <c r="P5" s="496"/>
      <c r="Q5" s="149"/>
      <c r="R5" s="149"/>
      <c r="S5" s="149"/>
      <c r="T5" s="332"/>
      <c r="U5" s="149">
        <v>1</v>
      </c>
      <c r="V5" s="333"/>
    </row>
    <row r="6" spans="1:22" x14ac:dyDescent="0.3">
      <c r="A6" s="174" t="s">
        <v>402</v>
      </c>
      <c r="B6" s="174" t="s">
        <v>355</v>
      </c>
      <c r="C6" s="153"/>
      <c r="D6" s="153"/>
      <c r="E6" s="153" t="s">
        <v>399</v>
      </c>
      <c r="F6" s="153"/>
      <c r="G6" s="327"/>
      <c r="H6" s="252"/>
      <c r="I6" s="328">
        <f>J6+K6</f>
        <v>19</v>
      </c>
      <c r="J6" s="334">
        <v>19</v>
      </c>
      <c r="K6" s="330">
        <f>SUM(L6:U6)</f>
        <v>0</v>
      </c>
      <c r="L6" s="149"/>
      <c r="M6" s="149"/>
      <c r="N6" s="149"/>
      <c r="O6" s="149"/>
      <c r="P6" s="155"/>
      <c r="Q6" s="149"/>
      <c r="R6" s="149"/>
      <c r="S6" s="149"/>
      <c r="T6" s="332"/>
      <c r="U6" s="149"/>
      <c r="V6" s="333"/>
    </row>
    <row r="7" spans="1:22" x14ac:dyDescent="0.3">
      <c r="A7" s="174" t="s">
        <v>403</v>
      </c>
      <c r="B7" s="174" t="s">
        <v>238</v>
      </c>
      <c r="C7" s="153"/>
      <c r="D7" s="153"/>
      <c r="E7" s="153" t="s">
        <v>399</v>
      </c>
      <c r="F7" s="153"/>
      <c r="G7" s="327" t="s">
        <v>399</v>
      </c>
      <c r="H7" s="252">
        <v>1</v>
      </c>
      <c r="I7" s="328">
        <f>J7+K7</f>
        <v>11</v>
      </c>
      <c r="J7" s="334">
        <v>11</v>
      </c>
      <c r="K7" s="330">
        <f>SUM(L7:U7)</f>
        <v>0</v>
      </c>
      <c r="L7" s="149"/>
      <c r="M7" s="149"/>
      <c r="N7" s="149"/>
      <c r="O7" s="323"/>
      <c r="P7" s="495"/>
      <c r="Q7" s="324"/>
      <c r="R7" s="324"/>
      <c r="S7" s="149"/>
      <c r="T7" s="332"/>
      <c r="U7" s="149"/>
      <c r="V7" s="333"/>
    </row>
    <row r="8" spans="1:22" x14ac:dyDescent="0.3">
      <c r="A8" s="174" t="s">
        <v>404</v>
      </c>
      <c r="B8" s="174" t="s">
        <v>327</v>
      </c>
      <c r="C8" s="153"/>
      <c r="D8" s="153" t="s">
        <v>401</v>
      </c>
      <c r="E8" s="153"/>
      <c r="F8" s="153"/>
      <c r="G8" s="327"/>
      <c r="H8" s="252" t="s">
        <v>405</v>
      </c>
      <c r="I8" s="328">
        <f>J8+K8</f>
        <v>7</v>
      </c>
      <c r="J8" s="334">
        <v>4</v>
      </c>
      <c r="K8" s="330">
        <f>SUM(L8:U8)</f>
        <v>3</v>
      </c>
      <c r="L8" s="149">
        <v>1</v>
      </c>
      <c r="M8" s="149"/>
      <c r="N8" s="149">
        <v>1</v>
      </c>
      <c r="O8" s="149"/>
      <c r="P8" s="155"/>
      <c r="Q8" s="149"/>
      <c r="R8" s="149">
        <v>1</v>
      </c>
      <c r="S8" s="149"/>
      <c r="T8" s="332"/>
      <c r="U8" s="149"/>
      <c r="V8" s="333"/>
    </row>
    <row r="9" spans="1:22" x14ac:dyDescent="0.3">
      <c r="A9" s="174" t="s">
        <v>406</v>
      </c>
      <c r="B9" s="174" t="s">
        <v>358</v>
      </c>
      <c r="C9" s="149" t="s">
        <v>407</v>
      </c>
      <c r="D9" s="149"/>
      <c r="E9" s="149"/>
      <c r="F9" s="149"/>
      <c r="G9" s="327"/>
      <c r="H9" s="252"/>
      <c r="I9" s="328">
        <f>J9+K9</f>
        <v>2</v>
      </c>
      <c r="J9" s="334">
        <v>2</v>
      </c>
      <c r="K9" s="330">
        <f>SUM(L9:U9)</f>
        <v>0</v>
      </c>
      <c r="L9" s="149"/>
      <c r="M9" s="149"/>
      <c r="N9" s="149"/>
      <c r="O9" s="149"/>
      <c r="P9" s="155"/>
      <c r="Q9" s="149"/>
      <c r="R9" s="149"/>
      <c r="S9" s="149"/>
      <c r="T9" s="332"/>
      <c r="U9" s="149"/>
      <c r="V9" s="333"/>
    </row>
    <row r="10" spans="1:22" x14ac:dyDescent="0.3">
      <c r="A10" s="174" t="s">
        <v>408</v>
      </c>
      <c r="B10" s="174" t="s">
        <v>241</v>
      </c>
      <c r="C10" s="153" t="s">
        <v>407</v>
      </c>
      <c r="D10" s="153" t="s">
        <v>401</v>
      </c>
      <c r="E10" s="153" t="s">
        <v>399</v>
      </c>
      <c r="F10" s="153"/>
      <c r="G10" s="327"/>
      <c r="H10" s="252"/>
      <c r="I10" s="328">
        <f>J10+K10</f>
        <v>14</v>
      </c>
      <c r="J10" s="334">
        <v>14</v>
      </c>
      <c r="K10" s="330">
        <f>SUM(L10:U10)</f>
        <v>0</v>
      </c>
      <c r="L10" s="149"/>
      <c r="M10" s="149"/>
      <c r="N10" s="149"/>
      <c r="O10" s="149"/>
      <c r="P10" s="155"/>
      <c r="Q10" s="149"/>
      <c r="R10" s="149"/>
      <c r="S10" s="149"/>
      <c r="T10" s="332"/>
      <c r="U10" s="149"/>
      <c r="V10" s="333"/>
    </row>
    <row r="11" spans="1:22" x14ac:dyDescent="0.3">
      <c r="A11" s="174" t="s">
        <v>409</v>
      </c>
      <c r="B11" s="174" t="s">
        <v>360</v>
      </c>
      <c r="C11" s="149"/>
      <c r="D11" s="149"/>
      <c r="E11" s="149" t="s">
        <v>399</v>
      </c>
      <c r="F11" s="149"/>
      <c r="G11" s="327"/>
      <c r="H11" s="252"/>
      <c r="I11" s="328">
        <f>J11+K11</f>
        <v>4</v>
      </c>
      <c r="J11" s="334">
        <v>4</v>
      </c>
      <c r="K11" s="330">
        <f>SUM(L11:U11)</f>
        <v>0</v>
      </c>
      <c r="L11" s="149"/>
      <c r="M11" s="149"/>
      <c r="N11" s="149"/>
      <c r="O11" s="149"/>
      <c r="P11" s="155"/>
      <c r="Q11" s="149"/>
      <c r="R11" s="149"/>
      <c r="S11" s="149"/>
      <c r="T11" s="332"/>
      <c r="U11" s="149"/>
      <c r="V11" s="333"/>
    </row>
    <row r="12" spans="1:22" x14ac:dyDescent="0.3">
      <c r="A12" s="174" t="s">
        <v>410</v>
      </c>
      <c r="B12" s="174" t="s">
        <v>322</v>
      </c>
      <c r="C12" s="149"/>
      <c r="D12" s="149" t="s">
        <v>401</v>
      </c>
      <c r="E12" s="149"/>
      <c r="F12" s="149"/>
      <c r="G12" s="327"/>
      <c r="H12" s="252"/>
      <c r="I12" s="328">
        <f>J12+K12</f>
        <v>1</v>
      </c>
      <c r="J12" s="334">
        <v>1</v>
      </c>
      <c r="K12" s="330">
        <f>SUM(L12:U12)</f>
        <v>0</v>
      </c>
      <c r="L12" s="149"/>
      <c r="M12" s="149"/>
      <c r="N12" s="149"/>
      <c r="O12" s="149"/>
      <c r="P12" s="155"/>
      <c r="Q12" s="149"/>
      <c r="R12" s="149"/>
      <c r="S12" s="149"/>
      <c r="T12" s="332"/>
      <c r="U12" s="149"/>
      <c r="V12" s="333"/>
    </row>
    <row r="13" spans="1:22" x14ac:dyDescent="0.3">
      <c r="A13" s="174" t="s">
        <v>410</v>
      </c>
      <c r="B13" s="174" t="s">
        <v>322</v>
      </c>
      <c r="C13" s="153"/>
      <c r="D13" s="153" t="s">
        <v>401</v>
      </c>
      <c r="E13" s="153"/>
      <c r="F13" s="153"/>
      <c r="G13" s="327"/>
      <c r="H13" s="252"/>
      <c r="I13" s="328">
        <f>J13+K13</f>
        <v>2</v>
      </c>
      <c r="J13" s="334">
        <v>2</v>
      </c>
      <c r="K13" s="330">
        <f>SUM(L13:U13)</f>
        <v>0</v>
      </c>
      <c r="L13" s="149"/>
      <c r="M13" s="149"/>
      <c r="N13" s="149"/>
      <c r="O13" s="149"/>
      <c r="P13" s="155"/>
      <c r="Q13" s="149"/>
      <c r="R13" s="149"/>
      <c r="S13" s="149"/>
      <c r="T13" s="332"/>
      <c r="U13" s="149"/>
      <c r="V13" s="333"/>
    </row>
    <row r="14" spans="1:22" x14ac:dyDescent="0.3">
      <c r="A14" s="174" t="s">
        <v>579</v>
      </c>
      <c r="B14" s="174" t="s">
        <v>239</v>
      </c>
      <c r="C14" s="153" t="s">
        <v>407</v>
      </c>
      <c r="D14" s="153"/>
      <c r="E14" s="153"/>
      <c r="F14" s="153"/>
      <c r="G14" s="327" t="s">
        <v>580</v>
      </c>
      <c r="H14" s="252">
        <v>1</v>
      </c>
      <c r="I14" s="328">
        <f>J14+K14</f>
        <v>6</v>
      </c>
      <c r="J14" s="334">
        <v>0</v>
      </c>
      <c r="K14" s="330">
        <f>SUM(L14:U14)</f>
        <v>6</v>
      </c>
      <c r="L14" s="149">
        <v>1</v>
      </c>
      <c r="M14" s="149">
        <v>1</v>
      </c>
      <c r="N14" s="149">
        <v>1</v>
      </c>
      <c r="O14" s="149">
        <v>1</v>
      </c>
      <c r="P14" s="155"/>
      <c r="Q14" s="149">
        <v>1</v>
      </c>
      <c r="R14" s="149"/>
      <c r="S14" s="149"/>
      <c r="T14" s="332">
        <v>1</v>
      </c>
      <c r="U14" s="149"/>
      <c r="V14" s="333"/>
    </row>
    <row r="15" spans="1:22" x14ac:dyDescent="0.3">
      <c r="A15" s="174" t="s">
        <v>411</v>
      </c>
      <c r="B15" s="174" t="s">
        <v>256</v>
      </c>
      <c r="C15" s="149"/>
      <c r="D15" s="149" t="s">
        <v>401</v>
      </c>
      <c r="E15" s="149"/>
      <c r="F15" s="149"/>
      <c r="G15" s="327"/>
      <c r="H15" s="252"/>
      <c r="I15" s="328">
        <f>J15+K15</f>
        <v>1</v>
      </c>
      <c r="J15" s="334">
        <v>1</v>
      </c>
      <c r="K15" s="330">
        <f>SUM(L15:U15)</f>
        <v>0</v>
      </c>
      <c r="L15" s="149"/>
      <c r="M15" s="149"/>
      <c r="N15" s="149"/>
      <c r="O15" s="149"/>
      <c r="P15" s="155"/>
      <c r="Q15" s="149"/>
      <c r="R15" s="149"/>
      <c r="S15" s="149"/>
      <c r="T15" s="332"/>
      <c r="U15" s="149"/>
      <c r="V15" s="333"/>
    </row>
    <row r="16" spans="1:22" x14ac:dyDescent="0.3">
      <c r="A16" s="174" t="s">
        <v>713</v>
      </c>
      <c r="B16" s="174" t="s">
        <v>238</v>
      </c>
      <c r="C16" s="149" t="s">
        <v>407</v>
      </c>
      <c r="D16" s="149"/>
      <c r="E16" s="149"/>
      <c r="F16" s="149"/>
      <c r="G16" s="327" t="s">
        <v>580</v>
      </c>
      <c r="H16" s="252">
        <v>1</v>
      </c>
      <c r="I16" s="328">
        <f>J16+K16</f>
        <v>1</v>
      </c>
      <c r="J16" s="334">
        <v>0</v>
      </c>
      <c r="K16" s="330">
        <f>SUM(L16:U16)</f>
        <v>1</v>
      </c>
      <c r="L16" s="149"/>
      <c r="M16" s="149"/>
      <c r="N16" s="149"/>
      <c r="O16" s="149"/>
      <c r="P16" s="155"/>
      <c r="Q16" s="149"/>
      <c r="R16" s="149"/>
      <c r="S16" s="149">
        <v>1</v>
      </c>
      <c r="T16" s="332"/>
      <c r="U16" s="149"/>
      <c r="V16" s="333"/>
    </row>
    <row r="17" spans="1:22" x14ac:dyDescent="0.3">
      <c r="A17" s="174" t="s">
        <v>412</v>
      </c>
      <c r="B17" s="174" t="s">
        <v>355</v>
      </c>
      <c r="C17" s="149" t="s">
        <v>407</v>
      </c>
      <c r="D17" s="149"/>
      <c r="E17" s="149" t="s">
        <v>399</v>
      </c>
      <c r="F17" s="149"/>
      <c r="G17" s="327"/>
      <c r="H17" s="252"/>
      <c r="I17" s="328">
        <f>J17+K17</f>
        <v>4</v>
      </c>
      <c r="J17" s="334">
        <v>4</v>
      </c>
      <c r="K17" s="330">
        <f>SUM(L17:U17)</f>
        <v>0</v>
      </c>
      <c r="L17" s="149"/>
      <c r="M17" s="149"/>
      <c r="N17" s="149"/>
      <c r="O17" s="149"/>
      <c r="P17" s="155"/>
      <c r="Q17" s="149"/>
      <c r="R17" s="149"/>
      <c r="S17" s="149"/>
      <c r="T17" s="332"/>
      <c r="U17" s="149"/>
      <c r="V17" s="333"/>
    </row>
    <row r="18" spans="1:22" x14ac:dyDescent="0.3">
      <c r="A18" s="174" t="s">
        <v>413</v>
      </c>
      <c r="B18" s="174" t="s">
        <v>327</v>
      </c>
      <c r="C18" s="153"/>
      <c r="D18" s="153" t="s">
        <v>401</v>
      </c>
      <c r="E18" s="153"/>
      <c r="F18" s="153"/>
      <c r="G18" s="327" t="s">
        <v>399</v>
      </c>
      <c r="H18" s="252">
        <v>1</v>
      </c>
      <c r="I18" s="328">
        <f>J18+K18</f>
        <v>3</v>
      </c>
      <c r="J18" s="334">
        <v>3</v>
      </c>
      <c r="K18" s="330">
        <f>SUM(L18:U18)</f>
        <v>0</v>
      </c>
      <c r="L18" s="149"/>
      <c r="M18" s="149"/>
      <c r="N18" s="149"/>
      <c r="O18" s="149"/>
      <c r="P18" s="155"/>
      <c r="Q18" s="149"/>
      <c r="R18" s="149"/>
      <c r="S18" s="149"/>
      <c r="T18" s="332"/>
      <c r="U18" s="149"/>
      <c r="V18" s="333"/>
    </row>
    <row r="19" spans="1:22" x14ac:dyDescent="0.3">
      <c r="A19" s="174" t="s">
        <v>760</v>
      </c>
      <c r="B19" s="174" t="s">
        <v>326</v>
      </c>
      <c r="C19" s="149"/>
      <c r="D19" s="149" t="s">
        <v>401</v>
      </c>
      <c r="E19" s="153"/>
      <c r="F19" s="153"/>
      <c r="G19" s="327" t="s">
        <v>580</v>
      </c>
      <c r="H19" s="252">
        <v>1</v>
      </c>
      <c r="I19" s="328">
        <f>J19+K19</f>
        <v>1</v>
      </c>
      <c r="J19" s="334">
        <v>0</v>
      </c>
      <c r="K19" s="330">
        <f>SUM(L19:U19)</f>
        <v>1</v>
      </c>
      <c r="L19" s="149"/>
      <c r="M19" s="149"/>
      <c r="N19" s="149"/>
      <c r="O19" s="149"/>
      <c r="P19" s="155"/>
      <c r="Q19" s="149"/>
      <c r="R19" s="149"/>
      <c r="S19" s="149"/>
      <c r="T19" s="332"/>
      <c r="U19" s="149">
        <v>1</v>
      </c>
      <c r="V19" s="333"/>
    </row>
    <row r="20" spans="1:22" x14ac:dyDescent="0.3">
      <c r="A20" s="174" t="s">
        <v>414</v>
      </c>
      <c r="B20" s="174" t="s">
        <v>415</v>
      </c>
      <c r="C20" s="153" t="s">
        <v>407</v>
      </c>
      <c r="D20" s="153"/>
      <c r="E20" s="153"/>
      <c r="F20" s="153"/>
      <c r="G20" s="327"/>
      <c r="H20" s="252"/>
      <c r="I20" s="328" t="s">
        <v>89</v>
      </c>
      <c r="J20" s="334" t="s">
        <v>89</v>
      </c>
      <c r="K20" s="330">
        <f>SUM(L20:U20)</f>
        <v>0</v>
      </c>
      <c r="L20" s="149"/>
      <c r="M20" s="149"/>
      <c r="N20" s="149"/>
      <c r="O20" s="149"/>
      <c r="P20" s="155"/>
      <c r="Q20" s="149"/>
      <c r="R20" s="149"/>
      <c r="S20" s="149"/>
      <c r="T20" s="332"/>
      <c r="U20" s="149"/>
      <c r="V20" s="333"/>
    </row>
    <row r="21" spans="1:22" x14ac:dyDescent="0.3">
      <c r="A21" s="174" t="s">
        <v>416</v>
      </c>
      <c r="B21" s="174" t="s">
        <v>417</v>
      </c>
      <c r="C21" s="149"/>
      <c r="D21" s="149" t="s">
        <v>401</v>
      </c>
      <c r="E21" s="149"/>
      <c r="F21" s="149"/>
      <c r="G21" s="327"/>
      <c r="H21" s="252"/>
      <c r="I21" s="328">
        <f>J21+K21</f>
        <v>1</v>
      </c>
      <c r="J21" s="334">
        <v>1</v>
      </c>
      <c r="K21" s="330">
        <f>SUM(L21:U21)</f>
        <v>0</v>
      </c>
      <c r="L21" s="149"/>
      <c r="M21" s="149"/>
      <c r="N21" s="149"/>
      <c r="O21" s="149"/>
      <c r="P21" s="155"/>
      <c r="Q21" s="149"/>
      <c r="R21" s="149"/>
      <c r="S21" s="149"/>
      <c r="T21" s="332"/>
      <c r="U21" s="149"/>
      <c r="V21" s="333"/>
    </row>
    <row r="22" spans="1:22" x14ac:dyDescent="0.3">
      <c r="A22" s="174" t="s">
        <v>418</v>
      </c>
      <c r="B22" s="174" t="s">
        <v>326</v>
      </c>
      <c r="C22" s="153" t="s">
        <v>407</v>
      </c>
      <c r="D22" s="153"/>
      <c r="E22" s="153"/>
      <c r="F22" s="153"/>
      <c r="G22" s="335"/>
      <c r="H22" s="153"/>
      <c r="I22" s="328">
        <f>J22+K22</f>
        <v>1</v>
      </c>
      <c r="J22" s="334">
        <v>1</v>
      </c>
      <c r="K22" s="330">
        <f>SUM(L22:U22)</f>
        <v>0</v>
      </c>
      <c r="L22" s="149"/>
      <c r="M22" s="149"/>
      <c r="N22" s="149"/>
      <c r="O22" s="149"/>
      <c r="P22" s="155"/>
      <c r="Q22" s="149"/>
      <c r="R22" s="149"/>
      <c r="S22" s="149"/>
      <c r="T22" s="332"/>
      <c r="U22" s="155"/>
      <c r="V22" s="333"/>
    </row>
    <row r="23" spans="1:22" x14ac:dyDescent="0.3">
      <c r="A23" s="174" t="s">
        <v>419</v>
      </c>
      <c r="B23" s="174" t="s">
        <v>420</v>
      </c>
      <c r="C23" s="153" t="s">
        <v>407</v>
      </c>
      <c r="D23" s="153"/>
      <c r="E23" s="153"/>
      <c r="F23" s="153"/>
      <c r="G23" s="327"/>
      <c r="H23" s="252"/>
      <c r="I23" s="328">
        <f>J23+K23</f>
        <v>8</v>
      </c>
      <c r="J23" s="334">
        <v>8</v>
      </c>
      <c r="K23" s="330">
        <f>SUM(L23:U23)</f>
        <v>0</v>
      </c>
      <c r="L23" s="149"/>
      <c r="M23" s="149"/>
      <c r="N23" s="149"/>
      <c r="O23" s="149"/>
      <c r="P23" s="155"/>
      <c r="Q23" s="149"/>
      <c r="R23" s="149"/>
      <c r="S23" s="149"/>
      <c r="T23" s="332"/>
      <c r="U23" s="149"/>
      <c r="V23" s="333"/>
    </row>
    <row r="24" spans="1:22" x14ac:dyDescent="0.3">
      <c r="A24" s="174" t="s">
        <v>421</v>
      </c>
      <c r="B24" s="174" t="s">
        <v>384</v>
      </c>
      <c r="C24" s="153"/>
      <c r="D24" s="153"/>
      <c r="E24" s="153" t="s">
        <v>399</v>
      </c>
      <c r="F24" s="153"/>
      <c r="G24" s="327"/>
      <c r="H24" s="252"/>
      <c r="I24" s="328">
        <f>J24+K24</f>
        <v>6</v>
      </c>
      <c r="J24" s="334">
        <v>5</v>
      </c>
      <c r="K24" s="330">
        <f>SUM(L24:U24)</f>
        <v>1</v>
      </c>
      <c r="L24" s="149"/>
      <c r="M24" s="149"/>
      <c r="N24" s="149"/>
      <c r="O24" s="149"/>
      <c r="P24" s="155"/>
      <c r="Q24" s="149">
        <v>1</v>
      </c>
      <c r="R24" s="149"/>
      <c r="S24" s="149"/>
      <c r="T24" s="332"/>
      <c r="U24" s="149"/>
      <c r="V24" s="333"/>
    </row>
    <row r="25" spans="1:22" x14ac:dyDescent="0.3">
      <c r="A25" s="174" t="s">
        <v>422</v>
      </c>
      <c r="B25" s="174" t="s">
        <v>358</v>
      </c>
      <c r="C25" s="149"/>
      <c r="D25" s="149" t="s">
        <v>401</v>
      </c>
      <c r="E25" s="149"/>
      <c r="F25" s="149"/>
      <c r="G25" s="327"/>
      <c r="H25" s="252"/>
      <c r="I25" s="328">
        <f>J25+K25</f>
        <v>6</v>
      </c>
      <c r="J25" s="334">
        <v>6</v>
      </c>
      <c r="K25" s="330">
        <f>SUM(L25:U25)</f>
        <v>0</v>
      </c>
      <c r="L25" s="149"/>
      <c r="M25" s="149"/>
      <c r="N25" s="149"/>
      <c r="O25" s="149"/>
      <c r="P25" s="155"/>
      <c r="Q25" s="149"/>
      <c r="R25" s="149"/>
      <c r="S25" s="149"/>
      <c r="T25" s="332"/>
      <c r="U25" s="149"/>
      <c r="V25" s="333"/>
    </row>
    <row r="26" spans="1:22" x14ac:dyDescent="0.3">
      <c r="A26" s="174" t="s">
        <v>423</v>
      </c>
      <c r="B26" s="174" t="s">
        <v>241</v>
      </c>
      <c r="C26" s="153" t="s">
        <v>407</v>
      </c>
      <c r="D26" s="153"/>
      <c r="E26" s="153"/>
      <c r="F26" s="153"/>
      <c r="G26" s="327"/>
      <c r="H26" s="252"/>
      <c r="I26" s="328">
        <f>J26+K26</f>
        <v>3</v>
      </c>
      <c r="J26" s="334">
        <v>3</v>
      </c>
      <c r="K26" s="330">
        <f>SUM(L26:U26)</f>
        <v>0</v>
      </c>
      <c r="L26" s="149"/>
      <c r="M26" s="149"/>
      <c r="N26" s="149"/>
      <c r="O26" s="149"/>
      <c r="P26" s="155"/>
      <c r="Q26" s="149"/>
      <c r="R26" s="149"/>
      <c r="S26" s="149"/>
      <c r="T26" s="332"/>
      <c r="U26" s="149"/>
      <c r="V26" s="333"/>
    </row>
    <row r="27" spans="1:22" x14ac:dyDescent="0.3">
      <c r="A27" s="174" t="s">
        <v>740</v>
      </c>
      <c r="B27" s="174" t="s">
        <v>716</v>
      </c>
      <c r="C27" s="153"/>
      <c r="D27" s="153"/>
      <c r="E27" s="153" t="s">
        <v>399</v>
      </c>
      <c r="F27" s="153"/>
      <c r="G27" s="327" t="s">
        <v>580</v>
      </c>
      <c r="H27" s="252">
        <v>1</v>
      </c>
      <c r="I27" s="328">
        <f>J27+K27</f>
        <v>2</v>
      </c>
      <c r="J27" s="334">
        <v>0</v>
      </c>
      <c r="K27" s="330">
        <f>SUM(L27:U27)</f>
        <v>2</v>
      </c>
      <c r="L27" s="149"/>
      <c r="M27" s="149"/>
      <c r="N27" s="149"/>
      <c r="O27" s="149"/>
      <c r="P27" s="155"/>
      <c r="Q27" s="149"/>
      <c r="R27" s="149"/>
      <c r="S27" s="149"/>
      <c r="T27" s="332">
        <v>1</v>
      </c>
      <c r="U27" s="149">
        <v>1</v>
      </c>
      <c r="V27" s="333"/>
    </row>
    <row r="28" spans="1:22" x14ac:dyDescent="0.3">
      <c r="A28" s="245" t="s">
        <v>424</v>
      </c>
      <c r="B28" s="336" t="s">
        <v>360</v>
      </c>
      <c r="C28" s="267"/>
      <c r="D28" s="267"/>
      <c r="E28" s="267" t="s">
        <v>399</v>
      </c>
      <c r="F28" s="267"/>
      <c r="G28" s="327"/>
      <c r="H28" s="252"/>
      <c r="I28" s="328">
        <f>J28+K28</f>
        <v>3</v>
      </c>
      <c r="J28" s="337">
        <v>3</v>
      </c>
      <c r="K28" s="330">
        <f>SUM(L28:U28)</f>
        <v>0</v>
      </c>
      <c r="L28" s="149"/>
      <c r="M28" s="149"/>
      <c r="N28" s="149"/>
      <c r="O28" s="149"/>
      <c r="P28" s="155"/>
      <c r="Q28" s="149"/>
      <c r="R28" s="149"/>
      <c r="S28" s="149"/>
      <c r="T28" s="332"/>
      <c r="U28" s="149"/>
      <c r="V28" s="333"/>
    </row>
    <row r="29" spans="1:22" x14ac:dyDescent="0.3">
      <c r="A29" s="245" t="s">
        <v>425</v>
      </c>
      <c r="B29" s="336" t="s">
        <v>322</v>
      </c>
      <c r="C29" s="154"/>
      <c r="D29" s="154" t="s">
        <v>401</v>
      </c>
      <c r="E29" s="154"/>
      <c r="F29" s="154"/>
      <c r="G29" s="327"/>
      <c r="H29" s="252"/>
      <c r="I29" s="328">
        <f>J29+K29</f>
        <v>11</v>
      </c>
      <c r="J29" s="337">
        <v>11</v>
      </c>
      <c r="K29" s="330">
        <f>SUM(L29:U29)</f>
        <v>0</v>
      </c>
      <c r="L29" s="149"/>
      <c r="M29" s="149"/>
      <c r="N29" s="149"/>
      <c r="O29" s="149"/>
      <c r="P29" s="155"/>
      <c r="Q29" s="149"/>
      <c r="R29" s="149"/>
      <c r="S29" s="149"/>
      <c r="T29" s="332"/>
      <c r="U29" s="149"/>
      <c r="V29" s="333"/>
    </row>
    <row r="30" spans="1:22" x14ac:dyDescent="0.3">
      <c r="A30" s="245" t="s">
        <v>426</v>
      </c>
      <c r="B30" s="336" t="s">
        <v>245</v>
      </c>
      <c r="C30" s="267" t="s">
        <v>407</v>
      </c>
      <c r="D30" s="267" t="s">
        <v>401</v>
      </c>
      <c r="E30" s="267"/>
      <c r="F30" s="267"/>
      <c r="G30" s="327" t="s">
        <v>399</v>
      </c>
      <c r="H30" s="252">
        <v>2</v>
      </c>
      <c r="I30" s="328">
        <f>J30+K30</f>
        <v>4</v>
      </c>
      <c r="J30" s="337">
        <v>4</v>
      </c>
      <c r="K30" s="330">
        <f>SUM(L30:U30)</f>
        <v>0</v>
      </c>
      <c r="L30" s="149"/>
      <c r="M30" s="149"/>
      <c r="N30" s="149"/>
      <c r="O30" s="149"/>
      <c r="P30" s="155"/>
      <c r="Q30" s="149"/>
      <c r="R30" s="149"/>
      <c r="S30" s="149"/>
      <c r="T30" s="332"/>
      <c r="U30" s="149"/>
      <c r="V30" s="333"/>
    </row>
    <row r="31" spans="1:22" x14ac:dyDescent="0.3">
      <c r="A31" s="245" t="s">
        <v>427</v>
      </c>
      <c r="B31" s="336" t="s">
        <v>238</v>
      </c>
      <c r="C31" s="267"/>
      <c r="D31" s="267"/>
      <c r="E31" s="267" t="s">
        <v>399</v>
      </c>
      <c r="F31" s="267"/>
      <c r="G31" s="327" t="s">
        <v>399</v>
      </c>
      <c r="H31" s="252">
        <v>2</v>
      </c>
      <c r="I31" s="328">
        <f>J31+K31</f>
        <v>32</v>
      </c>
      <c r="J31" s="337">
        <v>32</v>
      </c>
      <c r="K31" s="330">
        <f>SUM(L31:U31)</f>
        <v>0</v>
      </c>
      <c r="L31" s="149"/>
      <c r="M31" s="149"/>
      <c r="N31" s="149"/>
      <c r="O31" s="149"/>
      <c r="P31" s="155"/>
      <c r="Q31" s="149"/>
      <c r="R31" s="149"/>
      <c r="S31" s="149"/>
      <c r="T31" s="332"/>
      <c r="U31" s="149"/>
      <c r="V31" s="333"/>
    </row>
    <row r="32" spans="1:22" x14ac:dyDescent="0.3">
      <c r="A32" s="245" t="s">
        <v>428</v>
      </c>
      <c r="B32" s="336" t="s">
        <v>238</v>
      </c>
      <c r="C32" s="154"/>
      <c r="D32" s="154"/>
      <c r="E32" s="154" t="s">
        <v>399</v>
      </c>
      <c r="F32" s="154"/>
      <c r="G32" s="327" t="s">
        <v>399</v>
      </c>
      <c r="H32" s="252">
        <v>1</v>
      </c>
      <c r="I32" s="328">
        <f>J32+K32</f>
        <v>9</v>
      </c>
      <c r="J32" s="337">
        <v>9</v>
      </c>
      <c r="K32" s="330">
        <f>SUM(L32:U32)</f>
        <v>0</v>
      </c>
      <c r="L32" s="149"/>
      <c r="M32" s="149"/>
      <c r="N32" s="149"/>
      <c r="O32" s="149"/>
      <c r="P32" s="155"/>
      <c r="Q32" s="149"/>
      <c r="R32" s="149"/>
      <c r="S32" s="149"/>
      <c r="T32" s="332"/>
      <c r="U32" s="149"/>
      <c r="V32" s="333"/>
    </row>
    <row r="33" spans="1:22" x14ac:dyDescent="0.3">
      <c r="A33" s="245" t="s">
        <v>429</v>
      </c>
      <c r="B33" s="336" t="s">
        <v>245</v>
      </c>
      <c r="C33" s="267" t="s">
        <v>407</v>
      </c>
      <c r="D33" s="267" t="s">
        <v>401</v>
      </c>
      <c r="E33" s="267" t="s">
        <v>399</v>
      </c>
      <c r="F33" s="267"/>
      <c r="G33" s="327"/>
      <c r="H33" s="252">
        <v>2</v>
      </c>
      <c r="I33" s="328">
        <f>J33+K33</f>
        <v>25</v>
      </c>
      <c r="J33" s="337">
        <v>24</v>
      </c>
      <c r="K33" s="330">
        <f>SUM(L33:U33)</f>
        <v>1</v>
      </c>
      <c r="L33" s="149"/>
      <c r="M33" s="149">
        <v>1</v>
      </c>
      <c r="N33" s="149"/>
      <c r="O33" s="149"/>
      <c r="P33" s="155"/>
      <c r="Q33" s="149"/>
      <c r="R33" s="149"/>
      <c r="S33" s="149"/>
      <c r="T33" s="332"/>
      <c r="U33" s="149"/>
      <c r="V33" s="333"/>
    </row>
    <row r="34" spans="1:22" x14ac:dyDescent="0.3">
      <c r="A34" s="245" t="s">
        <v>430</v>
      </c>
      <c r="B34" s="336" t="s">
        <v>301</v>
      </c>
      <c r="C34" s="154"/>
      <c r="D34" s="154"/>
      <c r="E34" s="154" t="s">
        <v>399</v>
      </c>
      <c r="F34" s="154"/>
      <c r="G34" s="335"/>
      <c r="H34" s="153"/>
      <c r="I34" s="328">
        <f>J34+K34</f>
        <v>3</v>
      </c>
      <c r="J34" s="337">
        <v>3</v>
      </c>
      <c r="K34" s="330">
        <f>SUM(L34:U34)</f>
        <v>0</v>
      </c>
      <c r="L34" s="149"/>
      <c r="M34" s="149"/>
      <c r="N34" s="149"/>
      <c r="O34" s="149"/>
      <c r="P34" s="155"/>
      <c r="Q34" s="149"/>
      <c r="R34" s="149"/>
      <c r="S34" s="149"/>
      <c r="T34" s="332"/>
      <c r="U34" s="155"/>
      <c r="V34" s="333"/>
    </row>
    <row r="35" spans="1:22" x14ac:dyDescent="0.3">
      <c r="A35" s="245" t="s">
        <v>619</v>
      </c>
      <c r="B35" s="336" t="s">
        <v>384</v>
      </c>
      <c r="C35" s="154" t="s">
        <v>407</v>
      </c>
      <c r="D35" s="154"/>
      <c r="E35" s="154" t="s">
        <v>399</v>
      </c>
      <c r="F35" s="154"/>
      <c r="G35" s="327" t="s">
        <v>399</v>
      </c>
      <c r="H35" s="252">
        <v>2</v>
      </c>
      <c r="I35" s="328">
        <f>J35+K35</f>
        <v>1</v>
      </c>
      <c r="J35" s="337">
        <v>0</v>
      </c>
      <c r="K35" s="330">
        <f>SUM(L35:U35)</f>
        <v>1</v>
      </c>
      <c r="L35" s="149">
        <v>1</v>
      </c>
      <c r="M35" s="149"/>
      <c r="N35" s="149"/>
      <c r="O35" s="149"/>
      <c r="P35" s="155"/>
      <c r="Q35" s="149"/>
      <c r="R35" s="149"/>
      <c r="S35" s="149"/>
      <c r="T35" s="332"/>
      <c r="U35" s="149"/>
      <c r="V35" s="333"/>
    </row>
    <row r="36" spans="1:22" x14ac:dyDescent="0.3">
      <c r="A36" s="245" t="s">
        <v>431</v>
      </c>
      <c r="B36" s="336" t="s">
        <v>326</v>
      </c>
      <c r="C36" s="267" t="s">
        <v>407</v>
      </c>
      <c r="D36" s="267"/>
      <c r="E36" s="267"/>
      <c r="F36" s="267"/>
      <c r="G36" s="327" t="s">
        <v>580</v>
      </c>
      <c r="H36" s="252">
        <v>1</v>
      </c>
      <c r="I36" s="328">
        <f>J36+K36</f>
        <v>11</v>
      </c>
      <c r="J36" s="337">
        <v>5</v>
      </c>
      <c r="K36" s="330">
        <f>SUM(L36:U36)</f>
        <v>6</v>
      </c>
      <c r="L36" s="149">
        <v>1</v>
      </c>
      <c r="M36" s="149"/>
      <c r="N36" s="149"/>
      <c r="O36" s="149">
        <v>1</v>
      </c>
      <c r="P36" s="155"/>
      <c r="Q36" s="149">
        <v>1</v>
      </c>
      <c r="R36" s="149">
        <v>1</v>
      </c>
      <c r="S36" s="149"/>
      <c r="T36" s="332">
        <v>1</v>
      </c>
      <c r="U36" s="149">
        <v>1</v>
      </c>
      <c r="V36" s="333"/>
    </row>
    <row r="37" spans="1:22" x14ac:dyDescent="0.3">
      <c r="A37" s="245" t="s">
        <v>432</v>
      </c>
      <c r="B37" s="336" t="s">
        <v>322</v>
      </c>
      <c r="C37" s="154"/>
      <c r="D37" s="154" t="s">
        <v>401</v>
      </c>
      <c r="E37" s="154"/>
      <c r="F37" s="154"/>
      <c r="G37" s="327"/>
      <c r="H37" s="252"/>
      <c r="I37" s="328">
        <f>J37+K37</f>
        <v>1</v>
      </c>
      <c r="J37" s="337">
        <v>1</v>
      </c>
      <c r="K37" s="330">
        <f>SUM(L37:U37)</f>
        <v>0</v>
      </c>
      <c r="L37" s="149"/>
      <c r="M37" s="149"/>
      <c r="N37" s="149"/>
      <c r="O37" s="149"/>
      <c r="P37" s="155"/>
      <c r="Q37" s="149"/>
      <c r="R37" s="149"/>
      <c r="S37" s="149"/>
      <c r="T37" s="332"/>
      <c r="U37" s="149"/>
      <c r="V37" s="333"/>
    </row>
    <row r="38" spans="1:22" x14ac:dyDescent="0.3">
      <c r="A38" s="174" t="s">
        <v>433</v>
      </c>
      <c r="B38" s="174" t="s">
        <v>322</v>
      </c>
      <c r="C38" s="149"/>
      <c r="D38" s="149" t="s">
        <v>401</v>
      </c>
      <c r="E38" s="149"/>
      <c r="F38" s="149"/>
      <c r="G38" s="327"/>
      <c r="H38" s="252"/>
      <c r="I38" s="328">
        <f>J38+K38</f>
        <v>1</v>
      </c>
      <c r="J38" s="334">
        <v>1</v>
      </c>
      <c r="K38" s="330">
        <f>SUM(L38:U38)</f>
        <v>0</v>
      </c>
      <c r="L38" s="149"/>
      <c r="M38" s="149"/>
      <c r="N38" s="149"/>
      <c r="O38" s="149"/>
      <c r="P38" s="155"/>
      <c r="Q38" s="149"/>
      <c r="R38" s="149"/>
      <c r="S38" s="149"/>
      <c r="T38" s="332"/>
      <c r="U38" s="149"/>
      <c r="V38" s="333"/>
    </row>
    <row r="39" spans="1:22" x14ac:dyDescent="0.3">
      <c r="A39" s="174" t="s">
        <v>434</v>
      </c>
      <c r="B39" s="174" t="s">
        <v>327</v>
      </c>
      <c r="C39" s="153"/>
      <c r="D39" s="153" t="s">
        <v>401</v>
      </c>
      <c r="E39" s="153"/>
      <c r="F39" s="153"/>
      <c r="G39" s="327"/>
      <c r="H39" s="252"/>
      <c r="I39" s="328">
        <f>J39+K39</f>
        <v>4</v>
      </c>
      <c r="J39" s="334">
        <v>4</v>
      </c>
      <c r="K39" s="330">
        <f>SUM(L39:U39)</f>
        <v>0</v>
      </c>
      <c r="L39" s="149"/>
      <c r="M39" s="149"/>
      <c r="N39" s="149"/>
      <c r="O39" s="149"/>
      <c r="P39" s="155"/>
      <c r="Q39" s="149"/>
      <c r="R39" s="149"/>
      <c r="S39" s="149"/>
      <c r="T39" s="332"/>
      <c r="U39" s="149"/>
      <c r="V39" s="333"/>
    </row>
    <row r="40" spans="1:22" x14ac:dyDescent="0.3">
      <c r="A40" s="174" t="s">
        <v>435</v>
      </c>
      <c r="B40" s="174" t="s">
        <v>238</v>
      </c>
      <c r="C40" s="149" t="s">
        <v>407</v>
      </c>
      <c r="D40" s="149" t="s">
        <v>401</v>
      </c>
      <c r="E40" s="149" t="s">
        <v>399</v>
      </c>
      <c r="F40" s="149" t="s">
        <v>436</v>
      </c>
      <c r="G40" s="327" t="s">
        <v>399</v>
      </c>
      <c r="H40" s="252">
        <v>4</v>
      </c>
      <c r="I40" s="328">
        <f>J40+K40</f>
        <v>30</v>
      </c>
      <c r="J40" s="334">
        <v>29</v>
      </c>
      <c r="K40" s="330">
        <f>SUM(L40:U40)</f>
        <v>1</v>
      </c>
      <c r="L40" s="149"/>
      <c r="M40" s="149"/>
      <c r="N40" s="149"/>
      <c r="O40" s="149"/>
      <c r="P40" s="155"/>
      <c r="Q40" s="149">
        <v>1</v>
      </c>
      <c r="R40" s="149"/>
      <c r="S40" s="149"/>
      <c r="T40" s="332"/>
      <c r="U40" s="149"/>
      <c r="V40" s="333"/>
    </row>
    <row r="41" spans="1:22" x14ac:dyDescent="0.3">
      <c r="A41" s="174" t="s">
        <v>645</v>
      </c>
      <c r="B41" s="174" t="s">
        <v>256</v>
      </c>
      <c r="C41" s="149" t="s">
        <v>407</v>
      </c>
      <c r="D41" s="149"/>
      <c r="E41" s="149"/>
      <c r="F41" s="149"/>
      <c r="G41" s="327" t="s">
        <v>580</v>
      </c>
      <c r="H41" s="252">
        <v>1</v>
      </c>
      <c r="I41" s="328">
        <f>J41+K41</f>
        <v>1</v>
      </c>
      <c r="J41" s="334">
        <v>0</v>
      </c>
      <c r="K41" s="330">
        <f>SUM(L41:U41)</f>
        <v>1</v>
      </c>
      <c r="L41" s="149"/>
      <c r="M41" s="149"/>
      <c r="N41" s="149">
        <v>1</v>
      </c>
      <c r="O41" s="149"/>
      <c r="P41" s="155"/>
      <c r="Q41" s="149"/>
      <c r="R41" s="149"/>
      <c r="S41" s="149"/>
      <c r="T41" s="332"/>
      <c r="U41" s="149"/>
      <c r="V41" s="333"/>
    </row>
    <row r="42" spans="1:22" x14ac:dyDescent="0.3">
      <c r="A42" s="174" t="s">
        <v>437</v>
      </c>
      <c r="B42" s="174" t="s">
        <v>319</v>
      </c>
      <c r="C42" s="149"/>
      <c r="D42" s="149" t="s">
        <v>401</v>
      </c>
      <c r="E42" s="149"/>
      <c r="F42" s="149"/>
      <c r="G42" s="327"/>
      <c r="H42" s="252"/>
      <c r="I42" s="328">
        <f>J42+K42</f>
        <v>1</v>
      </c>
      <c r="J42" s="334">
        <v>1</v>
      </c>
      <c r="K42" s="330">
        <f>SUM(L42:U42)</f>
        <v>0</v>
      </c>
      <c r="L42" s="149"/>
      <c r="M42" s="149"/>
      <c r="N42" s="149"/>
      <c r="O42" s="149"/>
      <c r="P42" s="155"/>
      <c r="Q42" s="149"/>
      <c r="R42" s="149"/>
      <c r="S42" s="149"/>
      <c r="T42" s="332"/>
      <c r="U42" s="149"/>
      <c r="V42" s="333"/>
    </row>
    <row r="43" spans="1:22" x14ac:dyDescent="0.3">
      <c r="A43" s="174" t="s">
        <v>437</v>
      </c>
      <c r="B43" s="174" t="s">
        <v>319</v>
      </c>
      <c r="C43" s="153"/>
      <c r="D43" s="153" t="s">
        <v>401</v>
      </c>
      <c r="E43" s="153"/>
      <c r="F43" s="153"/>
      <c r="G43" s="327"/>
      <c r="H43" s="252"/>
      <c r="I43" s="328">
        <f>J43+K43</f>
        <v>1</v>
      </c>
      <c r="J43" s="334">
        <v>1</v>
      </c>
      <c r="K43" s="330">
        <f>SUM(L43:U43)</f>
        <v>0</v>
      </c>
      <c r="L43" s="149"/>
      <c r="M43" s="149"/>
      <c r="N43" s="149"/>
      <c r="O43" s="149"/>
      <c r="P43" s="155"/>
      <c r="Q43" s="149"/>
      <c r="R43" s="149"/>
      <c r="S43" s="149"/>
      <c r="T43" s="332"/>
      <c r="U43" s="149"/>
      <c r="V43" s="333"/>
    </row>
    <row r="44" spans="1:22" x14ac:dyDescent="0.3">
      <c r="A44" s="245" t="s">
        <v>438</v>
      </c>
      <c r="B44" s="174" t="s">
        <v>241</v>
      </c>
      <c r="C44" s="154" t="s">
        <v>407</v>
      </c>
      <c r="D44" s="154"/>
      <c r="E44" s="154"/>
      <c r="F44" s="154"/>
      <c r="G44" s="327"/>
      <c r="H44" s="252"/>
      <c r="I44" s="328">
        <f>J44+K44</f>
        <v>6</v>
      </c>
      <c r="J44" s="337">
        <v>6</v>
      </c>
      <c r="K44" s="330">
        <f>SUM(L44:U44)</f>
        <v>0</v>
      </c>
      <c r="L44" s="149"/>
      <c r="M44" s="149"/>
      <c r="N44" s="149"/>
      <c r="O44" s="149"/>
      <c r="P44" s="155"/>
      <c r="Q44" s="149"/>
      <c r="R44" s="149"/>
      <c r="S44" s="149"/>
      <c r="T44" s="332"/>
      <c r="U44" s="149"/>
      <c r="V44" s="333"/>
    </row>
    <row r="45" spans="1:22" x14ac:dyDescent="0.3">
      <c r="A45" s="245" t="s">
        <v>439</v>
      </c>
      <c r="B45" s="174" t="s">
        <v>420</v>
      </c>
      <c r="C45" s="154" t="s">
        <v>407</v>
      </c>
      <c r="D45" s="154" t="s">
        <v>401</v>
      </c>
      <c r="E45" s="154"/>
      <c r="F45" s="154"/>
      <c r="G45" s="327"/>
      <c r="H45" s="252"/>
      <c r="I45" s="328">
        <f>J45+K45</f>
        <v>14</v>
      </c>
      <c r="J45" s="337">
        <v>12</v>
      </c>
      <c r="K45" s="330">
        <f>SUM(L45:U45)</f>
        <v>2</v>
      </c>
      <c r="L45" s="149"/>
      <c r="M45" s="149"/>
      <c r="N45" s="149"/>
      <c r="O45" s="149"/>
      <c r="P45" s="155"/>
      <c r="Q45" s="149"/>
      <c r="R45" s="149">
        <v>1</v>
      </c>
      <c r="S45" s="149"/>
      <c r="T45" s="332"/>
      <c r="U45" s="149">
        <v>1</v>
      </c>
      <c r="V45" s="333"/>
    </row>
    <row r="46" spans="1:22" x14ac:dyDescent="0.3">
      <c r="A46" s="245" t="s">
        <v>440</v>
      </c>
      <c r="B46" s="174" t="s">
        <v>301</v>
      </c>
      <c r="C46" s="154"/>
      <c r="D46" s="154"/>
      <c r="E46" s="154" t="s">
        <v>399</v>
      </c>
      <c r="F46" s="154"/>
      <c r="G46" s="327"/>
      <c r="H46" s="252"/>
      <c r="I46" s="328">
        <f>J46+K46</f>
        <v>8</v>
      </c>
      <c r="J46" s="337">
        <v>8</v>
      </c>
      <c r="K46" s="330">
        <f>SUM(L46:U46)</f>
        <v>0</v>
      </c>
      <c r="L46" s="149"/>
      <c r="M46" s="149"/>
      <c r="N46" s="149"/>
      <c r="O46" s="149"/>
      <c r="P46" s="155"/>
      <c r="Q46" s="149"/>
      <c r="R46" s="149"/>
      <c r="S46" s="149"/>
      <c r="T46" s="332"/>
      <c r="U46" s="149"/>
      <c r="V46" s="333"/>
    </row>
    <row r="47" spans="1:22" x14ac:dyDescent="0.3">
      <c r="A47" s="245" t="s">
        <v>441</v>
      </c>
      <c r="B47" s="174" t="s">
        <v>301</v>
      </c>
      <c r="C47" s="154"/>
      <c r="D47" s="154"/>
      <c r="E47" s="154" t="s">
        <v>399</v>
      </c>
      <c r="F47" s="154"/>
      <c r="G47" s="327"/>
      <c r="H47" s="252"/>
      <c r="I47" s="328">
        <f>J47+K47</f>
        <v>5</v>
      </c>
      <c r="J47" s="337">
        <v>5</v>
      </c>
      <c r="K47" s="330">
        <f>SUM(L47:U47)</f>
        <v>0</v>
      </c>
      <c r="L47" s="149"/>
      <c r="M47" s="149"/>
      <c r="N47" s="149"/>
      <c r="O47" s="149"/>
      <c r="P47" s="155"/>
      <c r="Q47" s="149"/>
      <c r="R47" s="149"/>
      <c r="S47" s="149"/>
      <c r="T47" s="332"/>
      <c r="U47" s="149"/>
      <c r="V47" s="333"/>
    </row>
    <row r="48" spans="1:22" x14ac:dyDescent="0.3">
      <c r="A48" s="245" t="s">
        <v>442</v>
      </c>
      <c r="B48" s="174" t="s">
        <v>256</v>
      </c>
      <c r="C48" s="267" t="s">
        <v>407</v>
      </c>
      <c r="D48" s="267"/>
      <c r="E48" s="267"/>
      <c r="F48" s="267" t="s">
        <v>443</v>
      </c>
      <c r="G48" s="327"/>
      <c r="H48" s="252"/>
      <c r="I48" s="328">
        <f>J48+K48</f>
        <v>16</v>
      </c>
      <c r="J48" s="337">
        <v>12</v>
      </c>
      <c r="K48" s="330">
        <f>SUM(L48:U48)</f>
        <v>4</v>
      </c>
      <c r="L48" s="149"/>
      <c r="M48" s="149">
        <v>1</v>
      </c>
      <c r="N48" s="149">
        <v>1</v>
      </c>
      <c r="O48" s="149">
        <v>1</v>
      </c>
      <c r="P48" s="155"/>
      <c r="Q48" s="149"/>
      <c r="R48" s="149"/>
      <c r="S48" s="149">
        <v>1</v>
      </c>
      <c r="T48" s="332"/>
      <c r="U48" s="149"/>
      <c r="V48" s="333"/>
    </row>
    <row r="49" spans="1:22" x14ac:dyDescent="0.3">
      <c r="A49" s="245" t="s">
        <v>444</v>
      </c>
      <c r="B49" s="174" t="s">
        <v>238</v>
      </c>
      <c r="C49" s="267" t="s">
        <v>407</v>
      </c>
      <c r="D49" s="267"/>
      <c r="E49" s="267"/>
      <c r="F49" s="267" t="s">
        <v>445</v>
      </c>
      <c r="G49" s="327"/>
      <c r="H49" s="252"/>
      <c r="I49" s="328">
        <f>J49+K49</f>
        <v>4</v>
      </c>
      <c r="J49" s="337">
        <v>4</v>
      </c>
      <c r="K49" s="330">
        <f>SUM(L49:U49)</f>
        <v>0</v>
      </c>
      <c r="L49" s="149"/>
      <c r="M49" s="149"/>
      <c r="N49" s="149"/>
      <c r="O49" s="149"/>
      <c r="P49" s="155"/>
      <c r="Q49" s="149"/>
      <c r="R49" s="149"/>
      <c r="S49" s="149"/>
      <c r="T49" s="332"/>
      <c r="U49" s="149"/>
      <c r="V49" s="333"/>
    </row>
    <row r="50" spans="1:22" x14ac:dyDescent="0.3">
      <c r="A50" s="245" t="s">
        <v>446</v>
      </c>
      <c r="B50" s="336" t="s">
        <v>417</v>
      </c>
      <c r="C50" s="267" t="s">
        <v>407</v>
      </c>
      <c r="D50" s="267"/>
      <c r="E50" s="267"/>
      <c r="F50" s="267"/>
      <c r="G50" s="327" t="s">
        <v>399</v>
      </c>
      <c r="H50" s="252">
        <v>1</v>
      </c>
      <c r="I50" s="328">
        <f>J50+K50</f>
        <v>9</v>
      </c>
      <c r="J50" s="337">
        <v>8</v>
      </c>
      <c r="K50" s="330">
        <f>SUM(L50:U50)</f>
        <v>1</v>
      </c>
      <c r="L50" s="149"/>
      <c r="M50" s="149"/>
      <c r="N50" s="149"/>
      <c r="O50" s="149"/>
      <c r="P50" s="155"/>
      <c r="Q50" s="149"/>
      <c r="R50" s="149"/>
      <c r="S50" s="149"/>
      <c r="T50" s="332">
        <v>1</v>
      </c>
      <c r="U50" s="149"/>
      <c r="V50" s="333"/>
    </row>
    <row r="51" spans="1:22" x14ac:dyDescent="0.3">
      <c r="A51" s="245" t="s">
        <v>739</v>
      </c>
      <c r="B51" s="336" t="s">
        <v>384</v>
      </c>
      <c r="C51" s="154"/>
      <c r="D51" s="154"/>
      <c r="E51" s="154" t="s">
        <v>399</v>
      </c>
      <c r="F51" s="154"/>
      <c r="G51" s="327" t="s">
        <v>580</v>
      </c>
      <c r="H51" s="252">
        <v>1</v>
      </c>
      <c r="I51" s="328">
        <f>J51+K51</f>
        <v>1</v>
      </c>
      <c r="J51" s="337">
        <v>0</v>
      </c>
      <c r="K51" s="330">
        <f>SUM(L51:U51)</f>
        <v>1</v>
      </c>
      <c r="L51" s="149"/>
      <c r="M51" s="149"/>
      <c r="N51" s="149"/>
      <c r="O51" s="149"/>
      <c r="P51" s="155"/>
      <c r="Q51" s="149"/>
      <c r="R51" s="149"/>
      <c r="S51" s="149"/>
      <c r="T51" s="332">
        <v>1</v>
      </c>
      <c r="U51" s="149"/>
      <c r="V51" s="333"/>
    </row>
    <row r="52" spans="1:22" x14ac:dyDescent="0.3">
      <c r="A52" s="245" t="s">
        <v>447</v>
      </c>
      <c r="B52" s="336" t="s">
        <v>319</v>
      </c>
      <c r="C52" s="154"/>
      <c r="D52" s="154"/>
      <c r="E52" s="154" t="s">
        <v>399</v>
      </c>
      <c r="F52" s="154"/>
      <c r="G52" s="327"/>
      <c r="H52" s="252"/>
      <c r="I52" s="328">
        <f>J52+K52</f>
        <v>2</v>
      </c>
      <c r="J52" s="337">
        <v>2</v>
      </c>
      <c r="K52" s="330">
        <f>SUM(L52:U52)</f>
        <v>0</v>
      </c>
      <c r="L52" s="149"/>
      <c r="M52" s="149"/>
      <c r="N52" s="149"/>
      <c r="O52" s="149"/>
      <c r="P52" s="155"/>
      <c r="Q52" s="149"/>
      <c r="R52" s="149"/>
      <c r="S52" s="149"/>
      <c r="T52" s="332"/>
      <c r="U52" s="149"/>
      <c r="V52" s="333"/>
    </row>
    <row r="53" spans="1:22" x14ac:dyDescent="0.3">
      <c r="A53" s="245" t="s">
        <v>448</v>
      </c>
      <c r="B53" s="336" t="s">
        <v>322</v>
      </c>
      <c r="C53" s="267"/>
      <c r="D53" s="267"/>
      <c r="E53" s="267" t="s">
        <v>399</v>
      </c>
      <c r="F53" s="267"/>
      <c r="G53" s="327"/>
      <c r="H53" s="252"/>
      <c r="I53" s="328">
        <f>J53+K53</f>
        <v>1</v>
      </c>
      <c r="J53" s="337">
        <v>1</v>
      </c>
      <c r="K53" s="330">
        <f>SUM(L53:U53)</f>
        <v>0</v>
      </c>
      <c r="L53" s="149"/>
      <c r="M53" s="149"/>
      <c r="N53" s="149"/>
      <c r="O53" s="149"/>
      <c r="P53" s="155"/>
      <c r="Q53" s="149"/>
      <c r="R53" s="149"/>
      <c r="S53" s="149"/>
      <c r="T53" s="332"/>
      <c r="U53" s="149"/>
      <c r="V53" s="333"/>
    </row>
    <row r="54" spans="1:22" x14ac:dyDescent="0.3">
      <c r="A54" s="245" t="s">
        <v>449</v>
      </c>
      <c r="B54" s="336" t="s">
        <v>326</v>
      </c>
      <c r="C54" s="154" t="s">
        <v>407</v>
      </c>
      <c r="D54" s="154"/>
      <c r="E54" s="154"/>
      <c r="F54" s="154"/>
      <c r="G54" s="327"/>
      <c r="H54" s="252"/>
      <c r="I54" s="328">
        <f>J54+K54</f>
        <v>33</v>
      </c>
      <c r="J54" s="337">
        <v>29</v>
      </c>
      <c r="K54" s="330">
        <f>SUM(L54:U54)</f>
        <v>4</v>
      </c>
      <c r="L54" s="149"/>
      <c r="M54" s="149">
        <v>1</v>
      </c>
      <c r="N54" s="149">
        <v>1</v>
      </c>
      <c r="O54" s="149"/>
      <c r="P54" s="155"/>
      <c r="Q54" s="149"/>
      <c r="R54" s="149">
        <v>1</v>
      </c>
      <c r="S54" s="149">
        <v>1</v>
      </c>
      <c r="T54" s="332"/>
      <c r="U54" s="149"/>
      <c r="V54" s="333"/>
    </row>
    <row r="55" spans="1:22" x14ac:dyDescent="0.3">
      <c r="A55" s="245" t="s">
        <v>450</v>
      </c>
      <c r="B55" s="336" t="s">
        <v>245</v>
      </c>
      <c r="C55" s="154"/>
      <c r="D55" s="154" t="s">
        <v>401</v>
      </c>
      <c r="E55" s="154" t="s">
        <v>399</v>
      </c>
      <c r="F55" s="154"/>
      <c r="G55" s="327" t="s">
        <v>399</v>
      </c>
      <c r="H55" s="252">
        <v>3</v>
      </c>
      <c r="I55" s="328">
        <f>J55+K55</f>
        <v>5</v>
      </c>
      <c r="J55" s="337">
        <v>5</v>
      </c>
      <c r="K55" s="330">
        <f>SUM(L55:U55)</f>
        <v>0</v>
      </c>
      <c r="L55" s="149"/>
      <c r="M55" s="149"/>
      <c r="N55" s="149"/>
      <c r="O55" s="149"/>
      <c r="P55" s="155"/>
      <c r="Q55" s="149"/>
      <c r="R55" s="149"/>
      <c r="S55" s="149"/>
      <c r="T55" s="332"/>
      <c r="U55" s="149"/>
      <c r="V55" s="333"/>
    </row>
    <row r="56" spans="1:22" x14ac:dyDescent="0.3">
      <c r="A56" s="245" t="s">
        <v>451</v>
      </c>
      <c r="B56" s="336" t="s">
        <v>327</v>
      </c>
      <c r="C56" s="154"/>
      <c r="D56" s="154" t="s">
        <v>401</v>
      </c>
      <c r="E56" s="154"/>
      <c r="F56" s="154"/>
      <c r="G56" s="327"/>
      <c r="H56" s="252"/>
      <c r="I56" s="328">
        <f>J56+K56</f>
        <v>10</v>
      </c>
      <c r="J56" s="337">
        <v>10</v>
      </c>
      <c r="K56" s="330">
        <f>SUM(L56:U56)</f>
        <v>0</v>
      </c>
      <c r="L56" s="149"/>
      <c r="M56" s="149"/>
      <c r="N56" s="149"/>
      <c r="O56" s="149"/>
      <c r="P56" s="155"/>
      <c r="Q56" s="149"/>
      <c r="R56" s="149"/>
      <c r="S56" s="149"/>
      <c r="T56" s="332"/>
      <c r="U56" s="149"/>
      <c r="V56" s="333"/>
    </row>
    <row r="57" spans="1:22" x14ac:dyDescent="0.3">
      <c r="A57" s="245" t="s">
        <v>452</v>
      </c>
      <c r="B57" s="336" t="s">
        <v>301</v>
      </c>
      <c r="C57" s="154"/>
      <c r="D57" s="154"/>
      <c r="E57" s="154" t="s">
        <v>399</v>
      </c>
      <c r="F57" s="154"/>
      <c r="G57" s="327"/>
      <c r="H57" s="252"/>
      <c r="I57" s="328">
        <f>J57+K57</f>
        <v>1</v>
      </c>
      <c r="J57" s="337">
        <v>1</v>
      </c>
      <c r="K57" s="330">
        <f>SUM(L57:U57)</f>
        <v>0</v>
      </c>
      <c r="L57" s="149"/>
      <c r="M57" s="149"/>
      <c r="N57" s="149"/>
      <c r="O57" s="149"/>
      <c r="P57" s="155"/>
      <c r="Q57" s="149"/>
      <c r="R57" s="149"/>
      <c r="S57" s="149"/>
      <c r="T57" s="332"/>
      <c r="U57" s="149"/>
      <c r="V57" s="333"/>
    </row>
    <row r="58" spans="1:22" x14ac:dyDescent="0.3">
      <c r="A58" s="245" t="s">
        <v>453</v>
      </c>
      <c r="B58" s="336" t="s">
        <v>358</v>
      </c>
      <c r="C58" s="267" t="s">
        <v>407</v>
      </c>
      <c r="D58" s="267"/>
      <c r="E58" s="267" t="s">
        <v>399</v>
      </c>
      <c r="F58" s="267"/>
      <c r="G58" s="327"/>
      <c r="H58" s="252"/>
      <c r="I58" s="328">
        <f>J58+K58</f>
        <v>1</v>
      </c>
      <c r="J58" s="337">
        <v>1</v>
      </c>
      <c r="K58" s="330">
        <f>SUM(L58:U58)</f>
        <v>0</v>
      </c>
      <c r="L58" s="149"/>
      <c r="M58" s="149"/>
      <c r="N58" s="149"/>
      <c r="O58" s="149"/>
      <c r="P58" s="155"/>
      <c r="Q58" s="149"/>
      <c r="R58" s="149"/>
      <c r="S58" s="149"/>
      <c r="T58" s="332"/>
      <c r="U58" s="149"/>
      <c r="V58" s="333"/>
    </row>
    <row r="59" spans="1:22" x14ac:dyDescent="0.3">
      <c r="A59" s="245" t="s">
        <v>454</v>
      </c>
      <c r="B59" s="336" t="s">
        <v>320</v>
      </c>
      <c r="C59" s="154" t="s">
        <v>407</v>
      </c>
      <c r="D59" s="154"/>
      <c r="E59" s="154"/>
      <c r="F59" s="154"/>
      <c r="G59" s="327"/>
      <c r="H59" s="252"/>
      <c r="I59" s="328">
        <f>J59+K59</f>
        <v>1</v>
      </c>
      <c r="J59" s="337">
        <v>1</v>
      </c>
      <c r="K59" s="330">
        <f>SUM(L59:U59)</f>
        <v>0</v>
      </c>
      <c r="L59" s="149"/>
      <c r="M59" s="149"/>
      <c r="N59" s="149"/>
      <c r="O59" s="149"/>
      <c r="P59" s="155"/>
      <c r="Q59" s="149"/>
      <c r="R59" s="149"/>
      <c r="S59" s="149"/>
      <c r="T59" s="332"/>
      <c r="U59" s="149"/>
      <c r="V59" s="333"/>
    </row>
    <row r="60" spans="1:22" x14ac:dyDescent="0.3">
      <c r="A60" s="245" t="s">
        <v>455</v>
      </c>
      <c r="B60" s="336" t="s">
        <v>301</v>
      </c>
      <c r="C60" s="267"/>
      <c r="D60" s="267"/>
      <c r="E60" s="267" t="s">
        <v>399</v>
      </c>
      <c r="F60" s="267"/>
      <c r="G60" s="327" t="s">
        <v>399</v>
      </c>
      <c r="H60" s="252">
        <v>1</v>
      </c>
      <c r="I60" s="328">
        <f>J60+K60</f>
        <v>3</v>
      </c>
      <c r="J60" s="337">
        <v>3</v>
      </c>
      <c r="K60" s="330">
        <f>SUM(L60:U60)</f>
        <v>0</v>
      </c>
      <c r="L60" s="149"/>
      <c r="M60" s="149"/>
      <c r="N60" s="149"/>
      <c r="O60" s="149"/>
      <c r="P60" s="155"/>
      <c r="Q60" s="149"/>
      <c r="R60" s="149"/>
      <c r="S60" s="149"/>
      <c r="T60" s="332"/>
      <c r="U60" s="149"/>
      <c r="V60" s="333"/>
    </row>
    <row r="61" spans="1:22" x14ac:dyDescent="0.3">
      <c r="A61" s="245" t="s">
        <v>456</v>
      </c>
      <c r="B61" s="336" t="s">
        <v>420</v>
      </c>
      <c r="C61" s="154" t="s">
        <v>407</v>
      </c>
      <c r="D61" s="154"/>
      <c r="E61" s="154"/>
      <c r="F61" s="154"/>
      <c r="G61" s="327"/>
      <c r="H61" s="252"/>
      <c r="I61" s="328">
        <f>J61+K61</f>
        <v>7</v>
      </c>
      <c r="J61" s="337">
        <v>7</v>
      </c>
      <c r="K61" s="330">
        <f>SUM(L61:U61)</f>
        <v>0</v>
      </c>
      <c r="L61" s="149"/>
      <c r="M61" s="149"/>
      <c r="N61" s="149"/>
      <c r="O61" s="149"/>
      <c r="P61" s="155"/>
      <c r="Q61" s="149"/>
      <c r="R61" s="149"/>
      <c r="S61" s="149"/>
      <c r="T61" s="332"/>
      <c r="U61" s="149"/>
      <c r="V61" s="333"/>
    </row>
    <row r="62" spans="1:22" x14ac:dyDescent="0.3">
      <c r="A62" s="245" t="s">
        <v>457</v>
      </c>
      <c r="B62" s="336" t="s">
        <v>241</v>
      </c>
      <c r="C62" s="154" t="s">
        <v>407</v>
      </c>
      <c r="D62" s="154" t="s">
        <v>401</v>
      </c>
      <c r="E62" s="154" t="s">
        <v>399</v>
      </c>
      <c r="F62" s="154"/>
      <c r="G62" s="327"/>
      <c r="H62" s="252"/>
      <c r="I62" s="328">
        <f>J62+K62</f>
        <v>17</v>
      </c>
      <c r="J62" s="337">
        <v>16</v>
      </c>
      <c r="K62" s="330">
        <f>SUM(L62:U62)</f>
        <v>1</v>
      </c>
      <c r="L62" s="149"/>
      <c r="M62" s="149"/>
      <c r="N62" s="149">
        <v>1</v>
      </c>
      <c r="O62" s="149"/>
      <c r="P62" s="155"/>
      <c r="Q62" s="149"/>
      <c r="R62" s="149"/>
      <c r="S62" s="149"/>
      <c r="T62" s="332"/>
      <c r="U62" s="149"/>
      <c r="V62" s="333"/>
    </row>
    <row r="63" spans="1:22" x14ac:dyDescent="0.3">
      <c r="A63" s="245" t="s">
        <v>458</v>
      </c>
      <c r="B63" s="336" t="s">
        <v>664</v>
      </c>
      <c r="C63" s="267"/>
      <c r="D63" s="267"/>
      <c r="E63" s="267" t="s">
        <v>399</v>
      </c>
      <c r="F63" s="267"/>
      <c r="G63" s="327"/>
      <c r="H63" s="252"/>
      <c r="I63" s="328">
        <f>J63+K63</f>
        <v>24</v>
      </c>
      <c r="J63" s="337">
        <v>18</v>
      </c>
      <c r="K63" s="330">
        <f>SUM(L63:U63)</f>
        <v>6</v>
      </c>
      <c r="L63" s="149">
        <v>1</v>
      </c>
      <c r="M63" s="149"/>
      <c r="N63" s="149">
        <v>1</v>
      </c>
      <c r="O63" s="149">
        <v>1</v>
      </c>
      <c r="P63" s="155"/>
      <c r="Q63" s="149">
        <v>1</v>
      </c>
      <c r="R63" s="149">
        <v>1</v>
      </c>
      <c r="S63" s="149">
        <v>1</v>
      </c>
      <c r="T63" s="332"/>
      <c r="U63" s="149"/>
      <c r="V63" s="333"/>
    </row>
    <row r="64" spans="1:22" x14ac:dyDescent="0.3">
      <c r="A64" s="245" t="s">
        <v>702</v>
      </c>
      <c r="B64" s="336" t="s">
        <v>265</v>
      </c>
      <c r="C64" s="267"/>
      <c r="D64" s="267"/>
      <c r="E64" s="267" t="s">
        <v>399</v>
      </c>
      <c r="F64" s="267"/>
      <c r="G64" s="327" t="s">
        <v>580</v>
      </c>
      <c r="H64" s="252">
        <v>1</v>
      </c>
      <c r="I64" s="328">
        <f>J64+K64</f>
        <v>1</v>
      </c>
      <c r="J64" s="337">
        <v>0</v>
      </c>
      <c r="K64" s="330">
        <f>SUM(L64:U64)</f>
        <v>1</v>
      </c>
      <c r="L64" s="149"/>
      <c r="M64" s="149"/>
      <c r="N64" s="149"/>
      <c r="O64" s="149"/>
      <c r="P64" s="155"/>
      <c r="Q64" s="149"/>
      <c r="R64" s="149">
        <v>1</v>
      </c>
      <c r="S64" s="149"/>
      <c r="T64" s="332"/>
      <c r="U64" s="149"/>
      <c r="V64" s="333"/>
    </row>
    <row r="65" spans="1:1024" x14ac:dyDescent="0.3">
      <c r="A65" s="245" t="s">
        <v>459</v>
      </c>
      <c r="B65" s="336" t="s">
        <v>322</v>
      </c>
      <c r="C65" s="154" t="s">
        <v>407</v>
      </c>
      <c r="D65" s="154"/>
      <c r="E65" s="154"/>
      <c r="F65" s="154" t="s">
        <v>443</v>
      </c>
      <c r="G65" s="327"/>
      <c r="H65" s="252"/>
      <c r="I65" s="328">
        <f>J65+K65</f>
        <v>4</v>
      </c>
      <c r="J65" s="337">
        <v>3</v>
      </c>
      <c r="K65" s="330">
        <f>SUM(L65:U65)</f>
        <v>1</v>
      </c>
      <c r="L65" s="149"/>
      <c r="M65" s="149"/>
      <c r="N65" s="149"/>
      <c r="O65" s="149">
        <v>1</v>
      </c>
      <c r="P65" s="155"/>
      <c r="Q65" s="149"/>
      <c r="R65" s="149"/>
      <c r="S65" s="149"/>
      <c r="T65" s="332"/>
      <c r="U65" s="149"/>
      <c r="V65" s="333"/>
    </row>
    <row r="66" spans="1:1024" x14ac:dyDescent="0.3">
      <c r="A66" s="245" t="s">
        <v>460</v>
      </c>
      <c r="B66" s="336" t="s">
        <v>327</v>
      </c>
      <c r="C66" s="154"/>
      <c r="D66" s="154" t="s">
        <v>401</v>
      </c>
      <c r="E66" s="154"/>
      <c r="F66" s="154"/>
      <c r="G66" s="327" t="s">
        <v>399</v>
      </c>
      <c r="H66" s="252">
        <v>1</v>
      </c>
      <c r="I66" s="328">
        <f>J66+K66</f>
        <v>4</v>
      </c>
      <c r="J66" s="337">
        <v>4</v>
      </c>
      <c r="K66" s="330">
        <f>SUM(L66:U66)</f>
        <v>0</v>
      </c>
      <c r="L66" s="149"/>
      <c r="M66" s="149"/>
      <c r="N66" s="149"/>
      <c r="O66" s="149"/>
      <c r="P66" s="155"/>
      <c r="Q66" s="149"/>
      <c r="R66" s="149"/>
      <c r="S66" s="149"/>
      <c r="T66" s="332"/>
      <c r="U66" s="149"/>
      <c r="V66" s="333"/>
    </row>
    <row r="67" spans="1:1024" x14ac:dyDescent="0.3">
      <c r="A67" s="245" t="s">
        <v>461</v>
      </c>
      <c r="B67" s="336" t="s">
        <v>245</v>
      </c>
      <c r="C67" s="154" t="s">
        <v>407</v>
      </c>
      <c r="D67" s="154"/>
      <c r="E67" s="154"/>
      <c r="F67" s="154"/>
      <c r="G67" s="327" t="s">
        <v>399</v>
      </c>
      <c r="H67" s="252">
        <v>2</v>
      </c>
      <c r="I67" s="328">
        <f>J67+K67</f>
        <v>8</v>
      </c>
      <c r="J67" s="337">
        <v>8</v>
      </c>
      <c r="K67" s="330">
        <f>SUM(L67:U67)</f>
        <v>0</v>
      </c>
      <c r="L67" s="149"/>
      <c r="M67" s="149"/>
      <c r="N67" s="149"/>
      <c r="O67" s="149"/>
      <c r="P67" s="155"/>
      <c r="Q67" s="149"/>
      <c r="R67" s="149"/>
      <c r="S67" s="149"/>
      <c r="T67" s="332"/>
      <c r="U67" s="149"/>
      <c r="V67" s="333"/>
    </row>
    <row r="68" spans="1:1024" x14ac:dyDescent="0.3">
      <c r="A68" s="245" t="s">
        <v>462</v>
      </c>
      <c r="B68" s="336" t="s">
        <v>355</v>
      </c>
      <c r="C68" s="154"/>
      <c r="D68" s="154"/>
      <c r="E68" s="154" t="s">
        <v>399</v>
      </c>
      <c r="F68" s="154"/>
      <c r="G68" s="327" t="s">
        <v>399</v>
      </c>
      <c r="H68" s="252">
        <v>1</v>
      </c>
      <c r="I68" s="328">
        <f>J68+K68</f>
        <v>41</v>
      </c>
      <c r="J68" s="337">
        <v>36</v>
      </c>
      <c r="K68" s="330">
        <f>SUM(L68:U68)</f>
        <v>5</v>
      </c>
      <c r="L68" s="149"/>
      <c r="M68" s="149">
        <v>1</v>
      </c>
      <c r="N68" s="149"/>
      <c r="O68" s="149"/>
      <c r="P68" s="155"/>
      <c r="Q68" s="149">
        <v>1</v>
      </c>
      <c r="R68" s="149">
        <v>1</v>
      </c>
      <c r="S68" s="149"/>
      <c r="T68" s="332">
        <v>1</v>
      </c>
      <c r="U68" s="149">
        <v>1</v>
      </c>
      <c r="V68" s="333"/>
    </row>
    <row r="69" spans="1:1024" x14ac:dyDescent="0.3">
      <c r="A69" s="245" t="s">
        <v>463</v>
      </c>
      <c r="B69" s="336" t="s">
        <v>464</v>
      </c>
      <c r="C69" s="154"/>
      <c r="D69" s="154" t="s">
        <v>401</v>
      </c>
      <c r="E69" s="154"/>
      <c r="F69" s="154"/>
      <c r="G69" s="327"/>
      <c r="H69" s="252"/>
      <c r="I69" s="328">
        <f>J69+K69</f>
        <v>3</v>
      </c>
      <c r="J69" s="337">
        <v>3</v>
      </c>
      <c r="K69" s="330">
        <f>SUM(L69:U69)</f>
        <v>0</v>
      </c>
      <c r="L69" s="149"/>
      <c r="M69" s="149"/>
      <c r="N69" s="149"/>
      <c r="O69" s="149"/>
      <c r="P69" s="155"/>
      <c r="Q69" s="149"/>
      <c r="R69" s="149"/>
      <c r="S69" s="149"/>
      <c r="T69" s="332"/>
      <c r="U69" s="149"/>
      <c r="V69" s="333"/>
    </row>
    <row r="70" spans="1:1024" x14ac:dyDescent="0.3">
      <c r="A70" s="245" t="s">
        <v>465</v>
      </c>
      <c r="B70" s="336" t="s">
        <v>415</v>
      </c>
      <c r="C70" s="154" t="s">
        <v>407</v>
      </c>
      <c r="D70" s="154"/>
      <c r="E70" s="154"/>
      <c r="F70" s="154" t="s">
        <v>445</v>
      </c>
      <c r="G70" s="327"/>
      <c r="H70" s="252"/>
      <c r="I70" s="328">
        <f>J70+K70</f>
        <v>2</v>
      </c>
      <c r="J70" s="337">
        <v>2</v>
      </c>
      <c r="K70" s="330">
        <f>SUM(L70:U70)</f>
        <v>0</v>
      </c>
      <c r="L70" s="149"/>
      <c r="M70" s="149"/>
      <c r="N70" s="149"/>
      <c r="O70" s="149"/>
      <c r="P70" s="155"/>
      <c r="Q70" s="149"/>
      <c r="R70" s="149"/>
      <c r="S70" s="149"/>
      <c r="T70" s="332"/>
      <c r="U70" s="149"/>
      <c r="V70" s="333"/>
    </row>
    <row r="71" spans="1:1024" x14ac:dyDescent="0.3">
      <c r="A71" s="245" t="s">
        <v>466</v>
      </c>
      <c r="B71" s="336" t="s">
        <v>327</v>
      </c>
      <c r="C71" s="154"/>
      <c r="D71" s="154" t="s">
        <v>401</v>
      </c>
      <c r="E71" s="154"/>
      <c r="F71" s="154"/>
      <c r="G71" s="327"/>
      <c r="H71" s="252"/>
      <c r="I71" s="328">
        <f>J71+K71</f>
        <v>1</v>
      </c>
      <c r="J71" s="337">
        <v>1</v>
      </c>
      <c r="K71" s="330">
        <f>SUM(L71:U71)</f>
        <v>0</v>
      </c>
      <c r="L71" s="149"/>
      <c r="M71" s="149"/>
      <c r="N71" s="149"/>
      <c r="O71" s="149"/>
      <c r="P71" s="155"/>
      <c r="Q71" s="149"/>
      <c r="R71" s="149"/>
      <c r="S71" s="149"/>
      <c r="T71" s="332"/>
      <c r="U71" s="149"/>
      <c r="V71" s="333"/>
    </row>
    <row r="72" spans="1:1024" x14ac:dyDescent="0.3">
      <c r="A72" s="245" t="s">
        <v>467</v>
      </c>
      <c r="B72" s="336" t="s">
        <v>239</v>
      </c>
      <c r="C72" s="267" t="s">
        <v>407</v>
      </c>
      <c r="D72" s="267"/>
      <c r="E72" s="267"/>
      <c r="F72" s="267"/>
      <c r="G72" s="327"/>
      <c r="H72" s="252"/>
      <c r="I72" s="328">
        <f>J72+K72</f>
        <v>3</v>
      </c>
      <c r="J72" s="337">
        <v>3</v>
      </c>
      <c r="K72" s="330">
        <f>SUM(L72:U72)</f>
        <v>0</v>
      </c>
      <c r="L72" s="149"/>
      <c r="M72" s="149"/>
      <c r="N72" s="149"/>
      <c r="O72" s="149"/>
      <c r="P72" s="155"/>
      <c r="Q72" s="149"/>
      <c r="R72" s="149"/>
      <c r="S72" s="149"/>
      <c r="T72" s="332"/>
      <c r="U72" s="155"/>
      <c r="V72" s="333"/>
    </row>
    <row r="73" spans="1:1024" x14ac:dyDescent="0.3">
      <c r="A73" s="245" t="s">
        <v>468</v>
      </c>
      <c r="B73" s="336" t="s">
        <v>420</v>
      </c>
      <c r="C73" s="154" t="s">
        <v>407</v>
      </c>
      <c r="D73" s="154"/>
      <c r="E73" s="154"/>
      <c r="F73" s="154" t="s">
        <v>443</v>
      </c>
      <c r="G73" s="327"/>
      <c r="H73" s="252"/>
      <c r="I73" s="328">
        <f>J73+K73</f>
        <v>2</v>
      </c>
      <c r="J73" s="337">
        <v>2</v>
      </c>
      <c r="K73" s="330">
        <f>SUM(L73:U73)</f>
        <v>0</v>
      </c>
      <c r="L73" s="149"/>
      <c r="M73" s="149"/>
      <c r="N73" s="149"/>
      <c r="O73" s="149"/>
      <c r="P73" s="155"/>
      <c r="Q73" s="149"/>
      <c r="R73" s="149"/>
      <c r="S73" s="149"/>
      <c r="T73" s="332"/>
      <c r="U73" s="149"/>
      <c r="V73" s="333"/>
    </row>
    <row r="74" spans="1:1024" x14ac:dyDescent="0.3">
      <c r="A74" s="245" t="s">
        <v>762</v>
      </c>
      <c r="B74" s="336" t="s">
        <v>301</v>
      </c>
      <c r="C74" s="267"/>
      <c r="D74" s="267" t="s">
        <v>401</v>
      </c>
      <c r="E74" s="267" t="s">
        <v>399</v>
      </c>
      <c r="F74" s="267"/>
      <c r="G74" s="327" t="s">
        <v>580</v>
      </c>
      <c r="H74" s="252">
        <v>1</v>
      </c>
      <c r="I74" s="328"/>
      <c r="J74" s="337">
        <v>0</v>
      </c>
      <c r="K74" s="330">
        <f>SUM(L74:U74)</f>
        <v>1</v>
      </c>
      <c r="L74" s="149"/>
      <c r="M74" s="149"/>
      <c r="N74" s="149"/>
      <c r="O74" s="149"/>
      <c r="P74" s="155"/>
      <c r="Q74" s="149"/>
      <c r="R74" s="149"/>
      <c r="S74" s="149"/>
      <c r="T74" s="332"/>
      <c r="U74" s="149">
        <v>1</v>
      </c>
      <c r="V74" s="333"/>
    </row>
    <row r="75" spans="1:1024" x14ac:dyDescent="0.3">
      <c r="A75" s="245" t="s">
        <v>469</v>
      </c>
      <c r="B75" s="336" t="s">
        <v>415</v>
      </c>
      <c r="C75" s="154" t="s">
        <v>407</v>
      </c>
      <c r="D75" s="154"/>
      <c r="E75" s="154"/>
      <c r="F75" s="154"/>
      <c r="G75" s="327"/>
      <c r="H75" s="252"/>
      <c r="I75" s="328">
        <f>J75+K75</f>
        <v>5</v>
      </c>
      <c r="J75" s="337">
        <v>5</v>
      </c>
      <c r="K75" s="330">
        <f>SUM(L75:U75)</f>
        <v>0</v>
      </c>
      <c r="L75" s="149"/>
      <c r="M75" s="149"/>
      <c r="N75" s="149"/>
      <c r="O75" s="149"/>
      <c r="P75" s="155"/>
      <c r="Q75" s="149"/>
      <c r="R75" s="149"/>
      <c r="S75" s="149"/>
      <c r="T75" s="332"/>
      <c r="U75" s="149"/>
      <c r="V75" s="333"/>
    </row>
    <row r="76" spans="1:1024" x14ac:dyDescent="0.3">
      <c r="A76" s="245" t="s">
        <v>470</v>
      </c>
      <c r="B76" s="336"/>
      <c r="C76" s="267" t="s">
        <v>407</v>
      </c>
      <c r="D76" s="267"/>
      <c r="E76" s="267"/>
      <c r="F76" s="267"/>
      <c r="G76" s="327"/>
      <c r="H76" s="252"/>
      <c r="I76" s="328">
        <f>J76+K76</f>
        <v>1</v>
      </c>
      <c r="J76" s="337">
        <v>1</v>
      </c>
      <c r="K76" s="330">
        <f>SUM(L76:U76)</f>
        <v>0</v>
      </c>
      <c r="L76" s="149"/>
      <c r="M76" s="149"/>
      <c r="N76" s="149"/>
      <c r="O76" s="149"/>
      <c r="P76" s="155"/>
      <c r="Q76" s="149"/>
      <c r="R76" s="149"/>
      <c r="S76" s="149"/>
      <c r="T76" s="332"/>
      <c r="U76" s="155"/>
      <c r="V76" s="333"/>
    </row>
    <row r="77" spans="1:1024" x14ac:dyDescent="0.3">
      <c r="A77" s="245" t="s">
        <v>471</v>
      </c>
      <c r="B77" s="336" t="s">
        <v>241</v>
      </c>
      <c r="C77" s="267" t="s">
        <v>407</v>
      </c>
      <c r="D77" s="267"/>
      <c r="E77" s="267"/>
      <c r="F77" s="267" t="s">
        <v>443</v>
      </c>
      <c r="G77" s="327"/>
      <c r="H77" s="252"/>
      <c r="I77" s="328">
        <f>J77+K77</f>
        <v>2</v>
      </c>
      <c r="J77" s="337">
        <v>2</v>
      </c>
      <c r="K77" s="330">
        <f>SUM(L77:U77)</f>
        <v>0</v>
      </c>
      <c r="L77" s="149"/>
      <c r="M77" s="149"/>
      <c r="N77" s="149"/>
      <c r="O77" s="149"/>
      <c r="P77" s="155"/>
      <c r="Q77" s="149"/>
      <c r="R77" s="149"/>
      <c r="S77" s="149"/>
      <c r="T77" s="332"/>
      <c r="U77" s="155"/>
      <c r="V77" s="333"/>
    </row>
    <row r="78" spans="1:1024" s="349" customFormat="1" x14ac:dyDescent="0.3">
      <c r="A78" s="338" t="s">
        <v>472</v>
      </c>
      <c r="B78" s="339" t="s">
        <v>322</v>
      </c>
      <c r="C78" s="340"/>
      <c r="D78" s="340" t="s">
        <v>401</v>
      </c>
      <c r="E78" s="340"/>
      <c r="F78" s="340"/>
      <c r="G78" s="341"/>
      <c r="H78" s="342"/>
      <c r="I78" s="328">
        <f>J78+K78</f>
        <v>5</v>
      </c>
      <c r="J78" s="343">
        <v>5</v>
      </c>
      <c r="K78" s="344">
        <f>SUM(L78:U78)</f>
        <v>0</v>
      </c>
      <c r="L78" s="345"/>
      <c r="M78" s="345"/>
      <c r="N78" s="345"/>
      <c r="O78" s="345"/>
      <c r="P78" s="346"/>
      <c r="Q78" s="345"/>
      <c r="R78" s="345"/>
      <c r="S78" s="345"/>
      <c r="T78" s="347"/>
      <c r="U78" s="345"/>
      <c r="V78" s="333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I78" s="348"/>
      <c r="AJ78" s="348"/>
      <c r="AK78" s="348"/>
      <c r="AL78" s="348"/>
      <c r="AM78" s="348"/>
      <c r="AN78" s="348"/>
      <c r="AO78" s="348"/>
      <c r="AP78" s="348"/>
      <c r="AQ78" s="348"/>
      <c r="AR78" s="348"/>
      <c r="AS78" s="348"/>
      <c r="AT78" s="348"/>
      <c r="AU78" s="348"/>
      <c r="AV78" s="348"/>
      <c r="AW78" s="348"/>
      <c r="AX78" s="348"/>
      <c r="AY78" s="348"/>
      <c r="AZ78" s="348"/>
      <c r="BA78" s="348"/>
      <c r="BB78" s="348"/>
      <c r="BC78" s="348"/>
      <c r="BD78" s="348"/>
      <c r="BE78" s="348"/>
      <c r="BF78" s="348"/>
      <c r="BG78" s="348"/>
      <c r="BH78" s="348"/>
      <c r="BI78" s="348"/>
      <c r="BJ78" s="348"/>
      <c r="BK78" s="348"/>
      <c r="BL78" s="348"/>
      <c r="BM78" s="348"/>
      <c r="BN78" s="348"/>
      <c r="BO78" s="348"/>
      <c r="BP78" s="348"/>
      <c r="BQ78" s="348"/>
      <c r="BR78" s="348"/>
      <c r="BS78" s="348"/>
      <c r="BT78" s="348"/>
      <c r="BU78" s="348"/>
      <c r="BV78" s="348"/>
      <c r="BW78" s="348"/>
      <c r="BX78" s="348"/>
      <c r="BY78" s="348"/>
      <c r="BZ78" s="348"/>
      <c r="CA78" s="348"/>
      <c r="CB78" s="348"/>
      <c r="CC78" s="348"/>
      <c r="CD78" s="348"/>
      <c r="CE78" s="348"/>
      <c r="CF78" s="348"/>
      <c r="CG78" s="348"/>
      <c r="CH78" s="348"/>
      <c r="CI78" s="348"/>
      <c r="CJ78" s="348"/>
      <c r="CK78" s="348"/>
      <c r="CL78" s="348"/>
      <c r="CM78" s="348"/>
      <c r="CN78" s="348"/>
      <c r="CO78" s="348"/>
      <c r="CP78" s="348"/>
      <c r="CQ78" s="348"/>
      <c r="CR78" s="348"/>
      <c r="CS78" s="348"/>
      <c r="CT78" s="348"/>
      <c r="CU78" s="348"/>
      <c r="CV78" s="348"/>
      <c r="CW78" s="348"/>
      <c r="CX78" s="348"/>
      <c r="CY78" s="348"/>
      <c r="CZ78" s="348"/>
      <c r="DA78" s="348"/>
      <c r="DB78" s="348"/>
      <c r="DC78" s="348"/>
      <c r="DD78" s="348"/>
      <c r="DE78" s="348"/>
      <c r="DF78" s="348"/>
      <c r="DG78" s="348"/>
      <c r="DH78" s="348"/>
      <c r="DI78" s="348"/>
      <c r="DJ78" s="348"/>
      <c r="DK78" s="348"/>
      <c r="DL78" s="348"/>
      <c r="DM78" s="348"/>
      <c r="DN78" s="348"/>
      <c r="DO78" s="348"/>
      <c r="DP78" s="348"/>
      <c r="DQ78" s="348"/>
      <c r="DR78" s="348"/>
      <c r="DS78" s="348"/>
      <c r="DT78" s="348"/>
      <c r="DU78" s="348"/>
      <c r="DV78" s="348"/>
      <c r="DW78" s="348"/>
      <c r="DX78" s="348"/>
      <c r="DY78" s="348"/>
      <c r="DZ78" s="348"/>
      <c r="EA78" s="348"/>
      <c r="EB78" s="348"/>
      <c r="EC78" s="348"/>
      <c r="ED78" s="348"/>
      <c r="EE78" s="348"/>
      <c r="EF78" s="348"/>
      <c r="EG78" s="348"/>
      <c r="EH78" s="348"/>
      <c r="EI78" s="348"/>
      <c r="EJ78" s="348"/>
      <c r="EK78" s="348"/>
      <c r="EL78" s="348"/>
      <c r="EM78" s="348"/>
      <c r="EN78" s="348"/>
      <c r="EO78" s="348"/>
      <c r="EP78" s="348"/>
      <c r="EQ78" s="348"/>
      <c r="ER78" s="348"/>
      <c r="ES78" s="348"/>
      <c r="ET78" s="348"/>
      <c r="EU78" s="348"/>
      <c r="EV78" s="348"/>
      <c r="EW78" s="348"/>
      <c r="EX78" s="348"/>
      <c r="EY78" s="348"/>
      <c r="EZ78" s="348"/>
      <c r="FA78" s="348"/>
      <c r="FB78" s="348"/>
      <c r="FC78" s="348"/>
      <c r="FD78" s="348"/>
      <c r="FE78" s="348"/>
      <c r="FF78" s="348"/>
      <c r="FG78" s="348"/>
      <c r="FH78" s="348"/>
      <c r="FI78" s="348"/>
      <c r="FJ78" s="348"/>
      <c r="FK78" s="348"/>
      <c r="FL78" s="348"/>
      <c r="FM78" s="348"/>
      <c r="FN78" s="348"/>
      <c r="FO78" s="348"/>
      <c r="FP78" s="348"/>
      <c r="FQ78" s="348"/>
      <c r="FR78" s="348"/>
      <c r="FS78" s="348"/>
      <c r="FT78" s="348"/>
      <c r="FU78" s="348"/>
      <c r="FV78" s="348"/>
      <c r="FW78" s="348"/>
      <c r="FX78" s="348"/>
      <c r="FY78" s="348"/>
      <c r="FZ78" s="348"/>
      <c r="GA78" s="348"/>
      <c r="GB78" s="348"/>
      <c r="GC78" s="348"/>
      <c r="GD78" s="348"/>
      <c r="GE78" s="348"/>
      <c r="GF78" s="348"/>
      <c r="GG78" s="348"/>
      <c r="GH78" s="348"/>
      <c r="GI78" s="348"/>
      <c r="GJ78" s="348"/>
      <c r="GK78" s="348"/>
      <c r="GL78" s="348"/>
      <c r="GM78" s="348"/>
      <c r="GN78" s="348"/>
      <c r="GO78" s="348"/>
      <c r="GP78" s="348"/>
      <c r="GQ78" s="348"/>
      <c r="GR78" s="348"/>
      <c r="GS78" s="348"/>
      <c r="GT78" s="348"/>
      <c r="GU78" s="348"/>
      <c r="GV78" s="348"/>
      <c r="GW78" s="348"/>
      <c r="GX78" s="348"/>
      <c r="GY78" s="348"/>
      <c r="GZ78" s="348"/>
      <c r="HA78" s="348"/>
      <c r="HB78" s="348"/>
      <c r="HC78" s="348"/>
      <c r="HD78" s="348"/>
      <c r="HE78" s="348"/>
      <c r="HF78" s="348"/>
      <c r="HG78" s="348"/>
      <c r="HH78" s="348"/>
      <c r="HI78" s="348"/>
      <c r="HJ78" s="348"/>
      <c r="HK78" s="348"/>
      <c r="HL78" s="348"/>
      <c r="HM78" s="348"/>
      <c r="HN78" s="348"/>
      <c r="HO78" s="348"/>
      <c r="HP78" s="348"/>
      <c r="HQ78" s="348"/>
      <c r="HR78" s="348"/>
      <c r="HS78" s="348"/>
      <c r="HT78" s="348"/>
      <c r="HU78" s="348"/>
      <c r="HV78" s="348"/>
      <c r="HW78" s="348"/>
      <c r="HX78" s="348"/>
      <c r="HY78" s="348"/>
      <c r="HZ78" s="348"/>
      <c r="IA78" s="348"/>
      <c r="IB78" s="348"/>
      <c r="IC78" s="348"/>
      <c r="ID78" s="348"/>
      <c r="IE78" s="348"/>
      <c r="IF78" s="348"/>
      <c r="IG78" s="348"/>
      <c r="IH78" s="348"/>
      <c r="II78" s="348"/>
      <c r="IJ78" s="348"/>
      <c r="IK78" s="348"/>
      <c r="IL78" s="348"/>
      <c r="IM78" s="348"/>
      <c r="IN78" s="348"/>
      <c r="IO78" s="348"/>
      <c r="IP78" s="348"/>
      <c r="IQ78" s="348"/>
      <c r="IR78" s="348"/>
      <c r="IS78" s="348"/>
      <c r="IT78" s="348"/>
      <c r="IU78" s="348"/>
      <c r="IV78" s="348"/>
      <c r="IW78" s="348"/>
      <c r="IX78" s="348"/>
      <c r="IY78" s="348"/>
      <c r="IZ78" s="348"/>
      <c r="JA78" s="348"/>
      <c r="JB78" s="348"/>
      <c r="JC78" s="348"/>
      <c r="JD78" s="348"/>
      <c r="JE78" s="348"/>
      <c r="JF78" s="348"/>
      <c r="JG78" s="348"/>
      <c r="JH78" s="348"/>
      <c r="JI78" s="348"/>
      <c r="JJ78" s="348"/>
      <c r="JK78" s="348"/>
      <c r="JL78" s="348"/>
      <c r="JM78" s="348"/>
      <c r="JN78" s="348"/>
      <c r="JO78" s="348"/>
      <c r="JP78" s="348"/>
      <c r="JQ78" s="348"/>
      <c r="JR78" s="348"/>
      <c r="JS78" s="348"/>
      <c r="JT78" s="348"/>
      <c r="JU78" s="348"/>
      <c r="JV78" s="348"/>
      <c r="JW78" s="348"/>
      <c r="JX78" s="348"/>
      <c r="JY78" s="348"/>
      <c r="JZ78" s="348"/>
      <c r="KA78" s="348"/>
      <c r="KB78" s="348"/>
      <c r="KC78" s="348"/>
      <c r="KD78" s="348"/>
      <c r="KE78" s="348"/>
      <c r="KF78" s="348"/>
      <c r="KG78" s="348"/>
      <c r="KH78" s="348"/>
      <c r="KI78" s="348"/>
      <c r="KJ78" s="348"/>
      <c r="KK78" s="348"/>
      <c r="KL78" s="348"/>
      <c r="KM78" s="348"/>
      <c r="KN78" s="348"/>
      <c r="KO78" s="348"/>
      <c r="KP78" s="348"/>
      <c r="KQ78" s="348"/>
      <c r="KR78" s="348"/>
      <c r="KS78" s="348"/>
      <c r="KT78" s="348"/>
      <c r="KU78" s="348"/>
      <c r="KV78" s="348"/>
      <c r="KW78" s="348"/>
      <c r="KX78" s="348"/>
      <c r="KY78" s="348"/>
      <c r="KZ78" s="348"/>
      <c r="LA78" s="348"/>
      <c r="LB78" s="348"/>
      <c r="LC78" s="348"/>
      <c r="LD78" s="348"/>
      <c r="LE78" s="348"/>
      <c r="LF78" s="348"/>
      <c r="LG78" s="348"/>
      <c r="LH78" s="348"/>
      <c r="LI78" s="348"/>
      <c r="LJ78" s="348"/>
      <c r="LK78" s="348"/>
      <c r="LL78" s="348"/>
      <c r="LM78" s="348"/>
      <c r="LN78" s="348"/>
      <c r="LO78" s="348"/>
      <c r="LP78" s="348"/>
      <c r="LQ78" s="348"/>
      <c r="LR78" s="348"/>
      <c r="LS78" s="348"/>
      <c r="LT78" s="348"/>
      <c r="LU78" s="348"/>
      <c r="LV78" s="348"/>
      <c r="LW78" s="348"/>
      <c r="LX78" s="348"/>
      <c r="LY78" s="348"/>
      <c r="LZ78" s="348"/>
      <c r="MA78" s="348"/>
      <c r="MB78" s="348"/>
      <c r="MC78" s="348"/>
      <c r="MD78" s="348"/>
      <c r="ME78" s="348"/>
      <c r="MF78" s="348"/>
      <c r="MG78" s="348"/>
      <c r="MH78" s="348"/>
      <c r="MI78" s="348"/>
      <c r="MJ78" s="348"/>
      <c r="MK78" s="348"/>
      <c r="ML78" s="348"/>
      <c r="MM78" s="348"/>
      <c r="MN78" s="348"/>
      <c r="MO78" s="348"/>
      <c r="MP78" s="348"/>
      <c r="MQ78" s="348"/>
      <c r="MR78" s="348"/>
      <c r="MS78" s="348"/>
      <c r="MT78" s="348"/>
      <c r="MU78" s="348"/>
      <c r="MV78" s="348"/>
      <c r="MW78" s="348"/>
      <c r="MX78" s="348"/>
      <c r="MY78" s="348"/>
      <c r="MZ78" s="348"/>
      <c r="NA78" s="348"/>
      <c r="NB78" s="348"/>
      <c r="NC78" s="348"/>
      <c r="ND78" s="348"/>
      <c r="NE78" s="348"/>
      <c r="NF78" s="348"/>
      <c r="NG78" s="348"/>
      <c r="NH78" s="348"/>
      <c r="NI78" s="348"/>
      <c r="NJ78" s="348"/>
      <c r="NK78" s="348"/>
      <c r="NL78" s="348"/>
      <c r="NM78" s="348"/>
      <c r="NN78" s="348"/>
      <c r="NO78" s="348"/>
      <c r="NP78" s="348"/>
      <c r="NQ78" s="348"/>
      <c r="NR78" s="348"/>
      <c r="NS78" s="348"/>
      <c r="NT78" s="348"/>
      <c r="NU78" s="348"/>
      <c r="NV78" s="348"/>
      <c r="NW78" s="348"/>
      <c r="NX78" s="348"/>
      <c r="NY78" s="348"/>
      <c r="NZ78" s="348"/>
      <c r="OA78" s="348"/>
      <c r="OB78" s="348"/>
      <c r="OC78" s="348"/>
      <c r="OD78" s="348"/>
      <c r="OE78" s="348"/>
      <c r="OF78" s="348"/>
      <c r="OG78" s="348"/>
      <c r="OH78" s="348"/>
      <c r="OI78" s="348"/>
      <c r="OJ78" s="348"/>
      <c r="OK78" s="348"/>
      <c r="OL78" s="348"/>
      <c r="OM78" s="348"/>
      <c r="ON78" s="348"/>
      <c r="OO78" s="348"/>
      <c r="OP78" s="348"/>
      <c r="OQ78" s="348"/>
      <c r="OR78" s="348"/>
      <c r="OS78" s="348"/>
      <c r="OT78" s="348"/>
      <c r="OU78" s="348"/>
      <c r="OV78" s="348"/>
      <c r="OW78" s="348"/>
      <c r="OX78" s="348"/>
      <c r="OY78" s="348"/>
      <c r="OZ78" s="348"/>
      <c r="PA78" s="348"/>
      <c r="PB78" s="348"/>
      <c r="PC78" s="348"/>
      <c r="PD78" s="348"/>
      <c r="PE78" s="348"/>
      <c r="PF78" s="348"/>
      <c r="PG78" s="348"/>
      <c r="PH78" s="348"/>
      <c r="PI78" s="348"/>
      <c r="PJ78" s="348"/>
      <c r="PK78" s="348"/>
      <c r="PL78" s="348"/>
      <c r="PM78" s="348"/>
      <c r="PN78" s="348"/>
      <c r="PO78" s="348"/>
      <c r="PP78" s="348"/>
      <c r="PQ78" s="348"/>
      <c r="PR78" s="348"/>
      <c r="PS78" s="348"/>
      <c r="PT78" s="348"/>
      <c r="PU78" s="348"/>
      <c r="PV78" s="348"/>
      <c r="PW78" s="348"/>
      <c r="PX78" s="348"/>
      <c r="PY78" s="348"/>
      <c r="PZ78" s="348"/>
      <c r="QA78" s="348"/>
      <c r="QB78" s="348"/>
      <c r="QC78" s="348"/>
      <c r="QD78" s="348"/>
      <c r="QE78" s="348"/>
      <c r="QF78" s="348"/>
      <c r="QG78" s="348"/>
      <c r="QH78" s="348"/>
      <c r="QI78" s="348"/>
      <c r="QJ78" s="348"/>
      <c r="QK78" s="348"/>
      <c r="QL78" s="348"/>
      <c r="QM78" s="348"/>
      <c r="QN78" s="348"/>
      <c r="QO78" s="348"/>
      <c r="QP78" s="348"/>
      <c r="QQ78" s="348"/>
      <c r="QR78" s="348"/>
      <c r="QS78" s="348"/>
      <c r="QT78" s="348"/>
      <c r="QU78" s="348"/>
      <c r="QV78" s="348"/>
      <c r="QW78" s="348"/>
      <c r="QX78" s="348"/>
      <c r="QY78" s="348"/>
      <c r="QZ78" s="348"/>
      <c r="RA78" s="348"/>
      <c r="RB78" s="348"/>
      <c r="RC78" s="348"/>
      <c r="RD78" s="348"/>
      <c r="RE78" s="348"/>
      <c r="RF78" s="348"/>
      <c r="RG78" s="348"/>
      <c r="RH78" s="348"/>
      <c r="RI78" s="348"/>
      <c r="RJ78" s="348"/>
      <c r="RK78" s="348"/>
      <c r="RL78" s="348"/>
      <c r="RM78" s="348"/>
      <c r="RN78" s="348"/>
      <c r="RO78" s="348"/>
      <c r="RP78" s="348"/>
      <c r="RQ78" s="348"/>
      <c r="RR78" s="348"/>
      <c r="RS78" s="348"/>
      <c r="RT78" s="348"/>
      <c r="RU78" s="348"/>
      <c r="RV78" s="348"/>
      <c r="RW78" s="348"/>
      <c r="RX78" s="348"/>
      <c r="RY78" s="348"/>
      <c r="RZ78" s="348"/>
      <c r="SA78" s="348"/>
      <c r="SB78" s="348"/>
      <c r="SC78" s="348"/>
      <c r="SD78" s="348"/>
      <c r="SE78" s="348"/>
      <c r="SF78" s="348"/>
      <c r="SG78" s="348"/>
      <c r="SH78" s="348"/>
      <c r="SI78" s="348"/>
      <c r="SJ78" s="348"/>
      <c r="SK78" s="348"/>
      <c r="SL78" s="348"/>
      <c r="SM78" s="348"/>
      <c r="SN78" s="348"/>
      <c r="SO78" s="348"/>
      <c r="SP78" s="348"/>
      <c r="SQ78" s="348"/>
      <c r="SR78" s="348"/>
      <c r="SS78" s="348"/>
      <c r="ST78" s="348"/>
      <c r="SU78" s="348"/>
      <c r="SV78" s="348"/>
      <c r="SW78" s="348"/>
      <c r="SX78" s="348"/>
      <c r="SY78" s="348"/>
      <c r="SZ78" s="348"/>
      <c r="TA78" s="348"/>
      <c r="TB78" s="348"/>
      <c r="TC78" s="348"/>
      <c r="TD78" s="348"/>
      <c r="TE78" s="348"/>
      <c r="TF78" s="348"/>
      <c r="TG78" s="348"/>
      <c r="TH78" s="348"/>
      <c r="TI78" s="348"/>
      <c r="TJ78" s="348"/>
      <c r="TK78" s="348"/>
      <c r="TL78" s="348"/>
      <c r="TM78" s="348"/>
      <c r="TN78" s="348"/>
      <c r="TO78" s="348"/>
      <c r="TP78" s="348"/>
      <c r="TQ78" s="348"/>
      <c r="TR78" s="348"/>
      <c r="TS78" s="348"/>
      <c r="TT78" s="348"/>
      <c r="TU78" s="348"/>
      <c r="TV78" s="348"/>
      <c r="TW78" s="348"/>
      <c r="TX78" s="348"/>
      <c r="TY78" s="348"/>
      <c r="TZ78" s="348"/>
      <c r="UA78" s="348"/>
      <c r="UB78" s="348"/>
      <c r="UC78" s="348"/>
      <c r="UD78" s="348"/>
      <c r="UE78" s="348"/>
      <c r="UF78" s="348"/>
      <c r="UG78" s="348"/>
      <c r="UH78" s="348"/>
      <c r="UI78" s="348"/>
      <c r="UJ78" s="348"/>
      <c r="UK78" s="348"/>
      <c r="UL78" s="348"/>
      <c r="UM78" s="348"/>
      <c r="UN78" s="348"/>
      <c r="UO78" s="348"/>
      <c r="UP78" s="348"/>
      <c r="UQ78" s="348"/>
      <c r="UR78" s="348"/>
      <c r="US78" s="348"/>
      <c r="UT78" s="348"/>
      <c r="UU78" s="348"/>
      <c r="UV78" s="348"/>
      <c r="UW78" s="348"/>
      <c r="UX78" s="348"/>
      <c r="UY78" s="348"/>
      <c r="UZ78" s="348"/>
      <c r="VA78" s="348"/>
      <c r="VB78" s="348"/>
      <c r="VC78" s="348"/>
      <c r="VD78" s="348"/>
      <c r="VE78" s="348"/>
      <c r="VF78" s="348"/>
      <c r="VG78" s="348"/>
      <c r="VH78" s="348"/>
      <c r="VI78" s="348"/>
      <c r="VJ78" s="348"/>
      <c r="VK78" s="348"/>
      <c r="VL78" s="348"/>
      <c r="VM78" s="348"/>
      <c r="VN78" s="348"/>
      <c r="VO78" s="348"/>
      <c r="VP78" s="348"/>
      <c r="VQ78" s="348"/>
      <c r="VR78" s="348"/>
      <c r="VS78" s="348"/>
      <c r="VT78" s="348"/>
      <c r="VU78" s="348"/>
      <c r="VV78" s="348"/>
      <c r="VW78" s="348"/>
      <c r="VX78" s="348"/>
      <c r="VY78" s="348"/>
      <c r="VZ78" s="348"/>
      <c r="WA78" s="348"/>
      <c r="WB78" s="348"/>
      <c r="WC78" s="348"/>
      <c r="WD78" s="348"/>
      <c r="WE78" s="348"/>
      <c r="WF78" s="348"/>
      <c r="WG78" s="348"/>
      <c r="WH78" s="348"/>
      <c r="WI78" s="348"/>
      <c r="WJ78" s="348"/>
      <c r="WK78" s="348"/>
      <c r="WL78" s="348"/>
      <c r="WM78" s="348"/>
      <c r="WN78" s="348"/>
      <c r="WO78" s="348"/>
      <c r="WP78" s="348"/>
      <c r="WQ78" s="348"/>
      <c r="WR78" s="348"/>
      <c r="WS78" s="348"/>
      <c r="WT78" s="348"/>
      <c r="WU78" s="348"/>
      <c r="WV78" s="348"/>
      <c r="WW78" s="348"/>
      <c r="WX78" s="348"/>
      <c r="WY78" s="348"/>
      <c r="WZ78" s="348"/>
      <c r="XA78" s="348"/>
      <c r="XB78" s="348"/>
      <c r="XC78" s="348"/>
      <c r="XD78" s="348"/>
      <c r="XE78" s="348"/>
      <c r="XF78" s="348"/>
      <c r="XG78" s="348"/>
      <c r="XH78" s="348"/>
      <c r="XI78" s="348"/>
      <c r="XJ78" s="348"/>
      <c r="XK78" s="348"/>
      <c r="XL78" s="348"/>
      <c r="XM78" s="348"/>
      <c r="XN78" s="348"/>
      <c r="XO78" s="348"/>
      <c r="XP78" s="348"/>
      <c r="XQ78" s="348"/>
      <c r="XR78" s="348"/>
      <c r="XS78" s="348"/>
      <c r="XT78" s="348"/>
      <c r="XU78" s="348"/>
      <c r="XV78" s="348"/>
      <c r="XW78" s="348"/>
      <c r="XX78" s="348"/>
      <c r="XY78" s="348"/>
      <c r="XZ78" s="348"/>
      <c r="YA78" s="348"/>
      <c r="YB78" s="348"/>
      <c r="YC78" s="348"/>
      <c r="YD78" s="348"/>
      <c r="YE78" s="348"/>
      <c r="YF78" s="348"/>
      <c r="YG78" s="348"/>
      <c r="YH78" s="348"/>
      <c r="YI78" s="348"/>
      <c r="YJ78" s="348"/>
      <c r="YK78" s="348"/>
      <c r="YL78" s="348"/>
      <c r="YM78" s="348"/>
      <c r="YN78" s="348"/>
      <c r="YO78" s="348"/>
      <c r="YP78" s="348"/>
      <c r="YQ78" s="348"/>
      <c r="YR78" s="348"/>
      <c r="YS78" s="348"/>
      <c r="YT78" s="348"/>
      <c r="YU78" s="348"/>
      <c r="YV78" s="348"/>
      <c r="YW78" s="348"/>
      <c r="YX78" s="348"/>
      <c r="YY78" s="348"/>
      <c r="YZ78" s="348"/>
      <c r="ZA78" s="348"/>
      <c r="ZB78" s="348"/>
      <c r="ZC78" s="348"/>
      <c r="ZD78" s="348"/>
      <c r="ZE78" s="348"/>
      <c r="ZF78" s="348"/>
      <c r="ZG78" s="348"/>
      <c r="ZH78" s="348"/>
      <c r="ZI78" s="348"/>
      <c r="ZJ78" s="348"/>
      <c r="ZK78" s="348"/>
      <c r="ZL78" s="348"/>
      <c r="ZM78" s="348"/>
      <c r="ZN78" s="348"/>
      <c r="ZO78" s="348"/>
      <c r="ZP78" s="348"/>
      <c r="ZQ78" s="348"/>
      <c r="ZR78" s="348"/>
      <c r="ZS78" s="348"/>
      <c r="ZT78" s="348"/>
      <c r="ZU78" s="348"/>
      <c r="ZV78" s="348"/>
      <c r="ZW78" s="348"/>
      <c r="ZX78" s="348"/>
      <c r="ZY78" s="348"/>
      <c r="ZZ78" s="348"/>
      <c r="AAA78" s="348"/>
      <c r="AAB78" s="348"/>
      <c r="AAC78" s="348"/>
      <c r="AAD78" s="348"/>
      <c r="AAE78" s="348"/>
      <c r="AAF78" s="348"/>
      <c r="AAG78" s="348"/>
      <c r="AAH78" s="348"/>
      <c r="AAI78" s="348"/>
      <c r="AAJ78" s="348"/>
      <c r="AAK78" s="348"/>
      <c r="AAL78" s="348"/>
      <c r="AAM78" s="348"/>
      <c r="AAN78" s="348"/>
      <c r="AAO78" s="348"/>
      <c r="AAP78" s="348"/>
      <c r="AAQ78" s="348"/>
      <c r="AAR78" s="348"/>
      <c r="AAS78" s="348"/>
      <c r="AAT78" s="348"/>
      <c r="AAU78" s="348"/>
      <c r="AAV78" s="348"/>
      <c r="AAW78" s="348"/>
      <c r="AAX78" s="348"/>
      <c r="AAY78" s="348"/>
      <c r="AAZ78" s="348"/>
      <c r="ABA78" s="348"/>
      <c r="ABB78" s="348"/>
      <c r="ABC78" s="348"/>
      <c r="ABD78" s="348"/>
      <c r="ABE78" s="348"/>
      <c r="ABF78" s="348"/>
      <c r="ABG78" s="348"/>
      <c r="ABH78" s="348"/>
      <c r="ABI78" s="348"/>
      <c r="ABJ78" s="348"/>
      <c r="ABK78" s="348"/>
      <c r="ABL78" s="348"/>
      <c r="ABM78" s="348"/>
      <c r="ABN78" s="348"/>
      <c r="ABO78" s="348"/>
      <c r="ABP78" s="348"/>
      <c r="ABQ78" s="348"/>
      <c r="ABR78" s="348"/>
      <c r="ABS78" s="348"/>
      <c r="ABT78" s="348"/>
      <c r="ABU78" s="348"/>
      <c r="ABV78" s="348"/>
      <c r="ABW78" s="348"/>
      <c r="ABX78" s="348"/>
      <c r="ABY78" s="348"/>
      <c r="ABZ78" s="348"/>
      <c r="ACA78" s="348"/>
      <c r="ACB78" s="348"/>
      <c r="ACC78" s="348"/>
      <c r="ACD78" s="348"/>
      <c r="ACE78" s="348"/>
      <c r="ACF78" s="348"/>
      <c r="ACG78" s="348"/>
      <c r="ACH78" s="348"/>
      <c r="ACI78" s="348"/>
      <c r="ACJ78" s="348"/>
      <c r="ACK78" s="348"/>
      <c r="ACL78" s="348"/>
      <c r="ACM78" s="348"/>
      <c r="ACN78" s="348"/>
      <c r="ACO78" s="348"/>
      <c r="ACP78" s="348"/>
      <c r="ACQ78" s="348"/>
      <c r="ACR78" s="348"/>
      <c r="ACS78" s="348"/>
      <c r="ACT78" s="348"/>
      <c r="ACU78" s="348"/>
      <c r="ACV78" s="348"/>
      <c r="ACW78" s="348"/>
      <c r="ACX78" s="348"/>
      <c r="ACY78" s="348"/>
      <c r="ACZ78" s="348"/>
      <c r="ADA78" s="348"/>
      <c r="ADB78" s="348"/>
      <c r="ADC78" s="348"/>
      <c r="ADD78" s="348"/>
      <c r="ADE78" s="348"/>
      <c r="ADF78" s="348"/>
      <c r="ADG78" s="348"/>
      <c r="ADH78" s="348"/>
      <c r="ADI78" s="348"/>
      <c r="ADJ78" s="348"/>
      <c r="ADK78" s="348"/>
      <c r="ADL78" s="348"/>
      <c r="ADM78" s="348"/>
      <c r="ADN78" s="348"/>
      <c r="ADO78" s="348"/>
      <c r="ADP78" s="348"/>
      <c r="ADQ78" s="348"/>
      <c r="ADR78" s="348"/>
      <c r="ADS78" s="348"/>
      <c r="ADT78" s="348"/>
      <c r="ADU78" s="348"/>
      <c r="ADV78" s="348"/>
      <c r="ADW78" s="348"/>
      <c r="ADX78" s="348"/>
      <c r="ADY78" s="348"/>
      <c r="ADZ78" s="348"/>
      <c r="AEA78" s="348"/>
      <c r="AEB78" s="348"/>
      <c r="AEC78" s="348"/>
      <c r="AED78" s="348"/>
      <c r="AEE78" s="348"/>
      <c r="AEF78" s="348"/>
      <c r="AEG78" s="348"/>
      <c r="AEH78" s="348"/>
      <c r="AEI78" s="348"/>
      <c r="AEJ78" s="348"/>
      <c r="AEK78" s="348"/>
      <c r="AEL78" s="348"/>
      <c r="AEM78" s="348"/>
      <c r="AEN78" s="348"/>
      <c r="AEO78" s="348"/>
      <c r="AEP78" s="348"/>
      <c r="AEQ78" s="348"/>
      <c r="AER78" s="348"/>
      <c r="AES78" s="348"/>
      <c r="AET78" s="348"/>
      <c r="AEU78" s="348"/>
      <c r="AEV78" s="348"/>
      <c r="AEW78" s="348"/>
      <c r="AEX78" s="348"/>
      <c r="AEY78" s="348"/>
      <c r="AEZ78" s="348"/>
      <c r="AFA78" s="348"/>
      <c r="AFB78" s="348"/>
      <c r="AFC78" s="348"/>
      <c r="AFD78" s="348"/>
      <c r="AFE78" s="348"/>
      <c r="AFF78" s="348"/>
      <c r="AFG78" s="348"/>
      <c r="AFH78" s="348"/>
      <c r="AFI78" s="348"/>
      <c r="AFJ78" s="348"/>
      <c r="AFK78" s="348"/>
      <c r="AFL78" s="348"/>
      <c r="AFM78" s="348"/>
      <c r="AFN78" s="348"/>
      <c r="AFO78" s="348"/>
      <c r="AFP78" s="348"/>
      <c r="AFQ78" s="348"/>
      <c r="AFR78" s="348"/>
      <c r="AFS78" s="348"/>
      <c r="AFT78" s="348"/>
      <c r="AFU78" s="348"/>
      <c r="AFV78" s="348"/>
      <c r="AFW78" s="348"/>
      <c r="AFX78" s="348"/>
      <c r="AFY78" s="348"/>
      <c r="AFZ78" s="348"/>
      <c r="AGA78" s="348"/>
      <c r="AGB78" s="348"/>
      <c r="AGC78" s="348"/>
      <c r="AGD78" s="348"/>
      <c r="AGE78" s="348"/>
      <c r="AGF78" s="348"/>
      <c r="AGG78" s="348"/>
      <c r="AGH78" s="348"/>
      <c r="AGI78" s="348"/>
      <c r="AGJ78" s="348"/>
      <c r="AGK78" s="348"/>
      <c r="AGL78" s="348"/>
      <c r="AGM78" s="348"/>
      <c r="AGN78" s="348"/>
      <c r="AGO78" s="348"/>
      <c r="AGP78" s="348"/>
      <c r="AGQ78" s="348"/>
      <c r="AGR78" s="348"/>
      <c r="AGS78" s="348"/>
      <c r="AGT78" s="348"/>
      <c r="AGU78" s="348"/>
      <c r="AGV78" s="348"/>
      <c r="AGW78" s="348"/>
      <c r="AGX78" s="348"/>
      <c r="AGY78" s="348"/>
      <c r="AGZ78" s="348"/>
      <c r="AHA78" s="348"/>
      <c r="AHB78" s="348"/>
      <c r="AHC78" s="348"/>
      <c r="AHD78" s="348"/>
      <c r="AHE78" s="348"/>
      <c r="AHF78" s="348"/>
      <c r="AHG78" s="348"/>
      <c r="AHH78" s="348"/>
      <c r="AHI78" s="348"/>
      <c r="AHJ78" s="348"/>
      <c r="AHK78" s="348"/>
      <c r="AHL78" s="348"/>
      <c r="AHM78" s="348"/>
      <c r="AHN78" s="348"/>
      <c r="AHO78" s="348"/>
      <c r="AHP78" s="348"/>
      <c r="AHQ78" s="348"/>
      <c r="AHR78" s="348"/>
      <c r="AHS78" s="348"/>
      <c r="AHT78" s="348"/>
      <c r="AHU78" s="348"/>
      <c r="AHV78" s="348"/>
      <c r="AHW78" s="348"/>
      <c r="AHX78" s="348"/>
      <c r="AHY78" s="348"/>
      <c r="AHZ78" s="348"/>
      <c r="AIA78" s="348"/>
      <c r="AIB78" s="348"/>
      <c r="AIC78" s="348"/>
      <c r="AID78" s="348"/>
      <c r="AIE78" s="348"/>
      <c r="AIF78" s="348"/>
      <c r="AIG78" s="348"/>
      <c r="AIH78" s="348"/>
      <c r="AII78" s="348"/>
      <c r="AIJ78" s="348"/>
      <c r="AIK78" s="348"/>
      <c r="AIL78" s="348"/>
      <c r="AIM78" s="348"/>
      <c r="AIN78" s="348"/>
      <c r="AIO78" s="348"/>
      <c r="AIP78" s="348"/>
      <c r="AIQ78" s="348"/>
      <c r="AIR78" s="348"/>
      <c r="AIS78" s="348"/>
      <c r="AIT78" s="348"/>
      <c r="AIU78" s="348"/>
      <c r="AIV78" s="348"/>
      <c r="AIW78" s="348"/>
      <c r="AIX78" s="348"/>
      <c r="AIY78" s="348"/>
      <c r="AIZ78" s="348"/>
      <c r="AJA78" s="348"/>
      <c r="AJB78" s="348"/>
      <c r="AJC78" s="348"/>
      <c r="AJD78" s="348"/>
      <c r="AJE78" s="348"/>
      <c r="AJF78" s="348"/>
      <c r="AJG78" s="348"/>
      <c r="AJH78" s="348"/>
      <c r="AJI78" s="348"/>
      <c r="AJJ78" s="348"/>
      <c r="AJK78" s="348"/>
      <c r="AJL78" s="348"/>
      <c r="AJM78" s="348"/>
      <c r="AJN78" s="348"/>
      <c r="AJO78" s="348"/>
      <c r="AJP78" s="348"/>
      <c r="AJQ78" s="348"/>
      <c r="AJR78" s="348"/>
      <c r="AJS78" s="348"/>
      <c r="AJT78" s="348"/>
      <c r="AJU78" s="348"/>
      <c r="AJV78" s="348"/>
      <c r="AJW78" s="348"/>
      <c r="AJX78" s="348"/>
      <c r="AJY78" s="348"/>
      <c r="AJZ78" s="348"/>
      <c r="AKA78" s="348"/>
      <c r="AKB78" s="348"/>
      <c r="AKC78" s="348"/>
      <c r="AKD78" s="348"/>
      <c r="AKE78" s="348"/>
      <c r="AKF78" s="348"/>
      <c r="AKG78" s="348"/>
      <c r="AKH78" s="348"/>
      <c r="AKI78" s="348"/>
      <c r="AKJ78" s="348"/>
      <c r="AKK78" s="348"/>
      <c r="AKL78" s="348"/>
      <c r="AKM78" s="348"/>
      <c r="AKN78" s="348"/>
      <c r="AKO78" s="348"/>
      <c r="AKP78" s="348"/>
      <c r="AKQ78" s="348"/>
      <c r="AKR78" s="348"/>
      <c r="AKS78" s="348"/>
      <c r="AKT78" s="348"/>
      <c r="AKU78" s="348"/>
      <c r="AKV78" s="348"/>
      <c r="AKW78" s="348"/>
      <c r="AKX78" s="348"/>
      <c r="AKY78" s="348"/>
      <c r="AKZ78" s="348"/>
      <c r="ALA78" s="348"/>
      <c r="ALB78" s="348"/>
      <c r="ALC78" s="348"/>
      <c r="ALD78" s="348"/>
      <c r="ALE78" s="348"/>
      <c r="ALF78" s="348"/>
      <c r="ALG78" s="348"/>
      <c r="ALH78" s="348"/>
      <c r="ALI78" s="348"/>
      <c r="ALJ78" s="348"/>
      <c r="ALK78" s="348"/>
      <c r="ALL78" s="348"/>
      <c r="ALM78" s="348"/>
      <c r="ALN78" s="348"/>
      <c r="ALO78" s="348"/>
      <c r="ALP78" s="348"/>
      <c r="ALQ78" s="348"/>
      <c r="ALR78" s="348"/>
      <c r="ALS78" s="348"/>
      <c r="ALT78" s="348"/>
      <c r="ALU78" s="348"/>
      <c r="ALV78" s="348"/>
      <c r="ALW78" s="348"/>
      <c r="ALX78" s="348"/>
      <c r="ALY78" s="348"/>
      <c r="ALZ78" s="348"/>
      <c r="AMA78" s="348"/>
      <c r="AMB78" s="348"/>
      <c r="AMC78" s="348"/>
      <c r="AMD78" s="348"/>
      <c r="AME78" s="348"/>
      <c r="AMF78" s="348"/>
      <c r="AMG78" s="348"/>
      <c r="AMH78" s="348"/>
      <c r="AMI78" s="348"/>
      <c r="AMJ78" s="348"/>
    </row>
    <row r="79" spans="1:1024" x14ac:dyDescent="0.3">
      <c r="A79" s="245" t="s">
        <v>644</v>
      </c>
      <c r="B79" s="336" t="s">
        <v>384</v>
      </c>
      <c r="C79" s="267"/>
      <c r="D79" s="267"/>
      <c r="E79" s="267" t="s">
        <v>399</v>
      </c>
      <c r="F79" s="267"/>
      <c r="G79" s="327"/>
      <c r="H79" s="252"/>
      <c r="I79" s="328">
        <f>J79+K79</f>
        <v>2</v>
      </c>
      <c r="J79" s="337">
        <v>0</v>
      </c>
      <c r="K79" s="330">
        <f>SUM(L79:U79)</f>
        <v>2</v>
      </c>
      <c r="L79" s="149"/>
      <c r="M79" s="149"/>
      <c r="N79" s="149">
        <v>1</v>
      </c>
      <c r="O79" s="149">
        <v>1</v>
      </c>
      <c r="P79" s="155"/>
      <c r="Q79" s="149"/>
      <c r="R79" s="149"/>
      <c r="S79" s="149"/>
      <c r="T79" s="332"/>
      <c r="U79" s="149"/>
      <c r="V79" s="333"/>
    </row>
    <row r="80" spans="1:1024" x14ac:dyDescent="0.3">
      <c r="A80" s="245" t="s">
        <v>473</v>
      </c>
      <c r="B80" s="336" t="s">
        <v>265</v>
      </c>
      <c r="C80" s="154"/>
      <c r="D80" s="154"/>
      <c r="E80" s="154" t="s">
        <v>399</v>
      </c>
      <c r="F80" s="154"/>
      <c r="G80" s="327"/>
      <c r="H80" s="252"/>
      <c r="I80" s="328">
        <f>J80+K80</f>
        <v>6</v>
      </c>
      <c r="J80" s="337">
        <v>5</v>
      </c>
      <c r="K80" s="330">
        <f>SUM(L80:U80)</f>
        <v>1</v>
      </c>
      <c r="L80" s="149"/>
      <c r="M80" s="149"/>
      <c r="N80" s="149"/>
      <c r="O80" s="149"/>
      <c r="P80" s="155"/>
      <c r="Q80" s="149"/>
      <c r="R80" s="149"/>
      <c r="S80" s="149">
        <v>1</v>
      </c>
      <c r="T80" s="332"/>
      <c r="U80" s="149"/>
      <c r="V80" s="333"/>
    </row>
    <row r="81" spans="1:22" x14ac:dyDescent="0.3">
      <c r="A81" s="245" t="s">
        <v>474</v>
      </c>
      <c r="B81" s="336" t="s">
        <v>256</v>
      </c>
      <c r="C81" s="267" t="s">
        <v>407</v>
      </c>
      <c r="D81" s="267" t="s">
        <v>401</v>
      </c>
      <c r="E81" s="267"/>
      <c r="F81" s="267"/>
      <c r="G81" s="327"/>
      <c r="H81" s="252"/>
      <c r="I81" s="328">
        <f>J81+K81</f>
        <v>48</v>
      </c>
      <c r="J81" s="337">
        <v>39</v>
      </c>
      <c r="K81" s="330">
        <f>SUM(L81:U81)</f>
        <v>9</v>
      </c>
      <c r="L81" s="149">
        <v>1</v>
      </c>
      <c r="M81" s="149">
        <v>1</v>
      </c>
      <c r="N81" s="149">
        <v>1</v>
      </c>
      <c r="O81" s="149">
        <v>1</v>
      </c>
      <c r="P81" s="155"/>
      <c r="Q81" s="149">
        <v>1</v>
      </c>
      <c r="R81" s="149">
        <v>1</v>
      </c>
      <c r="S81" s="149">
        <v>1</v>
      </c>
      <c r="T81" s="332">
        <v>1</v>
      </c>
      <c r="U81" s="149">
        <v>1</v>
      </c>
      <c r="V81" s="333"/>
    </row>
    <row r="82" spans="1:22" x14ac:dyDescent="0.3">
      <c r="A82" s="245" t="s">
        <v>475</v>
      </c>
      <c r="B82" s="336" t="s">
        <v>301</v>
      </c>
      <c r="C82" s="154"/>
      <c r="D82" s="154" t="s">
        <v>401</v>
      </c>
      <c r="E82" s="154"/>
      <c r="F82" s="154"/>
      <c r="G82" s="327"/>
      <c r="H82" s="252"/>
      <c r="I82" s="328">
        <f>J82+K82</f>
        <v>1</v>
      </c>
      <c r="J82" s="337">
        <v>1</v>
      </c>
      <c r="K82" s="330">
        <f>SUM(L82:U82)</f>
        <v>0</v>
      </c>
      <c r="L82" s="149"/>
      <c r="M82" s="149"/>
      <c r="N82" s="149"/>
      <c r="O82" s="149"/>
      <c r="P82" s="155"/>
      <c r="Q82" s="149"/>
      <c r="R82" s="149"/>
      <c r="S82" s="149"/>
      <c r="T82" s="332"/>
      <c r="U82" s="149"/>
      <c r="V82" s="333"/>
    </row>
    <row r="83" spans="1:22" x14ac:dyDescent="0.3">
      <c r="A83" s="245" t="s">
        <v>476</v>
      </c>
      <c r="B83" s="336" t="s">
        <v>358</v>
      </c>
      <c r="C83" s="267"/>
      <c r="D83" s="267" t="s">
        <v>401</v>
      </c>
      <c r="E83" s="267"/>
      <c r="F83" s="267"/>
      <c r="G83" s="327"/>
      <c r="H83" s="252"/>
      <c r="I83" s="328">
        <f>J83+K83</f>
        <v>3</v>
      </c>
      <c r="J83" s="337">
        <v>3</v>
      </c>
      <c r="K83" s="330">
        <f>SUM(L83:U83)</f>
        <v>0</v>
      </c>
      <c r="L83" s="149"/>
      <c r="M83" s="149"/>
      <c r="N83" s="149"/>
      <c r="O83" s="149"/>
      <c r="P83" s="155"/>
      <c r="Q83" s="149"/>
      <c r="R83" s="149"/>
      <c r="S83" s="149"/>
      <c r="T83" s="332"/>
      <c r="U83" s="149"/>
      <c r="V83" s="333"/>
    </row>
    <row r="84" spans="1:22" x14ac:dyDescent="0.3">
      <c r="A84" s="245" t="s">
        <v>477</v>
      </c>
      <c r="B84" s="336" t="s">
        <v>241</v>
      </c>
      <c r="C84" s="154" t="s">
        <v>407</v>
      </c>
      <c r="D84" s="154" t="s">
        <v>401</v>
      </c>
      <c r="E84" s="154"/>
      <c r="F84" s="154"/>
      <c r="G84" s="327"/>
      <c r="H84" s="252"/>
      <c r="I84" s="328">
        <f>J84+K84</f>
        <v>20</v>
      </c>
      <c r="J84" s="337">
        <v>15</v>
      </c>
      <c r="K84" s="330">
        <f>SUM(L84:U84)</f>
        <v>5</v>
      </c>
      <c r="L84" s="149"/>
      <c r="M84" s="149">
        <v>1</v>
      </c>
      <c r="N84" s="149"/>
      <c r="O84" s="149">
        <v>1</v>
      </c>
      <c r="P84" s="155"/>
      <c r="Q84" s="149">
        <v>1</v>
      </c>
      <c r="R84" s="149"/>
      <c r="S84" s="149">
        <v>1</v>
      </c>
      <c r="T84" s="332">
        <v>1</v>
      </c>
      <c r="U84" s="149"/>
      <c r="V84" s="333"/>
    </row>
    <row r="85" spans="1:22" x14ac:dyDescent="0.3">
      <c r="A85" s="245" t="s">
        <v>478</v>
      </c>
      <c r="B85" s="336" t="s">
        <v>358</v>
      </c>
      <c r="C85" s="267" t="s">
        <v>407</v>
      </c>
      <c r="D85" s="267" t="s">
        <v>401</v>
      </c>
      <c r="E85" s="267" t="s">
        <v>399</v>
      </c>
      <c r="F85" s="267"/>
      <c r="G85" s="327" t="s">
        <v>399</v>
      </c>
      <c r="H85" s="252">
        <v>3</v>
      </c>
      <c r="I85" s="328">
        <f>J85+K85</f>
        <v>21</v>
      </c>
      <c r="J85" s="337">
        <v>21</v>
      </c>
      <c r="K85" s="330">
        <f>SUM(L85:U85)</f>
        <v>0</v>
      </c>
      <c r="L85" s="149"/>
      <c r="M85" s="149"/>
      <c r="N85" s="149"/>
      <c r="O85" s="149"/>
      <c r="P85" s="155"/>
      <c r="Q85" s="149"/>
      <c r="R85" s="149"/>
      <c r="S85" s="149"/>
      <c r="T85" s="332"/>
      <c r="U85" s="149"/>
      <c r="V85" s="333"/>
    </row>
    <row r="86" spans="1:22" x14ac:dyDescent="0.3">
      <c r="A86" s="245" t="s">
        <v>479</v>
      </c>
      <c r="B86" s="336" t="s">
        <v>301</v>
      </c>
      <c r="C86" s="267" t="s">
        <v>407</v>
      </c>
      <c r="D86" s="267" t="s">
        <v>401</v>
      </c>
      <c r="E86" s="267" t="s">
        <v>399</v>
      </c>
      <c r="F86" s="267"/>
      <c r="G86" s="327"/>
      <c r="H86" s="252"/>
      <c r="I86" s="328">
        <f>J86+K86</f>
        <v>14</v>
      </c>
      <c r="J86" s="337">
        <v>14</v>
      </c>
      <c r="K86" s="330">
        <f>SUM(L86:U86)</f>
        <v>0</v>
      </c>
      <c r="L86" s="149"/>
      <c r="M86" s="149"/>
      <c r="N86" s="149"/>
      <c r="O86" s="149"/>
      <c r="P86" s="155"/>
      <c r="Q86" s="149"/>
      <c r="R86" s="149"/>
      <c r="S86" s="149"/>
      <c r="T86" s="332"/>
      <c r="U86" s="149"/>
      <c r="V86" s="333"/>
    </row>
    <row r="87" spans="1:22" x14ac:dyDescent="0.3">
      <c r="A87" s="245" t="s">
        <v>480</v>
      </c>
      <c r="B87" s="336" t="s">
        <v>238</v>
      </c>
      <c r="C87" s="154" t="s">
        <v>407</v>
      </c>
      <c r="D87" s="154"/>
      <c r="E87" s="154"/>
      <c r="F87" s="154"/>
      <c r="G87" s="327"/>
      <c r="H87" s="252"/>
      <c r="I87" s="328">
        <f>J87+K87</f>
        <v>3</v>
      </c>
      <c r="J87" s="337">
        <v>3</v>
      </c>
      <c r="K87" s="330">
        <f>SUM(L87:U87)</f>
        <v>0</v>
      </c>
      <c r="L87" s="149"/>
      <c r="M87" s="149"/>
      <c r="N87" s="149"/>
      <c r="O87" s="149"/>
      <c r="P87" s="155"/>
      <c r="Q87" s="149"/>
      <c r="R87" s="149"/>
      <c r="S87" s="149"/>
      <c r="T87" s="332"/>
      <c r="U87" s="149"/>
      <c r="V87" s="333"/>
    </row>
    <row r="88" spans="1:22" x14ac:dyDescent="0.3">
      <c r="A88" s="245" t="s">
        <v>481</v>
      </c>
      <c r="B88" s="336" t="s">
        <v>358</v>
      </c>
      <c r="C88" s="267" t="s">
        <v>407</v>
      </c>
      <c r="D88" s="267"/>
      <c r="E88" s="267"/>
      <c r="F88" s="267"/>
      <c r="G88" s="327"/>
      <c r="H88" s="252"/>
      <c r="I88" s="328">
        <f>J88+K88</f>
        <v>7</v>
      </c>
      <c r="J88" s="337">
        <v>7</v>
      </c>
      <c r="K88" s="330">
        <f>SUM(L88:U88)</f>
        <v>0</v>
      </c>
      <c r="L88" s="149"/>
      <c r="M88" s="149"/>
      <c r="N88" s="149"/>
      <c r="O88" s="149"/>
      <c r="P88" s="155"/>
      <c r="Q88" s="149"/>
      <c r="R88" s="149"/>
      <c r="S88" s="149"/>
      <c r="T88" s="332"/>
      <c r="U88" s="149"/>
      <c r="V88" s="333"/>
    </row>
    <row r="89" spans="1:22" x14ac:dyDescent="0.3">
      <c r="A89" s="245" t="s">
        <v>482</v>
      </c>
      <c r="B89" s="336" t="s">
        <v>417</v>
      </c>
      <c r="C89" s="267" t="s">
        <v>407</v>
      </c>
      <c r="D89" s="267"/>
      <c r="E89" s="267"/>
      <c r="F89" s="267"/>
      <c r="G89" s="327"/>
      <c r="H89" s="252"/>
      <c r="I89" s="328">
        <f>J89+K89</f>
        <v>1</v>
      </c>
      <c r="J89" s="337">
        <v>1</v>
      </c>
      <c r="K89" s="330">
        <f>SUM(L89:U89)</f>
        <v>0</v>
      </c>
      <c r="L89" s="149"/>
      <c r="M89" s="149"/>
      <c r="N89" s="149"/>
      <c r="O89" s="149"/>
      <c r="P89" s="155"/>
      <c r="Q89" s="149"/>
      <c r="R89" s="149"/>
      <c r="S89" s="149"/>
      <c r="T89" s="332"/>
      <c r="U89" s="149"/>
      <c r="V89" s="333"/>
    </row>
    <row r="90" spans="1:22" x14ac:dyDescent="0.3">
      <c r="A90" s="245" t="s">
        <v>483</v>
      </c>
      <c r="B90" s="336" t="s">
        <v>241</v>
      </c>
      <c r="C90" s="154" t="s">
        <v>407</v>
      </c>
      <c r="D90" s="154"/>
      <c r="E90" s="154"/>
      <c r="F90" s="154"/>
      <c r="G90" s="327"/>
      <c r="H90" s="252"/>
      <c r="I90" s="328">
        <f>J90+K90</f>
        <v>9</v>
      </c>
      <c r="J90" s="337">
        <v>9</v>
      </c>
      <c r="K90" s="330">
        <f>SUM(L90:U90)</f>
        <v>0</v>
      </c>
      <c r="L90" s="149"/>
      <c r="M90" s="149"/>
      <c r="N90" s="149"/>
      <c r="O90" s="149"/>
      <c r="P90" s="155"/>
      <c r="Q90" s="149"/>
      <c r="R90" s="149"/>
      <c r="S90" s="149"/>
      <c r="T90" s="332"/>
      <c r="U90" s="149"/>
      <c r="V90" s="333"/>
    </row>
    <row r="91" spans="1:22" x14ac:dyDescent="0.3">
      <c r="A91" s="245" t="s">
        <v>484</v>
      </c>
      <c r="B91" s="336" t="s">
        <v>320</v>
      </c>
      <c r="C91" s="154"/>
      <c r="D91" s="154" t="s">
        <v>401</v>
      </c>
      <c r="E91" s="154"/>
      <c r="F91" s="154"/>
      <c r="G91" s="327" t="s">
        <v>399</v>
      </c>
      <c r="H91" s="252">
        <v>1</v>
      </c>
      <c r="I91" s="328">
        <f>J91+K91</f>
        <v>8</v>
      </c>
      <c r="J91" s="337">
        <v>8</v>
      </c>
      <c r="K91" s="330">
        <f>SUM(L91:U91)</f>
        <v>0</v>
      </c>
      <c r="L91" s="149"/>
      <c r="M91" s="149"/>
      <c r="N91" s="149"/>
      <c r="O91" s="149"/>
      <c r="P91" s="155"/>
      <c r="Q91" s="149"/>
      <c r="R91" s="149"/>
      <c r="S91" s="149"/>
      <c r="T91" s="332"/>
      <c r="U91" s="149"/>
      <c r="V91" s="333"/>
    </row>
    <row r="92" spans="1:22" x14ac:dyDescent="0.3">
      <c r="A92" s="245" t="s">
        <v>485</v>
      </c>
      <c r="B92" s="336" t="s">
        <v>301</v>
      </c>
      <c r="C92" s="154"/>
      <c r="D92" s="154"/>
      <c r="E92" s="154" t="s">
        <v>399</v>
      </c>
      <c r="F92" s="154"/>
      <c r="G92" s="327"/>
      <c r="H92" s="252"/>
      <c r="I92" s="328">
        <f>J92+K92</f>
        <v>14.333333333333334</v>
      </c>
      <c r="J92" s="337">
        <v>14.333333333333334</v>
      </c>
      <c r="K92" s="330">
        <f>SUM(L92:U92)</f>
        <v>0</v>
      </c>
      <c r="L92" s="149"/>
      <c r="M92" s="149"/>
      <c r="N92" s="149"/>
      <c r="O92" s="149"/>
      <c r="P92" s="155"/>
      <c r="Q92" s="149"/>
      <c r="R92" s="149"/>
      <c r="S92" s="149"/>
      <c r="T92" s="332"/>
      <c r="U92" s="149"/>
      <c r="V92" s="333"/>
    </row>
    <row r="93" spans="1:22" x14ac:dyDescent="0.3">
      <c r="A93" s="245" t="s">
        <v>544</v>
      </c>
      <c r="B93" s="336" t="s">
        <v>322</v>
      </c>
      <c r="C93" s="154"/>
      <c r="D93" s="154" t="s">
        <v>401</v>
      </c>
      <c r="E93" s="154"/>
      <c r="F93" s="154"/>
      <c r="G93" s="327"/>
      <c r="H93" s="252"/>
      <c r="I93" s="328">
        <f>J93+K93</f>
        <v>1</v>
      </c>
      <c r="J93" s="337">
        <v>1</v>
      </c>
      <c r="K93" s="330">
        <f>SUM(L93:U93)</f>
        <v>0</v>
      </c>
      <c r="L93" s="149"/>
      <c r="M93" s="149"/>
      <c r="N93" s="149"/>
      <c r="O93" s="149"/>
      <c r="P93" s="155"/>
      <c r="Q93" s="149"/>
      <c r="R93" s="149"/>
      <c r="S93" s="149"/>
      <c r="T93" s="332"/>
      <c r="U93" s="149"/>
      <c r="V93" s="333"/>
    </row>
    <row r="94" spans="1:22" x14ac:dyDescent="0.3">
      <c r="A94" s="245" t="s">
        <v>486</v>
      </c>
      <c r="B94" s="336" t="s">
        <v>327</v>
      </c>
      <c r="C94" s="154"/>
      <c r="D94" s="154" t="s">
        <v>401</v>
      </c>
      <c r="E94" s="154"/>
      <c r="F94" s="154"/>
      <c r="G94" s="327" t="s">
        <v>399</v>
      </c>
      <c r="H94" s="252">
        <v>3</v>
      </c>
      <c r="I94" s="328">
        <f>J94+K94</f>
        <v>5</v>
      </c>
      <c r="J94" s="337">
        <v>5</v>
      </c>
      <c r="K94" s="330">
        <f>SUM(L94:U94)</f>
        <v>0</v>
      </c>
      <c r="L94" s="149"/>
      <c r="M94" s="149"/>
      <c r="N94" s="149"/>
      <c r="O94" s="149"/>
      <c r="P94" s="155"/>
      <c r="Q94" s="149"/>
      <c r="R94" s="149"/>
      <c r="S94" s="149"/>
      <c r="T94" s="332"/>
      <c r="U94" s="149"/>
      <c r="V94" s="333"/>
    </row>
    <row r="95" spans="1:22" x14ac:dyDescent="0.3">
      <c r="A95" s="245" t="s">
        <v>487</v>
      </c>
      <c r="B95" s="336" t="s">
        <v>417</v>
      </c>
      <c r="C95" s="267" t="s">
        <v>407</v>
      </c>
      <c r="D95" s="267"/>
      <c r="E95" s="267"/>
      <c r="F95" s="267"/>
      <c r="G95" s="327"/>
      <c r="H95" s="252"/>
      <c r="I95" s="328">
        <f>J95+K95</f>
        <v>54</v>
      </c>
      <c r="J95" s="337">
        <v>48</v>
      </c>
      <c r="K95" s="330">
        <f>SUM(L95:U95)</f>
        <v>6</v>
      </c>
      <c r="L95" s="149">
        <v>1</v>
      </c>
      <c r="M95" s="149">
        <v>1</v>
      </c>
      <c r="N95" s="149">
        <v>1</v>
      </c>
      <c r="O95" s="149">
        <v>1</v>
      </c>
      <c r="P95" s="155"/>
      <c r="Q95" s="149">
        <v>1</v>
      </c>
      <c r="R95" s="149"/>
      <c r="S95" s="149">
        <v>1</v>
      </c>
      <c r="T95" s="332"/>
      <c r="U95" s="149"/>
      <c r="V95" s="333"/>
    </row>
    <row r="96" spans="1:22" x14ac:dyDescent="0.3">
      <c r="A96" s="245" t="s">
        <v>488</v>
      </c>
      <c r="B96" s="336" t="s">
        <v>241</v>
      </c>
      <c r="C96" s="154" t="s">
        <v>407</v>
      </c>
      <c r="D96" s="154"/>
      <c r="E96" s="154"/>
      <c r="F96" s="154" t="s">
        <v>443</v>
      </c>
      <c r="G96" s="327"/>
      <c r="H96" s="252"/>
      <c r="I96" s="328">
        <f>J96+K96</f>
        <v>1</v>
      </c>
      <c r="J96" s="337">
        <v>1</v>
      </c>
      <c r="K96" s="330">
        <f>SUM(L96:U96)</f>
        <v>0</v>
      </c>
      <c r="L96" s="149"/>
      <c r="M96" s="149"/>
      <c r="N96" s="149"/>
      <c r="O96" s="149"/>
      <c r="P96" s="155"/>
      <c r="Q96" s="149"/>
      <c r="R96" s="149"/>
      <c r="S96" s="149"/>
      <c r="T96" s="332"/>
      <c r="U96" s="149"/>
      <c r="V96" s="333"/>
    </row>
    <row r="97" spans="1:22" x14ac:dyDescent="0.3">
      <c r="A97" s="174" t="s">
        <v>489</v>
      </c>
      <c r="B97" s="174" t="s">
        <v>327</v>
      </c>
      <c r="C97" s="153"/>
      <c r="D97" s="153" t="s">
        <v>401</v>
      </c>
      <c r="E97" s="153"/>
      <c r="F97" s="153"/>
      <c r="G97" s="335"/>
      <c r="H97" s="153"/>
      <c r="I97" s="328">
        <f>J97+K97</f>
        <v>2</v>
      </c>
      <c r="J97" s="334">
        <v>2</v>
      </c>
      <c r="K97" s="330">
        <f>SUM(L97:U97)</f>
        <v>0</v>
      </c>
      <c r="L97" s="149"/>
      <c r="M97" s="149"/>
      <c r="N97" s="149"/>
      <c r="O97" s="149"/>
      <c r="P97" s="155"/>
      <c r="Q97" s="149"/>
      <c r="R97" s="149"/>
      <c r="S97" s="149"/>
      <c r="T97" s="332"/>
      <c r="U97" s="155"/>
      <c r="V97" s="333"/>
    </row>
    <row r="98" spans="1:22" x14ac:dyDescent="0.3">
      <c r="A98" s="174" t="s">
        <v>490</v>
      </c>
      <c r="B98" s="174" t="s">
        <v>241</v>
      </c>
      <c r="C98" s="153" t="s">
        <v>407</v>
      </c>
      <c r="D98" s="153"/>
      <c r="E98" s="153" t="s">
        <v>399</v>
      </c>
      <c r="F98" s="153"/>
      <c r="G98" s="327"/>
      <c r="H98" s="252"/>
      <c r="I98" s="328">
        <f>J98+K98</f>
        <v>2</v>
      </c>
      <c r="J98" s="334">
        <v>2</v>
      </c>
      <c r="K98" s="330">
        <f>SUM(L98:U98)</f>
        <v>0</v>
      </c>
      <c r="L98" s="149"/>
      <c r="M98" s="149"/>
      <c r="N98" s="149"/>
      <c r="O98" s="149"/>
      <c r="P98" s="155"/>
      <c r="Q98" s="149"/>
      <c r="R98" s="149"/>
      <c r="S98" s="149"/>
      <c r="T98" s="332"/>
      <c r="U98" s="149"/>
      <c r="V98" s="333"/>
    </row>
    <row r="99" spans="1:22" x14ac:dyDescent="0.3">
      <c r="A99" s="174" t="s">
        <v>491</v>
      </c>
      <c r="B99" s="174" t="s">
        <v>238</v>
      </c>
      <c r="C99" s="149" t="s">
        <v>407</v>
      </c>
      <c r="D99" s="149"/>
      <c r="E99" s="149"/>
      <c r="F99" s="149"/>
      <c r="G99" s="327" t="s">
        <v>399</v>
      </c>
      <c r="H99" s="252">
        <v>2</v>
      </c>
      <c r="I99" s="328">
        <f>J99+K99</f>
        <v>9</v>
      </c>
      <c r="J99" s="334">
        <v>9</v>
      </c>
      <c r="K99" s="330">
        <f>SUM(L99:U99)</f>
        <v>0</v>
      </c>
      <c r="L99" s="149"/>
      <c r="M99" s="149"/>
      <c r="N99" s="149"/>
      <c r="O99" s="149"/>
      <c r="P99" s="155"/>
      <c r="Q99" s="149"/>
      <c r="R99" s="149"/>
      <c r="S99" s="149"/>
      <c r="T99" s="332"/>
      <c r="U99" s="149"/>
      <c r="V99" s="333"/>
    </row>
    <row r="100" spans="1:22" x14ac:dyDescent="0.3">
      <c r="A100" s="174" t="s">
        <v>492</v>
      </c>
      <c r="B100" s="174" t="s">
        <v>415</v>
      </c>
      <c r="C100" s="153" t="s">
        <v>407</v>
      </c>
      <c r="D100" s="153"/>
      <c r="E100" s="153"/>
      <c r="F100" s="153"/>
      <c r="G100" s="327" t="s">
        <v>580</v>
      </c>
      <c r="H100" s="252">
        <v>1</v>
      </c>
      <c r="I100" s="328">
        <f>J100+K100</f>
        <v>7</v>
      </c>
      <c r="J100" s="334">
        <v>5</v>
      </c>
      <c r="K100" s="330">
        <f>SUM(L100:U100)</f>
        <v>2</v>
      </c>
      <c r="L100" s="149">
        <v>1</v>
      </c>
      <c r="M100" s="149"/>
      <c r="N100" s="149"/>
      <c r="O100" s="149"/>
      <c r="P100" s="155"/>
      <c r="Q100" s="149"/>
      <c r="R100" s="149"/>
      <c r="S100" s="149">
        <v>1</v>
      </c>
      <c r="T100" s="332"/>
      <c r="U100" s="149"/>
      <c r="V100" s="333"/>
    </row>
    <row r="101" spans="1:22" x14ac:dyDescent="0.3">
      <c r="A101" s="174" t="s">
        <v>493</v>
      </c>
      <c r="B101" s="174" t="s">
        <v>238</v>
      </c>
      <c r="C101" s="149" t="s">
        <v>407</v>
      </c>
      <c r="D101" s="149" t="s">
        <v>401</v>
      </c>
      <c r="E101" s="149" t="s">
        <v>399</v>
      </c>
      <c r="F101" s="149"/>
      <c r="G101" s="327"/>
      <c r="H101" s="252"/>
      <c r="I101" s="328">
        <f>J101+K101</f>
        <v>10</v>
      </c>
      <c r="J101" s="334">
        <v>4</v>
      </c>
      <c r="K101" s="330">
        <f>SUM(L101:U101)</f>
        <v>6</v>
      </c>
      <c r="L101" s="149"/>
      <c r="M101" s="149">
        <v>1</v>
      </c>
      <c r="N101" s="149"/>
      <c r="O101" s="149">
        <v>1</v>
      </c>
      <c r="P101" s="155"/>
      <c r="Q101" s="149">
        <v>1</v>
      </c>
      <c r="R101" s="149">
        <v>1</v>
      </c>
      <c r="S101" s="149"/>
      <c r="T101" s="332">
        <v>1</v>
      </c>
      <c r="U101" s="149">
        <v>1</v>
      </c>
      <c r="V101" s="333"/>
    </row>
    <row r="102" spans="1:22" x14ac:dyDescent="0.3">
      <c r="A102" s="174" t="s">
        <v>494</v>
      </c>
      <c r="B102" s="174" t="s">
        <v>319</v>
      </c>
      <c r="C102" s="149" t="s">
        <v>407</v>
      </c>
      <c r="D102" s="149"/>
      <c r="E102" s="149"/>
      <c r="F102" s="149"/>
      <c r="G102" s="327" t="s">
        <v>399</v>
      </c>
      <c r="H102" s="252">
        <v>1</v>
      </c>
      <c r="I102" s="328">
        <f>J102+K102</f>
        <v>3</v>
      </c>
      <c r="J102" s="334">
        <v>3</v>
      </c>
      <c r="K102" s="330">
        <f>SUM(L102:U102)</f>
        <v>0</v>
      </c>
      <c r="L102" s="149"/>
      <c r="M102" s="149"/>
      <c r="N102" s="149"/>
      <c r="O102" s="149"/>
      <c r="P102" s="155"/>
      <c r="Q102" s="149"/>
      <c r="R102" s="149"/>
      <c r="S102" s="149"/>
      <c r="T102" s="332"/>
      <c r="U102" s="149"/>
      <c r="V102" s="333"/>
    </row>
    <row r="103" spans="1:22" x14ac:dyDescent="0.3">
      <c r="A103" s="174" t="s">
        <v>495</v>
      </c>
      <c r="B103" s="174" t="s">
        <v>319</v>
      </c>
      <c r="C103" s="149"/>
      <c r="D103" s="149" t="s">
        <v>401</v>
      </c>
      <c r="E103" s="149"/>
      <c r="F103" s="149"/>
      <c r="G103" s="327"/>
      <c r="H103" s="252"/>
      <c r="I103" s="328">
        <f>J103+K103</f>
        <v>1</v>
      </c>
      <c r="J103" s="334">
        <v>1</v>
      </c>
      <c r="K103" s="330">
        <f>SUM(L103:U103)</f>
        <v>0</v>
      </c>
      <c r="L103" s="149"/>
      <c r="M103" s="149"/>
      <c r="N103" s="149"/>
      <c r="O103" s="149"/>
      <c r="P103" s="155"/>
      <c r="Q103" s="149"/>
      <c r="R103" s="149"/>
      <c r="S103" s="149"/>
      <c r="T103" s="332"/>
      <c r="U103" s="149"/>
      <c r="V103" s="333"/>
    </row>
    <row r="104" spans="1:22" x14ac:dyDescent="0.3">
      <c r="A104" s="174" t="s">
        <v>496</v>
      </c>
      <c r="B104" s="174" t="s">
        <v>353</v>
      </c>
      <c r="C104" s="149"/>
      <c r="D104" s="149"/>
      <c r="E104" s="149" t="s">
        <v>399</v>
      </c>
      <c r="F104" s="149"/>
      <c r="G104" s="327"/>
      <c r="H104" s="252"/>
      <c r="I104" s="328">
        <f>J104+K104</f>
        <v>1</v>
      </c>
      <c r="J104" s="334">
        <v>1</v>
      </c>
      <c r="K104" s="330">
        <f>SUM(L104:U104)</f>
        <v>0</v>
      </c>
      <c r="L104" s="149"/>
      <c r="M104" s="149"/>
      <c r="N104" s="149"/>
      <c r="O104" s="149"/>
      <c r="P104" s="155"/>
      <c r="Q104" s="149"/>
      <c r="R104" s="149"/>
      <c r="S104" s="149"/>
      <c r="T104" s="332"/>
      <c r="U104" s="149"/>
      <c r="V104" s="333"/>
    </row>
    <row r="105" spans="1:22" x14ac:dyDescent="0.3">
      <c r="A105" s="174" t="s">
        <v>497</v>
      </c>
      <c r="B105" s="174" t="s">
        <v>245</v>
      </c>
      <c r="C105" s="149" t="s">
        <v>407</v>
      </c>
      <c r="D105" s="149" t="s">
        <v>401</v>
      </c>
      <c r="E105" s="149"/>
      <c r="F105" s="149"/>
      <c r="G105" s="327"/>
      <c r="H105" s="252"/>
      <c r="I105" s="328">
        <f>J105+K105</f>
        <v>6</v>
      </c>
      <c r="J105" s="334">
        <v>6</v>
      </c>
      <c r="K105" s="330">
        <f>SUM(L105:U105)</f>
        <v>0</v>
      </c>
      <c r="L105" s="149"/>
      <c r="M105" s="149"/>
      <c r="N105" s="149"/>
      <c r="O105" s="149"/>
      <c r="P105" s="155"/>
      <c r="Q105" s="149"/>
      <c r="R105" s="149"/>
      <c r="S105" s="149"/>
      <c r="T105" s="332"/>
      <c r="U105" s="149"/>
      <c r="V105" s="333"/>
    </row>
    <row r="106" spans="1:22" x14ac:dyDescent="0.3">
      <c r="A106" s="174" t="s">
        <v>498</v>
      </c>
      <c r="B106" s="174" t="s">
        <v>420</v>
      </c>
      <c r="C106" s="153" t="s">
        <v>407</v>
      </c>
      <c r="D106" s="153"/>
      <c r="E106" s="153" t="s">
        <v>399</v>
      </c>
      <c r="F106" s="153"/>
      <c r="G106" s="327"/>
      <c r="H106" s="252"/>
      <c r="I106" s="328">
        <f>J106+K106</f>
        <v>2</v>
      </c>
      <c r="J106" s="334">
        <v>2</v>
      </c>
      <c r="K106" s="330">
        <f>SUM(L106:U106)</f>
        <v>0</v>
      </c>
      <c r="L106" s="149"/>
      <c r="M106" s="149"/>
      <c r="N106" s="149"/>
      <c r="O106" s="149"/>
      <c r="P106" s="155"/>
      <c r="Q106" s="149"/>
      <c r="R106" s="149"/>
      <c r="S106" s="149"/>
      <c r="T106" s="332"/>
      <c r="U106" s="149"/>
      <c r="V106" s="333"/>
    </row>
    <row r="107" spans="1:22" x14ac:dyDescent="0.3">
      <c r="A107" s="174" t="s">
        <v>499</v>
      </c>
      <c r="B107" s="174" t="s">
        <v>319</v>
      </c>
      <c r="C107" s="149"/>
      <c r="D107" s="149"/>
      <c r="E107" s="149" t="s">
        <v>399</v>
      </c>
      <c r="F107" s="149"/>
      <c r="G107" s="327"/>
      <c r="H107" s="252"/>
      <c r="I107" s="328">
        <f>J107+K107</f>
        <v>21</v>
      </c>
      <c r="J107" s="334">
        <v>21</v>
      </c>
      <c r="K107" s="330">
        <f>SUM(L107:U107)</f>
        <v>0</v>
      </c>
      <c r="L107" s="149"/>
      <c r="M107" s="149"/>
      <c r="N107" s="149"/>
      <c r="O107" s="149"/>
      <c r="P107" s="155"/>
      <c r="Q107" s="149"/>
      <c r="R107" s="149"/>
      <c r="S107" s="149"/>
      <c r="T107" s="332"/>
      <c r="U107" s="149"/>
      <c r="V107" s="333"/>
    </row>
    <row r="108" spans="1:22" x14ac:dyDescent="0.3">
      <c r="A108" s="174" t="s">
        <v>500</v>
      </c>
      <c r="B108" s="174" t="s">
        <v>360</v>
      </c>
      <c r="C108" s="149"/>
      <c r="D108" s="149"/>
      <c r="E108" s="149" t="s">
        <v>399</v>
      </c>
      <c r="F108" s="149"/>
      <c r="G108" s="327"/>
      <c r="H108" s="252"/>
      <c r="I108" s="328">
        <f>J108+K108</f>
        <v>11</v>
      </c>
      <c r="J108" s="334">
        <v>7</v>
      </c>
      <c r="K108" s="330">
        <f>SUM(L108:U108)</f>
        <v>4</v>
      </c>
      <c r="L108" s="149"/>
      <c r="M108" s="149">
        <v>1</v>
      </c>
      <c r="N108" s="149">
        <v>1</v>
      </c>
      <c r="O108" s="149">
        <v>1</v>
      </c>
      <c r="P108" s="155"/>
      <c r="Q108" s="149">
        <v>1</v>
      </c>
      <c r="R108" s="149"/>
      <c r="S108" s="149"/>
      <c r="T108" s="332"/>
      <c r="U108" s="149"/>
      <c r="V108" s="333"/>
    </row>
    <row r="109" spans="1:22" x14ac:dyDescent="0.3">
      <c r="A109" s="245" t="s">
        <v>501</v>
      </c>
      <c r="B109" s="336" t="s">
        <v>319</v>
      </c>
      <c r="C109" s="149" t="s">
        <v>407</v>
      </c>
      <c r="D109" s="149"/>
      <c r="E109" s="149"/>
      <c r="F109" s="149"/>
      <c r="G109" s="327"/>
      <c r="H109" s="252"/>
      <c r="I109" s="328">
        <f>J109+K109</f>
        <v>2</v>
      </c>
      <c r="J109" s="334">
        <v>2</v>
      </c>
      <c r="K109" s="330">
        <f>SUM(L109:U109)</f>
        <v>0</v>
      </c>
      <c r="L109" s="149"/>
      <c r="M109" s="149"/>
      <c r="N109" s="149"/>
      <c r="O109" s="149"/>
      <c r="P109" s="155"/>
      <c r="Q109" s="149"/>
      <c r="R109" s="149"/>
      <c r="S109" s="149"/>
      <c r="T109" s="332"/>
      <c r="U109" s="149"/>
      <c r="V109" s="333"/>
    </row>
    <row r="110" spans="1:22" x14ac:dyDescent="0.3">
      <c r="A110" s="174" t="s">
        <v>665</v>
      </c>
      <c r="B110" s="174" t="s">
        <v>657</v>
      </c>
      <c r="C110" s="153"/>
      <c r="D110" s="153"/>
      <c r="E110" s="153" t="s">
        <v>399</v>
      </c>
      <c r="F110" s="153"/>
      <c r="G110" s="327"/>
      <c r="H110" s="252"/>
      <c r="I110" s="328">
        <f>J110+K110</f>
        <v>1</v>
      </c>
      <c r="J110" s="334">
        <v>0</v>
      </c>
      <c r="K110" s="330">
        <f>SUM(L110:U110)</f>
        <v>1</v>
      </c>
      <c r="L110" s="149"/>
      <c r="M110" s="149"/>
      <c r="N110" s="149"/>
      <c r="O110" s="149">
        <v>1</v>
      </c>
      <c r="P110" s="155"/>
      <c r="Q110" s="149"/>
      <c r="R110" s="149"/>
      <c r="S110" s="149"/>
      <c r="T110" s="332"/>
      <c r="U110" s="149"/>
      <c r="V110" s="333"/>
    </row>
    <row r="111" spans="1:22" x14ac:dyDescent="0.3">
      <c r="A111" s="174" t="s">
        <v>502</v>
      </c>
      <c r="B111" s="174" t="s">
        <v>353</v>
      </c>
      <c r="C111" s="149"/>
      <c r="D111" s="149"/>
      <c r="E111" s="149" t="s">
        <v>399</v>
      </c>
      <c r="F111" s="149"/>
      <c r="G111" s="327" t="s">
        <v>399</v>
      </c>
      <c r="H111" s="252">
        <v>1</v>
      </c>
      <c r="I111" s="328">
        <f>J111+K111</f>
        <v>3</v>
      </c>
      <c r="J111" s="334">
        <v>3</v>
      </c>
      <c r="K111" s="330">
        <f>SUM(L111:U111)</f>
        <v>0</v>
      </c>
      <c r="L111" s="149"/>
      <c r="M111" s="149"/>
      <c r="N111" s="149"/>
      <c r="O111" s="149"/>
      <c r="P111" s="155"/>
      <c r="Q111" s="149"/>
      <c r="R111" s="149"/>
      <c r="S111" s="149"/>
      <c r="T111" s="332"/>
      <c r="U111" s="149"/>
      <c r="V111" s="333"/>
    </row>
    <row r="112" spans="1:22" x14ac:dyDescent="0.3">
      <c r="A112" s="174" t="s">
        <v>614</v>
      </c>
      <c r="B112" s="174" t="s">
        <v>591</v>
      </c>
      <c r="C112" s="149"/>
      <c r="D112" s="149"/>
      <c r="E112" s="149" t="s">
        <v>399</v>
      </c>
      <c r="F112" s="149"/>
      <c r="G112" s="327" t="s">
        <v>399</v>
      </c>
      <c r="H112" s="252">
        <v>3</v>
      </c>
      <c r="I112" s="328">
        <f>J112+K112</f>
        <v>1</v>
      </c>
      <c r="J112" s="334">
        <v>0</v>
      </c>
      <c r="K112" s="330">
        <f>SUM(L112:U112)</f>
        <v>1</v>
      </c>
      <c r="L112" s="149">
        <v>1</v>
      </c>
      <c r="M112" s="149"/>
      <c r="N112" s="149"/>
      <c r="O112" s="149"/>
      <c r="P112" s="155"/>
      <c r="Q112" s="149"/>
      <c r="R112" s="149"/>
      <c r="S112" s="149"/>
      <c r="T112" s="332"/>
      <c r="U112" s="149"/>
      <c r="V112" s="333"/>
    </row>
    <row r="113" spans="1:22" x14ac:dyDescent="0.3">
      <c r="A113" s="174" t="s">
        <v>503</v>
      </c>
      <c r="B113" s="174" t="s">
        <v>319</v>
      </c>
      <c r="C113" s="149"/>
      <c r="D113" s="149"/>
      <c r="E113" s="149" t="s">
        <v>399</v>
      </c>
      <c r="F113" s="149"/>
      <c r="G113" s="327"/>
      <c r="H113" s="252"/>
      <c r="I113" s="328">
        <f>J113+K113</f>
        <v>2</v>
      </c>
      <c r="J113" s="334">
        <v>2</v>
      </c>
      <c r="K113" s="330">
        <f>SUM(L113:U113)</f>
        <v>0</v>
      </c>
      <c r="L113" s="149"/>
      <c r="M113" s="149"/>
      <c r="N113" s="149"/>
      <c r="O113" s="149"/>
      <c r="P113" s="155"/>
      <c r="Q113" s="149"/>
      <c r="R113" s="149"/>
      <c r="S113" s="149"/>
      <c r="T113" s="332"/>
      <c r="U113" s="149"/>
      <c r="V113" s="333"/>
    </row>
    <row r="114" spans="1:22" x14ac:dyDescent="0.3">
      <c r="A114" s="174" t="s">
        <v>564</v>
      </c>
      <c r="B114" s="174" t="s">
        <v>256</v>
      </c>
      <c r="C114" s="149" t="s">
        <v>407</v>
      </c>
      <c r="D114" s="149"/>
      <c r="E114" s="149"/>
      <c r="F114" s="149"/>
      <c r="G114" s="327" t="s">
        <v>405</v>
      </c>
      <c r="H114" s="252"/>
      <c r="I114" s="328">
        <f>J114+K114</f>
        <v>6</v>
      </c>
      <c r="J114" s="334">
        <v>1</v>
      </c>
      <c r="K114" s="330">
        <f>SUM(L114:U114)</f>
        <v>5</v>
      </c>
      <c r="L114" s="149">
        <v>1</v>
      </c>
      <c r="M114" s="149">
        <v>1</v>
      </c>
      <c r="N114" s="149"/>
      <c r="O114" s="149">
        <v>1</v>
      </c>
      <c r="P114" s="155"/>
      <c r="Q114" s="149"/>
      <c r="R114" s="149">
        <v>1</v>
      </c>
      <c r="S114" s="149"/>
      <c r="T114" s="332">
        <v>1</v>
      </c>
      <c r="U114" s="149"/>
      <c r="V114" s="333"/>
    </row>
    <row r="115" spans="1:22" x14ac:dyDescent="0.3">
      <c r="A115" s="174" t="s">
        <v>685</v>
      </c>
      <c r="B115" s="174" t="s">
        <v>322</v>
      </c>
      <c r="C115" s="153"/>
      <c r="D115" s="153" t="s">
        <v>401</v>
      </c>
      <c r="E115" s="153"/>
      <c r="F115" s="153"/>
      <c r="G115" s="327"/>
      <c r="H115" s="252"/>
      <c r="I115" s="328">
        <f>J115+K115</f>
        <v>23</v>
      </c>
      <c r="J115" s="334">
        <v>22</v>
      </c>
      <c r="K115" s="330">
        <f>SUM(L115:U115)</f>
        <v>1</v>
      </c>
      <c r="L115" s="149"/>
      <c r="M115" s="149"/>
      <c r="N115" s="149"/>
      <c r="O115" s="149"/>
      <c r="P115" s="155"/>
      <c r="Q115" s="149">
        <v>1</v>
      </c>
      <c r="R115" s="149"/>
      <c r="S115" s="149"/>
      <c r="T115" s="332"/>
      <c r="U115" s="149"/>
      <c r="V115" s="333"/>
    </row>
    <row r="116" spans="1:22" x14ac:dyDescent="0.3">
      <c r="A116" s="174" t="s">
        <v>504</v>
      </c>
      <c r="B116" s="174" t="s">
        <v>245</v>
      </c>
      <c r="C116" s="153" t="s">
        <v>407</v>
      </c>
      <c r="D116" s="153"/>
      <c r="E116" s="153"/>
      <c r="F116" s="153" t="s">
        <v>443</v>
      </c>
      <c r="G116" s="327" t="s">
        <v>580</v>
      </c>
      <c r="H116" s="252">
        <v>1</v>
      </c>
      <c r="I116" s="328">
        <f>J116+K116</f>
        <v>7</v>
      </c>
      <c r="J116" s="334">
        <v>4</v>
      </c>
      <c r="K116" s="330">
        <f>SUM(L116:U116)</f>
        <v>3</v>
      </c>
      <c r="L116" s="149">
        <v>1</v>
      </c>
      <c r="M116" s="149">
        <v>1</v>
      </c>
      <c r="N116" s="149"/>
      <c r="O116" s="149">
        <v>1</v>
      </c>
      <c r="P116" s="155"/>
      <c r="Q116" s="149"/>
      <c r="R116" s="149"/>
      <c r="S116" s="149"/>
      <c r="T116" s="332"/>
      <c r="U116" s="149"/>
      <c r="V116" s="333"/>
    </row>
    <row r="117" spans="1:22" x14ac:dyDescent="0.3">
      <c r="A117" s="174" t="s">
        <v>505</v>
      </c>
      <c r="B117" s="174" t="s">
        <v>301</v>
      </c>
      <c r="C117" s="153"/>
      <c r="D117" s="153"/>
      <c r="E117" s="153" t="s">
        <v>399</v>
      </c>
      <c r="F117" s="153"/>
      <c r="G117" s="327"/>
      <c r="H117" s="252"/>
      <c r="I117" s="328">
        <f>J117+K117</f>
        <v>2</v>
      </c>
      <c r="J117" s="334">
        <v>2</v>
      </c>
      <c r="K117" s="330">
        <f>SUM(L117:U117)</f>
        <v>0</v>
      </c>
      <c r="L117" s="149"/>
      <c r="M117" s="149"/>
      <c r="N117" s="149"/>
      <c r="O117" s="149"/>
      <c r="P117" s="155"/>
      <c r="Q117" s="149"/>
      <c r="R117" s="149"/>
      <c r="S117" s="149"/>
      <c r="T117" s="332"/>
      <c r="U117" s="149"/>
      <c r="V117" s="333"/>
    </row>
    <row r="118" spans="1:22" x14ac:dyDescent="0.3">
      <c r="A118" s="174" t="s">
        <v>506</v>
      </c>
      <c r="B118" s="174" t="s">
        <v>322</v>
      </c>
      <c r="C118" s="149" t="s">
        <v>407</v>
      </c>
      <c r="D118" s="149"/>
      <c r="E118" s="149"/>
      <c r="F118" s="149"/>
      <c r="G118" s="327"/>
      <c r="H118" s="252"/>
      <c r="I118" s="328">
        <f>J118+K118</f>
        <v>2</v>
      </c>
      <c r="J118" s="334">
        <v>2</v>
      </c>
      <c r="K118" s="330">
        <f>SUM(L118:U118)</f>
        <v>0</v>
      </c>
      <c r="L118" s="149"/>
      <c r="M118" s="149"/>
      <c r="N118" s="149"/>
      <c r="O118" s="149"/>
      <c r="P118" s="155"/>
      <c r="Q118" s="149"/>
      <c r="R118" s="149"/>
      <c r="S118" s="149"/>
      <c r="T118" s="332"/>
      <c r="U118" s="149"/>
      <c r="V118" s="333"/>
    </row>
    <row r="119" spans="1:22" x14ac:dyDescent="0.3">
      <c r="A119" s="174" t="s">
        <v>507</v>
      </c>
      <c r="B119" s="174" t="s">
        <v>319</v>
      </c>
      <c r="C119" s="153"/>
      <c r="D119" s="153"/>
      <c r="E119" s="153" t="s">
        <v>399</v>
      </c>
      <c r="F119" s="153"/>
      <c r="G119" s="335"/>
      <c r="H119" s="153"/>
      <c r="I119" s="328">
        <f>J119+K119</f>
        <v>2</v>
      </c>
      <c r="J119" s="334">
        <v>2</v>
      </c>
      <c r="K119" s="330">
        <f>SUM(L119:U119)</f>
        <v>0</v>
      </c>
      <c r="L119" s="149"/>
      <c r="M119" s="149"/>
      <c r="N119" s="149"/>
      <c r="O119" s="149"/>
      <c r="P119" s="155"/>
      <c r="Q119" s="149"/>
      <c r="R119" s="149"/>
      <c r="S119" s="149"/>
      <c r="T119" s="332"/>
      <c r="U119" s="155"/>
      <c r="V119" s="333"/>
    </row>
    <row r="120" spans="1:22" x14ac:dyDescent="0.3">
      <c r="A120" s="174" t="s">
        <v>508</v>
      </c>
      <c r="B120" s="174" t="s">
        <v>360</v>
      </c>
      <c r="C120" s="149"/>
      <c r="D120" s="149"/>
      <c r="E120" s="149" t="s">
        <v>399</v>
      </c>
      <c r="F120" s="149"/>
      <c r="G120" s="327"/>
      <c r="H120" s="252"/>
      <c r="I120" s="328">
        <f>J120+K120</f>
        <v>1</v>
      </c>
      <c r="J120" s="334">
        <v>1</v>
      </c>
      <c r="K120" s="330">
        <f>SUM(L120:U120)</f>
        <v>0</v>
      </c>
      <c r="L120" s="149"/>
      <c r="M120" s="149"/>
      <c r="N120" s="149"/>
      <c r="O120" s="149"/>
      <c r="P120" s="155"/>
      <c r="Q120" s="149"/>
      <c r="R120" s="149"/>
      <c r="S120" s="149"/>
      <c r="T120" s="332"/>
      <c r="U120" s="149"/>
      <c r="V120" s="333"/>
    </row>
    <row r="121" spans="1:22" x14ac:dyDescent="0.3">
      <c r="A121" s="174" t="s">
        <v>509</v>
      </c>
      <c r="B121" s="174" t="s">
        <v>245</v>
      </c>
      <c r="C121" s="153" t="s">
        <v>407</v>
      </c>
      <c r="D121" s="153"/>
      <c r="E121" s="153"/>
      <c r="F121" s="153"/>
      <c r="G121" s="327" t="s">
        <v>399</v>
      </c>
      <c r="H121" s="252">
        <v>1</v>
      </c>
      <c r="I121" s="328">
        <f>J121+K121</f>
        <v>4</v>
      </c>
      <c r="J121" s="334">
        <v>4</v>
      </c>
      <c r="K121" s="330">
        <f>SUM(L121:U121)</f>
        <v>0</v>
      </c>
      <c r="L121" s="149"/>
      <c r="M121" s="149"/>
      <c r="N121" s="149"/>
      <c r="O121" s="149"/>
      <c r="P121" s="155"/>
      <c r="Q121" s="149"/>
      <c r="R121" s="149"/>
      <c r="S121" s="149"/>
      <c r="T121" s="332"/>
      <c r="U121" s="149"/>
      <c r="V121" s="333"/>
    </row>
    <row r="122" spans="1:22" x14ac:dyDescent="0.3">
      <c r="A122" s="174" t="s">
        <v>510</v>
      </c>
      <c r="B122" s="174" t="s">
        <v>353</v>
      </c>
      <c r="C122" s="153"/>
      <c r="D122" s="153"/>
      <c r="E122" s="153" t="s">
        <v>399</v>
      </c>
      <c r="F122" s="153"/>
      <c r="G122" s="327"/>
      <c r="H122" s="252"/>
      <c r="I122" s="328">
        <f>J122+K122</f>
        <v>1</v>
      </c>
      <c r="J122" s="334">
        <v>1</v>
      </c>
      <c r="K122" s="330">
        <f>SUM(L122:U122)</f>
        <v>0</v>
      </c>
      <c r="L122" s="149"/>
      <c r="M122" s="149"/>
      <c r="N122" s="149"/>
      <c r="O122" s="149"/>
      <c r="P122" s="155"/>
      <c r="Q122" s="149"/>
      <c r="R122" s="149"/>
      <c r="S122" s="149"/>
      <c r="T122" s="332"/>
      <c r="U122" s="149"/>
      <c r="V122" s="333"/>
    </row>
    <row r="123" spans="1:22" x14ac:dyDescent="0.3">
      <c r="A123" s="174" t="s">
        <v>511</v>
      </c>
      <c r="B123" s="174" t="s">
        <v>301</v>
      </c>
      <c r="C123" s="149"/>
      <c r="D123" s="149"/>
      <c r="E123" s="149" t="s">
        <v>399</v>
      </c>
      <c r="F123" s="149"/>
      <c r="G123" s="327" t="s">
        <v>399</v>
      </c>
      <c r="H123" s="252">
        <v>1</v>
      </c>
      <c r="I123" s="328">
        <f>J123+K123</f>
        <v>14</v>
      </c>
      <c r="J123" s="334">
        <v>13</v>
      </c>
      <c r="K123" s="330">
        <f>SUM(L123:U123)</f>
        <v>1</v>
      </c>
      <c r="L123" s="149"/>
      <c r="M123" s="149"/>
      <c r="N123" s="149"/>
      <c r="O123" s="149"/>
      <c r="P123" s="155"/>
      <c r="Q123" s="149"/>
      <c r="R123" s="149"/>
      <c r="S123" s="149"/>
      <c r="T123" s="332"/>
      <c r="U123" s="149">
        <v>1</v>
      </c>
      <c r="V123" s="333"/>
    </row>
    <row r="124" spans="1:22" x14ac:dyDescent="0.3">
      <c r="A124" s="174" t="s">
        <v>621</v>
      </c>
      <c r="B124" s="174" t="s">
        <v>591</v>
      </c>
      <c r="C124" s="153"/>
      <c r="D124" s="153"/>
      <c r="E124" s="153"/>
      <c r="F124" s="153"/>
      <c r="G124" s="327" t="s">
        <v>399</v>
      </c>
      <c r="H124" s="252">
        <v>3</v>
      </c>
      <c r="I124" s="328">
        <f>J124+K124</f>
        <v>1</v>
      </c>
      <c r="J124" s="334">
        <v>0</v>
      </c>
      <c r="K124" s="330">
        <f>SUM(L124:U124)</f>
        <v>1</v>
      </c>
      <c r="L124" s="149">
        <v>1</v>
      </c>
      <c r="M124" s="149"/>
      <c r="N124" s="149"/>
      <c r="O124" s="149"/>
      <c r="P124" s="155"/>
      <c r="Q124" s="149"/>
      <c r="R124" s="149"/>
      <c r="S124" s="149"/>
      <c r="T124" s="332"/>
      <c r="U124" s="149"/>
      <c r="V124" s="333"/>
    </row>
    <row r="125" spans="1:22" x14ac:dyDescent="0.3">
      <c r="A125" s="174" t="s">
        <v>512</v>
      </c>
      <c r="B125" s="174" t="s">
        <v>319</v>
      </c>
      <c r="C125" s="149"/>
      <c r="D125" s="149" t="s">
        <v>401</v>
      </c>
      <c r="E125" s="149"/>
      <c r="F125" s="149"/>
      <c r="G125" s="327"/>
      <c r="H125" s="252"/>
      <c r="I125" s="328">
        <f>J125+K125</f>
        <v>1</v>
      </c>
      <c r="J125" s="334">
        <v>1</v>
      </c>
      <c r="K125" s="330">
        <f>SUM(L125:U125)</f>
        <v>0</v>
      </c>
      <c r="L125" s="149"/>
      <c r="M125" s="149"/>
      <c r="N125" s="149"/>
      <c r="O125" s="149"/>
      <c r="P125" s="155"/>
      <c r="Q125" s="149"/>
      <c r="R125" s="149"/>
      <c r="S125" s="149"/>
      <c r="T125" s="332"/>
      <c r="U125" s="149"/>
      <c r="V125" s="333"/>
    </row>
    <row r="126" spans="1:22" x14ac:dyDescent="0.3">
      <c r="A126" s="174" t="s">
        <v>513</v>
      </c>
      <c r="B126" s="174" t="s">
        <v>322</v>
      </c>
      <c r="C126" s="149"/>
      <c r="D126" s="149" t="s">
        <v>401</v>
      </c>
      <c r="E126" s="149"/>
      <c r="F126" s="149"/>
      <c r="G126" s="327"/>
      <c r="H126" s="252"/>
      <c r="I126" s="328">
        <f>J126+K126</f>
        <v>1</v>
      </c>
      <c r="J126" s="334">
        <v>1</v>
      </c>
      <c r="K126" s="330">
        <f>SUM(L126:U126)</f>
        <v>0</v>
      </c>
      <c r="L126" s="149"/>
      <c r="M126" s="149"/>
      <c r="N126" s="149"/>
      <c r="O126" s="149"/>
      <c r="P126" s="155"/>
      <c r="Q126" s="149"/>
      <c r="R126" s="149"/>
      <c r="S126" s="149"/>
      <c r="T126" s="332"/>
      <c r="U126" s="149"/>
      <c r="V126" s="333"/>
    </row>
    <row r="127" spans="1:22" x14ac:dyDescent="0.3">
      <c r="A127" s="174" t="s">
        <v>514</v>
      </c>
      <c r="B127" s="174" t="s">
        <v>301</v>
      </c>
      <c r="C127" s="153"/>
      <c r="D127" s="153"/>
      <c r="E127" s="153" t="s">
        <v>399</v>
      </c>
      <c r="F127" s="153"/>
      <c r="G127" s="327"/>
      <c r="H127" s="252"/>
      <c r="I127" s="328">
        <f>J127+K127</f>
        <v>2</v>
      </c>
      <c r="J127" s="334">
        <v>2</v>
      </c>
      <c r="K127" s="330">
        <f>SUM(L127:U127)</f>
        <v>0</v>
      </c>
      <c r="L127" s="149"/>
      <c r="M127" s="149"/>
      <c r="N127" s="149"/>
      <c r="O127" s="149"/>
      <c r="P127" s="155"/>
      <c r="Q127" s="149"/>
      <c r="R127" s="149"/>
      <c r="S127" s="149"/>
      <c r="T127" s="332"/>
      <c r="U127" s="149"/>
      <c r="V127" s="333"/>
    </row>
    <row r="128" spans="1:22" x14ac:dyDescent="0.3">
      <c r="A128" s="174" t="s">
        <v>515</v>
      </c>
      <c r="B128" s="174" t="s">
        <v>322</v>
      </c>
      <c r="C128" s="153"/>
      <c r="D128" s="153" t="s">
        <v>401</v>
      </c>
      <c r="E128" s="153"/>
      <c r="F128" s="153"/>
      <c r="G128" s="327"/>
      <c r="H128" s="252"/>
      <c r="I128" s="328">
        <f>J128+K128</f>
        <v>1</v>
      </c>
      <c r="J128" s="334">
        <v>1</v>
      </c>
      <c r="K128" s="330">
        <f>SUM(L128:U128)</f>
        <v>0</v>
      </c>
      <c r="L128" s="149"/>
      <c r="M128" s="149"/>
      <c r="N128" s="149"/>
      <c r="O128" s="149"/>
      <c r="P128" s="155"/>
      <c r="Q128" s="149"/>
      <c r="R128" s="149"/>
      <c r="S128" s="149"/>
      <c r="T128" s="332"/>
      <c r="U128" s="149"/>
      <c r="V128" s="333"/>
    </row>
    <row r="129" spans="1:22" x14ac:dyDescent="0.3">
      <c r="A129" s="174" t="s">
        <v>516</v>
      </c>
      <c r="B129" s="174" t="s">
        <v>327</v>
      </c>
      <c r="C129" s="153"/>
      <c r="D129" s="153" t="s">
        <v>401</v>
      </c>
      <c r="E129" s="153"/>
      <c r="F129" s="153"/>
      <c r="G129" s="327"/>
      <c r="H129" s="252"/>
      <c r="I129" s="328">
        <f>J129+K129</f>
        <v>6</v>
      </c>
      <c r="J129" s="334">
        <v>6</v>
      </c>
      <c r="K129" s="330">
        <f>SUM(L129:U129)</f>
        <v>0</v>
      </c>
      <c r="L129" s="149"/>
      <c r="M129" s="149"/>
      <c r="N129" s="149"/>
      <c r="O129" s="149"/>
      <c r="P129" s="155"/>
      <c r="Q129" s="149"/>
      <c r="R129" s="149"/>
      <c r="S129" s="149"/>
      <c r="T129" s="332"/>
      <c r="U129" s="149"/>
      <c r="V129" s="333"/>
    </row>
    <row r="130" spans="1:22" x14ac:dyDescent="0.3">
      <c r="A130" s="174" t="s">
        <v>517</v>
      </c>
      <c r="B130" s="174" t="s">
        <v>360</v>
      </c>
      <c r="C130" s="153"/>
      <c r="D130" s="153"/>
      <c r="E130" s="153" t="s">
        <v>399</v>
      </c>
      <c r="F130" s="153"/>
      <c r="G130" s="327"/>
      <c r="H130" s="252"/>
      <c r="I130" s="328">
        <f>J130+K130</f>
        <v>1</v>
      </c>
      <c r="J130" s="334">
        <v>1</v>
      </c>
      <c r="K130" s="330">
        <f>SUM(L130:U130)</f>
        <v>0</v>
      </c>
      <c r="L130" s="149"/>
      <c r="M130" s="149"/>
      <c r="N130" s="149"/>
      <c r="O130" s="149"/>
      <c r="P130" s="155"/>
      <c r="Q130" s="149"/>
      <c r="R130" s="149"/>
      <c r="S130" s="149"/>
      <c r="T130" s="332"/>
      <c r="U130" s="149"/>
      <c r="V130" s="333"/>
    </row>
    <row r="131" spans="1:22" x14ac:dyDescent="0.3">
      <c r="A131" s="174" t="s">
        <v>518</v>
      </c>
      <c r="B131" s="174" t="s">
        <v>360</v>
      </c>
      <c r="C131" s="153"/>
      <c r="D131" s="153"/>
      <c r="E131" s="153"/>
      <c r="F131" s="153"/>
      <c r="G131" s="327"/>
      <c r="H131" s="252" t="s">
        <v>405</v>
      </c>
      <c r="I131" s="328">
        <f>J131+K131</f>
        <v>7</v>
      </c>
      <c r="J131" s="334">
        <v>5</v>
      </c>
      <c r="K131" s="330">
        <f>SUM(L131:U131)</f>
        <v>2</v>
      </c>
      <c r="L131" s="149"/>
      <c r="M131" s="149">
        <v>1</v>
      </c>
      <c r="N131" s="149">
        <v>1</v>
      </c>
      <c r="O131" s="149"/>
      <c r="P131" s="155"/>
      <c r="Q131" s="149"/>
      <c r="R131" s="149"/>
      <c r="S131" s="149"/>
      <c r="T131" s="332"/>
      <c r="U131" s="149"/>
      <c r="V131" s="333"/>
    </row>
    <row r="132" spans="1:22" x14ac:dyDescent="0.3">
      <c r="A132" s="174" t="s">
        <v>519</v>
      </c>
      <c r="B132" s="174" t="s">
        <v>520</v>
      </c>
      <c r="C132" s="149" t="s">
        <v>407</v>
      </c>
      <c r="D132" s="149"/>
      <c r="E132" s="149"/>
      <c r="F132" s="149" t="s">
        <v>445</v>
      </c>
      <c r="G132" s="327"/>
      <c r="H132" s="252"/>
      <c r="I132" s="328">
        <f>J132+K132</f>
        <v>1</v>
      </c>
      <c r="J132" s="334">
        <v>1</v>
      </c>
      <c r="K132" s="330">
        <f>SUM(L132:U132)</f>
        <v>0</v>
      </c>
      <c r="L132" s="149"/>
      <c r="M132" s="149"/>
      <c r="N132" s="149"/>
      <c r="O132" s="149"/>
      <c r="P132" s="155"/>
      <c r="Q132" s="149"/>
      <c r="R132" s="149"/>
      <c r="S132" s="149"/>
      <c r="T132" s="332"/>
      <c r="U132" s="149"/>
      <c r="V132" s="333"/>
    </row>
    <row r="133" spans="1:22" x14ac:dyDescent="0.3">
      <c r="A133" s="174" t="s">
        <v>521</v>
      </c>
      <c r="B133" s="174" t="s">
        <v>417</v>
      </c>
      <c r="C133" s="149"/>
      <c r="D133" s="149" t="s">
        <v>401</v>
      </c>
      <c r="E133" s="149"/>
      <c r="F133" s="149"/>
      <c r="G133" s="327"/>
      <c r="H133" s="252"/>
      <c r="I133" s="328">
        <f>J133+K133</f>
        <v>11</v>
      </c>
      <c r="J133" s="334">
        <v>11</v>
      </c>
      <c r="K133" s="330">
        <f>SUM(L133:U133)</f>
        <v>0</v>
      </c>
      <c r="L133" s="149"/>
      <c r="M133" s="149"/>
      <c r="N133" s="149"/>
      <c r="O133" s="149"/>
      <c r="P133" s="155"/>
      <c r="Q133" s="149"/>
      <c r="R133" s="149"/>
      <c r="S133" s="149"/>
      <c r="T133" s="332"/>
      <c r="U133" s="149"/>
      <c r="V133" s="333"/>
    </row>
    <row r="134" spans="1:22" x14ac:dyDescent="0.3">
      <c r="A134" s="174" t="s">
        <v>522</v>
      </c>
      <c r="B134" s="174" t="s">
        <v>241</v>
      </c>
      <c r="C134" s="153" t="s">
        <v>407</v>
      </c>
      <c r="D134" s="153"/>
      <c r="E134" s="153"/>
      <c r="F134" s="153"/>
      <c r="G134" s="327"/>
      <c r="H134" s="252"/>
      <c r="I134" s="328">
        <f>J134+K134</f>
        <v>2</v>
      </c>
      <c r="J134" s="334">
        <v>2</v>
      </c>
      <c r="K134" s="330">
        <f>SUM(L134:U134)</f>
        <v>0</v>
      </c>
      <c r="L134" s="149"/>
      <c r="M134" s="149"/>
      <c r="N134" s="149"/>
      <c r="O134" s="149"/>
      <c r="P134" s="155"/>
      <c r="Q134" s="149"/>
      <c r="R134" s="149"/>
      <c r="S134" s="149"/>
      <c r="T134" s="332"/>
      <c r="U134" s="149"/>
      <c r="V134" s="333"/>
    </row>
    <row r="135" spans="1:22" x14ac:dyDescent="0.3">
      <c r="A135" s="174" t="s">
        <v>523</v>
      </c>
      <c r="B135" s="174" t="s">
        <v>415</v>
      </c>
      <c r="C135" s="153" t="s">
        <v>407</v>
      </c>
      <c r="D135" s="153"/>
      <c r="E135" s="153"/>
      <c r="F135" s="153"/>
      <c r="G135" s="327"/>
      <c r="H135" s="252"/>
      <c r="I135" s="328">
        <f>J135+K135</f>
        <v>5</v>
      </c>
      <c r="J135" s="334">
        <v>5</v>
      </c>
      <c r="K135" s="330">
        <f>SUM(L135:U135)</f>
        <v>0</v>
      </c>
      <c r="L135" s="149"/>
      <c r="M135" s="149"/>
      <c r="N135" s="149"/>
      <c r="O135" s="149"/>
      <c r="P135" s="155"/>
      <c r="Q135" s="149"/>
      <c r="R135" s="149"/>
      <c r="S135" s="149"/>
      <c r="T135" s="332"/>
      <c r="U135" s="149"/>
      <c r="V135" s="333"/>
    </row>
    <row r="136" spans="1:22" x14ac:dyDescent="0.3">
      <c r="A136" s="174" t="s">
        <v>524</v>
      </c>
      <c r="B136" s="174" t="s">
        <v>417</v>
      </c>
      <c r="C136" s="153"/>
      <c r="D136" s="153" t="s">
        <v>401</v>
      </c>
      <c r="E136" s="153"/>
      <c r="F136" s="153"/>
      <c r="G136" s="327"/>
      <c r="H136" s="252" t="s">
        <v>405</v>
      </c>
      <c r="I136" s="328">
        <f>J136+K136</f>
        <v>3</v>
      </c>
      <c r="J136" s="334">
        <v>1</v>
      </c>
      <c r="K136" s="330">
        <f>SUM(L136:U136)</f>
        <v>2</v>
      </c>
      <c r="L136" s="149">
        <v>1</v>
      </c>
      <c r="M136" s="149"/>
      <c r="N136" s="149">
        <v>1</v>
      </c>
      <c r="O136" s="149"/>
      <c r="P136" s="155"/>
      <c r="Q136" s="149"/>
      <c r="R136" s="149"/>
      <c r="S136" s="149"/>
      <c r="T136" s="332"/>
      <c r="U136" s="149"/>
      <c r="V136" s="333"/>
    </row>
    <row r="137" spans="1:22" x14ac:dyDescent="0.3">
      <c r="A137" s="245" t="s">
        <v>525</v>
      </c>
      <c r="B137" s="469" t="s">
        <v>353</v>
      </c>
      <c r="C137" s="154"/>
      <c r="D137" s="154"/>
      <c r="E137" s="154" t="s">
        <v>399</v>
      </c>
      <c r="F137" s="154"/>
      <c r="G137" s="327"/>
      <c r="H137" s="252"/>
      <c r="I137" s="328">
        <f>J137+K137</f>
        <v>10</v>
      </c>
      <c r="J137" s="337">
        <v>10</v>
      </c>
      <c r="K137" s="330">
        <f>SUM(L137:U137)</f>
        <v>0</v>
      </c>
      <c r="L137" s="149"/>
      <c r="M137" s="149"/>
      <c r="N137" s="149"/>
      <c r="O137" s="149"/>
      <c r="P137" s="155"/>
      <c r="Q137" s="149"/>
      <c r="R137" s="149"/>
      <c r="S137" s="149"/>
      <c r="T137" s="332"/>
      <c r="U137" s="149"/>
      <c r="V137" s="333"/>
    </row>
    <row r="138" spans="1:22" x14ac:dyDescent="0.3">
      <c r="A138" s="245" t="s">
        <v>526</v>
      </c>
      <c r="B138" s="336" t="s">
        <v>327</v>
      </c>
      <c r="C138" s="154"/>
      <c r="D138" s="154" t="s">
        <v>401</v>
      </c>
      <c r="E138" s="154"/>
      <c r="F138" s="154"/>
      <c r="G138" s="327" t="s">
        <v>399</v>
      </c>
      <c r="H138" s="252">
        <v>1</v>
      </c>
      <c r="I138" s="328">
        <f>J138+K138</f>
        <v>16</v>
      </c>
      <c r="J138" s="337">
        <v>16</v>
      </c>
      <c r="K138" s="330">
        <f>SUM(L138:U138)</f>
        <v>0</v>
      </c>
      <c r="L138" s="149"/>
      <c r="M138" s="149"/>
      <c r="N138" s="149"/>
      <c r="O138" s="149"/>
      <c r="P138" s="155"/>
      <c r="Q138" s="149"/>
      <c r="R138" s="149"/>
      <c r="S138" s="149"/>
      <c r="T138" s="155"/>
      <c r="U138" s="149"/>
      <c r="V138" s="333"/>
    </row>
    <row r="139" spans="1:22" x14ac:dyDescent="0.3">
      <c r="A139" s="245" t="s">
        <v>527</v>
      </c>
      <c r="B139" s="336" t="s">
        <v>420</v>
      </c>
      <c r="C139" s="154" t="s">
        <v>407</v>
      </c>
      <c r="D139" s="154"/>
      <c r="E139" s="154"/>
      <c r="F139" s="154"/>
      <c r="G139" s="327"/>
      <c r="H139" s="252"/>
      <c r="I139" s="328">
        <f>J139+K139</f>
        <v>1</v>
      </c>
      <c r="J139" s="337">
        <v>1</v>
      </c>
      <c r="K139" s="330">
        <f>SUM(L139:U139)</f>
        <v>0</v>
      </c>
      <c r="L139" s="149"/>
      <c r="M139" s="149"/>
      <c r="N139" s="149"/>
      <c r="O139" s="149"/>
      <c r="P139" s="155"/>
      <c r="Q139" s="149"/>
      <c r="R139" s="149"/>
      <c r="S139" s="149"/>
      <c r="T139" s="155"/>
      <c r="U139" s="149"/>
      <c r="V139" s="333"/>
    </row>
    <row r="140" spans="1:22" x14ac:dyDescent="0.3">
      <c r="A140" s="245" t="s">
        <v>528</v>
      </c>
      <c r="B140" s="336" t="s">
        <v>415</v>
      </c>
      <c r="C140" s="154" t="s">
        <v>407</v>
      </c>
      <c r="D140" s="154"/>
      <c r="E140" s="154"/>
      <c r="F140" s="154" t="s">
        <v>436</v>
      </c>
      <c r="G140" s="327"/>
      <c r="H140" s="252"/>
      <c r="I140" s="328">
        <f>J140+K140</f>
        <v>3</v>
      </c>
      <c r="J140" s="337">
        <v>3</v>
      </c>
      <c r="K140" s="330">
        <f>SUM(L140:U140)</f>
        <v>0</v>
      </c>
      <c r="L140" s="149"/>
      <c r="M140" s="149"/>
      <c r="N140" s="149"/>
      <c r="O140" s="149"/>
      <c r="P140" s="155"/>
      <c r="Q140" s="149"/>
      <c r="R140" s="149"/>
      <c r="S140" s="149"/>
      <c r="T140" s="155"/>
      <c r="U140" s="149"/>
      <c r="V140" s="333"/>
    </row>
    <row r="141" spans="1:22" x14ac:dyDescent="0.3">
      <c r="A141" s="245" t="s">
        <v>563</v>
      </c>
      <c r="B141" s="336" t="s">
        <v>326</v>
      </c>
      <c r="C141" s="154" t="s">
        <v>407</v>
      </c>
      <c r="D141" s="154"/>
      <c r="E141" s="154" t="s">
        <v>399</v>
      </c>
      <c r="F141" s="154"/>
      <c r="G141" s="327"/>
      <c r="H141" s="252"/>
      <c r="I141" s="328">
        <f>J141+K141</f>
        <v>1</v>
      </c>
      <c r="J141" s="337">
        <v>1</v>
      </c>
      <c r="K141" s="330">
        <f>SUM(L141:U141)</f>
        <v>0</v>
      </c>
      <c r="L141" s="149"/>
      <c r="M141" s="149"/>
      <c r="N141" s="149"/>
      <c r="O141" s="149"/>
      <c r="P141" s="155"/>
      <c r="Q141" s="149"/>
      <c r="R141" s="149"/>
      <c r="S141" s="149"/>
      <c r="T141" s="155"/>
      <c r="U141" s="149"/>
      <c r="V141" s="333"/>
    </row>
    <row r="142" spans="1:22" x14ac:dyDescent="0.3">
      <c r="A142" s="245" t="s">
        <v>529</v>
      </c>
      <c r="B142" s="336" t="s">
        <v>320</v>
      </c>
      <c r="C142" s="154"/>
      <c r="D142" s="154" t="s">
        <v>401</v>
      </c>
      <c r="E142" s="154"/>
      <c r="F142" s="154"/>
      <c r="G142" s="327"/>
      <c r="H142" s="252"/>
      <c r="I142" s="328">
        <f>J142+K142</f>
        <v>1</v>
      </c>
      <c r="J142" s="337">
        <v>1</v>
      </c>
      <c r="K142" s="330">
        <f>SUM(L142:U142)</f>
        <v>0</v>
      </c>
      <c r="L142" s="149"/>
      <c r="M142" s="149"/>
      <c r="N142" s="149"/>
      <c r="O142" s="149"/>
      <c r="P142" s="155"/>
      <c r="Q142" s="149"/>
      <c r="R142" s="149"/>
      <c r="S142" s="149"/>
      <c r="T142" s="155"/>
      <c r="U142" s="149"/>
      <c r="V142" s="333"/>
    </row>
    <row r="143" spans="1:22" x14ac:dyDescent="0.3">
      <c r="A143" s="245" t="s">
        <v>530</v>
      </c>
      <c r="B143" s="336" t="s">
        <v>322</v>
      </c>
      <c r="C143" s="154"/>
      <c r="D143" s="154" t="s">
        <v>401</v>
      </c>
      <c r="E143" s="154"/>
      <c r="F143" s="154"/>
      <c r="G143" s="327"/>
      <c r="H143" s="252"/>
      <c r="I143" s="328">
        <f>J143+K143</f>
        <v>4</v>
      </c>
      <c r="J143" s="337">
        <v>4</v>
      </c>
      <c r="K143" s="330">
        <f>SUM(L143:U143)</f>
        <v>0</v>
      </c>
      <c r="L143" s="149"/>
      <c r="M143" s="149"/>
      <c r="N143" s="149"/>
      <c r="O143" s="149"/>
      <c r="P143" s="155"/>
      <c r="Q143" s="149"/>
      <c r="R143" s="149"/>
      <c r="S143" s="149"/>
      <c r="T143" s="155"/>
      <c r="U143" s="149"/>
      <c r="V143" s="333"/>
    </row>
    <row r="144" spans="1:22" x14ac:dyDescent="0.3">
      <c r="A144" s="245" t="s">
        <v>531</v>
      </c>
      <c r="B144" s="336" t="s">
        <v>319</v>
      </c>
      <c r="C144" s="154"/>
      <c r="D144" s="154"/>
      <c r="E144" s="154" t="s">
        <v>399</v>
      </c>
      <c r="F144" s="154"/>
      <c r="G144" s="327"/>
      <c r="H144" s="252"/>
      <c r="I144" s="328">
        <f>J144+K144</f>
        <v>1</v>
      </c>
      <c r="J144" s="337">
        <v>1</v>
      </c>
      <c r="K144" s="330">
        <f>SUM(L144:U144)</f>
        <v>0</v>
      </c>
      <c r="L144" s="149"/>
      <c r="M144" s="149"/>
      <c r="N144" s="149"/>
      <c r="O144" s="149"/>
      <c r="P144" s="155"/>
      <c r="Q144" s="149"/>
      <c r="R144" s="149"/>
      <c r="S144" s="149"/>
      <c r="T144" s="155"/>
      <c r="U144" s="149"/>
      <c r="V144" s="333"/>
    </row>
    <row r="145" spans="1:22" x14ac:dyDescent="0.3">
      <c r="A145" s="245" t="s">
        <v>684</v>
      </c>
      <c r="B145" s="336" t="s">
        <v>322</v>
      </c>
      <c r="C145" s="154"/>
      <c r="D145" s="154" t="s">
        <v>401</v>
      </c>
      <c r="E145" s="154"/>
      <c r="F145" s="154"/>
      <c r="G145" s="327"/>
      <c r="H145" s="252">
        <v>1</v>
      </c>
      <c r="I145" s="328">
        <f>J145+K145</f>
        <v>1</v>
      </c>
      <c r="J145" s="337">
        <v>0</v>
      </c>
      <c r="K145" s="330">
        <f>SUM(L145:U145)</f>
        <v>1</v>
      </c>
      <c r="L145" s="149"/>
      <c r="M145" s="149"/>
      <c r="N145" s="149"/>
      <c r="O145" s="149"/>
      <c r="P145" s="155"/>
      <c r="Q145" s="149">
        <v>1</v>
      </c>
      <c r="R145" s="149"/>
      <c r="S145" s="149"/>
      <c r="T145" s="155"/>
      <c r="U145" s="149"/>
      <c r="V145" s="333"/>
    </row>
    <row r="146" spans="1:22" x14ac:dyDescent="0.3">
      <c r="A146" s="245" t="s">
        <v>616</v>
      </c>
      <c r="B146" s="336" t="s">
        <v>360</v>
      </c>
      <c r="C146" s="154"/>
      <c r="D146" s="154"/>
      <c r="E146" s="154" t="s">
        <v>399</v>
      </c>
      <c r="F146" s="154"/>
      <c r="G146" s="327" t="s">
        <v>580</v>
      </c>
      <c r="H146" s="252">
        <v>1</v>
      </c>
      <c r="I146" s="328">
        <f>J146+K146</f>
        <v>2</v>
      </c>
      <c r="J146" s="337">
        <v>0</v>
      </c>
      <c r="K146" s="330">
        <f>SUM(L146:U146)</f>
        <v>2</v>
      </c>
      <c r="L146" s="149">
        <v>1</v>
      </c>
      <c r="M146" s="149"/>
      <c r="N146" s="149"/>
      <c r="O146" s="149"/>
      <c r="P146" s="155"/>
      <c r="Q146" s="149">
        <v>1</v>
      </c>
      <c r="R146" s="149"/>
      <c r="S146" s="149"/>
      <c r="T146" s="155"/>
      <c r="U146" s="149"/>
      <c r="V146" s="333"/>
    </row>
    <row r="147" spans="1:22" x14ac:dyDescent="0.3">
      <c r="A147" s="245" t="s">
        <v>532</v>
      </c>
      <c r="B147" s="336" t="s">
        <v>415</v>
      </c>
      <c r="C147" s="154" t="s">
        <v>407</v>
      </c>
      <c r="D147" s="154"/>
      <c r="E147" s="154"/>
      <c r="F147" s="154"/>
      <c r="G147" s="327"/>
      <c r="H147" s="252"/>
      <c r="I147" s="328">
        <f>J147+K147</f>
        <v>1</v>
      </c>
      <c r="J147" s="337">
        <v>1</v>
      </c>
      <c r="K147" s="330">
        <f>SUM(L147:U147)</f>
        <v>0</v>
      </c>
      <c r="L147" s="149"/>
      <c r="M147" s="149"/>
      <c r="N147" s="149"/>
      <c r="O147" s="149"/>
      <c r="P147" s="155"/>
      <c r="Q147" s="149"/>
      <c r="R147" s="149"/>
      <c r="S147" s="149"/>
      <c r="T147" s="155"/>
      <c r="U147" s="149"/>
      <c r="V147" s="333"/>
    </row>
    <row r="148" spans="1:22" x14ac:dyDescent="0.3">
      <c r="A148" s="245" t="s">
        <v>533</v>
      </c>
      <c r="B148" s="336" t="s">
        <v>534</v>
      </c>
      <c r="C148" s="154"/>
      <c r="D148" s="154" t="s">
        <v>401</v>
      </c>
      <c r="E148" s="154"/>
      <c r="F148" s="154"/>
      <c r="G148" s="327" t="s">
        <v>399</v>
      </c>
      <c r="H148" s="252">
        <v>3</v>
      </c>
      <c r="I148" s="328">
        <f>J148+K148</f>
        <v>48</v>
      </c>
      <c r="J148" s="337">
        <v>40</v>
      </c>
      <c r="K148" s="330">
        <f>SUM(L148:U148)</f>
        <v>8</v>
      </c>
      <c r="L148" s="149">
        <v>1</v>
      </c>
      <c r="M148" s="149">
        <v>1</v>
      </c>
      <c r="N148" s="149">
        <v>1</v>
      </c>
      <c r="O148" s="149">
        <v>1</v>
      </c>
      <c r="P148" s="155"/>
      <c r="Q148" s="149">
        <v>1</v>
      </c>
      <c r="R148" s="149">
        <v>1</v>
      </c>
      <c r="S148" s="149"/>
      <c r="T148" s="155">
        <v>1</v>
      </c>
      <c r="U148" s="149">
        <v>1</v>
      </c>
      <c r="V148" s="333"/>
    </row>
    <row r="149" spans="1:22" x14ac:dyDescent="0.3">
      <c r="A149" s="245" t="s">
        <v>666</v>
      </c>
      <c r="B149" s="336" t="s">
        <v>650</v>
      </c>
      <c r="C149" s="267"/>
      <c r="D149" s="267" t="s">
        <v>401</v>
      </c>
      <c r="E149" s="267"/>
      <c r="F149" s="267"/>
      <c r="G149" s="327"/>
      <c r="H149" s="252">
        <v>1</v>
      </c>
      <c r="I149" s="328">
        <f>J149+K149</f>
        <v>1</v>
      </c>
      <c r="J149" s="337">
        <v>0</v>
      </c>
      <c r="K149" s="330">
        <f>SUM(L149:U149)</f>
        <v>1</v>
      </c>
      <c r="L149" s="149"/>
      <c r="M149" s="149"/>
      <c r="N149" s="149"/>
      <c r="O149" s="149">
        <v>1</v>
      </c>
      <c r="P149" s="155"/>
      <c r="Q149" s="149"/>
      <c r="R149" s="149"/>
      <c r="S149" s="149"/>
      <c r="T149" s="155"/>
      <c r="U149" s="149"/>
      <c r="V149" s="333"/>
    </row>
    <row r="150" spans="1:22" x14ac:dyDescent="0.3">
      <c r="A150" s="245" t="s">
        <v>535</v>
      </c>
      <c r="B150" s="336" t="s">
        <v>301</v>
      </c>
      <c r="C150" s="154"/>
      <c r="D150" s="154"/>
      <c r="E150" s="154" t="s">
        <v>399</v>
      </c>
      <c r="F150" s="154"/>
      <c r="G150" s="327" t="s">
        <v>399</v>
      </c>
      <c r="H150" s="252">
        <v>1</v>
      </c>
      <c r="I150" s="328">
        <f>J150+K150</f>
        <v>11</v>
      </c>
      <c r="J150" s="337">
        <v>11</v>
      </c>
      <c r="K150" s="330">
        <f>SUM(L150:U150)</f>
        <v>0</v>
      </c>
      <c r="L150" s="149"/>
      <c r="M150" s="149"/>
      <c r="N150" s="149"/>
      <c r="O150" s="149"/>
      <c r="P150" s="155"/>
      <c r="Q150" s="149"/>
      <c r="R150" s="149"/>
      <c r="S150" s="149"/>
      <c r="T150" s="155"/>
      <c r="U150" s="149"/>
      <c r="V150" s="333"/>
    </row>
    <row r="151" spans="1:22" x14ac:dyDescent="0.3">
      <c r="A151" s="245" t="s">
        <v>617</v>
      </c>
      <c r="B151" s="336" t="s">
        <v>360</v>
      </c>
      <c r="C151" s="267"/>
      <c r="D151" s="267"/>
      <c r="E151" s="267" t="s">
        <v>399</v>
      </c>
      <c r="F151" s="267"/>
      <c r="G151" s="327" t="s">
        <v>580</v>
      </c>
      <c r="H151" s="252">
        <v>1</v>
      </c>
      <c r="I151" s="328">
        <f>J151+K151</f>
        <v>6</v>
      </c>
      <c r="J151" s="337">
        <v>0</v>
      </c>
      <c r="K151" s="330">
        <f>SUM(L151:U151)</f>
        <v>6</v>
      </c>
      <c r="L151" s="149">
        <v>1</v>
      </c>
      <c r="M151" s="149">
        <v>1</v>
      </c>
      <c r="N151" s="149">
        <v>1</v>
      </c>
      <c r="O151" s="149">
        <v>1</v>
      </c>
      <c r="P151" s="155"/>
      <c r="Q151" s="149">
        <v>1</v>
      </c>
      <c r="R151" s="149"/>
      <c r="S151" s="149"/>
      <c r="T151" s="155">
        <v>1</v>
      </c>
      <c r="U151" s="149"/>
      <c r="V151" s="333"/>
    </row>
    <row r="152" spans="1:22" x14ac:dyDescent="0.3">
      <c r="A152" s="245" t="s">
        <v>536</v>
      </c>
      <c r="B152" s="336" t="s">
        <v>256</v>
      </c>
      <c r="C152" s="154" t="s">
        <v>407</v>
      </c>
      <c r="D152" s="154" t="s">
        <v>401</v>
      </c>
      <c r="E152" s="154"/>
      <c r="F152" s="154"/>
      <c r="G152" s="327" t="s">
        <v>399</v>
      </c>
      <c r="H152" s="252">
        <v>1</v>
      </c>
      <c r="I152" s="328">
        <f>J152+K152</f>
        <v>36</v>
      </c>
      <c r="J152" s="337">
        <v>30</v>
      </c>
      <c r="K152" s="330">
        <f>SUM(L152:U152)</f>
        <v>6</v>
      </c>
      <c r="L152" s="149">
        <v>1</v>
      </c>
      <c r="M152" s="149">
        <v>1</v>
      </c>
      <c r="N152" s="149"/>
      <c r="O152" s="149">
        <v>1</v>
      </c>
      <c r="P152" s="155"/>
      <c r="Q152" s="149"/>
      <c r="R152" s="149">
        <v>1</v>
      </c>
      <c r="S152" s="149"/>
      <c r="T152" s="155">
        <v>1</v>
      </c>
      <c r="U152" s="149">
        <v>1</v>
      </c>
      <c r="V152" s="333"/>
    </row>
    <row r="153" spans="1:22" x14ac:dyDescent="0.3">
      <c r="A153" s="245"/>
      <c r="B153" s="336"/>
      <c r="C153" s="267"/>
      <c r="D153" s="267"/>
      <c r="E153" s="154"/>
      <c r="F153" s="154"/>
      <c r="G153" s="327"/>
      <c r="H153" s="252"/>
      <c r="I153" s="328">
        <f>J153+K153</f>
        <v>0</v>
      </c>
      <c r="J153" s="337">
        <v>0</v>
      </c>
      <c r="K153" s="330">
        <f>SUM(L153:U153)</f>
        <v>0</v>
      </c>
      <c r="L153" s="149"/>
      <c r="M153" s="149"/>
      <c r="N153" s="149"/>
      <c r="O153" s="149"/>
      <c r="P153" s="155"/>
      <c r="Q153" s="149"/>
      <c r="R153" s="149"/>
      <c r="S153" s="149"/>
      <c r="T153" s="155"/>
      <c r="U153" s="149"/>
      <c r="V153" s="333"/>
    </row>
    <row r="154" spans="1:22" x14ac:dyDescent="0.3">
      <c r="A154" s="245"/>
      <c r="B154" s="336"/>
      <c r="C154" s="154"/>
      <c r="D154" s="154"/>
      <c r="E154" s="154"/>
      <c r="F154" s="154"/>
      <c r="G154" s="327"/>
      <c r="H154" s="252"/>
      <c r="I154" s="328">
        <f>J154+K154</f>
        <v>0</v>
      </c>
      <c r="J154" s="337">
        <v>0</v>
      </c>
      <c r="K154" s="330">
        <f>SUM(L154:U154)</f>
        <v>0</v>
      </c>
      <c r="L154" s="149"/>
      <c r="M154" s="149"/>
      <c r="N154" s="149"/>
      <c r="O154" s="149"/>
      <c r="P154" s="155"/>
      <c r="Q154" s="149"/>
      <c r="R154" s="149"/>
      <c r="S154" s="149"/>
      <c r="T154" s="155"/>
      <c r="U154" s="149"/>
      <c r="V154" s="333"/>
    </row>
    <row r="155" spans="1:22" x14ac:dyDescent="0.3">
      <c r="A155" s="245"/>
      <c r="B155" s="336"/>
      <c r="C155" s="154"/>
      <c r="D155" s="154"/>
      <c r="E155" s="154"/>
      <c r="F155" s="154"/>
      <c r="G155" s="327"/>
      <c r="H155" s="252"/>
      <c r="I155" s="328">
        <f>J155+K155</f>
        <v>0</v>
      </c>
      <c r="J155" s="337">
        <v>0</v>
      </c>
      <c r="K155" s="330">
        <f>SUM(L155:U155)</f>
        <v>0</v>
      </c>
      <c r="L155" s="149"/>
      <c r="M155" s="149"/>
      <c r="N155" s="149"/>
      <c r="O155" s="149"/>
      <c r="P155" s="155"/>
      <c r="Q155" s="149"/>
      <c r="R155" s="149"/>
      <c r="S155" s="149"/>
      <c r="T155" s="155"/>
      <c r="U155" s="149"/>
    </row>
    <row r="156" spans="1:22" x14ac:dyDescent="0.3">
      <c r="A156" s="245"/>
      <c r="B156" s="336"/>
      <c r="C156" s="267"/>
      <c r="D156" s="267"/>
      <c r="E156" s="267"/>
      <c r="F156" s="267"/>
      <c r="G156" s="327"/>
      <c r="H156" s="252"/>
      <c r="I156" s="328">
        <f>J156+K156</f>
        <v>0</v>
      </c>
      <c r="J156" s="337">
        <v>0</v>
      </c>
      <c r="K156" s="330">
        <f>SUM(L156:U156)</f>
        <v>0</v>
      </c>
      <c r="L156" s="149"/>
      <c r="M156" s="149"/>
      <c r="N156" s="149"/>
      <c r="O156" s="149"/>
      <c r="P156" s="155"/>
      <c r="Q156" s="149"/>
      <c r="R156" s="149"/>
      <c r="S156" s="149"/>
      <c r="T156" s="155"/>
      <c r="U156" s="149"/>
    </row>
    <row r="157" spans="1:22" x14ac:dyDescent="0.3">
      <c r="A157" s="245"/>
      <c r="B157" s="336"/>
      <c r="C157" s="154"/>
      <c r="D157" s="154"/>
      <c r="E157" s="154"/>
      <c r="F157" s="154"/>
      <c r="G157" s="327"/>
      <c r="H157" s="252"/>
      <c r="I157" s="328"/>
      <c r="J157" s="337"/>
      <c r="K157" s="330"/>
      <c r="L157" s="149"/>
      <c r="M157" s="149"/>
      <c r="N157" s="149"/>
      <c r="O157" s="149"/>
      <c r="P157" s="155"/>
      <c r="Q157" s="149"/>
      <c r="R157" s="149"/>
      <c r="S157" s="149"/>
      <c r="T157" s="155"/>
      <c r="U157" s="149"/>
    </row>
    <row r="158" spans="1:22" x14ac:dyDescent="0.3">
      <c r="A158" s="245"/>
      <c r="B158" s="336"/>
      <c r="C158" s="154"/>
      <c r="D158" s="154"/>
      <c r="E158" s="154"/>
      <c r="F158" s="154"/>
      <c r="G158" s="327"/>
      <c r="H158" s="252"/>
      <c r="I158" s="328"/>
      <c r="J158" s="337"/>
      <c r="K158" s="330"/>
      <c r="L158" s="149"/>
      <c r="M158" s="149"/>
      <c r="N158" s="149"/>
      <c r="O158" s="149"/>
      <c r="P158" s="155"/>
      <c r="Q158" s="149"/>
      <c r="R158" s="149"/>
      <c r="S158" s="149"/>
      <c r="T158" s="155"/>
      <c r="U158" s="149"/>
    </row>
    <row r="159" spans="1:22" x14ac:dyDescent="0.3">
      <c r="A159" s="245"/>
      <c r="B159" s="336"/>
      <c r="C159" s="154"/>
      <c r="D159" s="154"/>
      <c r="E159" s="154"/>
      <c r="F159" s="154"/>
      <c r="G159" s="327"/>
      <c r="H159" s="252"/>
      <c r="I159" s="328"/>
      <c r="J159" s="337"/>
      <c r="K159" s="330"/>
      <c r="L159" s="149"/>
      <c r="M159" s="149"/>
      <c r="N159" s="149"/>
      <c r="O159" s="149"/>
      <c r="P159" s="155"/>
      <c r="Q159" s="149"/>
      <c r="R159" s="149"/>
      <c r="S159" s="149"/>
      <c r="T159" s="155"/>
      <c r="U159" s="149"/>
    </row>
    <row r="160" spans="1:22" x14ac:dyDescent="0.3">
      <c r="A160" s="245"/>
      <c r="B160" s="336"/>
      <c r="C160" s="154"/>
      <c r="D160" s="154"/>
      <c r="E160" s="154"/>
      <c r="F160" s="154"/>
      <c r="G160" s="327"/>
      <c r="H160" s="252"/>
      <c r="I160" s="328"/>
      <c r="J160" s="337"/>
      <c r="K160" s="330"/>
      <c r="L160" s="149"/>
      <c r="M160" s="149"/>
      <c r="N160" s="149"/>
      <c r="O160" s="149"/>
      <c r="P160" s="155"/>
      <c r="Q160" s="149"/>
      <c r="R160" s="149"/>
      <c r="S160" s="149"/>
      <c r="T160" s="155"/>
      <c r="U160" s="149"/>
    </row>
    <row r="161" spans="1:21" x14ac:dyDescent="0.3">
      <c r="A161" s="245"/>
      <c r="B161" s="336"/>
      <c r="C161" s="154"/>
      <c r="D161" s="154"/>
      <c r="E161" s="154"/>
      <c r="F161" s="154"/>
      <c r="G161" s="327"/>
      <c r="H161" s="252"/>
      <c r="I161" s="328"/>
      <c r="J161" s="337"/>
      <c r="K161" s="330"/>
      <c r="L161" s="149"/>
      <c r="M161" s="149"/>
      <c r="N161" s="149"/>
      <c r="O161" s="149"/>
      <c r="P161" s="155"/>
      <c r="Q161" s="149"/>
      <c r="R161" s="149"/>
      <c r="S161" s="149"/>
      <c r="T161" s="155"/>
      <c r="U161" s="149"/>
    </row>
    <row r="162" spans="1:21" x14ac:dyDescent="0.3">
      <c r="A162" s="245"/>
      <c r="B162" s="336"/>
      <c r="C162" s="154"/>
      <c r="D162" s="154"/>
      <c r="E162" s="154"/>
      <c r="F162" s="154"/>
      <c r="G162" s="327"/>
      <c r="H162" s="252"/>
      <c r="I162" s="328"/>
      <c r="J162" s="337"/>
      <c r="K162" s="330"/>
      <c r="L162" s="149"/>
      <c r="M162" s="149"/>
      <c r="N162" s="149"/>
      <c r="O162" s="149"/>
      <c r="P162" s="155"/>
      <c r="Q162" s="149"/>
      <c r="R162" s="149"/>
      <c r="S162" s="149"/>
      <c r="T162" s="155"/>
      <c r="U162" s="149"/>
    </row>
    <row r="163" spans="1:21" x14ac:dyDescent="0.3">
      <c r="A163" s="245"/>
      <c r="B163" s="336"/>
      <c r="C163" s="154"/>
      <c r="D163" s="154"/>
      <c r="E163" s="154"/>
      <c r="F163" s="154"/>
      <c r="G163" s="327"/>
      <c r="H163" s="252"/>
      <c r="I163" s="328"/>
      <c r="J163" s="337"/>
      <c r="K163" s="330"/>
      <c r="L163" s="149"/>
      <c r="M163" s="149"/>
      <c r="N163" s="149"/>
      <c r="O163" s="149"/>
      <c r="P163" s="155"/>
      <c r="Q163" s="149"/>
      <c r="R163" s="149"/>
      <c r="S163" s="149"/>
      <c r="T163" s="155"/>
      <c r="U163" s="149"/>
    </row>
    <row r="164" spans="1:21" x14ac:dyDescent="0.3">
      <c r="A164" s="245"/>
      <c r="B164" s="336"/>
      <c r="C164" s="154"/>
      <c r="D164" s="154"/>
      <c r="E164" s="154"/>
      <c r="F164" s="154"/>
      <c r="G164" s="327"/>
      <c r="H164" s="252"/>
      <c r="I164" s="328"/>
      <c r="J164" s="337"/>
      <c r="K164" s="330"/>
      <c r="L164" s="149"/>
      <c r="M164" s="149"/>
      <c r="N164" s="149"/>
      <c r="O164" s="149"/>
      <c r="P164" s="155"/>
      <c r="Q164" s="149"/>
      <c r="R164" s="149"/>
      <c r="S164" s="149"/>
      <c r="T164" s="155"/>
      <c r="U164" s="149"/>
    </row>
    <row r="165" spans="1:21" x14ac:dyDescent="0.3">
      <c r="A165" s="245"/>
      <c r="B165" s="336"/>
      <c r="C165" s="154"/>
      <c r="D165" s="154"/>
      <c r="E165" s="154"/>
      <c r="F165" s="154"/>
      <c r="G165" s="327"/>
      <c r="H165" s="252"/>
      <c r="I165" s="328"/>
      <c r="J165" s="337"/>
      <c r="K165" s="330"/>
      <c r="L165" s="149"/>
      <c r="M165" s="149"/>
      <c r="N165" s="149"/>
      <c r="O165" s="149"/>
      <c r="P165" s="155"/>
      <c r="Q165" s="149"/>
      <c r="R165" s="149"/>
      <c r="S165" s="149"/>
      <c r="T165" s="155"/>
      <c r="U165" s="149"/>
    </row>
    <row r="166" spans="1:21" x14ac:dyDescent="0.3">
      <c r="A166" s="245"/>
      <c r="B166" s="336"/>
      <c r="C166" s="154"/>
      <c r="D166" s="154"/>
      <c r="E166" s="154"/>
      <c r="F166" s="154"/>
      <c r="G166" s="327"/>
      <c r="H166" s="252"/>
      <c r="I166" s="328"/>
      <c r="J166" s="337"/>
      <c r="K166" s="330"/>
      <c r="L166" s="149"/>
      <c r="M166" s="149"/>
      <c r="N166" s="149"/>
      <c r="O166" s="149"/>
      <c r="P166" s="155"/>
      <c r="Q166" s="149"/>
      <c r="R166" s="149"/>
      <c r="S166" s="149"/>
      <c r="T166" s="155"/>
      <c r="U166" s="149"/>
    </row>
    <row r="167" spans="1:21" x14ac:dyDescent="0.3">
      <c r="A167" s="245"/>
      <c r="B167" s="336"/>
      <c r="C167" s="154"/>
      <c r="D167" s="154"/>
      <c r="E167" s="154"/>
      <c r="F167" s="154"/>
      <c r="G167" s="327"/>
      <c r="H167" s="252"/>
      <c r="I167" s="328"/>
      <c r="J167" s="337"/>
      <c r="K167" s="330"/>
      <c r="L167" s="149"/>
      <c r="M167" s="149"/>
      <c r="N167" s="149"/>
      <c r="O167" s="149"/>
      <c r="P167" s="155"/>
      <c r="Q167" s="149"/>
      <c r="R167" s="149"/>
      <c r="S167" s="149"/>
      <c r="T167" s="155"/>
      <c r="U167" s="149"/>
    </row>
    <row r="168" spans="1:21" hidden="1" x14ac:dyDescent="0.3">
      <c r="A168" s="245"/>
      <c r="B168" s="336"/>
      <c r="C168" s="154"/>
      <c r="D168" s="154"/>
      <c r="E168" s="154"/>
      <c r="F168" s="154"/>
      <c r="G168" s="327"/>
      <c r="H168" s="252"/>
      <c r="I168" s="328" t="e">
        <f>J168+#REF!</f>
        <v>#REF!</v>
      </c>
      <c r="J168" s="337">
        <v>2851</v>
      </c>
      <c r="K168" s="330">
        <f t="shared" ref="K168:K190" si="0">SUM(L168:U168)</f>
        <v>0</v>
      </c>
      <c r="L168" s="149"/>
      <c r="M168" s="149"/>
      <c r="N168" s="149"/>
      <c r="O168" s="149"/>
      <c r="P168" s="155"/>
      <c r="Q168" s="149"/>
      <c r="R168" s="149"/>
      <c r="S168" s="149"/>
      <c r="T168" s="155"/>
      <c r="U168" s="155"/>
    </row>
    <row r="169" spans="1:21" hidden="1" x14ac:dyDescent="0.3">
      <c r="A169" s="245"/>
      <c r="B169" s="336"/>
      <c r="C169" s="154"/>
      <c r="D169" s="154"/>
      <c r="E169" s="154"/>
      <c r="F169" s="154"/>
      <c r="G169" s="327"/>
      <c r="H169" s="252"/>
      <c r="I169" s="328" t="e">
        <f>J169+#REF!</f>
        <v>#REF!</v>
      </c>
      <c r="J169" s="337">
        <v>2852</v>
      </c>
      <c r="K169" s="330">
        <f t="shared" si="0"/>
        <v>0</v>
      </c>
      <c r="L169" s="149"/>
      <c r="M169" s="149"/>
      <c r="N169" s="149"/>
      <c r="O169" s="149"/>
      <c r="P169" s="155"/>
      <c r="Q169" s="149"/>
      <c r="R169" s="149"/>
      <c r="S169" s="149"/>
      <c r="T169" s="155"/>
      <c r="U169" s="155"/>
    </row>
    <row r="170" spans="1:21" hidden="1" x14ac:dyDescent="0.3">
      <c r="A170" s="174"/>
      <c r="B170" s="174"/>
      <c r="C170" s="153"/>
      <c r="D170" s="153"/>
      <c r="E170" s="153"/>
      <c r="F170" s="153"/>
      <c r="G170" s="327"/>
      <c r="H170" s="252"/>
      <c r="I170" s="328" t="e">
        <f>J170+#REF!</f>
        <v>#REF!</v>
      </c>
      <c r="J170" s="337">
        <v>2853</v>
      </c>
      <c r="K170" s="330">
        <f t="shared" si="0"/>
        <v>0</v>
      </c>
      <c r="L170" s="149"/>
      <c r="M170" s="149"/>
      <c r="N170" s="149"/>
      <c r="O170" s="149"/>
      <c r="P170" s="155"/>
      <c r="Q170" s="149"/>
      <c r="R170" s="149"/>
      <c r="S170" s="149"/>
      <c r="T170" s="155"/>
      <c r="U170" s="155"/>
    </row>
    <row r="171" spans="1:21" hidden="1" x14ac:dyDescent="0.3">
      <c r="A171" s="174"/>
      <c r="B171" s="174"/>
      <c r="C171" s="153"/>
      <c r="D171" s="153"/>
      <c r="E171" s="153"/>
      <c r="F171" s="153"/>
      <c r="G171" s="327"/>
      <c r="H171" s="252"/>
      <c r="I171" s="328" t="e">
        <f>J171+#REF!</f>
        <v>#REF!</v>
      </c>
      <c r="J171" s="337">
        <v>2854</v>
      </c>
      <c r="K171" s="330">
        <f t="shared" si="0"/>
        <v>0</v>
      </c>
      <c r="L171" s="149"/>
      <c r="M171" s="149"/>
      <c r="N171" s="149"/>
      <c r="O171" s="149"/>
      <c r="P171" s="155"/>
      <c r="Q171" s="149"/>
      <c r="R171" s="149"/>
      <c r="S171" s="149"/>
      <c r="T171" s="155"/>
      <c r="U171" s="155"/>
    </row>
    <row r="172" spans="1:21" hidden="1" x14ac:dyDescent="0.3">
      <c r="A172" s="174"/>
      <c r="B172" s="174"/>
      <c r="C172" s="153"/>
      <c r="D172" s="153"/>
      <c r="E172" s="153"/>
      <c r="F172" s="153"/>
      <c r="G172" s="327"/>
      <c r="H172" s="252"/>
      <c r="I172" s="328" t="e">
        <f>J172+#REF!</f>
        <v>#REF!</v>
      </c>
      <c r="J172" s="337">
        <v>2855</v>
      </c>
      <c r="K172" s="330">
        <f t="shared" si="0"/>
        <v>0</v>
      </c>
      <c r="L172" s="149"/>
      <c r="M172" s="149"/>
      <c r="N172" s="149"/>
      <c r="O172" s="149"/>
      <c r="P172" s="155"/>
      <c r="Q172" s="149"/>
      <c r="R172" s="149"/>
      <c r="S172" s="149"/>
      <c r="T172" s="155"/>
      <c r="U172" s="155"/>
    </row>
    <row r="173" spans="1:21" hidden="1" x14ac:dyDescent="0.3">
      <c r="A173" s="174"/>
      <c r="B173" s="174"/>
      <c r="C173" s="153"/>
      <c r="D173" s="153"/>
      <c r="E173" s="153"/>
      <c r="F173" s="153"/>
      <c r="G173" s="327"/>
      <c r="H173" s="252"/>
      <c r="I173" s="328" t="e">
        <f>J173+#REF!</f>
        <v>#REF!</v>
      </c>
      <c r="J173" s="337">
        <v>2856</v>
      </c>
      <c r="K173" s="330">
        <f t="shared" si="0"/>
        <v>0</v>
      </c>
      <c r="L173" s="149"/>
      <c r="M173" s="149"/>
      <c r="N173" s="149"/>
      <c r="O173" s="149"/>
      <c r="P173" s="155"/>
      <c r="Q173" s="149"/>
      <c r="R173" s="149"/>
      <c r="S173" s="149"/>
      <c r="T173" s="155"/>
      <c r="U173" s="155"/>
    </row>
    <row r="174" spans="1:21" hidden="1" x14ac:dyDescent="0.3">
      <c r="A174" s="174"/>
      <c r="B174" s="174"/>
      <c r="C174" s="153"/>
      <c r="D174" s="153"/>
      <c r="E174" s="153"/>
      <c r="F174" s="153"/>
      <c r="G174" s="327"/>
      <c r="H174" s="252"/>
      <c r="I174" s="328" t="e">
        <f>J174+#REF!</f>
        <v>#REF!</v>
      </c>
      <c r="J174" s="337">
        <v>2857</v>
      </c>
      <c r="K174" s="330">
        <f t="shared" si="0"/>
        <v>0</v>
      </c>
      <c r="L174" s="149"/>
      <c r="M174" s="149"/>
      <c r="N174" s="149"/>
      <c r="O174" s="149"/>
      <c r="P174" s="155"/>
      <c r="Q174" s="149"/>
      <c r="R174" s="149"/>
      <c r="S174" s="149"/>
      <c r="T174" s="155"/>
      <c r="U174" s="155"/>
    </row>
    <row r="175" spans="1:21" hidden="1" x14ac:dyDescent="0.3">
      <c r="A175" s="174"/>
      <c r="B175" s="174"/>
      <c r="C175" s="153"/>
      <c r="D175" s="153"/>
      <c r="E175" s="153"/>
      <c r="F175" s="153"/>
      <c r="G175" s="327"/>
      <c r="H175" s="252"/>
      <c r="I175" s="328" t="e">
        <f>J175+#REF!</f>
        <v>#REF!</v>
      </c>
      <c r="J175" s="337">
        <v>2858</v>
      </c>
      <c r="K175" s="330">
        <f t="shared" si="0"/>
        <v>0</v>
      </c>
      <c r="L175" s="149"/>
      <c r="M175" s="149"/>
      <c r="N175" s="149"/>
      <c r="O175" s="149"/>
      <c r="P175" s="155"/>
      <c r="Q175" s="149"/>
      <c r="R175" s="149"/>
      <c r="S175" s="149"/>
      <c r="T175" s="155"/>
      <c r="U175" s="155"/>
    </row>
    <row r="176" spans="1:21" hidden="1" x14ac:dyDescent="0.3">
      <c r="A176" s="174"/>
      <c r="B176" s="174"/>
      <c r="C176" s="153"/>
      <c r="D176" s="153"/>
      <c r="E176" s="153"/>
      <c r="F176" s="153"/>
      <c r="G176" s="327"/>
      <c r="H176" s="252"/>
      <c r="I176" s="328" t="e">
        <f>J176+#REF!</f>
        <v>#REF!</v>
      </c>
      <c r="J176" s="337">
        <v>2859</v>
      </c>
      <c r="K176" s="330">
        <f t="shared" si="0"/>
        <v>0</v>
      </c>
      <c r="L176" s="149"/>
      <c r="M176" s="149"/>
      <c r="N176" s="149"/>
      <c r="O176" s="149"/>
      <c r="P176" s="155"/>
      <c r="Q176" s="149"/>
      <c r="R176" s="149"/>
      <c r="S176" s="149"/>
      <c r="T176" s="155"/>
      <c r="U176" s="155"/>
    </row>
    <row r="177" spans="1:21" hidden="1" x14ac:dyDescent="0.3">
      <c r="A177" s="174"/>
      <c r="B177" s="174"/>
      <c r="C177" s="153"/>
      <c r="D177" s="153"/>
      <c r="E177" s="153"/>
      <c r="F177" s="153"/>
      <c r="G177" s="327"/>
      <c r="H177" s="252"/>
      <c r="I177" s="328" t="e">
        <f>J177+#REF!</f>
        <v>#REF!</v>
      </c>
      <c r="J177" s="337">
        <v>2860</v>
      </c>
      <c r="K177" s="330">
        <f t="shared" si="0"/>
        <v>0</v>
      </c>
      <c r="L177" s="149"/>
      <c r="M177" s="149"/>
      <c r="N177" s="149"/>
      <c r="O177" s="149"/>
      <c r="P177" s="155"/>
      <c r="Q177" s="149"/>
      <c r="R177" s="149"/>
      <c r="S177" s="149"/>
      <c r="T177" s="155"/>
      <c r="U177" s="155"/>
    </row>
    <row r="178" spans="1:21" hidden="1" x14ac:dyDescent="0.3">
      <c r="A178" s="174"/>
      <c r="B178" s="174"/>
      <c r="C178" s="149"/>
      <c r="D178" s="149"/>
      <c r="E178" s="149"/>
      <c r="F178" s="149"/>
      <c r="G178" s="327"/>
      <c r="H178" s="252"/>
      <c r="I178" s="328" t="e">
        <f>J178+#REF!</f>
        <v>#REF!</v>
      </c>
      <c r="J178" s="337">
        <v>2861</v>
      </c>
      <c r="K178" s="330">
        <f t="shared" si="0"/>
        <v>0</v>
      </c>
      <c r="L178" s="149"/>
      <c r="M178" s="149"/>
      <c r="N178" s="149"/>
      <c r="O178" s="149"/>
      <c r="P178" s="155"/>
      <c r="Q178" s="149"/>
      <c r="R178" s="149"/>
      <c r="S178" s="149"/>
      <c r="T178" s="155"/>
      <c r="U178" s="155"/>
    </row>
    <row r="179" spans="1:21" hidden="1" x14ac:dyDescent="0.3">
      <c r="A179" s="174"/>
      <c r="B179" s="174"/>
      <c r="C179" s="153"/>
      <c r="D179" s="153"/>
      <c r="E179" s="153"/>
      <c r="F179" s="153"/>
      <c r="G179" s="327"/>
      <c r="H179" s="252"/>
      <c r="I179" s="328" t="e">
        <f>J179+#REF!</f>
        <v>#REF!</v>
      </c>
      <c r="J179" s="337">
        <v>2862</v>
      </c>
      <c r="K179" s="330">
        <f t="shared" si="0"/>
        <v>0</v>
      </c>
      <c r="L179" s="149"/>
      <c r="M179" s="149"/>
      <c r="N179" s="149"/>
      <c r="O179" s="149"/>
      <c r="P179" s="155"/>
      <c r="Q179" s="149"/>
      <c r="R179" s="149"/>
      <c r="S179" s="149"/>
      <c r="T179" s="155"/>
      <c r="U179" s="155"/>
    </row>
    <row r="180" spans="1:21" hidden="1" x14ac:dyDescent="0.3">
      <c r="A180" s="174"/>
      <c r="B180" s="174"/>
      <c r="C180" s="153"/>
      <c r="D180" s="153"/>
      <c r="E180" s="153"/>
      <c r="F180" s="153"/>
      <c r="G180" s="327"/>
      <c r="H180" s="252"/>
      <c r="I180" s="328" t="e">
        <f>J180+#REF!</f>
        <v>#REF!</v>
      </c>
      <c r="J180" s="337">
        <v>2863</v>
      </c>
      <c r="K180" s="330">
        <f t="shared" si="0"/>
        <v>0</v>
      </c>
      <c r="L180" s="149"/>
      <c r="M180" s="149"/>
      <c r="N180" s="149"/>
      <c r="O180" s="149"/>
      <c r="P180" s="155"/>
      <c r="Q180" s="149"/>
      <c r="R180" s="149"/>
      <c r="S180" s="149"/>
      <c r="T180" s="155"/>
      <c r="U180" s="155"/>
    </row>
    <row r="181" spans="1:21" hidden="1" x14ac:dyDescent="0.3">
      <c r="A181" s="174"/>
      <c r="B181" s="174"/>
      <c r="C181" s="153"/>
      <c r="D181" s="153"/>
      <c r="E181" s="153"/>
      <c r="F181" s="153"/>
      <c r="G181" s="327"/>
      <c r="H181" s="252"/>
      <c r="I181" s="328" t="e">
        <f>J181+#REF!</f>
        <v>#REF!</v>
      </c>
      <c r="J181" s="337">
        <v>2864</v>
      </c>
      <c r="K181" s="330">
        <f t="shared" si="0"/>
        <v>0</v>
      </c>
      <c r="L181" s="149"/>
      <c r="M181" s="149"/>
      <c r="N181" s="149"/>
      <c r="O181" s="149"/>
      <c r="P181" s="155"/>
      <c r="Q181" s="149"/>
      <c r="R181" s="149"/>
      <c r="S181" s="149"/>
      <c r="T181" s="155"/>
      <c r="U181" s="155"/>
    </row>
    <row r="182" spans="1:21" hidden="1" x14ac:dyDescent="0.3">
      <c r="A182" s="174"/>
      <c r="B182" s="174"/>
      <c r="C182" s="153"/>
      <c r="D182" s="153"/>
      <c r="E182" s="153"/>
      <c r="F182" s="153"/>
      <c r="G182" s="327"/>
      <c r="H182" s="252"/>
      <c r="I182" s="328" t="e">
        <f>J182+#REF!</f>
        <v>#REF!</v>
      </c>
      <c r="J182" s="337">
        <v>2865</v>
      </c>
      <c r="K182" s="330">
        <f t="shared" si="0"/>
        <v>0</v>
      </c>
      <c r="L182" s="149"/>
      <c r="M182" s="149"/>
      <c r="N182" s="149"/>
      <c r="O182" s="149"/>
      <c r="P182" s="155"/>
      <c r="Q182" s="149"/>
      <c r="R182" s="149"/>
      <c r="S182" s="149"/>
      <c r="T182" s="155"/>
      <c r="U182" s="155"/>
    </row>
    <row r="183" spans="1:21" hidden="1" x14ac:dyDescent="0.3">
      <c r="A183" s="174"/>
      <c r="B183" s="174"/>
      <c r="C183" s="153"/>
      <c r="D183" s="153"/>
      <c r="E183" s="153"/>
      <c r="F183" s="153"/>
      <c r="G183" s="327"/>
      <c r="H183" s="252"/>
      <c r="I183" s="328" t="e">
        <f>J183+#REF!</f>
        <v>#REF!</v>
      </c>
      <c r="J183" s="337">
        <v>2866</v>
      </c>
      <c r="K183" s="330">
        <f t="shared" si="0"/>
        <v>0</v>
      </c>
      <c r="L183" s="149"/>
      <c r="M183" s="149"/>
      <c r="N183" s="149"/>
      <c r="O183" s="149"/>
      <c r="P183" s="155"/>
      <c r="Q183" s="149"/>
      <c r="R183" s="149"/>
      <c r="S183" s="149"/>
      <c r="T183" s="155"/>
      <c r="U183" s="155"/>
    </row>
    <row r="184" spans="1:21" hidden="1" x14ac:dyDescent="0.3">
      <c r="A184" s="174"/>
      <c r="B184" s="174"/>
      <c r="C184" s="153"/>
      <c r="D184" s="153"/>
      <c r="E184" s="153"/>
      <c r="F184" s="153"/>
      <c r="G184" s="327"/>
      <c r="H184" s="252"/>
      <c r="I184" s="328" t="e">
        <f>J184+#REF!</f>
        <v>#REF!</v>
      </c>
      <c r="J184" s="337">
        <v>2867</v>
      </c>
      <c r="K184" s="330">
        <f t="shared" si="0"/>
        <v>0</v>
      </c>
      <c r="L184" s="149"/>
      <c r="M184" s="149"/>
      <c r="N184" s="149"/>
      <c r="O184" s="149"/>
      <c r="P184" s="155"/>
      <c r="Q184" s="149"/>
      <c r="R184" s="149"/>
      <c r="S184" s="149"/>
      <c r="T184" s="155"/>
      <c r="U184" s="155"/>
    </row>
    <row r="185" spans="1:21" hidden="1" x14ac:dyDescent="0.3">
      <c r="A185" s="174"/>
      <c r="B185" s="174"/>
      <c r="C185" s="149"/>
      <c r="D185" s="149"/>
      <c r="E185" s="149"/>
      <c r="F185" s="149"/>
      <c r="G185" s="327"/>
      <c r="H185" s="252"/>
      <c r="I185" s="328" t="e">
        <f>J185+#REF!</f>
        <v>#REF!</v>
      </c>
      <c r="J185" s="337">
        <v>2868</v>
      </c>
      <c r="K185" s="330">
        <f t="shared" si="0"/>
        <v>0</v>
      </c>
      <c r="L185" s="149"/>
      <c r="M185" s="149"/>
      <c r="N185" s="149"/>
      <c r="O185" s="149"/>
      <c r="P185" s="155"/>
      <c r="Q185" s="149"/>
      <c r="R185" s="149"/>
      <c r="S185" s="149"/>
      <c r="T185" s="155"/>
      <c r="U185" s="155"/>
    </row>
    <row r="186" spans="1:21" hidden="1" x14ac:dyDescent="0.3">
      <c r="A186" s="174"/>
      <c r="B186" s="174"/>
      <c r="C186" s="149"/>
      <c r="D186" s="149"/>
      <c r="E186" s="149"/>
      <c r="F186" s="149"/>
      <c r="G186" s="327"/>
      <c r="H186" s="252"/>
      <c r="I186" s="328" t="e">
        <f>J186+#REF!</f>
        <v>#REF!</v>
      </c>
      <c r="J186" s="337">
        <v>2869</v>
      </c>
      <c r="K186" s="330">
        <f t="shared" si="0"/>
        <v>0</v>
      </c>
      <c r="L186" s="149"/>
      <c r="M186" s="149"/>
      <c r="N186" s="149"/>
      <c r="O186" s="149"/>
      <c r="P186" s="155"/>
      <c r="Q186" s="149"/>
      <c r="R186" s="149"/>
      <c r="S186" s="149"/>
      <c r="T186" s="155"/>
      <c r="U186" s="155"/>
    </row>
    <row r="187" spans="1:21" hidden="1" x14ac:dyDescent="0.3">
      <c r="A187" s="174"/>
      <c r="B187" s="174"/>
      <c r="C187" s="149"/>
      <c r="D187" s="149"/>
      <c r="E187" s="149"/>
      <c r="F187" s="149"/>
      <c r="G187" s="327"/>
      <c r="H187" s="252"/>
      <c r="I187" s="328" t="e">
        <f>J187+#REF!</f>
        <v>#REF!</v>
      </c>
      <c r="J187" s="337">
        <v>2870</v>
      </c>
      <c r="K187" s="330">
        <f t="shared" si="0"/>
        <v>0</v>
      </c>
      <c r="L187" s="149"/>
      <c r="M187" s="149"/>
      <c r="N187" s="149"/>
      <c r="O187" s="149"/>
      <c r="P187" s="155"/>
      <c r="Q187" s="149"/>
      <c r="R187" s="149"/>
      <c r="S187" s="149"/>
      <c r="T187" s="155"/>
      <c r="U187" s="155"/>
    </row>
    <row r="188" spans="1:21" hidden="1" x14ac:dyDescent="0.3">
      <c r="A188" s="174"/>
      <c r="B188" s="174"/>
      <c r="C188" s="149"/>
      <c r="D188" s="149"/>
      <c r="E188" s="149"/>
      <c r="F188" s="149"/>
      <c r="G188" s="327"/>
      <c r="H188" s="252"/>
      <c r="I188" s="328" t="e">
        <f>J188+#REF!</f>
        <v>#REF!</v>
      </c>
      <c r="J188" s="337">
        <v>2871</v>
      </c>
      <c r="K188" s="330">
        <f t="shared" si="0"/>
        <v>0</v>
      </c>
      <c r="L188" s="149"/>
      <c r="M188" s="149"/>
      <c r="N188" s="149"/>
      <c r="O188" s="149"/>
      <c r="P188" s="155"/>
      <c r="Q188" s="149"/>
      <c r="R188" s="149"/>
      <c r="S188" s="149"/>
      <c r="T188" s="155"/>
      <c r="U188" s="155"/>
    </row>
    <row r="189" spans="1:21" hidden="1" x14ac:dyDescent="0.3">
      <c r="A189" s="174"/>
      <c r="B189" s="174"/>
      <c r="C189" s="149"/>
      <c r="D189" s="149"/>
      <c r="E189" s="149"/>
      <c r="F189" s="149"/>
      <c r="G189" s="327"/>
      <c r="H189" s="252"/>
      <c r="I189" s="328" t="e">
        <f>J189+#REF!</f>
        <v>#REF!</v>
      </c>
      <c r="J189" s="337">
        <v>2872</v>
      </c>
      <c r="K189" s="330">
        <f t="shared" si="0"/>
        <v>0</v>
      </c>
      <c r="L189" s="149"/>
      <c r="M189" s="149"/>
      <c r="N189" s="149"/>
      <c r="O189" s="149"/>
      <c r="P189" s="155"/>
      <c r="Q189" s="149"/>
      <c r="R189" s="149"/>
      <c r="S189" s="149"/>
      <c r="T189" s="155"/>
      <c r="U189" s="155"/>
    </row>
    <row r="190" spans="1:21" hidden="1" x14ac:dyDescent="0.3">
      <c r="A190" s="174"/>
      <c r="B190" s="174"/>
      <c r="C190" s="153"/>
      <c r="D190" s="153"/>
      <c r="E190" s="153"/>
      <c r="F190" s="153"/>
      <c r="G190" s="327"/>
      <c r="H190" s="252"/>
      <c r="I190" s="328" t="e">
        <f>J190+#REF!</f>
        <v>#REF!</v>
      </c>
      <c r="J190" s="337">
        <v>2873</v>
      </c>
      <c r="K190" s="330">
        <f t="shared" si="0"/>
        <v>0</v>
      </c>
      <c r="L190" s="149"/>
      <c r="M190" s="149"/>
      <c r="N190" s="149"/>
      <c r="O190" s="149"/>
      <c r="P190" s="155"/>
      <c r="Q190" s="149"/>
      <c r="R190" s="149"/>
      <c r="S190" s="149"/>
      <c r="T190" s="155"/>
      <c r="U190" s="155"/>
    </row>
    <row r="191" spans="1:21" x14ac:dyDescent="0.3">
      <c r="A191" s="174"/>
      <c r="B191" s="174"/>
      <c r="C191" s="153"/>
      <c r="D191" s="153"/>
      <c r="E191" s="153"/>
      <c r="F191" s="153"/>
      <c r="G191" s="327"/>
      <c r="H191" s="252"/>
      <c r="I191" s="328"/>
      <c r="J191" s="334"/>
      <c r="K191" s="330"/>
      <c r="L191" s="149"/>
      <c r="M191" s="149"/>
      <c r="N191" s="149"/>
      <c r="O191" s="149"/>
      <c r="P191" s="155"/>
      <c r="Q191" s="149"/>
      <c r="R191" s="149"/>
      <c r="S191" s="149"/>
      <c r="T191" s="155"/>
      <c r="U191" s="149"/>
    </row>
    <row r="192" spans="1:21" x14ac:dyDescent="0.3">
      <c r="A192" s="174"/>
      <c r="B192" s="174"/>
      <c r="C192" s="153"/>
      <c r="D192" s="153"/>
      <c r="E192" s="153"/>
      <c r="F192" s="153"/>
      <c r="G192" s="327"/>
      <c r="H192" s="252"/>
      <c r="I192" s="328"/>
      <c r="J192" s="334"/>
      <c r="K192" s="330"/>
      <c r="L192" s="149"/>
      <c r="M192" s="149"/>
      <c r="N192" s="149"/>
      <c r="O192" s="149"/>
      <c r="P192" s="155"/>
      <c r="Q192" s="149"/>
      <c r="R192" s="149"/>
      <c r="S192" s="149"/>
      <c r="T192" s="155"/>
      <c r="U192" s="149"/>
    </row>
    <row r="193" spans="1:21" x14ac:dyDescent="0.3">
      <c r="A193" s="174"/>
      <c r="B193" s="174"/>
      <c r="C193" s="153"/>
      <c r="D193" s="153"/>
      <c r="E193" s="153"/>
      <c r="F193" s="153"/>
      <c r="G193" s="327"/>
      <c r="H193" s="252"/>
      <c r="I193" s="328"/>
      <c r="J193" s="334"/>
      <c r="K193" s="330"/>
      <c r="L193" s="149"/>
      <c r="M193" s="149"/>
      <c r="N193" s="149"/>
      <c r="O193" s="149"/>
      <c r="P193" s="155"/>
      <c r="Q193" s="149"/>
      <c r="R193" s="149"/>
      <c r="S193" s="149"/>
      <c r="T193" s="155"/>
      <c r="U193" s="149"/>
    </row>
    <row r="194" spans="1:21" x14ac:dyDescent="0.3">
      <c r="A194" s="174"/>
      <c r="B194" s="174"/>
      <c r="C194" s="153"/>
      <c r="D194" s="153"/>
      <c r="E194" s="153"/>
      <c r="F194" s="153"/>
      <c r="G194" s="327"/>
      <c r="H194" s="252"/>
      <c r="I194" s="328"/>
      <c r="J194" s="334"/>
      <c r="K194" s="330"/>
      <c r="L194" s="149"/>
      <c r="M194" s="149"/>
      <c r="N194" s="149"/>
      <c r="O194" s="149"/>
      <c r="P194" s="155"/>
      <c r="Q194" s="149"/>
      <c r="R194" s="149"/>
      <c r="S194" s="149"/>
      <c r="T194" s="155"/>
      <c r="U194" s="149"/>
    </row>
    <row r="195" spans="1:21" x14ac:dyDescent="0.3">
      <c r="L195" s="148">
        <f t="shared" ref="L195:U195" si="1">SUM(L2:L194)</f>
        <v>17</v>
      </c>
      <c r="M195" s="148">
        <f t="shared" si="1"/>
        <v>16</v>
      </c>
      <c r="N195" s="148">
        <f t="shared" si="1"/>
        <v>15</v>
      </c>
      <c r="O195" s="148">
        <f t="shared" si="1"/>
        <v>18</v>
      </c>
      <c r="P195" s="148">
        <f t="shared" si="1"/>
        <v>0</v>
      </c>
      <c r="Q195" s="148">
        <f t="shared" si="1"/>
        <v>17</v>
      </c>
      <c r="R195" s="148">
        <f t="shared" si="1"/>
        <v>13</v>
      </c>
      <c r="S195" s="148">
        <f>SUM(S2:S194)</f>
        <v>10</v>
      </c>
      <c r="T195" s="148">
        <f t="shared" si="1"/>
        <v>13</v>
      </c>
      <c r="U195" s="148">
        <f t="shared" si="1"/>
        <v>13</v>
      </c>
    </row>
  </sheetData>
  <autoFilter ref="A1:U156" xr:uid="{00000000-0009-0000-0000-00000A000000}">
    <sortState xmlns:xlrd2="http://schemas.microsoft.com/office/spreadsheetml/2017/richdata2" ref="A2:U156">
      <sortCondition ref="A2:A156"/>
    </sortState>
  </autoFilter>
  <sortState xmlns:xlrd2="http://schemas.microsoft.com/office/spreadsheetml/2017/richdata2" ref="A2:U194">
    <sortCondition ref="A2:A194"/>
  </sortState>
  <pageMargins left="6.6666666666666693E-2" right="0.75" top="1" bottom="1" header="0.51180555555555496" footer="0.51180555555555496"/>
  <pageSetup paperSize="9" firstPageNumber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theme="0" tint="-0.249977111117893"/>
  </sheetPr>
  <dimension ref="A1:AS74"/>
  <sheetViews>
    <sheetView topLeftCell="A3" workbookViewId="0">
      <selection activeCell="E25" sqref="E25:E26"/>
    </sheetView>
  </sheetViews>
  <sheetFormatPr defaultColWidth="8.88671875" defaultRowHeight="13.2" x14ac:dyDescent="0.25"/>
  <cols>
    <col min="1" max="1" width="6.109375" style="8" customWidth="1"/>
    <col min="2" max="3" width="5.109375" style="8" customWidth="1"/>
    <col min="4" max="4" width="4.6640625" style="8" customWidth="1"/>
    <col min="5" max="5" width="5.44140625" style="8" customWidth="1"/>
    <col min="6" max="6" width="4.88671875" style="8" customWidth="1"/>
    <col min="7" max="7" width="5" style="8" customWidth="1"/>
    <col min="8" max="8" width="5.33203125" style="8" customWidth="1"/>
    <col min="9" max="9" width="5.44140625" style="8" customWidth="1"/>
    <col min="10" max="10" width="5.109375" style="8" customWidth="1"/>
    <col min="11" max="11" width="5.33203125" style="8" customWidth="1"/>
    <col min="12" max="12" width="5.6640625" style="8" customWidth="1"/>
    <col min="13" max="13" width="4.88671875" style="8" customWidth="1"/>
    <col min="14" max="14" width="4.6640625" style="8" customWidth="1"/>
    <col min="15" max="15" width="5.6640625" style="8" customWidth="1"/>
    <col min="16" max="17" width="5.109375" style="8" customWidth="1"/>
    <col min="18" max="18" width="6.6640625" customWidth="1"/>
    <col min="19" max="19" width="5" customWidth="1"/>
    <col min="20" max="20" width="4.6640625" customWidth="1"/>
    <col min="21" max="21" width="3.109375" customWidth="1"/>
    <col min="22" max="23" width="4.6640625" customWidth="1"/>
    <col min="24" max="24" width="4" customWidth="1"/>
    <col min="25" max="26" width="4.6640625" customWidth="1"/>
    <col min="27" max="27" width="4.109375" customWidth="1"/>
    <col min="28" max="29" width="4.6640625" customWidth="1"/>
    <col min="30" max="30" width="4" customWidth="1"/>
    <col min="31" max="32" width="4.6640625" customWidth="1"/>
    <col min="33" max="33" width="3.6640625" customWidth="1"/>
    <col min="34" max="35" width="4.6640625" customWidth="1"/>
    <col min="36" max="36" width="3.6640625" customWidth="1"/>
    <col min="37" max="37" width="5.6640625" customWidth="1"/>
    <col min="38" max="38" width="4.88671875" customWidth="1"/>
    <col min="39" max="39" width="6" customWidth="1"/>
    <col min="40" max="40" width="4.44140625" customWidth="1"/>
    <col min="41" max="41" width="6.6640625" customWidth="1"/>
    <col min="42" max="42" width="6.33203125" customWidth="1"/>
  </cols>
  <sheetData>
    <row r="1" spans="1:38" ht="15.6" thickBot="1" x14ac:dyDescent="0.3">
      <c r="A1" s="6" t="s">
        <v>89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ht="21.75" customHeight="1" x14ac:dyDescent="0.5">
      <c r="A2" s="569" t="s">
        <v>18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42">
        <v>14</v>
      </c>
      <c r="S2" s="566">
        <v>1</v>
      </c>
      <c r="T2" s="567"/>
      <c r="U2" s="34"/>
      <c r="V2" s="566">
        <v>2</v>
      </c>
      <c r="W2" s="567"/>
      <c r="X2" s="34"/>
      <c r="Y2" s="566">
        <v>3</v>
      </c>
      <c r="Z2" s="567"/>
      <c r="AA2" s="34"/>
      <c r="AB2" s="566">
        <v>4</v>
      </c>
      <c r="AC2" s="567"/>
      <c r="AD2" s="34"/>
      <c r="AE2" s="566">
        <v>5</v>
      </c>
      <c r="AF2" s="567"/>
      <c r="AG2" s="34"/>
      <c r="AH2" s="566">
        <v>6</v>
      </c>
      <c r="AI2" s="567"/>
      <c r="AJ2" s="35"/>
      <c r="AK2" s="35"/>
      <c r="AL2" s="35"/>
    </row>
    <row r="3" spans="1:38" ht="15.6" x14ac:dyDescent="0.3">
      <c r="A3" s="6"/>
      <c r="R3" s="32" t="s">
        <v>122</v>
      </c>
      <c r="S3" s="39">
        <v>1</v>
      </c>
      <c r="T3" s="39">
        <v>14</v>
      </c>
      <c r="U3" s="37"/>
      <c r="V3" s="39">
        <v>1</v>
      </c>
      <c r="W3" s="39">
        <v>13</v>
      </c>
      <c r="X3" s="37"/>
      <c r="Y3" s="39">
        <v>1</v>
      </c>
      <c r="Z3" s="39">
        <v>12</v>
      </c>
      <c r="AA3" s="37"/>
      <c r="AB3" s="39">
        <v>1</v>
      </c>
      <c r="AC3" s="39">
        <v>11</v>
      </c>
      <c r="AD3" s="37"/>
      <c r="AE3" s="39">
        <v>1</v>
      </c>
      <c r="AF3" s="39">
        <v>10</v>
      </c>
      <c r="AG3" s="37"/>
      <c r="AH3" s="39">
        <v>1</v>
      </c>
      <c r="AI3" s="39">
        <v>9</v>
      </c>
      <c r="AJ3" s="35"/>
      <c r="AK3" s="35"/>
      <c r="AL3" s="35"/>
    </row>
    <row r="4" spans="1:38" ht="16.2" thickBot="1" x14ac:dyDescent="0.35">
      <c r="A4" s="6"/>
      <c r="I4" s="43" t="s">
        <v>88</v>
      </c>
      <c r="J4" s="43"/>
      <c r="K4" s="44"/>
      <c r="L4" s="43"/>
      <c r="M4" s="43"/>
      <c r="N4" s="43"/>
      <c r="O4" s="45"/>
      <c r="P4" s="45"/>
      <c r="Q4" s="45"/>
      <c r="R4" s="45"/>
      <c r="S4" s="39">
        <v>2</v>
      </c>
      <c r="T4" s="39">
        <v>13</v>
      </c>
      <c r="U4" s="37"/>
      <c r="V4" s="39">
        <v>14</v>
      </c>
      <c r="W4" s="39">
        <v>12</v>
      </c>
      <c r="X4" s="37"/>
      <c r="Y4" s="39">
        <v>13</v>
      </c>
      <c r="Z4" s="39">
        <v>11</v>
      </c>
      <c r="AA4" s="37"/>
      <c r="AB4" s="39">
        <v>12</v>
      </c>
      <c r="AC4" s="39">
        <v>10</v>
      </c>
      <c r="AD4" s="37"/>
      <c r="AE4" s="39">
        <v>11</v>
      </c>
      <c r="AF4" s="39">
        <v>9</v>
      </c>
      <c r="AG4" s="37"/>
      <c r="AH4" s="39">
        <v>10</v>
      </c>
      <c r="AI4" s="39">
        <v>8</v>
      </c>
      <c r="AJ4" s="35"/>
      <c r="AK4" s="35"/>
      <c r="AL4" s="35"/>
    </row>
    <row r="5" spans="1:38" ht="16.2" thickBot="1" x14ac:dyDescent="0.35">
      <c r="A5" s="63" t="s">
        <v>47</v>
      </c>
      <c r="B5" s="64" t="s">
        <v>130</v>
      </c>
      <c r="C5" s="65" t="s">
        <v>126</v>
      </c>
      <c r="D5" s="65" t="s">
        <v>65</v>
      </c>
      <c r="E5" s="65" t="s">
        <v>125</v>
      </c>
      <c r="F5" s="65" t="s">
        <v>137</v>
      </c>
      <c r="G5" s="66" t="s">
        <v>76</v>
      </c>
      <c r="H5" s="67"/>
      <c r="I5" s="67"/>
      <c r="J5" s="67"/>
      <c r="K5" s="67"/>
      <c r="L5" s="67"/>
      <c r="M5" s="67"/>
      <c r="N5" s="67"/>
      <c r="O5" s="68"/>
      <c r="P5" s="31"/>
      <c r="Q5" s="45"/>
      <c r="R5" s="45"/>
      <c r="S5" s="39">
        <v>3</v>
      </c>
      <c r="T5" s="39">
        <v>12</v>
      </c>
      <c r="U5" s="37"/>
      <c r="V5" s="39">
        <v>2</v>
      </c>
      <c r="W5" s="39">
        <v>11</v>
      </c>
      <c r="X5" s="37"/>
      <c r="Y5" s="39">
        <v>14</v>
      </c>
      <c r="Z5" s="39">
        <v>10</v>
      </c>
      <c r="AA5" s="37"/>
      <c r="AB5" s="39">
        <v>13</v>
      </c>
      <c r="AC5" s="39">
        <v>9</v>
      </c>
      <c r="AD5" s="37"/>
      <c r="AE5" s="39">
        <v>12</v>
      </c>
      <c r="AF5" s="39">
        <v>8</v>
      </c>
      <c r="AG5" s="37"/>
      <c r="AH5" s="39">
        <v>11</v>
      </c>
      <c r="AI5" s="39">
        <v>7</v>
      </c>
      <c r="AJ5" s="35"/>
      <c r="AK5" s="35"/>
      <c r="AL5" s="35"/>
    </row>
    <row r="6" spans="1:38" ht="16.2" thickBot="1" x14ac:dyDescent="0.35">
      <c r="A6" s="69" t="s">
        <v>54</v>
      </c>
      <c r="B6" s="70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P6" s="31"/>
      <c r="Q6" s="45"/>
      <c r="R6" s="45"/>
      <c r="S6" s="39">
        <v>4</v>
      </c>
      <c r="T6" s="39">
        <v>11</v>
      </c>
      <c r="U6" s="37"/>
      <c r="V6" s="39">
        <v>3</v>
      </c>
      <c r="W6" s="39">
        <v>10</v>
      </c>
      <c r="X6" s="37"/>
      <c r="Y6" s="39">
        <v>2</v>
      </c>
      <c r="Z6" s="39">
        <v>9</v>
      </c>
      <c r="AA6" s="37"/>
      <c r="AB6" s="39">
        <v>14</v>
      </c>
      <c r="AC6" s="39">
        <v>8</v>
      </c>
      <c r="AD6" s="37"/>
      <c r="AE6" s="39">
        <v>13</v>
      </c>
      <c r="AF6" s="39">
        <v>7</v>
      </c>
      <c r="AG6" s="37"/>
      <c r="AH6" s="39">
        <v>12</v>
      </c>
      <c r="AI6" s="39">
        <v>6</v>
      </c>
      <c r="AJ6" s="35"/>
      <c r="AK6" s="35"/>
      <c r="AL6" s="35"/>
    </row>
    <row r="7" spans="1:38" ht="15.6" x14ac:dyDescent="0.3">
      <c r="A7" s="71" t="s">
        <v>10</v>
      </c>
      <c r="B7" s="72" t="s">
        <v>76</v>
      </c>
      <c r="C7" s="72" t="s">
        <v>137</v>
      </c>
      <c r="D7" s="72" t="s">
        <v>25</v>
      </c>
      <c r="E7" s="72" t="s">
        <v>126</v>
      </c>
      <c r="F7" s="72" t="s">
        <v>74</v>
      </c>
      <c r="G7" s="72" t="s">
        <v>65</v>
      </c>
      <c r="H7" s="72" t="s">
        <v>28</v>
      </c>
      <c r="I7" s="72" t="s">
        <v>68</v>
      </c>
      <c r="J7" s="72" t="s">
        <v>127</v>
      </c>
      <c r="K7" s="72" t="s">
        <v>3</v>
      </c>
      <c r="L7" s="73"/>
      <c r="M7" s="74"/>
      <c r="N7" s="74"/>
      <c r="O7" s="74"/>
      <c r="P7" s="46"/>
      <c r="Q7" s="47"/>
      <c r="R7" s="47"/>
      <c r="S7" s="39">
        <v>5</v>
      </c>
      <c r="T7" s="39">
        <v>10</v>
      </c>
      <c r="U7" s="37"/>
      <c r="V7" s="39">
        <v>4</v>
      </c>
      <c r="W7" s="39">
        <v>9</v>
      </c>
      <c r="X7" s="37"/>
      <c r="Y7" s="39">
        <v>3</v>
      </c>
      <c r="Z7" s="39">
        <v>8</v>
      </c>
      <c r="AA7" s="37"/>
      <c r="AB7" s="39">
        <v>2</v>
      </c>
      <c r="AC7" s="39">
        <v>7</v>
      </c>
      <c r="AD7" s="37"/>
      <c r="AE7" s="39">
        <v>14</v>
      </c>
      <c r="AF7" s="39">
        <v>6</v>
      </c>
      <c r="AG7" s="37"/>
      <c r="AH7" s="39">
        <v>13</v>
      </c>
      <c r="AI7" s="39">
        <v>5</v>
      </c>
      <c r="AJ7" s="35"/>
      <c r="AK7" s="35"/>
      <c r="AL7" s="35"/>
    </row>
    <row r="8" spans="1:38" ht="15.6" x14ac:dyDescent="0.3">
      <c r="A8" s="68" t="s">
        <v>39</v>
      </c>
      <c r="B8" s="68"/>
      <c r="C8" s="67"/>
      <c r="D8" s="67"/>
      <c r="E8" s="67"/>
      <c r="F8" s="67"/>
      <c r="G8" s="67"/>
      <c r="H8" s="67"/>
      <c r="I8" s="67"/>
      <c r="J8" s="67"/>
      <c r="K8" s="67"/>
      <c r="L8" s="67"/>
      <c r="M8" s="74"/>
      <c r="N8" s="74"/>
      <c r="O8" s="74"/>
      <c r="P8" s="46"/>
      <c r="Q8" s="47"/>
      <c r="R8" s="47"/>
      <c r="S8" s="39">
        <v>6</v>
      </c>
      <c r="T8" s="39">
        <v>9</v>
      </c>
      <c r="U8" s="37"/>
      <c r="V8" s="39">
        <v>5</v>
      </c>
      <c r="W8" s="39">
        <v>8</v>
      </c>
      <c r="X8" s="37"/>
      <c r="Y8" s="39">
        <v>4</v>
      </c>
      <c r="Z8" s="39">
        <v>7</v>
      </c>
      <c r="AA8" s="37"/>
      <c r="AB8" s="39">
        <v>3</v>
      </c>
      <c r="AC8" s="39">
        <v>6</v>
      </c>
      <c r="AD8" s="37"/>
      <c r="AE8" s="39">
        <v>2</v>
      </c>
      <c r="AF8" s="39">
        <v>5</v>
      </c>
      <c r="AG8" s="37"/>
      <c r="AH8" s="39">
        <v>14</v>
      </c>
      <c r="AI8" s="39">
        <v>4</v>
      </c>
      <c r="AJ8" s="35"/>
      <c r="AK8" s="35"/>
      <c r="AL8" s="35"/>
    </row>
    <row r="9" spans="1:38" ht="16.2" thickBot="1" x14ac:dyDescent="0.35">
      <c r="A9" s="70"/>
      <c r="B9" s="70"/>
      <c r="C9" s="67"/>
      <c r="D9" s="67"/>
      <c r="E9" s="67"/>
      <c r="F9" s="67"/>
      <c r="G9" s="67"/>
      <c r="H9" s="67"/>
      <c r="I9" s="67"/>
      <c r="J9" s="67"/>
      <c r="K9" s="67"/>
      <c r="L9" s="67"/>
      <c r="M9" s="74"/>
      <c r="N9" s="74"/>
      <c r="O9" s="74"/>
      <c r="P9" s="46"/>
      <c r="Q9" s="47"/>
      <c r="R9" s="47"/>
      <c r="S9" s="39">
        <v>7</v>
      </c>
      <c r="T9" s="39">
        <v>8</v>
      </c>
      <c r="U9" s="37"/>
      <c r="V9" s="39">
        <v>6</v>
      </c>
      <c r="W9" s="39">
        <v>7</v>
      </c>
      <c r="X9" s="37"/>
      <c r="Y9" s="39">
        <v>5</v>
      </c>
      <c r="Z9" s="39">
        <v>6</v>
      </c>
      <c r="AA9" s="37"/>
      <c r="AB9" s="48">
        <v>4</v>
      </c>
      <c r="AC9" s="49">
        <v>5</v>
      </c>
      <c r="AD9" s="37"/>
      <c r="AE9" s="39">
        <v>3</v>
      </c>
      <c r="AF9" s="39">
        <v>4</v>
      </c>
      <c r="AG9" s="37"/>
      <c r="AH9" s="39">
        <v>2</v>
      </c>
      <c r="AI9" s="39">
        <v>3</v>
      </c>
      <c r="AJ9" s="35"/>
      <c r="AK9" s="35"/>
      <c r="AL9" s="35"/>
    </row>
    <row r="10" spans="1:38" ht="15.6" x14ac:dyDescent="0.3">
      <c r="A10" s="75" t="s">
        <v>54</v>
      </c>
      <c r="B10" s="76" t="s">
        <v>109</v>
      </c>
      <c r="C10" s="76" t="s">
        <v>28</v>
      </c>
      <c r="D10" s="76" t="s">
        <v>137</v>
      </c>
      <c r="E10" s="76" t="s">
        <v>42</v>
      </c>
      <c r="F10" s="76" t="s">
        <v>50</v>
      </c>
      <c r="G10" s="76" t="s">
        <v>126</v>
      </c>
      <c r="H10" s="76" t="s">
        <v>130</v>
      </c>
      <c r="I10" s="76" t="s">
        <v>51</v>
      </c>
      <c r="J10" s="68"/>
      <c r="K10" s="68"/>
      <c r="L10" s="68"/>
      <c r="M10" s="68"/>
      <c r="N10" s="67"/>
      <c r="O10" s="67"/>
      <c r="P10" s="50"/>
      <c r="Q10" s="43"/>
      <c r="R10" s="5"/>
      <c r="S10" s="35"/>
      <c r="T10" s="35"/>
      <c r="U10" s="37"/>
      <c r="V10" s="35"/>
      <c r="W10" s="35"/>
      <c r="X10" s="37"/>
      <c r="Y10" s="35"/>
      <c r="Z10" s="35"/>
      <c r="AA10" s="37"/>
      <c r="AB10" s="35"/>
      <c r="AC10" s="35"/>
      <c r="AD10" s="37"/>
      <c r="AE10" s="35"/>
      <c r="AF10" s="35"/>
      <c r="AG10" s="37"/>
      <c r="AH10" s="35"/>
      <c r="AI10" s="35"/>
      <c r="AJ10" s="35"/>
      <c r="AK10" s="35"/>
      <c r="AL10" s="35"/>
    </row>
    <row r="11" spans="1:38" ht="16.2" thickBot="1" x14ac:dyDescent="0.35">
      <c r="A11" s="68" t="s">
        <v>52</v>
      </c>
      <c r="B11" s="76" t="s">
        <v>110</v>
      </c>
      <c r="C11" s="76" t="s">
        <v>65</v>
      </c>
      <c r="D11" s="76" t="s">
        <v>3</v>
      </c>
      <c r="E11" s="77" t="s">
        <v>61</v>
      </c>
      <c r="F11" s="76" t="s">
        <v>76</v>
      </c>
      <c r="G11" s="76" t="s">
        <v>62</v>
      </c>
      <c r="H11" s="76" t="s">
        <v>63</v>
      </c>
      <c r="I11" s="68"/>
      <c r="J11" s="68"/>
      <c r="K11" s="68"/>
      <c r="L11" s="68"/>
      <c r="M11" s="68"/>
      <c r="N11" s="67"/>
      <c r="O11" s="67"/>
      <c r="P11" s="50"/>
      <c r="Q11" s="43"/>
      <c r="R11" s="45"/>
      <c r="S11" s="38"/>
      <c r="T11" s="38"/>
      <c r="U11" s="37"/>
      <c r="V11" s="38"/>
      <c r="W11" s="38"/>
      <c r="X11" s="37"/>
      <c r="Y11" s="38"/>
      <c r="Z11" s="38"/>
      <c r="AA11" s="37"/>
      <c r="AB11" s="38"/>
      <c r="AC11" s="38"/>
      <c r="AD11" s="37"/>
      <c r="AE11" s="38"/>
      <c r="AF11" s="38"/>
      <c r="AG11" s="37"/>
      <c r="AH11" s="38"/>
      <c r="AI11" s="38"/>
      <c r="AJ11" s="35"/>
      <c r="AK11" s="35"/>
      <c r="AL11" s="35"/>
    </row>
    <row r="12" spans="1:38" ht="21.75" customHeight="1" thickBot="1" x14ac:dyDescent="0.35">
      <c r="A12" s="70"/>
      <c r="B12" s="70"/>
      <c r="C12" s="67"/>
      <c r="D12" s="67"/>
      <c r="E12" s="67"/>
      <c r="F12" s="67"/>
      <c r="G12" s="67"/>
      <c r="H12" s="67"/>
      <c r="I12" s="67"/>
      <c r="J12" s="68"/>
      <c r="K12" s="68"/>
      <c r="L12" s="68"/>
      <c r="M12" s="68"/>
      <c r="N12" s="68"/>
      <c r="O12" s="67"/>
      <c r="P12" s="50"/>
      <c r="Q12" s="43"/>
      <c r="R12" s="43"/>
      <c r="S12" s="566">
        <v>7</v>
      </c>
      <c r="T12" s="567"/>
      <c r="U12" s="7"/>
      <c r="V12" s="566">
        <v>8</v>
      </c>
      <c r="W12" s="567"/>
      <c r="X12" s="7"/>
      <c r="Y12" s="566">
        <v>9</v>
      </c>
      <c r="Z12" s="567"/>
      <c r="AA12" s="7"/>
      <c r="AB12" s="566">
        <v>10</v>
      </c>
      <c r="AC12" s="567"/>
      <c r="AD12" s="7"/>
      <c r="AE12" s="566">
        <v>11</v>
      </c>
      <c r="AF12" s="567"/>
      <c r="AG12" s="7"/>
      <c r="AH12" s="566">
        <v>12</v>
      </c>
      <c r="AI12" s="567"/>
      <c r="AJ12" s="35"/>
      <c r="AK12" s="566">
        <v>13</v>
      </c>
      <c r="AL12" s="567"/>
    </row>
    <row r="13" spans="1:38" ht="16.2" thickBot="1" x14ac:dyDescent="0.35">
      <c r="A13" s="63" t="s">
        <v>64</v>
      </c>
      <c r="B13" s="76" t="s">
        <v>130</v>
      </c>
      <c r="C13" s="76" t="s">
        <v>28</v>
      </c>
      <c r="D13" s="76" t="s">
        <v>62</v>
      </c>
      <c r="E13" s="76" t="s">
        <v>98</v>
      </c>
      <c r="F13" s="76" t="s">
        <v>74</v>
      </c>
      <c r="G13" s="76" t="s">
        <v>126</v>
      </c>
      <c r="H13" s="76" t="s">
        <v>108</v>
      </c>
      <c r="I13" s="76" t="s">
        <v>25</v>
      </c>
      <c r="J13" s="76" t="s">
        <v>72</v>
      </c>
      <c r="K13" s="76" t="s">
        <v>110</v>
      </c>
      <c r="L13" s="76" t="s">
        <v>67</v>
      </c>
      <c r="M13" s="76" t="s">
        <v>1</v>
      </c>
      <c r="N13" s="73"/>
      <c r="O13" s="73"/>
      <c r="P13" s="51"/>
      <c r="R13" s="5"/>
      <c r="S13" s="39">
        <v>1</v>
      </c>
      <c r="T13" s="39">
        <v>8</v>
      </c>
      <c r="U13" s="37"/>
      <c r="V13" s="39">
        <v>1</v>
      </c>
      <c r="W13" s="39">
        <v>7</v>
      </c>
      <c r="X13" s="37"/>
      <c r="Y13" s="39">
        <v>1</v>
      </c>
      <c r="Z13" s="39">
        <v>6</v>
      </c>
      <c r="AA13" s="37"/>
      <c r="AB13" s="39">
        <v>1</v>
      </c>
      <c r="AC13" s="39">
        <v>5</v>
      </c>
      <c r="AD13" s="37"/>
      <c r="AE13" s="39">
        <v>1</v>
      </c>
      <c r="AF13" s="39">
        <v>4</v>
      </c>
      <c r="AG13" s="37"/>
      <c r="AH13" s="39">
        <v>1</v>
      </c>
      <c r="AI13" s="39">
        <v>3</v>
      </c>
      <c r="AJ13" s="35"/>
      <c r="AK13" s="39">
        <v>1</v>
      </c>
      <c r="AL13" s="39">
        <v>2</v>
      </c>
    </row>
    <row r="14" spans="1:38" ht="15.6" x14ac:dyDescent="0.3">
      <c r="A14" s="74" t="s">
        <v>71</v>
      </c>
      <c r="B14" s="76" t="s">
        <v>133</v>
      </c>
      <c r="C14" s="76" t="s">
        <v>96</v>
      </c>
      <c r="D14" s="76" t="s">
        <v>127</v>
      </c>
      <c r="E14" s="76" t="s">
        <v>109</v>
      </c>
      <c r="F14" s="76" t="s">
        <v>125</v>
      </c>
      <c r="G14" s="76" t="s">
        <v>8</v>
      </c>
      <c r="H14" s="76" t="s">
        <v>48</v>
      </c>
      <c r="I14" s="76" t="s">
        <v>76</v>
      </c>
      <c r="J14" s="76" t="s">
        <v>140</v>
      </c>
      <c r="K14" s="78"/>
      <c r="L14" s="73"/>
      <c r="M14" s="73"/>
      <c r="N14" s="73"/>
      <c r="O14" s="73"/>
      <c r="P14" s="51"/>
      <c r="R14" s="52"/>
      <c r="S14" s="39">
        <v>9</v>
      </c>
      <c r="T14" s="39">
        <v>7</v>
      </c>
      <c r="U14" s="37"/>
      <c r="V14" s="39">
        <v>8</v>
      </c>
      <c r="W14" s="39">
        <v>6</v>
      </c>
      <c r="X14" s="37"/>
      <c r="Y14" s="39">
        <v>7</v>
      </c>
      <c r="Z14" s="39">
        <v>5</v>
      </c>
      <c r="AA14" s="37"/>
      <c r="AB14" s="39">
        <v>6</v>
      </c>
      <c r="AC14" s="39">
        <v>4</v>
      </c>
      <c r="AD14" s="37"/>
      <c r="AE14" s="39">
        <v>5</v>
      </c>
      <c r="AF14" s="39">
        <v>3</v>
      </c>
      <c r="AG14" s="37"/>
      <c r="AH14" s="39">
        <v>4</v>
      </c>
      <c r="AI14" s="39">
        <v>2</v>
      </c>
      <c r="AJ14" s="35"/>
      <c r="AK14" s="39">
        <v>3</v>
      </c>
      <c r="AL14" s="39">
        <v>14</v>
      </c>
    </row>
    <row r="15" spans="1:38" ht="15.6" x14ac:dyDescent="0.3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32"/>
      <c r="Q15" s="52"/>
      <c r="R15" s="52"/>
      <c r="S15" s="39">
        <v>10</v>
      </c>
      <c r="T15" s="39">
        <v>6</v>
      </c>
      <c r="U15" s="37"/>
      <c r="V15" s="39">
        <v>9</v>
      </c>
      <c r="W15" s="39">
        <v>5</v>
      </c>
      <c r="X15" s="37"/>
      <c r="Y15" s="39">
        <v>8</v>
      </c>
      <c r="Z15" s="39">
        <v>4</v>
      </c>
      <c r="AA15" s="37"/>
      <c r="AB15" s="39">
        <v>7</v>
      </c>
      <c r="AC15" s="39">
        <v>3</v>
      </c>
      <c r="AD15" s="37"/>
      <c r="AE15" s="39">
        <v>6</v>
      </c>
      <c r="AF15" s="39">
        <v>2</v>
      </c>
      <c r="AG15" s="37"/>
      <c r="AH15" s="39">
        <v>5</v>
      </c>
      <c r="AI15" s="39">
        <v>14</v>
      </c>
      <c r="AJ15" s="35"/>
      <c r="AK15" s="39">
        <v>4</v>
      </c>
      <c r="AL15" s="39">
        <v>13</v>
      </c>
    </row>
    <row r="16" spans="1:38" ht="15.6" x14ac:dyDescent="0.3">
      <c r="A16" s="79" t="s">
        <v>56</v>
      </c>
      <c r="B16" s="76" t="s">
        <v>126</v>
      </c>
      <c r="C16" s="76" t="s">
        <v>42</v>
      </c>
      <c r="D16" s="76" t="s">
        <v>12</v>
      </c>
      <c r="E16" s="76" t="s">
        <v>13</v>
      </c>
      <c r="F16" s="76" t="s">
        <v>76</v>
      </c>
      <c r="G16" s="76" t="s">
        <v>137</v>
      </c>
      <c r="H16" s="76" t="s">
        <v>61</v>
      </c>
      <c r="I16" s="76" t="s">
        <v>20</v>
      </c>
      <c r="J16" s="76" t="s">
        <v>68</v>
      </c>
      <c r="K16" s="76" t="s">
        <v>90</v>
      </c>
      <c r="L16" s="76" t="s">
        <v>79</v>
      </c>
      <c r="M16" s="76" t="s">
        <v>108</v>
      </c>
      <c r="N16" s="76" t="s">
        <v>3</v>
      </c>
      <c r="O16" s="76" t="s">
        <v>132</v>
      </c>
      <c r="P16" s="31"/>
      <c r="Q16" s="53"/>
      <c r="S16" s="39">
        <v>11</v>
      </c>
      <c r="T16" s="39">
        <v>5</v>
      </c>
      <c r="U16" s="37"/>
      <c r="V16" s="39">
        <v>10</v>
      </c>
      <c r="W16" s="39">
        <v>4</v>
      </c>
      <c r="X16" s="37"/>
      <c r="Y16" s="39">
        <v>9</v>
      </c>
      <c r="Z16" s="39">
        <v>3</v>
      </c>
      <c r="AA16" s="37"/>
      <c r="AB16" s="39">
        <v>8</v>
      </c>
      <c r="AC16" s="39">
        <v>2</v>
      </c>
      <c r="AD16" s="37"/>
      <c r="AE16" s="39">
        <v>7</v>
      </c>
      <c r="AF16" s="39">
        <v>14</v>
      </c>
      <c r="AG16" s="37"/>
      <c r="AH16" s="39">
        <v>6</v>
      </c>
      <c r="AI16" s="39">
        <v>13</v>
      </c>
      <c r="AJ16" s="54"/>
      <c r="AK16" s="39">
        <v>5</v>
      </c>
      <c r="AL16" s="39">
        <v>12</v>
      </c>
    </row>
    <row r="17" spans="1:38" ht="15.6" x14ac:dyDescent="0.3">
      <c r="A17" s="68" t="s">
        <v>44</v>
      </c>
      <c r="B17" s="76" t="s">
        <v>38</v>
      </c>
      <c r="C17" s="76" t="s">
        <v>62</v>
      </c>
      <c r="D17" s="76" t="s">
        <v>26</v>
      </c>
      <c r="E17" s="76" t="s">
        <v>74</v>
      </c>
      <c r="F17" s="76" t="s">
        <v>80</v>
      </c>
      <c r="G17" s="76" t="s">
        <v>120</v>
      </c>
      <c r="H17" s="76" t="s">
        <v>49</v>
      </c>
      <c r="I17" s="76" t="s">
        <v>37</v>
      </c>
      <c r="J17" s="76" t="s">
        <v>127</v>
      </c>
      <c r="K17" s="76" t="s">
        <v>105</v>
      </c>
      <c r="L17" s="76" t="s">
        <v>133</v>
      </c>
      <c r="M17" s="76" t="s">
        <v>135</v>
      </c>
      <c r="N17" s="76" t="s">
        <v>96</v>
      </c>
      <c r="O17" s="76" t="s">
        <v>65</v>
      </c>
      <c r="P17" s="31"/>
      <c r="Q17" s="53"/>
      <c r="R17" s="53"/>
      <c r="S17" s="39">
        <v>12</v>
      </c>
      <c r="T17" s="39">
        <v>4</v>
      </c>
      <c r="U17" s="37"/>
      <c r="V17" s="39">
        <v>11</v>
      </c>
      <c r="W17" s="39">
        <v>3</v>
      </c>
      <c r="X17" s="37"/>
      <c r="Y17" s="39">
        <v>10</v>
      </c>
      <c r="Z17" s="39">
        <v>2</v>
      </c>
      <c r="AA17" s="37"/>
      <c r="AB17" s="39">
        <v>9</v>
      </c>
      <c r="AC17" s="39">
        <v>14</v>
      </c>
      <c r="AD17" s="37"/>
      <c r="AE17" s="39">
        <v>8</v>
      </c>
      <c r="AF17" s="39">
        <v>13</v>
      </c>
      <c r="AG17" s="37"/>
      <c r="AH17" s="39">
        <v>7</v>
      </c>
      <c r="AI17" s="39">
        <v>12</v>
      </c>
      <c r="AJ17" s="54"/>
      <c r="AK17" s="39">
        <v>6</v>
      </c>
      <c r="AL17" s="39">
        <v>11</v>
      </c>
    </row>
    <row r="18" spans="1:38" ht="16.2" thickBot="1" x14ac:dyDescent="0.35">
      <c r="A18" s="74"/>
      <c r="B18" s="74"/>
      <c r="C18" s="80"/>
      <c r="D18" s="80"/>
      <c r="E18" s="80"/>
      <c r="F18" s="80"/>
      <c r="G18" s="74"/>
      <c r="H18" s="74"/>
      <c r="I18" s="74"/>
      <c r="J18" s="74"/>
      <c r="K18" s="74"/>
      <c r="L18" s="74"/>
      <c r="M18" s="74"/>
      <c r="N18" s="74"/>
      <c r="O18" s="74"/>
      <c r="P18" s="46"/>
      <c r="Q18" s="55"/>
      <c r="R18" s="53"/>
      <c r="S18" s="39">
        <v>13</v>
      </c>
      <c r="T18" s="39">
        <v>3</v>
      </c>
      <c r="U18" s="37"/>
      <c r="V18" s="39">
        <v>12</v>
      </c>
      <c r="W18" s="39">
        <v>2</v>
      </c>
      <c r="X18" s="37"/>
      <c r="Y18" s="39">
        <v>11</v>
      </c>
      <c r="Z18" s="39">
        <v>14</v>
      </c>
      <c r="AA18" s="37"/>
      <c r="AB18" s="39">
        <v>10</v>
      </c>
      <c r="AC18" s="39">
        <v>13</v>
      </c>
      <c r="AD18" s="37"/>
      <c r="AE18" s="39">
        <v>9</v>
      </c>
      <c r="AF18" s="39">
        <v>12</v>
      </c>
      <c r="AG18" s="37"/>
      <c r="AH18" s="39">
        <v>8</v>
      </c>
      <c r="AI18" s="39">
        <v>11</v>
      </c>
      <c r="AJ18" s="54"/>
      <c r="AK18" s="39">
        <v>7</v>
      </c>
      <c r="AL18" s="39">
        <v>10</v>
      </c>
    </row>
    <row r="19" spans="1:38" ht="18" customHeight="1" thickBot="1" x14ac:dyDescent="0.35">
      <c r="A19" s="63" t="s">
        <v>136</v>
      </c>
      <c r="B19" s="76" t="s">
        <v>115</v>
      </c>
      <c r="C19" s="81" t="s">
        <v>26</v>
      </c>
      <c r="D19" s="81" t="s">
        <v>120</v>
      </c>
      <c r="E19" s="81" t="s">
        <v>133</v>
      </c>
      <c r="F19" s="81" t="s">
        <v>42</v>
      </c>
      <c r="G19" s="81" t="s">
        <v>58</v>
      </c>
      <c r="H19" s="81" t="s">
        <v>79</v>
      </c>
      <c r="I19" s="81" t="s">
        <v>12</v>
      </c>
      <c r="J19" s="81" t="s">
        <v>48</v>
      </c>
      <c r="K19" s="81" t="s">
        <v>76</v>
      </c>
      <c r="L19" s="81" t="s">
        <v>128</v>
      </c>
      <c r="M19" s="81" t="s">
        <v>94</v>
      </c>
      <c r="N19" s="81" t="s">
        <v>38</v>
      </c>
      <c r="O19" s="76" t="s">
        <v>80</v>
      </c>
      <c r="P19" s="32"/>
      <c r="Q19" s="52"/>
      <c r="R19" s="52"/>
      <c r="S19" s="39">
        <v>14</v>
      </c>
      <c r="T19" s="39">
        <v>2</v>
      </c>
      <c r="U19" s="37"/>
      <c r="V19" s="39">
        <v>13</v>
      </c>
      <c r="W19" s="39">
        <v>14</v>
      </c>
      <c r="X19" s="37"/>
      <c r="Y19" s="39">
        <v>12</v>
      </c>
      <c r="Z19" s="39">
        <v>13</v>
      </c>
      <c r="AA19" s="37"/>
      <c r="AB19" s="39">
        <v>11</v>
      </c>
      <c r="AC19" s="39">
        <v>12</v>
      </c>
      <c r="AD19" s="37"/>
      <c r="AE19" s="39">
        <v>10</v>
      </c>
      <c r="AF19" s="39">
        <v>11</v>
      </c>
      <c r="AG19" s="37"/>
      <c r="AH19" s="39">
        <v>9</v>
      </c>
      <c r="AI19" s="39">
        <v>10</v>
      </c>
      <c r="AJ19" s="54"/>
      <c r="AK19" s="39">
        <v>8</v>
      </c>
      <c r="AL19" s="39">
        <v>9</v>
      </c>
    </row>
    <row r="20" spans="1:38" ht="15.6" x14ac:dyDescent="0.3">
      <c r="A20" s="74" t="s">
        <v>139</v>
      </c>
      <c r="B20" s="82" t="s">
        <v>29</v>
      </c>
      <c r="C20" s="83" t="s">
        <v>30</v>
      </c>
      <c r="D20" s="84" t="s">
        <v>86</v>
      </c>
      <c r="E20" s="84" t="s">
        <v>93</v>
      </c>
      <c r="F20" s="84" t="s">
        <v>1</v>
      </c>
      <c r="G20" s="84" t="s">
        <v>125</v>
      </c>
      <c r="H20" s="84" t="s">
        <v>117</v>
      </c>
      <c r="I20" s="84" t="s">
        <v>78</v>
      </c>
      <c r="J20" s="76" t="s">
        <v>98</v>
      </c>
      <c r="K20" s="76" t="s">
        <v>72</v>
      </c>
      <c r="L20" s="76" t="s">
        <v>90</v>
      </c>
      <c r="M20" s="76" t="s">
        <v>118</v>
      </c>
      <c r="N20" s="76" t="s">
        <v>20</v>
      </c>
      <c r="O20" s="76" t="s">
        <v>68</v>
      </c>
      <c r="P20" s="32"/>
      <c r="Q20" s="52"/>
      <c r="R20" s="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</row>
    <row r="21" spans="1:38" ht="15.6" thickBot="1" x14ac:dyDescent="0.3">
      <c r="A21" s="74"/>
      <c r="B21" s="76" t="s">
        <v>51</v>
      </c>
      <c r="C21" s="76" t="s">
        <v>110</v>
      </c>
      <c r="D21" s="76" t="s">
        <v>55</v>
      </c>
      <c r="E21" s="76" t="s">
        <v>131</v>
      </c>
      <c r="F21" s="76" t="s">
        <v>63</v>
      </c>
      <c r="G21" s="76" t="s">
        <v>62</v>
      </c>
      <c r="H21" s="76" t="s">
        <v>15</v>
      </c>
      <c r="I21" s="76" t="s">
        <v>97</v>
      </c>
      <c r="J21" s="73"/>
      <c r="K21" s="73"/>
      <c r="L21" s="73"/>
      <c r="M21" s="73"/>
      <c r="N21" s="73"/>
      <c r="O21" s="73"/>
      <c r="P21" s="51"/>
      <c r="R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spans="1:38" ht="21.75" customHeight="1" thickBot="1" x14ac:dyDescent="0.5">
      <c r="A22" s="7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32"/>
      <c r="Q22" s="52"/>
      <c r="R22" s="36">
        <v>15</v>
      </c>
      <c r="S22" s="566">
        <v>1</v>
      </c>
      <c r="T22" s="567"/>
      <c r="U22" s="34"/>
      <c r="V22" s="566">
        <v>2</v>
      </c>
      <c r="W22" s="567"/>
      <c r="X22" s="34"/>
      <c r="Y22" s="566">
        <v>3</v>
      </c>
      <c r="Z22" s="567"/>
      <c r="AA22" s="34"/>
      <c r="AB22" s="566">
        <v>4</v>
      </c>
      <c r="AC22" s="567"/>
      <c r="AD22" s="34"/>
      <c r="AE22" s="566">
        <v>5</v>
      </c>
      <c r="AF22" s="567"/>
      <c r="AG22" s="34"/>
      <c r="AH22" s="566">
        <v>6</v>
      </c>
      <c r="AI22" s="567"/>
      <c r="AJ22" s="35"/>
      <c r="AK22" s="35"/>
      <c r="AL22" s="35"/>
    </row>
    <row r="23" spans="1:38" ht="16.2" thickBot="1" x14ac:dyDescent="0.35">
      <c r="A23" s="63" t="s">
        <v>39</v>
      </c>
      <c r="B23" s="76" t="s">
        <v>130</v>
      </c>
      <c r="C23" s="76" t="s">
        <v>118</v>
      </c>
      <c r="D23" s="76" t="s">
        <v>28</v>
      </c>
      <c r="E23" s="76" t="s">
        <v>83</v>
      </c>
      <c r="F23" s="76" t="s">
        <v>1</v>
      </c>
      <c r="G23" s="76" t="s">
        <v>78</v>
      </c>
      <c r="H23" s="76" t="s">
        <v>63</v>
      </c>
      <c r="I23" s="76" t="s">
        <v>134</v>
      </c>
      <c r="J23" s="76" t="s">
        <v>126</v>
      </c>
      <c r="K23" s="76" t="s">
        <v>45</v>
      </c>
      <c r="L23" s="76" t="s">
        <v>25</v>
      </c>
      <c r="M23" s="76" t="s">
        <v>81</v>
      </c>
      <c r="N23" s="76" t="s">
        <v>3</v>
      </c>
      <c r="O23" s="73"/>
      <c r="P23" s="32"/>
      <c r="Q23" s="52"/>
      <c r="R23" s="32" t="s">
        <v>119</v>
      </c>
      <c r="S23" s="39">
        <v>2</v>
      </c>
      <c r="T23" s="39">
        <v>15</v>
      </c>
      <c r="U23" s="37"/>
      <c r="V23" s="39">
        <v>1</v>
      </c>
      <c r="W23" s="39">
        <v>15</v>
      </c>
      <c r="X23" s="37"/>
      <c r="Y23" s="39">
        <v>1</v>
      </c>
      <c r="Z23" s="39">
        <v>14</v>
      </c>
      <c r="AA23" s="37"/>
      <c r="AB23" s="39">
        <v>1</v>
      </c>
      <c r="AC23" s="39">
        <v>13</v>
      </c>
      <c r="AD23" s="37"/>
      <c r="AE23" s="39">
        <v>1</v>
      </c>
      <c r="AF23" s="39">
        <v>12</v>
      </c>
      <c r="AG23" s="37"/>
      <c r="AH23" s="39">
        <v>1</v>
      </c>
      <c r="AI23" s="39">
        <v>11</v>
      </c>
      <c r="AJ23" s="35"/>
      <c r="AK23" s="35"/>
      <c r="AL23" s="35"/>
    </row>
    <row r="24" spans="1:38" ht="15.6" x14ac:dyDescent="0.3">
      <c r="A24" s="74" t="s">
        <v>32</v>
      </c>
      <c r="B24" s="76" t="s">
        <v>33</v>
      </c>
      <c r="C24" s="76" t="s">
        <v>76</v>
      </c>
      <c r="D24" s="76" t="s">
        <v>108</v>
      </c>
      <c r="E24" s="76" t="s">
        <v>137</v>
      </c>
      <c r="F24" s="76" t="s">
        <v>16</v>
      </c>
      <c r="G24" s="76" t="s">
        <v>17</v>
      </c>
      <c r="H24" s="76" t="s">
        <v>109</v>
      </c>
      <c r="I24" s="76" t="s">
        <v>15</v>
      </c>
      <c r="J24" s="76" t="s">
        <v>84</v>
      </c>
      <c r="K24" s="76" t="s">
        <v>24</v>
      </c>
      <c r="L24" s="76" t="s">
        <v>48</v>
      </c>
      <c r="M24" s="76" t="s">
        <v>2</v>
      </c>
      <c r="N24" s="76" t="s">
        <v>132</v>
      </c>
      <c r="O24" s="73"/>
      <c r="P24" s="51"/>
      <c r="S24" s="39">
        <v>3</v>
      </c>
      <c r="T24" s="39">
        <v>14</v>
      </c>
      <c r="U24" s="37"/>
      <c r="V24" s="39">
        <v>2</v>
      </c>
      <c r="W24" s="39">
        <v>13</v>
      </c>
      <c r="X24" s="37"/>
      <c r="Y24" s="39">
        <v>15</v>
      </c>
      <c r="Z24" s="39">
        <v>13</v>
      </c>
      <c r="AA24" s="37"/>
      <c r="AB24" s="39">
        <v>14</v>
      </c>
      <c r="AC24" s="39">
        <v>12</v>
      </c>
      <c r="AD24" s="37"/>
      <c r="AE24" s="39">
        <v>13</v>
      </c>
      <c r="AF24" s="39">
        <v>11</v>
      </c>
      <c r="AG24" s="37"/>
      <c r="AH24" s="39">
        <v>12</v>
      </c>
      <c r="AI24" s="39">
        <v>10</v>
      </c>
      <c r="AJ24" s="35"/>
      <c r="AK24" s="35"/>
      <c r="AL24" s="35"/>
    </row>
    <row r="25" spans="1:38" ht="15.6" x14ac:dyDescent="0.3">
      <c r="A25" s="74"/>
      <c r="B25" s="76" t="s">
        <v>55</v>
      </c>
      <c r="C25" s="76" t="s">
        <v>51</v>
      </c>
      <c r="D25" s="76" t="s">
        <v>12</v>
      </c>
      <c r="E25" s="76" t="s">
        <v>121</v>
      </c>
      <c r="F25" s="76" t="s">
        <v>37</v>
      </c>
      <c r="G25" s="76" t="s">
        <v>86</v>
      </c>
      <c r="H25" s="76" t="s">
        <v>116</v>
      </c>
      <c r="I25" s="76" t="s">
        <v>115</v>
      </c>
      <c r="J25" s="76" t="s">
        <v>120</v>
      </c>
      <c r="K25" s="76" t="s">
        <v>59</v>
      </c>
      <c r="L25" s="76" t="s">
        <v>50</v>
      </c>
      <c r="M25" s="76" t="s">
        <v>75</v>
      </c>
      <c r="N25" s="76" t="s">
        <v>123</v>
      </c>
      <c r="O25" s="73"/>
      <c r="P25" s="51"/>
      <c r="S25" s="39">
        <v>4</v>
      </c>
      <c r="T25" s="39">
        <v>13</v>
      </c>
      <c r="U25" s="37"/>
      <c r="V25" s="39">
        <v>3</v>
      </c>
      <c r="W25" s="39">
        <v>12</v>
      </c>
      <c r="X25" s="37"/>
      <c r="Y25" s="39">
        <v>2</v>
      </c>
      <c r="Z25" s="39">
        <v>11</v>
      </c>
      <c r="AA25" s="37"/>
      <c r="AB25" s="39">
        <v>15</v>
      </c>
      <c r="AC25" s="39">
        <v>11</v>
      </c>
      <c r="AD25" s="37"/>
      <c r="AE25" s="39">
        <v>14</v>
      </c>
      <c r="AF25" s="39">
        <v>10</v>
      </c>
      <c r="AG25" s="37"/>
      <c r="AH25" s="39">
        <v>13</v>
      </c>
      <c r="AI25" s="39">
        <v>9</v>
      </c>
      <c r="AJ25" s="35"/>
      <c r="AK25" s="35"/>
      <c r="AL25" s="35"/>
    </row>
    <row r="26" spans="1:38" ht="15.6" x14ac:dyDescent="0.3">
      <c r="A26" s="73"/>
      <c r="B26" s="76" t="s">
        <v>98</v>
      </c>
      <c r="C26" s="76" t="s">
        <v>49</v>
      </c>
      <c r="D26" s="76" t="s">
        <v>58</v>
      </c>
      <c r="E26" s="76" t="s">
        <v>62</v>
      </c>
      <c r="F26" s="76" t="s">
        <v>67</v>
      </c>
      <c r="G26" s="76" t="s">
        <v>43</v>
      </c>
      <c r="H26" s="86"/>
      <c r="I26" s="86"/>
      <c r="J26" s="86"/>
      <c r="K26" s="86"/>
      <c r="L26" s="86"/>
      <c r="M26" s="86"/>
      <c r="N26" s="86"/>
      <c r="O26" s="73"/>
      <c r="P26" s="51"/>
      <c r="S26" s="39">
        <v>5</v>
      </c>
      <c r="T26" s="39">
        <v>12</v>
      </c>
      <c r="U26" s="37"/>
      <c r="V26" s="39">
        <v>4</v>
      </c>
      <c r="W26" s="39">
        <v>11</v>
      </c>
      <c r="X26" s="37"/>
      <c r="Y26" s="39">
        <v>3</v>
      </c>
      <c r="Z26" s="39">
        <v>10</v>
      </c>
      <c r="AA26" s="37"/>
      <c r="AB26" s="39">
        <v>2</v>
      </c>
      <c r="AC26" s="39">
        <v>9</v>
      </c>
      <c r="AD26" s="37"/>
      <c r="AE26" s="39">
        <v>15</v>
      </c>
      <c r="AF26" s="39">
        <v>9</v>
      </c>
      <c r="AG26" s="37"/>
      <c r="AH26" s="39">
        <v>14</v>
      </c>
      <c r="AI26" s="39">
        <v>8</v>
      </c>
      <c r="AJ26" s="35"/>
      <c r="AK26" s="35"/>
      <c r="AL26" s="35"/>
    </row>
    <row r="27" spans="1:38" ht="15.6" x14ac:dyDescent="0.3">
      <c r="A27" s="73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73"/>
      <c r="P27" s="51"/>
      <c r="S27" s="39">
        <v>6</v>
      </c>
      <c r="T27" s="39">
        <v>11</v>
      </c>
      <c r="U27" s="37"/>
      <c r="V27" s="39">
        <v>5</v>
      </c>
      <c r="W27" s="39">
        <v>10</v>
      </c>
      <c r="X27" s="37"/>
      <c r="Y27" s="39">
        <v>4</v>
      </c>
      <c r="Z27" s="39">
        <v>9</v>
      </c>
      <c r="AA27" s="37"/>
      <c r="AB27" s="39">
        <v>3</v>
      </c>
      <c r="AC27" s="39">
        <v>8</v>
      </c>
      <c r="AD27" s="37"/>
      <c r="AE27" s="39">
        <v>2</v>
      </c>
      <c r="AF27" s="39">
        <v>7</v>
      </c>
      <c r="AG27" s="37"/>
      <c r="AH27" s="39">
        <v>15</v>
      </c>
      <c r="AI27" s="39">
        <v>7</v>
      </c>
      <c r="AJ27" s="35"/>
      <c r="AK27" s="35"/>
      <c r="AL27" s="35"/>
    </row>
    <row r="28" spans="1:38" ht="15.6" x14ac:dyDescent="0.3">
      <c r="A28" s="87">
        <v>11</v>
      </c>
      <c r="B28" s="77" t="s">
        <v>40</v>
      </c>
      <c r="C28" s="77" t="s">
        <v>87</v>
      </c>
      <c r="D28" s="77" t="s">
        <v>24</v>
      </c>
      <c r="E28" s="77" t="s">
        <v>86</v>
      </c>
      <c r="F28" s="77" t="s">
        <v>108</v>
      </c>
      <c r="G28" s="77" t="s">
        <v>85</v>
      </c>
      <c r="H28" s="77" t="s">
        <v>58</v>
      </c>
      <c r="I28" s="77" t="s">
        <v>84</v>
      </c>
      <c r="J28" s="77" t="s">
        <v>140</v>
      </c>
      <c r="K28" s="77" t="s">
        <v>61</v>
      </c>
      <c r="L28" s="77" t="s">
        <v>43</v>
      </c>
      <c r="M28" s="77" t="s">
        <v>124</v>
      </c>
      <c r="N28" s="77" t="s">
        <v>15</v>
      </c>
      <c r="O28" s="77" t="s">
        <v>62</v>
      </c>
      <c r="P28" s="51"/>
      <c r="S28" s="39">
        <v>7</v>
      </c>
      <c r="T28" s="39">
        <v>10</v>
      </c>
      <c r="U28" s="37"/>
      <c r="V28" s="39">
        <v>6</v>
      </c>
      <c r="W28" s="39">
        <v>9</v>
      </c>
      <c r="X28" s="37"/>
      <c r="Y28" s="39">
        <v>5</v>
      </c>
      <c r="Z28" s="39">
        <v>8</v>
      </c>
      <c r="AA28" s="37"/>
      <c r="AB28" s="39">
        <v>4</v>
      </c>
      <c r="AC28" s="39">
        <v>7</v>
      </c>
      <c r="AD28" s="37"/>
      <c r="AE28" s="39">
        <v>3</v>
      </c>
      <c r="AF28" s="39">
        <v>6</v>
      </c>
      <c r="AG28" s="37"/>
      <c r="AH28" s="39">
        <v>2</v>
      </c>
      <c r="AI28" s="39">
        <v>5</v>
      </c>
      <c r="AJ28" s="35"/>
      <c r="AK28" s="35"/>
      <c r="AL28" s="35"/>
    </row>
    <row r="29" spans="1:38" ht="15.6" x14ac:dyDescent="0.3">
      <c r="A29" s="73">
        <v>55</v>
      </c>
      <c r="B29" s="77" t="s">
        <v>63</v>
      </c>
      <c r="C29" s="77" t="s">
        <v>115</v>
      </c>
      <c r="D29" s="77" t="s">
        <v>33</v>
      </c>
      <c r="E29" s="77" t="s">
        <v>21</v>
      </c>
      <c r="F29" s="77" t="s">
        <v>28</v>
      </c>
      <c r="G29" s="77" t="s">
        <v>137</v>
      </c>
      <c r="H29" s="77" t="s">
        <v>131</v>
      </c>
      <c r="I29" s="77" t="s">
        <v>55</v>
      </c>
      <c r="J29" s="77" t="s">
        <v>81</v>
      </c>
      <c r="K29" s="77" t="s">
        <v>22</v>
      </c>
      <c r="L29" s="77" t="s">
        <v>126</v>
      </c>
      <c r="M29" s="77" t="s">
        <v>105</v>
      </c>
      <c r="N29" s="77" t="s">
        <v>78</v>
      </c>
      <c r="O29" s="77" t="s">
        <v>75</v>
      </c>
      <c r="P29" s="56"/>
      <c r="Q29" s="57"/>
      <c r="S29" s="39">
        <v>8</v>
      </c>
      <c r="T29" s="39">
        <v>9</v>
      </c>
      <c r="U29" s="37"/>
      <c r="V29" s="39">
        <v>7</v>
      </c>
      <c r="W29" s="39">
        <v>8</v>
      </c>
      <c r="X29" s="37"/>
      <c r="Y29" s="39">
        <v>6</v>
      </c>
      <c r="Z29" s="39">
        <v>7</v>
      </c>
      <c r="AA29" s="37"/>
      <c r="AB29" s="39">
        <v>5</v>
      </c>
      <c r="AC29" s="39">
        <v>6</v>
      </c>
      <c r="AD29" s="37"/>
      <c r="AE29" s="39">
        <v>4</v>
      </c>
      <c r="AF29" s="39">
        <v>5</v>
      </c>
      <c r="AG29" s="37"/>
      <c r="AH29" s="39">
        <v>3</v>
      </c>
      <c r="AI29" s="39">
        <v>4</v>
      </c>
      <c r="AJ29" s="35"/>
      <c r="AK29" s="35"/>
      <c r="AL29" s="35"/>
    </row>
    <row r="30" spans="1:38" ht="16.2" thickBot="1" x14ac:dyDescent="0.35">
      <c r="A30" s="73"/>
      <c r="B30" s="77" t="s">
        <v>129</v>
      </c>
      <c r="C30" s="77" t="s">
        <v>14</v>
      </c>
      <c r="D30" s="77" t="s">
        <v>109</v>
      </c>
      <c r="E30" s="77" t="s">
        <v>38</v>
      </c>
      <c r="F30" s="77" t="s">
        <v>94</v>
      </c>
      <c r="G30" s="77" t="s">
        <v>128</v>
      </c>
      <c r="H30" s="77" t="s">
        <v>2</v>
      </c>
      <c r="I30" s="77" t="s">
        <v>42</v>
      </c>
      <c r="J30" s="77" t="s">
        <v>50</v>
      </c>
      <c r="K30" s="77" t="s">
        <v>8</v>
      </c>
      <c r="L30" s="77" t="s">
        <v>59</v>
      </c>
      <c r="M30" s="77" t="s">
        <v>104</v>
      </c>
      <c r="N30" s="77" t="s">
        <v>130</v>
      </c>
      <c r="O30" s="77" t="s">
        <v>51</v>
      </c>
      <c r="P30" s="56"/>
      <c r="Q30" s="57"/>
      <c r="S30" s="35"/>
      <c r="T30" s="35"/>
      <c r="U30" s="37"/>
      <c r="V30" s="35"/>
      <c r="W30" s="35"/>
      <c r="X30" s="37"/>
      <c r="Y30" s="35"/>
      <c r="Z30" s="35"/>
      <c r="AA30" s="37"/>
      <c r="AB30" s="35"/>
      <c r="AC30" s="35"/>
      <c r="AD30" s="37"/>
      <c r="AE30" s="35"/>
      <c r="AF30" s="35"/>
      <c r="AG30" s="37"/>
      <c r="AH30" s="35"/>
      <c r="AI30" s="35"/>
      <c r="AJ30" s="35"/>
      <c r="AK30" s="35"/>
      <c r="AL30" s="35"/>
    </row>
    <row r="31" spans="1:38" ht="15.6" x14ac:dyDescent="0.3">
      <c r="A31" s="73"/>
      <c r="B31" s="77" t="s">
        <v>110</v>
      </c>
      <c r="C31" s="77" t="s">
        <v>36</v>
      </c>
      <c r="D31" s="77" t="s">
        <v>134</v>
      </c>
      <c r="E31" s="77" t="s">
        <v>65</v>
      </c>
      <c r="F31" s="77" t="s">
        <v>3</v>
      </c>
      <c r="G31" s="77" t="s">
        <v>19</v>
      </c>
      <c r="H31" s="77" t="s">
        <v>83</v>
      </c>
      <c r="I31" s="77" t="s">
        <v>16</v>
      </c>
      <c r="J31" s="77" t="s">
        <v>76</v>
      </c>
      <c r="K31" s="77" t="s">
        <v>23</v>
      </c>
      <c r="L31" s="77" t="s">
        <v>17</v>
      </c>
      <c r="M31" s="77" t="s">
        <v>118</v>
      </c>
      <c r="N31" s="77" t="s">
        <v>45</v>
      </c>
      <c r="O31" s="77"/>
      <c r="P31" s="56"/>
      <c r="Q31" s="57"/>
      <c r="S31" s="566">
        <v>7</v>
      </c>
      <c r="T31" s="567"/>
      <c r="U31" s="40"/>
      <c r="V31" s="566">
        <v>8</v>
      </c>
      <c r="W31" s="567"/>
      <c r="X31" s="40"/>
      <c r="Y31" s="566">
        <v>9</v>
      </c>
      <c r="Z31" s="567"/>
      <c r="AA31" s="40"/>
      <c r="AB31" s="566">
        <v>10</v>
      </c>
      <c r="AC31" s="567"/>
      <c r="AD31" s="40"/>
      <c r="AE31" s="566">
        <v>11</v>
      </c>
      <c r="AF31" s="567"/>
      <c r="AG31" s="40"/>
      <c r="AH31" s="566">
        <v>12</v>
      </c>
      <c r="AI31" s="567"/>
      <c r="AJ31" s="35"/>
      <c r="AK31" s="35"/>
      <c r="AL31" s="35"/>
    </row>
    <row r="32" spans="1:38" ht="16.2" thickBot="1" x14ac:dyDescent="0.35">
      <c r="A32" s="73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56"/>
      <c r="Q32" s="57"/>
      <c r="S32" s="39">
        <v>1</v>
      </c>
      <c r="T32" s="39">
        <v>10</v>
      </c>
      <c r="U32" s="37"/>
      <c r="V32" s="39">
        <v>1</v>
      </c>
      <c r="W32" s="39">
        <v>9</v>
      </c>
      <c r="X32" s="37"/>
      <c r="Y32" s="39">
        <v>1</v>
      </c>
      <c r="Z32" s="39">
        <v>8</v>
      </c>
      <c r="AA32" s="37"/>
      <c r="AB32" s="39">
        <v>1</v>
      </c>
      <c r="AC32" s="39">
        <v>7</v>
      </c>
      <c r="AD32" s="37"/>
      <c r="AE32" s="39">
        <v>1</v>
      </c>
      <c r="AF32" s="39">
        <v>6</v>
      </c>
      <c r="AG32" s="37"/>
      <c r="AH32" s="39">
        <v>1</v>
      </c>
      <c r="AI32" s="39">
        <v>5</v>
      </c>
      <c r="AJ32" s="35"/>
      <c r="AK32" s="35"/>
      <c r="AL32" s="35"/>
    </row>
    <row r="33" spans="1:38" ht="16.2" thickBot="1" x14ac:dyDescent="0.35">
      <c r="A33" s="63" t="s">
        <v>46</v>
      </c>
      <c r="B33" s="76" t="s">
        <v>57</v>
      </c>
      <c r="C33" s="76" t="s">
        <v>40</v>
      </c>
      <c r="D33" s="76" t="s">
        <v>87</v>
      </c>
      <c r="E33" s="76" t="s">
        <v>24</v>
      </c>
      <c r="F33" s="76" t="s">
        <v>86</v>
      </c>
      <c r="G33" s="76" t="s">
        <v>108</v>
      </c>
      <c r="H33" s="76" t="s">
        <v>85</v>
      </c>
      <c r="I33" s="76" t="s">
        <v>70</v>
      </c>
      <c r="J33" s="76" t="s">
        <v>58</v>
      </c>
      <c r="K33" s="76" t="s">
        <v>84</v>
      </c>
      <c r="L33" s="76" t="s">
        <v>140</v>
      </c>
      <c r="M33" s="76" t="s">
        <v>61</v>
      </c>
      <c r="N33" s="76" t="s">
        <v>43</v>
      </c>
      <c r="O33" s="73"/>
      <c r="P33" s="58"/>
      <c r="Q33" s="59"/>
      <c r="S33" s="39">
        <v>11</v>
      </c>
      <c r="T33" s="39">
        <v>9</v>
      </c>
      <c r="U33" s="37"/>
      <c r="V33" s="39">
        <v>10</v>
      </c>
      <c r="W33" s="39">
        <v>8</v>
      </c>
      <c r="X33" s="37"/>
      <c r="Y33" s="39">
        <v>9</v>
      </c>
      <c r="Z33" s="39">
        <v>7</v>
      </c>
      <c r="AA33" s="37"/>
      <c r="AB33" s="39">
        <v>8</v>
      </c>
      <c r="AC33" s="39">
        <v>6</v>
      </c>
      <c r="AD33" s="37"/>
      <c r="AE33" s="39">
        <v>7</v>
      </c>
      <c r="AF33" s="39">
        <v>5</v>
      </c>
      <c r="AG33" s="37"/>
      <c r="AH33" s="39">
        <v>6</v>
      </c>
      <c r="AI33" s="39">
        <v>4</v>
      </c>
      <c r="AJ33" s="35"/>
      <c r="AK33" s="35"/>
      <c r="AL33" s="35"/>
    </row>
    <row r="34" spans="1:38" ht="15.6" x14ac:dyDescent="0.3">
      <c r="A34" s="74" t="s">
        <v>91</v>
      </c>
      <c r="B34" s="76" t="s">
        <v>124</v>
      </c>
      <c r="C34" s="76" t="s">
        <v>92</v>
      </c>
      <c r="D34" s="76" t="s">
        <v>15</v>
      </c>
      <c r="E34" s="76" t="s">
        <v>62</v>
      </c>
      <c r="F34" s="76" t="s">
        <v>63</v>
      </c>
      <c r="G34" s="76" t="s">
        <v>115</v>
      </c>
      <c r="H34" s="76" t="s">
        <v>33</v>
      </c>
      <c r="I34" s="76" t="s">
        <v>21</v>
      </c>
      <c r="J34" s="76" t="s">
        <v>113</v>
      </c>
      <c r="K34" s="76" t="s">
        <v>28</v>
      </c>
      <c r="L34" s="76" t="s">
        <v>137</v>
      </c>
      <c r="M34" s="76" t="s">
        <v>131</v>
      </c>
      <c r="N34" s="76" t="s">
        <v>55</v>
      </c>
      <c r="O34" s="73"/>
      <c r="P34" s="51"/>
      <c r="S34" s="39">
        <v>12</v>
      </c>
      <c r="T34" s="39">
        <v>8</v>
      </c>
      <c r="U34" s="37"/>
      <c r="V34" s="39">
        <v>11</v>
      </c>
      <c r="W34" s="39">
        <v>7</v>
      </c>
      <c r="X34" s="37"/>
      <c r="Y34" s="39">
        <v>10</v>
      </c>
      <c r="Z34" s="39">
        <v>6</v>
      </c>
      <c r="AA34" s="37"/>
      <c r="AB34" s="39">
        <v>9</v>
      </c>
      <c r="AC34" s="39">
        <v>5</v>
      </c>
      <c r="AD34" s="37"/>
      <c r="AE34" s="39">
        <v>8</v>
      </c>
      <c r="AF34" s="39">
        <v>4</v>
      </c>
      <c r="AG34" s="37"/>
      <c r="AH34" s="39">
        <v>7</v>
      </c>
      <c r="AI34" s="39">
        <v>3</v>
      </c>
      <c r="AJ34" s="35"/>
      <c r="AK34" s="35"/>
      <c r="AL34" s="35"/>
    </row>
    <row r="35" spans="1:38" ht="15.6" x14ac:dyDescent="0.3">
      <c r="A35" s="74"/>
      <c r="B35" s="76" t="s">
        <v>81</v>
      </c>
      <c r="C35" s="76" t="s">
        <v>22</v>
      </c>
      <c r="D35" s="76" t="s">
        <v>35</v>
      </c>
      <c r="E35" s="76" t="s">
        <v>126</v>
      </c>
      <c r="F35" s="76" t="s">
        <v>105</v>
      </c>
      <c r="G35" s="76" t="s">
        <v>78</v>
      </c>
      <c r="H35" s="76" t="s">
        <v>75</v>
      </c>
      <c r="I35" s="76" t="s">
        <v>129</v>
      </c>
      <c r="J35" s="76" t="s">
        <v>14</v>
      </c>
      <c r="K35" s="76" t="s">
        <v>41</v>
      </c>
      <c r="L35" s="76" t="s">
        <v>109</v>
      </c>
      <c r="M35" s="76" t="s">
        <v>38</v>
      </c>
      <c r="N35" s="76" t="s">
        <v>94</v>
      </c>
      <c r="O35" s="73"/>
      <c r="P35" s="51"/>
      <c r="S35" s="39">
        <v>13</v>
      </c>
      <c r="T35" s="39">
        <v>7</v>
      </c>
      <c r="U35" s="37"/>
      <c r="V35" s="39">
        <v>12</v>
      </c>
      <c r="W35" s="39">
        <v>6</v>
      </c>
      <c r="X35" s="37"/>
      <c r="Y35" s="39">
        <v>11</v>
      </c>
      <c r="Z35" s="39">
        <v>5</v>
      </c>
      <c r="AA35" s="37"/>
      <c r="AB35" s="39">
        <v>10</v>
      </c>
      <c r="AC35" s="39">
        <v>4</v>
      </c>
      <c r="AD35" s="37"/>
      <c r="AE35" s="39">
        <v>9</v>
      </c>
      <c r="AF35" s="39">
        <v>3</v>
      </c>
      <c r="AG35" s="37"/>
      <c r="AH35" s="39">
        <v>8</v>
      </c>
      <c r="AI35" s="39">
        <v>2</v>
      </c>
      <c r="AJ35" s="35"/>
      <c r="AK35" s="35"/>
      <c r="AL35" s="35"/>
    </row>
    <row r="36" spans="1:38" ht="15.6" x14ac:dyDescent="0.3">
      <c r="A36" s="88"/>
      <c r="B36" s="76" t="s">
        <v>128</v>
      </c>
      <c r="C36" s="76" t="s">
        <v>2</v>
      </c>
      <c r="D36" s="76" t="s">
        <v>4</v>
      </c>
      <c r="E36" s="76" t="s">
        <v>42</v>
      </c>
      <c r="F36" s="76" t="s">
        <v>50</v>
      </c>
      <c r="G36" s="76" t="s">
        <v>8</v>
      </c>
      <c r="H36" s="76" t="s">
        <v>59</v>
      </c>
      <c r="I36" s="76" t="s">
        <v>5</v>
      </c>
      <c r="J36" s="76" t="s">
        <v>104</v>
      </c>
      <c r="K36" s="76" t="s">
        <v>130</v>
      </c>
      <c r="L36" s="76" t="s">
        <v>51</v>
      </c>
      <c r="M36" s="76" t="s">
        <v>110</v>
      </c>
      <c r="N36" s="76" t="s">
        <v>82</v>
      </c>
      <c r="O36" s="73"/>
      <c r="P36" s="51"/>
      <c r="S36" s="39">
        <v>14</v>
      </c>
      <c r="T36" s="39">
        <v>6</v>
      </c>
      <c r="U36" s="37"/>
      <c r="V36" s="39">
        <v>13</v>
      </c>
      <c r="W36" s="39">
        <v>5</v>
      </c>
      <c r="X36" s="37"/>
      <c r="Y36" s="39">
        <v>12</v>
      </c>
      <c r="Z36" s="39">
        <v>4</v>
      </c>
      <c r="AA36" s="37"/>
      <c r="AB36" s="39">
        <v>11</v>
      </c>
      <c r="AC36" s="39">
        <v>3</v>
      </c>
      <c r="AD36" s="37"/>
      <c r="AE36" s="39">
        <v>10</v>
      </c>
      <c r="AF36" s="39">
        <v>2</v>
      </c>
      <c r="AG36" s="37"/>
      <c r="AH36" s="39">
        <v>10</v>
      </c>
      <c r="AI36" s="39">
        <v>15</v>
      </c>
      <c r="AJ36" s="35"/>
      <c r="AK36" s="35"/>
      <c r="AL36" s="35"/>
    </row>
    <row r="37" spans="1:38" ht="16.2" thickBot="1" x14ac:dyDescent="0.35">
      <c r="A37" s="88"/>
      <c r="B37" s="89" t="s">
        <v>36</v>
      </c>
      <c r="C37" s="89" t="s">
        <v>134</v>
      </c>
      <c r="D37" s="89" t="s">
        <v>65</v>
      </c>
      <c r="E37" s="89" t="s">
        <v>3</v>
      </c>
      <c r="F37" s="89" t="s">
        <v>102</v>
      </c>
      <c r="G37" s="89" t="s">
        <v>19</v>
      </c>
      <c r="H37" s="89" t="s">
        <v>83</v>
      </c>
      <c r="I37" s="89" t="s">
        <v>16</v>
      </c>
      <c r="J37" s="89" t="s">
        <v>76</v>
      </c>
      <c r="K37" s="89" t="s">
        <v>103</v>
      </c>
      <c r="L37" s="89" t="s">
        <v>23</v>
      </c>
      <c r="M37" s="89" t="s">
        <v>17</v>
      </c>
      <c r="N37" s="89" t="s">
        <v>118</v>
      </c>
      <c r="O37" s="90" t="s">
        <v>45</v>
      </c>
      <c r="P37" s="51"/>
      <c r="S37" s="39">
        <v>15</v>
      </c>
      <c r="T37" s="39">
        <v>5</v>
      </c>
      <c r="U37" s="37"/>
      <c r="V37" s="39">
        <v>14</v>
      </c>
      <c r="W37" s="39">
        <v>4</v>
      </c>
      <c r="X37" s="37"/>
      <c r="Y37" s="39">
        <v>13</v>
      </c>
      <c r="Z37" s="39">
        <v>3</v>
      </c>
      <c r="AA37" s="37"/>
      <c r="AB37" s="39">
        <v>12</v>
      </c>
      <c r="AC37" s="39">
        <v>2</v>
      </c>
      <c r="AD37" s="37"/>
      <c r="AE37" s="39">
        <v>12</v>
      </c>
      <c r="AF37" s="39">
        <v>15</v>
      </c>
      <c r="AG37" s="37"/>
      <c r="AH37" s="39">
        <v>11</v>
      </c>
      <c r="AI37" s="39">
        <v>14</v>
      </c>
      <c r="AJ37" s="35"/>
      <c r="AK37" s="35"/>
      <c r="AL37" s="35"/>
    </row>
    <row r="38" spans="1:38" ht="16.2" thickTop="1" x14ac:dyDescent="0.3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51"/>
      <c r="S38" s="39">
        <v>2</v>
      </c>
      <c r="T38" s="39">
        <v>3</v>
      </c>
      <c r="U38" s="37"/>
      <c r="V38" s="39">
        <v>15</v>
      </c>
      <c r="W38" s="39">
        <v>3</v>
      </c>
      <c r="X38" s="37"/>
      <c r="Y38" s="39">
        <v>14</v>
      </c>
      <c r="Z38" s="39">
        <v>2</v>
      </c>
      <c r="AA38" s="37"/>
      <c r="AB38" s="39">
        <v>14</v>
      </c>
      <c r="AC38" s="39">
        <v>15</v>
      </c>
      <c r="AD38" s="37"/>
      <c r="AE38" s="39">
        <v>13</v>
      </c>
      <c r="AF38" s="39">
        <v>14</v>
      </c>
      <c r="AG38" s="37"/>
      <c r="AH38" s="39">
        <v>12</v>
      </c>
      <c r="AI38" s="39">
        <v>13</v>
      </c>
      <c r="AJ38" s="35"/>
      <c r="AK38" s="35"/>
      <c r="AL38" s="35"/>
    </row>
    <row r="39" spans="1:38" ht="16.2" thickBot="1" x14ac:dyDescent="0.35">
      <c r="A39" s="87">
        <v>13</v>
      </c>
      <c r="B39" s="77" t="s">
        <v>138</v>
      </c>
      <c r="C39" s="77" t="s">
        <v>103</v>
      </c>
      <c r="D39" s="77" t="s">
        <v>23</v>
      </c>
      <c r="E39" s="77" t="s">
        <v>17</v>
      </c>
      <c r="F39" s="77" t="s">
        <v>118</v>
      </c>
      <c r="G39" s="77" t="s">
        <v>45</v>
      </c>
      <c r="H39" s="77" t="s">
        <v>107</v>
      </c>
      <c r="I39" s="77" t="s">
        <v>40</v>
      </c>
      <c r="J39" s="77" t="s">
        <v>87</v>
      </c>
      <c r="K39" s="77" t="s">
        <v>24</v>
      </c>
      <c r="L39" s="77" t="s">
        <v>86</v>
      </c>
      <c r="M39" s="77" t="s">
        <v>108</v>
      </c>
      <c r="N39" s="77" t="s">
        <v>57</v>
      </c>
      <c r="O39" s="77" t="s">
        <v>27</v>
      </c>
      <c r="P39" s="51"/>
      <c r="S39" s="38"/>
      <c r="T39" s="38"/>
      <c r="U39" s="37"/>
      <c r="V39" s="38"/>
      <c r="W39" s="38"/>
      <c r="X39" s="37"/>
      <c r="Y39" s="38"/>
      <c r="Z39" s="38"/>
      <c r="AA39" s="37"/>
      <c r="AB39" s="38"/>
      <c r="AC39" s="38"/>
      <c r="AD39" s="37"/>
      <c r="AE39" s="38"/>
      <c r="AF39" s="38"/>
      <c r="AG39" s="37"/>
      <c r="AH39" s="38"/>
      <c r="AI39" s="38"/>
      <c r="AJ39" s="35"/>
      <c r="AK39" s="35"/>
      <c r="AL39" s="35"/>
    </row>
    <row r="40" spans="1:38" ht="15.6" x14ac:dyDescent="0.3">
      <c r="A40" s="73">
        <v>78</v>
      </c>
      <c r="B40" s="77" t="s">
        <v>58</v>
      </c>
      <c r="C40" s="77" t="s">
        <v>84</v>
      </c>
      <c r="D40" s="77" t="s">
        <v>140</v>
      </c>
      <c r="E40" s="77" t="s">
        <v>61</v>
      </c>
      <c r="F40" s="77" t="s">
        <v>85</v>
      </c>
      <c r="G40" s="77" t="s">
        <v>70</v>
      </c>
      <c r="H40" s="77" t="s">
        <v>60</v>
      </c>
      <c r="I40" s="77" t="s">
        <v>15</v>
      </c>
      <c r="J40" s="77" t="s">
        <v>62</v>
      </c>
      <c r="K40" s="77" t="s">
        <v>63</v>
      </c>
      <c r="L40" s="77" t="s">
        <v>43</v>
      </c>
      <c r="M40" s="77" t="s">
        <v>124</v>
      </c>
      <c r="N40" s="77" t="s">
        <v>92</v>
      </c>
      <c r="O40" s="77" t="s">
        <v>66</v>
      </c>
      <c r="P40" s="51"/>
      <c r="S40" s="566">
        <v>13</v>
      </c>
      <c r="T40" s="567"/>
      <c r="U40" s="7"/>
      <c r="V40" s="566">
        <v>14</v>
      </c>
      <c r="W40" s="567"/>
      <c r="X40" s="7"/>
      <c r="Y40" s="566">
        <v>15</v>
      </c>
      <c r="Z40" s="567"/>
      <c r="AA40" s="37"/>
      <c r="AB40" s="37"/>
      <c r="AC40" s="37"/>
      <c r="AD40" s="37"/>
      <c r="AE40" s="37"/>
      <c r="AF40" s="37"/>
      <c r="AG40" s="37"/>
      <c r="AH40" s="37"/>
      <c r="AI40" s="37"/>
      <c r="AJ40" s="35"/>
      <c r="AK40" s="35"/>
      <c r="AL40" s="35"/>
    </row>
    <row r="41" spans="1:38" ht="15.6" x14ac:dyDescent="0.3">
      <c r="A41" s="73"/>
      <c r="B41" s="77" t="s">
        <v>28</v>
      </c>
      <c r="C41" s="77" t="s">
        <v>137</v>
      </c>
      <c r="D41" s="77" t="s">
        <v>115</v>
      </c>
      <c r="E41" s="77" t="s">
        <v>33</v>
      </c>
      <c r="F41" s="77" t="s">
        <v>21</v>
      </c>
      <c r="G41" s="77" t="s">
        <v>113</v>
      </c>
      <c r="H41" s="77" t="s">
        <v>114</v>
      </c>
      <c r="I41" s="77" t="s">
        <v>126</v>
      </c>
      <c r="J41" s="77" t="s">
        <v>131</v>
      </c>
      <c r="K41" s="77" t="s">
        <v>55</v>
      </c>
      <c r="L41" s="77" t="s">
        <v>81</v>
      </c>
      <c r="M41" s="77" t="s">
        <v>22</v>
      </c>
      <c r="N41" s="77" t="s">
        <v>35</v>
      </c>
      <c r="O41" s="77" t="s">
        <v>6</v>
      </c>
      <c r="P41" s="56"/>
      <c r="Q41" s="57"/>
      <c r="S41" s="39">
        <v>1</v>
      </c>
      <c r="T41" s="39">
        <v>4</v>
      </c>
      <c r="U41" s="37"/>
      <c r="V41" s="39">
        <v>1</v>
      </c>
      <c r="W41" s="39">
        <v>3</v>
      </c>
      <c r="X41" s="37"/>
      <c r="Y41" s="39">
        <v>1</v>
      </c>
      <c r="Z41" s="39">
        <v>2</v>
      </c>
      <c r="AA41" s="37"/>
      <c r="AB41" s="37"/>
      <c r="AC41" s="37"/>
      <c r="AD41" s="37"/>
      <c r="AE41" s="37"/>
      <c r="AF41" s="37"/>
      <c r="AG41" s="37"/>
      <c r="AH41" s="37"/>
      <c r="AI41" s="37"/>
      <c r="AJ41" s="35"/>
      <c r="AK41" s="35"/>
      <c r="AL41" s="35"/>
    </row>
    <row r="42" spans="1:38" ht="15.6" x14ac:dyDescent="0.3">
      <c r="A42" s="85"/>
      <c r="B42" s="77" t="s">
        <v>105</v>
      </c>
      <c r="C42" s="77" t="s">
        <v>78</v>
      </c>
      <c r="D42" s="77" t="s">
        <v>75</v>
      </c>
      <c r="E42" s="77" t="s">
        <v>129</v>
      </c>
      <c r="F42" s="77" t="s">
        <v>14</v>
      </c>
      <c r="G42" s="77" t="s">
        <v>41</v>
      </c>
      <c r="H42" s="77" t="s">
        <v>109</v>
      </c>
      <c r="I42" s="77" t="s">
        <v>38</v>
      </c>
      <c r="J42" s="77" t="s">
        <v>94</v>
      </c>
      <c r="K42" s="77" t="s">
        <v>128</v>
      </c>
      <c r="L42" s="77" t="s">
        <v>2</v>
      </c>
      <c r="M42" s="77" t="s">
        <v>111</v>
      </c>
      <c r="N42" s="77" t="s">
        <v>42</v>
      </c>
      <c r="O42" s="77" t="s">
        <v>50</v>
      </c>
      <c r="P42" s="56"/>
      <c r="Q42" s="57"/>
      <c r="S42" s="39">
        <v>5</v>
      </c>
      <c r="T42" s="39">
        <v>3</v>
      </c>
      <c r="U42" s="37"/>
      <c r="V42" s="39">
        <v>4</v>
      </c>
      <c r="W42" s="39">
        <v>2</v>
      </c>
      <c r="X42" s="37"/>
      <c r="Y42" s="39">
        <v>4</v>
      </c>
      <c r="Z42" s="39">
        <v>15</v>
      </c>
      <c r="AA42" s="37"/>
      <c r="AB42" s="37"/>
      <c r="AC42" s="37"/>
      <c r="AD42" s="37"/>
      <c r="AE42" s="37"/>
      <c r="AF42" s="37"/>
      <c r="AG42" s="37"/>
      <c r="AH42" s="37"/>
      <c r="AI42" s="37"/>
      <c r="AJ42" s="35"/>
      <c r="AK42" s="35"/>
      <c r="AL42" s="35"/>
    </row>
    <row r="43" spans="1:38" ht="15.6" x14ac:dyDescent="0.3">
      <c r="A43" s="85"/>
      <c r="B43" s="77" t="s">
        <v>8</v>
      </c>
      <c r="C43" s="77" t="s">
        <v>59</v>
      </c>
      <c r="D43" s="77" t="s">
        <v>112</v>
      </c>
      <c r="E43" s="77" t="s">
        <v>4</v>
      </c>
      <c r="F43" s="77" t="s">
        <v>130</v>
      </c>
      <c r="G43" s="77" t="s">
        <v>51</v>
      </c>
      <c r="H43" s="77" t="s">
        <v>110</v>
      </c>
      <c r="I43" s="77" t="s">
        <v>34</v>
      </c>
      <c r="J43" s="77" t="s">
        <v>5</v>
      </c>
      <c r="K43" s="77" t="s">
        <v>104</v>
      </c>
      <c r="L43" s="77" t="s">
        <v>65</v>
      </c>
      <c r="M43" s="77" t="s">
        <v>3</v>
      </c>
      <c r="N43" s="77" t="s">
        <v>11</v>
      </c>
      <c r="O43" s="77" t="s">
        <v>82</v>
      </c>
      <c r="P43" s="56"/>
      <c r="Q43" s="57"/>
      <c r="S43" s="39">
        <v>6</v>
      </c>
      <c r="T43" s="39">
        <v>2</v>
      </c>
      <c r="U43" s="37"/>
      <c r="V43" s="39">
        <v>6</v>
      </c>
      <c r="W43" s="39">
        <v>15</v>
      </c>
      <c r="X43" s="37"/>
      <c r="Y43" s="39">
        <v>5</v>
      </c>
      <c r="Z43" s="39">
        <v>14</v>
      </c>
      <c r="AA43" s="37"/>
      <c r="AB43" s="37"/>
      <c r="AC43" s="37"/>
      <c r="AD43" s="37"/>
      <c r="AE43" s="37"/>
      <c r="AF43" s="37"/>
      <c r="AG43" s="37"/>
      <c r="AH43" s="37"/>
      <c r="AI43" s="37"/>
      <c r="AJ43" s="35"/>
      <c r="AK43" s="35"/>
      <c r="AL43" s="35"/>
    </row>
    <row r="44" spans="1:38" ht="15.6" x14ac:dyDescent="0.3">
      <c r="A44" s="85"/>
      <c r="B44" s="77" t="s">
        <v>36</v>
      </c>
      <c r="C44" s="77" t="s">
        <v>134</v>
      </c>
      <c r="D44" s="77" t="s">
        <v>76</v>
      </c>
      <c r="E44" s="77" t="s">
        <v>9</v>
      </c>
      <c r="F44" s="77" t="s">
        <v>102</v>
      </c>
      <c r="G44" s="77" t="s">
        <v>19</v>
      </c>
      <c r="H44" s="77" t="s">
        <v>83</v>
      </c>
      <c r="I44" s="77" t="s">
        <v>16</v>
      </c>
      <c r="J44" s="91"/>
      <c r="K44" s="91"/>
      <c r="L44" s="91"/>
      <c r="M44" s="91"/>
      <c r="N44" s="91"/>
      <c r="O44" s="91"/>
      <c r="P44" s="56"/>
      <c r="Q44" s="57"/>
      <c r="S44" s="39">
        <v>8</v>
      </c>
      <c r="T44" s="39">
        <v>15</v>
      </c>
      <c r="U44" s="37"/>
      <c r="V44" s="39">
        <v>7</v>
      </c>
      <c r="W44" s="39">
        <v>14</v>
      </c>
      <c r="X44" s="37"/>
      <c r="Y44" s="39">
        <v>6</v>
      </c>
      <c r="Z44" s="39">
        <v>13</v>
      </c>
      <c r="AA44" s="37"/>
      <c r="AB44" s="37"/>
      <c r="AC44" s="37"/>
      <c r="AD44" s="37"/>
      <c r="AE44" s="37"/>
      <c r="AF44" s="37"/>
      <c r="AG44" s="37"/>
      <c r="AH44" s="37"/>
      <c r="AI44" s="37"/>
      <c r="AJ44" s="35"/>
      <c r="AK44" s="35"/>
      <c r="AL44" s="35"/>
    </row>
    <row r="45" spans="1:38" ht="15.6" x14ac:dyDescent="0.3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6"/>
      <c r="Q45" s="57"/>
      <c r="S45" s="39">
        <v>9</v>
      </c>
      <c r="T45" s="39">
        <v>14</v>
      </c>
      <c r="U45" s="37"/>
      <c r="V45" s="39">
        <v>8</v>
      </c>
      <c r="W45" s="39">
        <v>13</v>
      </c>
      <c r="X45" s="37"/>
      <c r="Y45" s="39">
        <v>7</v>
      </c>
      <c r="Z45" s="39">
        <v>12</v>
      </c>
      <c r="AA45" s="37"/>
      <c r="AB45" s="37"/>
      <c r="AC45" s="37"/>
      <c r="AD45" s="37"/>
      <c r="AE45" s="37"/>
      <c r="AF45" s="37"/>
      <c r="AG45" s="37"/>
      <c r="AH45" s="37"/>
      <c r="AI45" s="37"/>
      <c r="AJ45" s="35"/>
      <c r="AK45" s="35"/>
      <c r="AL45" s="35"/>
    </row>
    <row r="46" spans="1:38" ht="15.6" x14ac:dyDescent="0.3">
      <c r="S46" s="39">
        <v>10</v>
      </c>
      <c r="T46" s="39">
        <v>13</v>
      </c>
      <c r="U46" s="37"/>
      <c r="V46" s="39">
        <v>9</v>
      </c>
      <c r="W46" s="39">
        <v>12</v>
      </c>
      <c r="X46" s="37"/>
      <c r="Y46" s="39">
        <v>8</v>
      </c>
      <c r="Z46" s="39">
        <v>11</v>
      </c>
      <c r="AA46" s="37"/>
      <c r="AB46" s="37"/>
      <c r="AC46" s="37"/>
      <c r="AD46" s="37"/>
      <c r="AE46" s="37"/>
      <c r="AF46" s="37"/>
      <c r="AG46" s="37"/>
      <c r="AH46" s="37"/>
      <c r="AI46" s="37"/>
      <c r="AJ46" s="35"/>
      <c r="AK46" s="35"/>
      <c r="AL46" s="35"/>
    </row>
    <row r="47" spans="1:38" ht="15.6" x14ac:dyDescent="0.3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51"/>
      <c r="S47" s="39">
        <v>11</v>
      </c>
      <c r="T47" s="39">
        <v>12</v>
      </c>
      <c r="U47" s="37"/>
      <c r="V47" s="39">
        <v>10</v>
      </c>
      <c r="W47" s="39">
        <v>11</v>
      </c>
      <c r="X47" s="37"/>
      <c r="Y47" s="39">
        <v>9</v>
      </c>
      <c r="Z47" s="39">
        <v>10</v>
      </c>
      <c r="AA47" s="37"/>
      <c r="AB47" s="37"/>
      <c r="AC47" s="37"/>
      <c r="AD47" s="37"/>
      <c r="AE47" s="37"/>
      <c r="AF47" s="37"/>
      <c r="AG47" s="37"/>
      <c r="AH47" s="37"/>
      <c r="AI47" s="37"/>
      <c r="AJ47" s="35"/>
      <c r="AK47" s="35"/>
      <c r="AL47" s="35"/>
    </row>
    <row r="48" spans="1:38" ht="15.6" x14ac:dyDescent="0.3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51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45" ht="15" x14ac:dyDescent="0.25">
      <c r="A49" s="1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5">
      <c r="A51" s="1"/>
      <c r="B51" s="1"/>
      <c r="C51" s="1"/>
      <c r="D51" s="1"/>
      <c r="E51" s="1"/>
      <c r="F51" s="1"/>
      <c r="G51" s="61"/>
      <c r="H51" s="1"/>
      <c r="I51" s="1"/>
      <c r="J51" s="1"/>
      <c r="K51" s="1"/>
      <c r="L51" s="1"/>
      <c r="M51" s="1"/>
      <c r="N51" s="1"/>
      <c r="O51" s="1"/>
      <c r="P51" s="1"/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x14ac:dyDescent="0.25">
      <c r="A56" s="6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x14ac:dyDescent="0.25">
      <c r="A60" s="1"/>
      <c r="B60" s="1"/>
      <c r="C60" s="1"/>
      <c r="D60" s="1"/>
      <c r="E60" s="1"/>
      <c r="F60" s="1"/>
      <c r="G60" s="1"/>
    </row>
    <row r="61" spans="1:45" x14ac:dyDescent="0.25">
      <c r="A61" s="1"/>
      <c r="B61" s="1"/>
      <c r="C61" s="1"/>
      <c r="D61" s="1"/>
      <c r="E61" s="1"/>
      <c r="F61" s="1"/>
      <c r="G61" s="1"/>
    </row>
    <row r="62" spans="1:45" x14ac:dyDescent="0.25">
      <c r="A62" s="568"/>
      <c r="B62" s="568"/>
      <c r="C62" s="2"/>
      <c r="D62" s="2"/>
      <c r="E62" s="2"/>
      <c r="F62" s="2"/>
      <c r="G62" s="1"/>
    </row>
    <row r="63" spans="1:45" x14ac:dyDescent="0.25">
      <c r="A63" s="1"/>
      <c r="B63" s="1"/>
      <c r="C63" s="1"/>
      <c r="D63" s="1"/>
      <c r="E63" s="1"/>
      <c r="F63" s="1"/>
      <c r="G63" s="1"/>
    </row>
    <row r="64" spans="1:45" x14ac:dyDescent="0.25">
      <c r="A64" s="1"/>
      <c r="B64" s="1"/>
      <c r="C64" s="1"/>
      <c r="D64" s="1"/>
      <c r="E64" s="1"/>
      <c r="F64" s="1"/>
      <c r="G64" s="1"/>
    </row>
    <row r="65" spans="2:12" x14ac:dyDescent="0.25">
      <c r="B65" s="1"/>
      <c r="C65" s="1"/>
      <c r="D65" s="1"/>
      <c r="E65" s="1"/>
      <c r="F65" s="1"/>
    </row>
    <row r="66" spans="2:12" x14ac:dyDescent="0.25">
      <c r="B66" s="1"/>
      <c r="C66" s="1"/>
      <c r="D66" s="1"/>
      <c r="E66" s="1"/>
      <c r="F66" s="1"/>
    </row>
    <row r="67" spans="2:12" x14ac:dyDescent="0.25">
      <c r="B67" s="1"/>
      <c r="C67" s="1"/>
      <c r="D67" s="1"/>
      <c r="E67" s="1"/>
      <c r="F67" s="1"/>
    </row>
    <row r="68" spans="2:12" x14ac:dyDescent="0.25">
      <c r="B68" s="1"/>
      <c r="C68" s="1"/>
      <c r="D68" s="1"/>
      <c r="E68" s="1"/>
      <c r="F68" s="1"/>
    </row>
    <row r="69" spans="2:12" x14ac:dyDescent="0.25">
      <c r="B69" s="1"/>
      <c r="C69" s="1"/>
      <c r="D69" s="1"/>
      <c r="E69" s="1"/>
      <c r="F69" s="1"/>
    </row>
    <row r="70" spans="2:12" x14ac:dyDescent="0.25">
      <c r="B70" s="1"/>
      <c r="C70" s="1"/>
      <c r="D70" s="1"/>
      <c r="E70" s="1"/>
      <c r="F70" s="1"/>
    </row>
    <row r="71" spans="2:12" x14ac:dyDescent="0.25">
      <c r="B71" s="1"/>
      <c r="C71" s="1"/>
      <c r="D71" s="1"/>
      <c r="E71" s="1"/>
      <c r="F71" s="1"/>
    </row>
    <row r="72" spans="2:12" x14ac:dyDescent="0.25">
      <c r="B72" s="1"/>
      <c r="C72" s="1"/>
      <c r="D72" s="1"/>
      <c r="E72" s="1"/>
      <c r="F72" s="1"/>
    </row>
    <row r="73" spans="2:12" x14ac:dyDescent="0.25">
      <c r="B73" s="1"/>
      <c r="C73" s="1"/>
      <c r="D73" s="1"/>
      <c r="E73" s="1"/>
      <c r="F73" s="1"/>
    </row>
    <row r="74" spans="2:12" x14ac:dyDescent="0.25">
      <c r="B74" s="1"/>
      <c r="C74" s="1"/>
      <c r="D74" s="1"/>
      <c r="E74" s="1"/>
      <c r="F74" s="1"/>
      <c r="L74" s="8" t="s">
        <v>89</v>
      </c>
    </row>
  </sheetData>
  <mergeCells count="30">
    <mergeCell ref="V12:W12"/>
    <mergeCell ref="Y12:Z12"/>
    <mergeCell ref="AB12:AC12"/>
    <mergeCell ref="A2:Q2"/>
    <mergeCell ref="S12:T12"/>
    <mergeCell ref="AB31:AC31"/>
    <mergeCell ref="AE31:AF31"/>
    <mergeCell ref="AH31:AI31"/>
    <mergeCell ref="AK12:AL12"/>
    <mergeCell ref="AE22:AF22"/>
    <mergeCell ref="AH22:AI22"/>
    <mergeCell ref="AE12:AF12"/>
    <mergeCell ref="AH12:AI12"/>
    <mergeCell ref="AB22:AC22"/>
    <mergeCell ref="AE2:AF2"/>
    <mergeCell ref="AH2:AI2"/>
    <mergeCell ref="S2:T2"/>
    <mergeCell ref="V2:W2"/>
    <mergeCell ref="Y2:Z2"/>
    <mergeCell ref="AB2:AC2"/>
    <mergeCell ref="S22:T22"/>
    <mergeCell ref="V22:W22"/>
    <mergeCell ref="Y22:Z22"/>
    <mergeCell ref="A62:B62"/>
    <mergeCell ref="S31:T31"/>
    <mergeCell ref="V31:W31"/>
    <mergeCell ref="Y31:Z31"/>
    <mergeCell ref="S40:T40"/>
    <mergeCell ref="V40:W40"/>
    <mergeCell ref="Y40:Z40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/>
  <dimension ref="A2:AJ45"/>
  <sheetViews>
    <sheetView view="pageBreakPreview" topLeftCell="A6" zoomScale="60" zoomScaleNormal="120" workbookViewId="0">
      <selection activeCell="A42" sqref="A42"/>
    </sheetView>
  </sheetViews>
  <sheetFormatPr defaultColWidth="8.88671875" defaultRowHeight="13.2" x14ac:dyDescent="0.25"/>
  <cols>
    <col min="1" max="1" width="33.5546875" bestFit="1" customWidth="1"/>
    <col min="2" max="18" width="5" customWidth="1"/>
    <col min="19" max="19" width="5.88671875" customWidth="1"/>
    <col min="20" max="20" width="4.88671875" customWidth="1"/>
    <col min="22" max="22" width="5.88671875" style="8" customWidth="1"/>
    <col min="23" max="23" width="5.6640625" style="8" customWidth="1"/>
    <col min="24" max="24" width="5" style="8" customWidth="1"/>
    <col min="25" max="25" width="5.44140625" style="8" customWidth="1"/>
    <col min="26" max="26" width="5.109375" style="8" customWidth="1"/>
    <col min="27" max="27" width="4.88671875" style="8" customWidth="1"/>
    <col min="28" max="28" width="4.44140625" style="8" customWidth="1"/>
    <col min="29" max="29" width="5.33203125" customWidth="1"/>
    <col min="30" max="30" width="6.44140625" customWidth="1"/>
    <col min="31" max="31" width="6.6640625" customWidth="1"/>
    <col min="32" max="32" width="6.33203125" customWidth="1"/>
    <col min="33" max="33" width="6.44140625" customWidth="1"/>
    <col min="34" max="34" width="6.33203125" customWidth="1"/>
    <col min="35" max="35" width="6" customWidth="1"/>
    <col min="36" max="36" width="7.33203125" customWidth="1"/>
  </cols>
  <sheetData>
    <row r="2" spans="1:23" ht="24" customHeight="1" thickBot="1" x14ac:dyDescent="0.3">
      <c r="W2"/>
    </row>
    <row r="3" spans="1:23" ht="36" customHeight="1" thickBot="1" x14ac:dyDescent="0.65">
      <c r="A3" s="578"/>
      <c r="B3" s="579"/>
      <c r="C3" s="580" t="s">
        <v>31</v>
      </c>
      <c r="D3" s="581"/>
      <c r="E3" s="582"/>
      <c r="F3" s="582"/>
      <c r="G3" s="582"/>
      <c r="H3" s="582"/>
      <c r="I3" s="582"/>
      <c r="J3" s="583"/>
      <c r="K3" s="584"/>
      <c r="L3" s="585">
        <v>1</v>
      </c>
      <c r="M3" s="586"/>
      <c r="N3" s="97" t="s">
        <v>69</v>
      </c>
      <c r="O3" s="97"/>
      <c r="P3" s="587"/>
      <c r="Q3" s="587"/>
      <c r="R3" s="587"/>
      <c r="S3" s="136"/>
      <c r="T3" s="137"/>
    </row>
    <row r="4" spans="1:23" ht="16.2" thickBot="1" x14ac:dyDescent="0.35">
      <c r="A4" s="92" t="s">
        <v>100</v>
      </c>
      <c r="B4" s="95"/>
      <c r="C4" s="128">
        <v>1</v>
      </c>
      <c r="D4" s="41">
        <v>2</v>
      </c>
      <c r="E4" s="41">
        <v>3</v>
      </c>
      <c r="F4" s="41">
        <v>4</v>
      </c>
      <c r="G4" s="41">
        <v>5</v>
      </c>
      <c r="H4" s="41">
        <v>6</v>
      </c>
      <c r="I4" s="41">
        <v>7</v>
      </c>
      <c r="J4" s="41">
        <v>8</v>
      </c>
      <c r="K4" s="41">
        <v>9</v>
      </c>
      <c r="L4" s="96">
        <v>10</v>
      </c>
      <c r="M4" s="96">
        <v>11</v>
      </c>
      <c r="N4" s="135">
        <v>12</v>
      </c>
      <c r="O4" s="126">
        <v>13</v>
      </c>
      <c r="P4" s="140">
        <v>14</v>
      </c>
      <c r="Q4" s="128" t="s">
        <v>99</v>
      </c>
      <c r="R4" s="41" t="s">
        <v>101</v>
      </c>
      <c r="S4" s="134" t="s">
        <v>106</v>
      </c>
      <c r="T4" s="141"/>
    </row>
    <row r="5" spans="1:23" ht="18" customHeight="1" x14ac:dyDescent="0.3">
      <c r="A5" s="104"/>
      <c r="B5" s="93">
        <v>1</v>
      </c>
      <c r="C5" s="129"/>
      <c r="D5" s="9"/>
      <c r="E5" s="9"/>
      <c r="F5" s="9"/>
      <c r="G5" s="10"/>
      <c r="H5" s="10"/>
      <c r="I5" s="10"/>
      <c r="J5" s="11"/>
      <c r="K5" s="11"/>
      <c r="L5" s="11"/>
      <c r="M5" s="11"/>
      <c r="N5" s="10"/>
      <c r="O5" s="130"/>
      <c r="P5" s="143"/>
      <c r="Q5" s="142"/>
      <c r="R5" s="131"/>
      <c r="S5" s="576"/>
      <c r="T5" s="577"/>
    </row>
    <row r="6" spans="1:23" ht="18" customHeight="1" x14ac:dyDescent="0.3">
      <c r="A6" s="104"/>
      <c r="B6" s="94">
        <v>2</v>
      </c>
      <c r="C6" s="14"/>
      <c r="D6" s="116"/>
      <c r="E6" s="15"/>
      <c r="F6" s="15"/>
      <c r="G6" s="16"/>
      <c r="H6" s="16"/>
      <c r="I6" s="16"/>
      <c r="J6" s="17"/>
      <c r="K6" s="17"/>
      <c r="L6" s="17"/>
      <c r="M6" s="17"/>
      <c r="N6" s="16"/>
      <c r="O6" s="107"/>
      <c r="P6" s="13"/>
      <c r="Q6" s="12"/>
      <c r="R6" s="127"/>
      <c r="S6" s="570"/>
      <c r="T6" s="571"/>
    </row>
    <row r="7" spans="1:23" ht="18.75" customHeight="1" x14ac:dyDescent="0.3">
      <c r="A7" s="104"/>
      <c r="B7" s="93">
        <v>3</v>
      </c>
      <c r="C7" s="14"/>
      <c r="D7" s="15"/>
      <c r="E7" s="116"/>
      <c r="F7" s="15"/>
      <c r="G7" s="16"/>
      <c r="H7" s="16"/>
      <c r="I7" s="16"/>
      <c r="J7" s="17"/>
      <c r="K7" s="17"/>
      <c r="L7" s="17"/>
      <c r="M7" s="17"/>
      <c r="N7" s="16"/>
      <c r="O7" s="107"/>
      <c r="P7" s="13"/>
      <c r="Q7" s="12"/>
      <c r="R7" s="127"/>
      <c r="S7" s="570"/>
      <c r="T7" s="571"/>
    </row>
    <row r="8" spans="1:23" ht="18" customHeight="1" x14ac:dyDescent="0.3">
      <c r="A8" s="104"/>
      <c r="B8" s="94">
        <v>4</v>
      </c>
      <c r="C8" s="14"/>
      <c r="D8" s="15"/>
      <c r="E8" s="15"/>
      <c r="F8" s="116"/>
      <c r="G8" s="16"/>
      <c r="H8" s="16"/>
      <c r="I8" s="16"/>
      <c r="J8" s="17"/>
      <c r="K8" s="17"/>
      <c r="L8" s="17"/>
      <c r="M8" s="17"/>
      <c r="N8" s="16"/>
      <c r="O8" s="107"/>
      <c r="P8" s="13"/>
      <c r="Q8" s="12"/>
      <c r="R8" s="127"/>
      <c r="S8" s="572"/>
      <c r="T8" s="573"/>
    </row>
    <row r="9" spans="1:23" ht="21" customHeight="1" x14ac:dyDescent="0.3">
      <c r="A9" s="104"/>
      <c r="B9" s="93">
        <v>5</v>
      </c>
      <c r="C9" s="18"/>
      <c r="D9" s="16"/>
      <c r="E9" s="16"/>
      <c r="F9" s="16"/>
      <c r="G9" s="116"/>
      <c r="H9" s="15"/>
      <c r="I9" s="15"/>
      <c r="J9" s="19"/>
      <c r="K9" s="19"/>
      <c r="L9" s="19"/>
      <c r="M9" s="19"/>
      <c r="N9" s="15"/>
      <c r="O9" s="108"/>
      <c r="P9" s="13"/>
      <c r="Q9" s="12"/>
      <c r="R9" s="127"/>
      <c r="S9" s="572"/>
      <c r="T9" s="573"/>
    </row>
    <row r="10" spans="1:23" ht="18.75" customHeight="1" x14ac:dyDescent="0.3">
      <c r="A10" s="104"/>
      <c r="B10" s="94">
        <v>6</v>
      </c>
      <c r="C10" s="18"/>
      <c r="D10" s="16"/>
      <c r="E10" s="16"/>
      <c r="F10" s="16"/>
      <c r="G10" s="15"/>
      <c r="H10" s="116"/>
      <c r="I10" s="15"/>
      <c r="J10" s="19"/>
      <c r="K10" s="19"/>
      <c r="L10" s="19"/>
      <c r="M10" s="19"/>
      <c r="N10" s="15"/>
      <c r="O10" s="108"/>
      <c r="P10" s="13"/>
      <c r="Q10" s="12"/>
      <c r="R10" s="127"/>
      <c r="S10" s="572"/>
      <c r="T10" s="573"/>
    </row>
    <row r="11" spans="1:23" ht="20.100000000000001" customHeight="1" x14ac:dyDescent="0.3">
      <c r="A11" s="106"/>
      <c r="B11" s="93">
        <v>7</v>
      </c>
      <c r="C11" s="18"/>
      <c r="D11" s="16"/>
      <c r="E11" s="16"/>
      <c r="F11" s="16"/>
      <c r="G11" s="15"/>
      <c r="H11" s="15"/>
      <c r="I11" s="116"/>
      <c r="J11" s="20"/>
      <c r="K11" s="20"/>
      <c r="L11" s="20"/>
      <c r="M11" s="20"/>
      <c r="N11" s="33"/>
      <c r="O11" s="109"/>
      <c r="P11" s="13"/>
      <c r="Q11" s="12"/>
      <c r="R11" s="127"/>
      <c r="S11" s="572"/>
      <c r="T11" s="573"/>
    </row>
    <row r="12" spans="1:23" ht="21" customHeight="1" x14ac:dyDescent="0.3">
      <c r="A12" s="104"/>
      <c r="B12" s="94">
        <v>8</v>
      </c>
      <c r="C12" s="21"/>
      <c r="D12" s="22"/>
      <c r="E12" s="22"/>
      <c r="F12" s="22"/>
      <c r="G12" s="23"/>
      <c r="H12" s="23"/>
      <c r="I12" s="24"/>
      <c r="J12" s="115"/>
      <c r="K12" s="25"/>
      <c r="L12" s="25"/>
      <c r="M12" s="25"/>
      <c r="N12" s="33"/>
      <c r="O12" s="109"/>
      <c r="P12" s="13"/>
      <c r="Q12" s="12"/>
      <c r="R12" s="127"/>
      <c r="S12" s="572"/>
      <c r="T12" s="573"/>
    </row>
    <row r="13" spans="1:23" ht="18.75" customHeight="1" x14ac:dyDescent="0.3">
      <c r="A13" s="104"/>
      <c r="B13" s="93">
        <v>9</v>
      </c>
      <c r="C13" s="21"/>
      <c r="D13" s="22"/>
      <c r="E13" s="22"/>
      <c r="F13" s="22"/>
      <c r="G13" s="23"/>
      <c r="H13" s="23"/>
      <c r="I13" s="24"/>
      <c r="J13" s="25"/>
      <c r="K13" s="115"/>
      <c r="L13" s="25"/>
      <c r="M13" s="25"/>
      <c r="N13" s="33"/>
      <c r="O13" s="109"/>
      <c r="P13" s="13"/>
      <c r="Q13" s="12"/>
      <c r="R13" s="127"/>
      <c r="S13" s="572"/>
      <c r="T13" s="573"/>
    </row>
    <row r="14" spans="1:23" ht="20.100000000000001" customHeight="1" x14ac:dyDescent="0.3">
      <c r="A14" s="104"/>
      <c r="B14" s="94">
        <v>10</v>
      </c>
      <c r="C14" s="21"/>
      <c r="D14" s="22"/>
      <c r="E14" s="22"/>
      <c r="F14" s="22"/>
      <c r="G14" s="23"/>
      <c r="H14" s="23"/>
      <c r="I14" s="24"/>
      <c r="J14" s="25"/>
      <c r="K14" s="25"/>
      <c r="L14" s="115"/>
      <c r="M14" s="25"/>
      <c r="N14" s="33"/>
      <c r="O14" s="109"/>
      <c r="P14" s="13"/>
      <c r="Q14" s="12"/>
      <c r="R14" s="127"/>
      <c r="S14" s="572"/>
      <c r="T14" s="573"/>
    </row>
    <row r="15" spans="1:23" ht="20.100000000000001" customHeight="1" x14ac:dyDescent="0.3">
      <c r="A15" s="106"/>
      <c r="B15" s="93">
        <v>11</v>
      </c>
      <c r="C15" s="21"/>
      <c r="D15" s="22"/>
      <c r="E15" s="22"/>
      <c r="F15" s="22"/>
      <c r="G15" s="23"/>
      <c r="H15" s="23"/>
      <c r="I15" s="24"/>
      <c r="J15" s="25"/>
      <c r="K15" s="25"/>
      <c r="L15" s="25"/>
      <c r="M15" s="115"/>
      <c r="N15" s="33"/>
      <c r="O15" s="109"/>
      <c r="P15" s="13"/>
      <c r="Q15" s="12"/>
      <c r="R15" s="127"/>
      <c r="S15" s="572"/>
      <c r="T15" s="573"/>
    </row>
    <row r="16" spans="1:23" ht="21" customHeight="1" x14ac:dyDescent="0.3">
      <c r="A16" s="98"/>
      <c r="B16" s="94">
        <v>12</v>
      </c>
      <c r="C16" s="21"/>
      <c r="D16" s="22"/>
      <c r="E16" s="22"/>
      <c r="F16" s="22"/>
      <c r="G16" s="23"/>
      <c r="H16" s="23"/>
      <c r="I16" s="24"/>
      <c r="J16" s="25"/>
      <c r="K16" s="25"/>
      <c r="L16" s="25"/>
      <c r="M16" s="111"/>
      <c r="N16" s="139"/>
      <c r="O16" s="110"/>
      <c r="P16" s="13"/>
      <c r="Q16" s="12"/>
      <c r="R16" s="127"/>
      <c r="S16" s="125"/>
      <c r="T16" s="105"/>
    </row>
    <row r="17" spans="1:36" ht="21" customHeight="1" x14ac:dyDescent="0.3">
      <c r="A17" s="98"/>
      <c r="B17" s="93">
        <v>13</v>
      </c>
      <c r="C17" s="21"/>
      <c r="D17" s="22"/>
      <c r="E17" s="22"/>
      <c r="F17" s="22"/>
      <c r="G17" s="23"/>
      <c r="H17" s="23"/>
      <c r="I17" s="24"/>
      <c r="J17" s="25"/>
      <c r="K17" s="25"/>
      <c r="L17" s="33"/>
      <c r="M17" s="138"/>
      <c r="N17" s="15"/>
      <c r="O17" s="114"/>
      <c r="P17" s="13"/>
      <c r="Q17" s="12"/>
      <c r="R17" s="127"/>
      <c r="S17" s="125"/>
      <c r="T17" s="105"/>
    </row>
    <row r="18" spans="1:36" ht="21.75" customHeight="1" thickBot="1" x14ac:dyDescent="0.35">
      <c r="A18" s="98"/>
      <c r="B18" s="94">
        <v>14</v>
      </c>
      <c r="C18" s="26"/>
      <c r="D18" s="27"/>
      <c r="E18" s="27"/>
      <c r="F18" s="27"/>
      <c r="G18" s="28"/>
      <c r="H18" s="28"/>
      <c r="I18" s="28"/>
      <c r="J18" s="29"/>
      <c r="K18" s="29"/>
      <c r="L18" s="28"/>
      <c r="M18" s="29"/>
      <c r="N18" s="132"/>
      <c r="O18" s="113"/>
      <c r="P18" s="144"/>
      <c r="Q18" s="30"/>
      <c r="R18" s="133"/>
      <c r="S18" s="574"/>
      <c r="T18" s="575"/>
    </row>
    <row r="19" spans="1:36" ht="20.100000000000001" customHeight="1" x14ac:dyDescent="0.25">
      <c r="A19" s="99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00"/>
    </row>
    <row r="20" spans="1:36" ht="23.4" thickBot="1" x14ac:dyDescent="0.45">
      <c r="A20" s="101" t="s">
        <v>0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3"/>
    </row>
    <row r="21" spans="1:36" x14ac:dyDescent="0.25">
      <c r="AJ21" s="4"/>
    </row>
    <row r="22" spans="1:36" ht="15.75" customHeight="1" x14ac:dyDescent="0.25">
      <c r="A22" s="118" t="s">
        <v>77</v>
      </c>
      <c r="B22" s="119">
        <v>1</v>
      </c>
      <c r="C22" s="120">
        <v>2</v>
      </c>
      <c r="D22" s="119">
        <v>3</v>
      </c>
      <c r="E22" s="120">
        <v>4</v>
      </c>
      <c r="F22" s="119">
        <v>5</v>
      </c>
      <c r="G22" s="120">
        <v>6</v>
      </c>
      <c r="H22" s="119">
        <v>7</v>
      </c>
      <c r="I22" s="120">
        <v>1</v>
      </c>
      <c r="J22" s="119">
        <v>14</v>
      </c>
      <c r="K22" s="120">
        <v>2</v>
      </c>
      <c r="L22" s="119">
        <v>3</v>
      </c>
      <c r="M22" s="120">
        <v>4</v>
      </c>
      <c r="N22" s="119">
        <v>5</v>
      </c>
      <c r="O22" s="120">
        <v>6</v>
      </c>
      <c r="P22" s="119">
        <v>1</v>
      </c>
      <c r="Q22" s="120">
        <v>14</v>
      </c>
      <c r="R22" s="119">
        <v>2</v>
      </c>
      <c r="S22" s="120">
        <v>3</v>
      </c>
      <c r="T22" s="119">
        <v>4</v>
      </c>
    </row>
    <row r="23" spans="1:36" ht="15.75" customHeight="1" x14ac:dyDescent="0.25">
      <c r="B23" s="119">
        <v>14</v>
      </c>
      <c r="C23" s="120">
        <v>13</v>
      </c>
      <c r="D23" s="119">
        <v>12</v>
      </c>
      <c r="E23" s="120">
        <v>11</v>
      </c>
      <c r="F23" s="119">
        <v>10</v>
      </c>
      <c r="G23" s="120">
        <v>9</v>
      </c>
      <c r="H23" s="119">
        <v>8</v>
      </c>
      <c r="I23" s="120">
        <v>13</v>
      </c>
      <c r="J23" s="119">
        <v>12</v>
      </c>
      <c r="K23" s="120">
        <v>11</v>
      </c>
      <c r="L23" s="119">
        <v>10</v>
      </c>
      <c r="M23" s="120">
        <v>9</v>
      </c>
      <c r="N23" s="119">
        <v>8</v>
      </c>
      <c r="O23" s="120">
        <v>7</v>
      </c>
      <c r="P23" s="119">
        <v>13</v>
      </c>
      <c r="Q23" s="120">
        <v>12</v>
      </c>
      <c r="R23" s="119">
        <v>11</v>
      </c>
      <c r="S23" s="120">
        <v>10</v>
      </c>
      <c r="T23" s="119">
        <v>9</v>
      </c>
    </row>
    <row r="24" spans="1:36" ht="7.5" customHeight="1" x14ac:dyDescent="0.3">
      <c r="B24" s="121"/>
      <c r="C24" s="122"/>
      <c r="D24" s="122"/>
      <c r="E24" s="122"/>
      <c r="F24" s="122"/>
      <c r="G24" s="122"/>
      <c r="H24" s="122"/>
      <c r="I24" s="123"/>
      <c r="J24" s="123"/>
      <c r="K24" s="123"/>
      <c r="L24" s="123"/>
      <c r="M24" s="123"/>
      <c r="N24" s="123"/>
      <c r="O24" s="123"/>
      <c r="P24" s="124"/>
      <c r="Q24" s="124"/>
      <c r="R24" s="124"/>
      <c r="S24" s="124"/>
      <c r="T24" s="124"/>
      <c r="V24" s="112"/>
      <c r="W24" s="112"/>
      <c r="X24" s="112"/>
      <c r="Y24" s="112"/>
      <c r="Z24" s="112"/>
      <c r="AA24" s="112"/>
      <c r="AB24" s="112"/>
    </row>
    <row r="25" spans="1:36" ht="15.75" customHeight="1" x14ac:dyDescent="0.25">
      <c r="B25" s="120">
        <v>5</v>
      </c>
      <c r="C25" s="119">
        <v>6</v>
      </c>
      <c r="D25" s="120">
        <v>1</v>
      </c>
      <c r="E25" s="119">
        <v>13</v>
      </c>
      <c r="F25" s="120">
        <v>14</v>
      </c>
      <c r="G25" s="119">
        <v>2</v>
      </c>
      <c r="H25" s="120">
        <v>3</v>
      </c>
      <c r="I25" s="119">
        <v>4</v>
      </c>
      <c r="J25" s="120">
        <v>5</v>
      </c>
      <c r="K25" s="119">
        <v>1</v>
      </c>
      <c r="L25" s="120">
        <v>12</v>
      </c>
      <c r="M25" s="119">
        <v>13</v>
      </c>
      <c r="N25" s="120">
        <v>14</v>
      </c>
      <c r="O25" s="119">
        <v>2</v>
      </c>
      <c r="P25" s="120">
        <v>3</v>
      </c>
      <c r="Q25" s="119">
        <v>4</v>
      </c>
      <c r="R25" s="120">
        <v>1</v>
      </c>
      <c r="S25" s="119">
        <v>11</v>
      </c>
      <c r="T25" s="120">
        <v>12</v>
      </c>
    </row>
    <row r="26" spans="1:36" ht="15.75" customHeight="1" x14ac:dyDescent="0.25">
      <c r="B26" s="120">
        <v>8</v>
      </c>
      <c r="C26" s="119">
        <v>7</v>
      </c>
      <c r="D26" s="120">
        <v>12</v>
      </c>
      <c r="E26" s="119">
        <v>11</v>
      </c>
      <c r="F26" s="120">
        <v>10</v>
      </c>
      <c r="G26" s="119">
        <v>9</v>
      </c>
      <c r="H26" s="120">
        <v>8</v>
      </c>
      <c r="I26" s="119">
        <v>7</v>
      </c>
      <c r="J26" s="120">
        <v>6</v>
      </c>
      <c r="K26" s="119">
        <v>11</v>
      </c>
      <c r="L26" s="120">
        <v>10</v>
      </c>
      <c r="M26" s="119">
        <v>9</v>
      </c>
      <c r="N26" s="120">
        <v>8</v>
      </c>
      <c r="O26" s="119">
        <v>7</v>
      </c>
      <c r="P26" s="120">
        <v>6</v>
      </c>
      <c r="Q26" s="119">
        <v>5</v>
      </c>
      <c r="R26" s="120">
        <v>10</v>
      </c>
      <c r="S26" s="119">
        <v>9</v>
      </c>
      <c r="T26" s="120">
        <v>8</v>
      </c>
    </row>
    <row r="27" spans="1:36" ht="7.5" customHeight="1" x14ac:dyDescent="0.3">
      <c r="B27" s="122"/>
      <c r="C27" s="122"/>
      <c r="D27" s="122"/>
      <c r="E27" s="122"/>
      <c r="F27" s="122"/>
      <c r="G27" s="122"/>
      <c r="H27" s="122"/>
      <c r="I27" s="123"/>
      <c r="J27" s="123"/>
      <c r="K27" s="123"/>
      <c r="L27" s="123"/>
      <c r="M27" s="123"/>
      <c r="N27" s="123"/>
      <c r="O27" s="123"/>
      <c r="P27" s="124"/>
      <c r="Q27" s="124"/>
      <c r="R27" s="124"/>
      <c r="S27" s="124"/>
      <c r="T27" s="124"/>
      <c r="V27" s="112"/>
      <c r="W27" s="112"/>
      <c r="X27" s="112"/>
      <c r="Y27" s="112"/>
      <c r="Z27" s="112"/>
      <c r="AA27" s="112"/>
      <c r="AB27" s="112"/>
    </row>
    <row r="28" spans="1:36" ht="15.75" customHeight="1" x14ac:dyDescent="0.25">
      <c r="B28" s="119">
        <v>13</v>
      </c>
      <c r="C28" s="120">
        <v>14</v>
      </c>
      <c r="D28" s="119">
        <v>2</v>
      </c>
      <c r="E28" s="120">
        <v>3</v>
      </c>
      <c r="F28" s="119">
        <v>1</v>
      </c>
      <c r="G28" s="120">
        <v>10</v>
      </c>
      <c r="H28" s="119">
        <v>11</v>
      </c>
      <c r="I28" s="120">
        <v>12</v>
      </c>
      <c r="J28" s="119">
        <v>13</v>
      </c>
      <c r="K28" s="120">
        <v>14</v>
      </c>
      <c r="L28" s="119">
        <v>2</v>
      </c>
      <c r="M28" s="120">
        <v>1</v>
      </c>
      <c r="N28" s="119">
        <v>9</v>
      </c>
      <c r="O28" s="120">
        <v>10</v>
      </c>
      <c r="P28" s="119">
        <v>11</v>
      </c>
      <c r="Q28" s="120">
        <v>12</v>
      </c>
      <c r="R28" s="119">
        <v>13</v>
      </c>
      <c r="S28" s="120">
        <v>14</v>
      </c>
      <c r="T28" s="119">
        <v>1</v>
      </c>
    </row>
    <row r="29" spans="1:36" ht="15.75" customHeight="1" x14ac:dyDescent="0.25">
      <c r="B29" s="119">
        <v>7</v>
      </c>
      <c r="C29" s="120">
        <v>6</v>
      </c>
      <c r="D29" s="119">
        <v>5</v>
      </c>
      <c r="E29" s="120">
        <v>4</v>
      </c>
      <c r="F29" s="119">
        <v>9</v>
      </c>
      <c r="G29" s="120">
        <v>8</v>
      </c>
      <c r="H29" s="119">
        <v>7</v>
      </c>
      <c r="I29" s="120">
        <v>6</v>
      </c>
      <c r="J29" s="119">
        <v>5</v>
      </c>
      <c r="K29" s="120">
        <v>4</v>
      </c>
      <c r="L29" s="119">
        <v>3</v>
      </c>
      <c r="M29" s="120">
        <v>8</v>
      </c>
      <c r="N29" s="119">
        <v>7</v>
      </c>
      <c r="O29" s="120">
        <v>6</v>
      </c>
      <c r="P29" s="119">
        <v>5</v>
      </c>
      <c r="Q29" s="120">
        <v>4</v>
      </c>
      <c r="R29" s="119">
        <v>3</v>
      </c>
      <c r="S29" s="120">
        <v>2</v>
      </c>
      <c r="T29" s="119">
        <v>7</v>
      </c>
    </row>
    <row r="30" spans="1:36" ht="7.5" customHeight="1" x14ac:dyDescent="0.3">
      <c r="B30" s="121"/>
      <c r="C30" s="122"/>
      <c r="D30" s="122"/>
      <c r="E30" s="122"/>
      <c r="F30" s="122"/>
      <c r="G30" s="122"/>
      <c r="H30" s="122"/>
      <c r="I30" s="123"/>
      <c r="J30" s="123"/>
      <c r="K30" s="123"/>
      <c r="L30" s="123"/>
      <c r="M30" s="123"/>
      <c r="N30" s="123"/>
      <c r="O30" s="123"/>
      <c r="P30" s="124"/>
      <c r="Q30" s="124"/>
      <c r="R30" s="124"/>
      <c r="S30" s="124"/>
      <c r="T30" s="124"/>
      <c r="V30" s="112"/>
      <c r="W30" s="112"/>
      <c r="X30" s="112"/>
      <c r="Y30" s="112"/>
      <c r="Z30" s="112"/>
      <c r="AA30" s="112"/>
      <c r="AB30" s="112"/>
    </row>
    <row r="31" spans="1:36" ht="15.75" customHeight="1" x14ac:dyDescent="0.25">
      <c r="B31" s="120">
        <v>8</v>
      </c>
      <c r="C31" s="119">
        <v>9</v>
      </c>
      <c r="D31" s="120">
        <v>10</v>
      </c>
      <c r="E31" s="119">
        <v>11</v>
      </c>
      <c r="F31" s="120">
        <v>12</v>
      </c>
      <c r="G31" s="119">
        <v>13</v>
      </c>
      <c r="H31" s="120">
        <v>1</v>
      </c>
      <c r="I31" s="119">
        <v>7</v>
      </c>
      <c r="J31" s="120">
        <v>8</v>
      </c>
      <c r="K31" s="119">
        <v>9</v>
      </c>
      <c r="L31" s="120">
        <v>10</v>
      </c>
      <c r="M31" s="119">
        <v>11</v>
      </c>
      <c r="N31" s="120">
        <v>12</v>
      </c>
      <c r="O31" s="119">
        <v>1</v>
      </c>
      <c r="P31" s="120">
        <v>6</v>
      </c>
      <c r="Q31" s="119">
        <v>7</v>
      </c>
      <c r="R31" s="120">
        <v>8</v>
      </c>
      <c r="S31" s="119">
        <v>9</v>
      </c>
      <c r="T31" s="120">
        <v>10</v>
      </c>
    </row>
    <row r="32" spans="1:36" ht="15.75" customHeight="1" x14ac:dyDescent="0.25">
      <c r="B32" s="120">
        <v>6</v>
      </c>
      <c r="C32" s="119">
        <v>5</v>
      </c>
      <c r="D32" s="120">
        <v>4</v>
      </c>
      <c r="E32" s="119">
        <v>3</v>
      </c>
      <c r="F32" s="120">
        <v>2</v>
      </c>
      <c r="G32" s="119">
        <v>14</v>
      </c>
      <c r="H32" s="120">
        <v>6</v>
      </c>
      <c r="I32" s="119">
        <v>5</v>
      </c>
      <c r="J32" s="120">
        <v>4</v>
      </c>
      <c r="K32" s="119">
        <v>3</v>
      </c>
      <c r="L32" s="120">
        <v>2</v>
      </c>
      <c r="M32" s="119">
        <v>14</v>
      </c>
      <c r="N32" s="120">
        <v>13</v>
      </c>
      <c r="O32" s="119">
        <v>5</v>
      </c>
      <c r="P32" s="120">
        <v>4</v>
      </c>
      <c r="Q32" s="119">
        <v>3</v>
      </c>
      <c r="R32" s="120">
        <v>2</v>
      </c>
      <c r="S32" s="119">
        <v>14</v>
      </c>
      <c r="T32" s="120">
        <v>13</v>
      </c>
    </row>
    <row r="33" spans="2:28" ht="7.5" customHeight="1" x14ac:dyDescent="0.3">
      <c r="B33" s="121"/>
      <c r="C33" s="122"/>
      <c r="D33" s="122"/>
      <c r="E33" s="122"/>
      <c r="F33" s="122"/>
      <c r="G33" s="122"/>
      <c r="H33" s="122"/>
      <c r="I33" s="123"/>
      <c r="J33" s="123"/>
      <c r="K33" s="123"/>
      <c r="L33" s="123"/>
      <c r="M33" s="123"/>
      <c r="N33" s="123"/>
      <c r="O33" s="123"/>
      <c r="P33" s="124"/>
      <c r="Q33" s="124"/>
      <c r="R33" s="124"/>
      <c r="S33" s="124"/>
      <c r="T33" s="124"/>
      <c r="V33" s="112"/>
      <c r="W33" s="112"/>
      <c r="X33" s="112"/>
      <c r="Y33" s="112"/>
      <c r="Z33" s="112"/>
      <c r="AA33" s="112"/>
      <c r="AB33" s="112"/>
    </row>
    <row r="34" spans="2:28" ht="15.75" customHeight="1" x14ac:dyDescent="0.25">
      <c r="B34" s="119">
        <v>11</v>
      </c>
      <c r="C34" s="120">
        <v>1</v>
      </c>
      <c r="D34" s="119">
        <v>5</v>
      </c>
      <c r="E34" s="120">
        <v>6</v>
      </c>
      <c r="F34" s="119">
        <v>7</v>
      </c>
      <c r="G34" s="120">
        <v>8</v>
      </c>
      <c r="H34" s="119">
        <v>9</v>
      </c>
      <c r="I34" s="120">
        <v>10</v>
      </c>
      <c r="J34" s="119">
        <v>1</v>
      </c>
      <c r="K34" s="120">
        <v>4</v>
      </c>
      <c r="L34" s="119">
        <v>5</v>
      </c>
      <c r="M34" s="120">
        <v>6</v>
      </c>
      <c r="N34" s="119">
        <v>7</v>
      </c>
      <c r="O34" s="120">
        <v>8</v>
      </c>
      <c r="P34" s="119">
        <v>9</v>
      </c>
      <c r="Q34" s="120">
        <v>1</v>
      </c>
      <c r="R34" s="119">
        <v>3</v>
      </c>
      <c r="S34" s="120">
        <v>4</v>
      </c>
      <c r="T34" s="119">
        <v>5</v>
      </c>
    </row>
    <row r="35" spans="2:28" ht="15.75" customHeight="1" x14ac:dyDescent="0.25">
      <c r="B35" s="119">
        <v>12</v>
      </c>
      <c r="C35" s="120">
        <v>4</v>
      </c>
      <c r="D35" s="119">
        <v>3</v>
      </c>
      <c r="E35" s="120">
        <v>2</v>
      </c>
      <c r="F35" s="119">
        <v>14</v>
      </c>
      <c r="G35" s="120">
        <v>13</v>
      </c>
      <c r="H35" s="119">
        <v>12</v>
      </c>
      <c r="I35" s="120">
        <v>11</v>
      </c>
      <c r="J35" s="119">
        <v>3</v>
      </c>
      <c r="K35" s="120">
        <v>2</v>
      </c>
      <c r="L35" s="119">
        <v>14</v>
      </c>
      <c r="M35" s="120">
        <v>13</v>
      </c>
      <c r="N35" s="119">
        <v>12</v>
      </c>
      <c r="O35" s="120">
        <v>11</v>
      </c>
      <c r="P35" s="119">
        <v>10</v>
      </c>
      <c r="Q35" s="120">
        <v>2</v>
      </c>
      <c r="R35" s="119">
        <v>14</v>
      </c>
      <c r="S35" s="120">
        <v>13</v>
      </c>
      <c r="T35" s="119">
        <v>12</v>
      </c>
    </row>
    <row r="36" spans="2:28" ht="7.5" customHeight="1" x14ac:dyDescent="0.3">
      <c r="B36" s="122"/>
      <c r="C36" s="122"/>
      <c r="D36" s="122"/>
      <c r="E36" s="122"/>
      <c r="F36" s="122"/>
      <c r="G36" s="122"/>
      <c r="H36" s="122"/>
      <c r="I36" s="123"/>
      <c r="J36" s="123"/>
      <c r="K36" s="123"/>
      <c r="L36" s="123"/>
      <c r="M36" s="123"/>
      <c r="N36" s="123"/>
      <c r="O36" s="123"/>
      <c r="P36" s="124"/>
      <c r="Q36" s="124"/>
      <c r="R36" s="124"/>
      <c r="S36" s="124"/>
      <c r="T36" s="124"/>
      <c r="V36" s="112"/>
      <c r="W36" s="112"/>
      <c r="X36" s="112"/>
      <c r="Y36" s="112"/>
      <c r="Z36" s="112"/>
      <c r="AA36" s="112"/>
      <c r="AB36" s="112"/>
    </row>
    <row r="37" spans="2:28" ht="15.75" customHeight="1" x14ac:dyDescent="0.25">
      <c r="B37" s="120">
        <v>6</v>
      </c>
      <c r="C37" s="119">
        <v>7</v>
      </c>
      <c r="D37" s="120">
        <v>8</v>
      </c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</row>
    <row r="38" spans="2:28" ht="15.75" customHeight="1" x14ac:dyDescent="0.25">
      <c r="B38" s="120">
        <v>11</v>
      </c>
      <c r="C38" s="119">
        <v>10</v>
      </c>
      <c r="D38" s="120">
        <v>9</v>
      </c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</row>
    <row r="39" spans="2:28" ht="17.399999999999999" x14ac:dyDescent="0.3">
      <c r="B39" s="112"/>
      <c r="C39" s="117"/>
      <c r="D39" s="117"/>
      <c r="E39" s="117"/>
      <c r="F39" s="117"/>
      <c r="G39" s="117"/>
      <c r="H39" s="117"/>
      <c r="I39" s="4"/>
      <c r="J39" s="4"/>
      <c r="K39" s="4"/>
      <c r="L39" s="4"/>
      <c r="M39" s="4"/>
      <c r="N39" s="4"/>
      <c r="O39" s="4"/>
      <c r="V39" s="112"/>
      <c r="W39" s="112"/>
      <c r="X39" s="112"/>
      <c r="Y39" s="112"/>
      <c r="Z39" s="112"/>
      <c r="AA39" s="112"/>
      <c r="AB39" s="112"/>
    </row>
    <row r="40" spans="2:28" ht="14.1" customHeight="1" x14ac:dyDescent="0.25"/>
    <row r="41" spans="2:28" ht="15" customHeight="1" x14ac:dyDescent="0.25"/>
    <row r="42" spans="2:28" ht="15" customHeight="1" x14ac:dyDescent="0.3">
      <c r="V42" s="112"/>
      <c r="W42" s="112"/>
      <c r="X42" s="112"/>
      <c r="Y42" s="112"/>
      <c r="Z42" s="112"/>
      <c r="AA42" s="112"/>
      <c r="AB42" s="112"/>
    </row>
    <row r="43" spans="2:28" ht="20.100000000000001" customHeight="1" x14ac:dyDescent="0.25"/>
    <row r="44" spans="2:28" ht="21" customHeight="1" x14ac:dyDescent="0.25"/>
    <row r="45" spans="2:28" ht="18.75" customHeight="1" x14ac:dyDescent="0.25"/>
  </sheetData>
  <mergeCells count="16">
    <mergeCell ref="S5:T5"/>
    <mergeCell ref="A3:B3"/>
    <mergeCell ref="C3:K3"/>
    <mergeCell ref="L3:M3"/>
    <mergeCell ref="P3:R3"/>
    <mergeCell ref="S6:T6"/>
    <mergeCell ref="S7:T7"/>
    <mergeCell ref="S8:T8"/>
    <mergeCell ref="S9:T9"/>
    <mergeCell ref="S18:T18"/>
    <mergeCell ref="S10:T10"/>
    <mergeCell ref="S11:T11"/>
    <mergeCell ref="S12:T12"/>
    <mergeCell ref="S13:T13"/>
    <mergeCell ref="S14:T14"/>
    <mergeCell ref="S15:T15"/>
  </mergeCells>
  <phoneticPr fontId="28" type="noConversion"/>
  <pageMargins left="0.25" right="0.25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F0E2-3CEB-4CF4-9AAC-280D7512507D}">
  <sheetPr codeName="Blad14"/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4</vt:i4>
      </vt:variant>
    </vt:vector>
  </HeadingPairs>
  <TitlesOfParts>
    <vt:vector size="18" baseType="lpstr">
      <vt:lpstr>Aantallen</vt:lpstr>
      <vt:lpstr>FL GROOT</vt:lpstr>
      <vt:lpstr>FL KLEIN</vt:lpstr>
      <vt:lpstr>P floret</vt:lpstr>
      <vt:lpstr>SA GROOT</vt:lpstr>
      <vt:lpstr>SA KLEIN</vt:lpstr>
      <vt:lpstr>P sabel</vt:lpstr>
      <vt:lpstr>DE GROOT</vt:lpstr>
      <vt:lpstr>DE KLEIN</vt:lpstr>
      <vt:lpstr>P degen</vt:lpstr>
      <vt:lpstr>scheidsrechters</vt:lpstr>
      <vt:lpstr>volgorde partij</vt:lpstr>
      <vt:lpstr>loper van 14</vt:lpstr>
      <vt:lpstr>Blad1</vt:lpstr>
      <vt:lpstr>'loper van 14'!Afdrukbereik</vt:lpstr>
      <vt:lpstr>'P degen'!Afdrukbereik</vt:lpstr>
      <vt:lpstr>'P floret'!Afdrukbereik</vt:lpstr>
      <vt:lpstr>'P sabel'!Afdrukbereik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</dc:creator>
  <cp:lastModifiedBy>Sjoerd Jaarsma</cp:lastModifiedBy>
  <cp:lastPrinted>2022-06-18T10:58:01Z</cp:lastPrinted>
  <dcterms:created xsi:type="dcterms:W3CDTF">2012-01-10T12:22:57Z</dcterms:created>
  <dcterms:modified xsi:type="dcterms:W3CDTF">2022-06-19T15:23:58Z</dcterms:modified>
</cp:coreProperties>
</file>