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drawings/drawing2.xml" ContentType="application/vnd.openxmlformats-officedocument.drawing+xml"/>
  <Override PartName="/xl/embeddings/oleObject1.bin" ContentType="application/vnd.openxmlformats-officedocument.oleObject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\\indy.local\fa-data$\home\mdehaas\Downloads\"/>
    </mc:Choice>
  </mc:AlternateContent>
  <bookViews>
    <workbookView xWindow="0" yWindow="0" windowWidth="23040" windowHeight="9075" tabRatio="601"/>
  </bookViews>
  <sheets>
    <sheet name="Het declaratieformulier" sheetId="1" r:id="rId1"/>
    <sheet name="Uitgangspunten toetsing" sheetId="4" state="hidden" r:id="rId2"/>
    <sheet name="Uitgangspunten" sheetId="6" r:id="rId3"/>
    <sheet name="Update" sheetId="7" state="hidden" r:id="rId4"/>
  </sheets>
  <definedNames>
    <definedName name="_xlnm._FilterDatabase" localSheetId="0" hidden="1">'Het declaratieformulier'!$AA$2:$AG$67</definedName>
    <definedName name="_xlnm.Print_Area" localSheetId="0">'Het declaratieformulier'!$A$1:$O$69</definedName>
  </definedNames>
  <calcPr calcId="162913"/>
</workbook>
</file>

<file path=xl/calcChain.xml><?xml version="1.0" encoding="utf-8"?>
<calcChain xmlns="http://schemas.openxmlformats.org/spreadsheetml/2006/main">
  <c r="C43" i="1" l="1"/>
  <c r="C44" i="1"/>
  <c r="E44" i="1"/>
  <c r="M44" i="1" l="1"/>
  <c r="I32" i="1"/>
  <c r="S35" i="1" l="1"/>
  <c r="E43" i="1" l="1"/>
  <c r="M43" i="1" s="1"/>
  <c r="K32" i="1"/>
  <c r="M32" i="1" s="1"/>
  <c r="K40" i="1"/>
  <c r="M40" i="1" s="1"/>
  <c r="AF6" i="1"/>
  <c r="AF10" i="1" s="1"/>
  <c r="AE7" i="1"/>
  <c r="AE23" i="1" s="1"/>
  <c r="AE39" i="1" s="1"/>
  <c r="AE56" i="1" s="1"/>
  <c r="AE31" i="1"/>
  <c r="AE48" i="1" s="1"/>
  <c r="AE64" i="1" s="1"/>
  <c r="AD11" i="1"/>
  <c r="AD12" i="1" s="1"/>
  <c r="AC52" i="1"/>
  <c r="AC53" i="1" s="1"/>
  <c r="AC54" i="1" s="1"/>
  <c r="AC55" i="1" s="1"/>
  <c r="AC56" i="1" s="1"/>
  <c r="AC57" i="1" s="1"/>
  <c r="AC58" i="1" s="1"/>
  <c r="AC59" i="1" s="1"/>
  <c r="AC60" i="1" s="1"/>
  <c r="AC61" i="1" s="1"/>
  <c r="AC62" i="1" s="1"/>
  <c r="AC63" i="1" s="1"/>
  <c r="AC64" i="1" s="1"/>
  <c r="AC65" i="1" s="1"/>
  <c r="AC66" i="1" s="1"/>
  <c r="AC67" i="1" s="1"/>
  <c r="AG67" i="1"/>
  <c r="AG66" i="1"/>
  <c r="AG65" i="1"/>
  <c r="AG64" i="1"/>
  <c r="AG63" i="1"/>
  <c r="AG62" i="1"/>
  <c r="AG61" i="1"/>
  <c r="AG60" i="1"/>
  <c r="AG59" i="1"/>
  <c r="AG58" i="1"/>
  <c r="AG57" i="1"/>
  <c r="AG56" i="1"/>
  <c r="AG55" i="1"/>
  <c r="AG54" i="1"/>
  <c r="AG53" i="1"/>
  <c r="AG52" i="1"/>
  <c r="AG51" i="1"/>
  <c r="AG50" i="1"/>
  <c r="AG49" i="1"/>
  <c r="AG48" i="1"/>
  <c r="AG47" i="1"/>
  <c r="AG46" i="1"/>
  <c r="AG45" i="1"/>
  <c r="AG43" i="1"/>
  <c r="AG42" i="1"/>
  <c r="AG41" i="1"/>
  <c r="AG40" i="1"/>
  <c r="AG39" i="1"/>
  <c r="AG38" i="1"/>
  <c r="AG37" i="1"/>
  <c r="AG36" i="1"/>
  <c r="AG35" i="1"/>
  <c r="AG34" i="1"/>
  <c r="AG33" i="1"/>
  <c r="AG32" i="1"/>
  <c r="AG31" i="1"/>
  <c r="AG30" i="1"/>
  <c r="AG29" i="1"/>
  <c r="AG28" i="1"/>
  <c r="AG27" i="1"/>
  <c r="AG26" i="1"/>
  <c r="AG25" i="1"/>
  <c r="AG24" i="1"/>
  <c r="AG23" i="1"/>
  <c r="AG22" i="1"/>
  <c r="AG21" i="1"/>
  <c r="AG20" i="1"/>
  <c r="AG19" i="1"/>
  <c r="AG18" i="1"/>
  <c r="AG17" i="1"/>
  <c r="AG14" i="1"/>
  <c r="AG13" i="1"/>
  <c r="AG12" i="1"/>
  <c r="AG11" i="1"/>
  <c r="AG10" i="1"/>
  <c r="AG9" i="1"/>
  <c r="AG8" i="1"/>
  <c r="AG7" i="1"/>
  <c r="AG6" i="1"/>
  <c r="AG5" i="1"/>
  <c r="AG4" i="1"/>
  <c r="AG3" i="1"/>
  <c r="AF5" i="1"/>
  <c r="AF4" i="1"/>
  <c r="AF3" i="1"/>
  <c r="AE3" i="1"/>
  <c r="AD27" i="1"/>
  <c r="AD43" i="1" s="1"/>
  <c r="AD60" i="1" s="1"/>
  <c r="AD3" i="1"/>
  <c r="AD19" i="1" s="1"/>
  <c r="AD35" i="1" s="1"/>
  <c r="AD52" i="1" s="1"/>
  <c r="AC35" i="1"/>
  <c r="AC36" i="1" s="1"/>
  <c r="AC37" i="1" s="1"/>
  <c r="AC38" i="1" s="1"/>
  <c r="AC39" i="1" s="1"/>
  <c r="AC40" i="1" s="1"/>
  <c r="AC41" i="1" s="1"/>
  <c r="AC42" i="1" s="1"/>
  <c r="AC43" i="1" s="1"/>
  <c r="AC45" i="1" s="1"/>
  <c r="AC46" i="1" s="1"/>
  <c r="AC47" i="1" s="1"/>
  <c r="AC48" i="1" s="1"/>
  <c r="AC49" i="1" s="1"/>
  <c r="AC50" i="1" s="1"/>
  <c r="AC51" i="1" s="1"/>
  <c r="AC19" i="1"/>
  <c r="AC20" i="1" s="1"/>
  <c r="AC21" i="1" s="1"/>
  <c r="AC22" i="1" s="1"/>
  <c r="AC23" i="1" s="1"/>
  <c r="AC24" i="1" s="1"/>
  <c r="AC25" i="1" s="1"/>
  <c r="AC26" i="1" s="1"/>
  <c r="AC27" i="1" s="1"/>
  <c r="AC28" i="1" s="1"/>
  <c r="AC29" i="1" s="1"/>
  <c r="AC30" i="1" s="1"/>
  <c r="AC31" i="1" s="1"/>
  <c r="AC32" i="1" s="1"/>
  <c r="AC33" i="1" s="1"/>
  <c r="AC34" i="1" s="1"/>
  <c r="AC3" i="1"/>
  <c r="AC4" i="1" s="1"/>
  <c r="AC5" i="1" s="1"/>
  <c r="AC6" i="1" s="1"/>
  <c r="AC7" i="1" s="1"/>
  <c r="AC8" i="1" s="1"/>
  <c r="AC9" i="1" s="1"/>
  <c r="AC10" i="1" s="1"/>
  <c r="AC11" i="1" s="1"/>
  <c r="AC12" i="1" s="1"/>
  <c r="AC13" i="1" s="1"/>
  <c r="AC14" i="1" s="1"/>
  <c r="AC17" i="1" s="1"/>
  <c r="AC18" i="1" s="1"/>
  <c r="V9" i="1"/>
  <c r="V10" i="1"/>
  <c r="V11" i="1"/>
  <c r="R11" i="1"/>
  <c r="R8" i="1"/>
  <c r="R9" i="1"/>
  <c r="R10" i="1"/>
  <c r="Y9" i="1"/>
  <c r="Y11" i="1"/>
  <c r="Y8" i="1"/>
  <c r="Y10" i="1"/>
  <c r="T10" i="1"/>
  <c r="T9" i="1"/>
  <c r="J33" i="1"/>
  <c r="J34" i="1" s="1"/>
  <c r="S26" i="1"/>
  <c r="J37" i="1"/>
  <c r="M37" i="1" s="1"/>
  <c r="J49" i="1"/>
  <c r="M49" i="1" s="1"/>
  <c r="M38" i="1"/>
  <c r="M39" i="1"/>
  <c r="M41" i="1"/>
  <c r="M42" i="1"/>
  <c r="M50" i="1" l="1"/>
  <c r="AD4" i="1"/>
  <c r="AD5" i="1" s="1"/>
  <c r="R12" i="1"/>
  <c r="R13" i="1" s="1"/>
  <c r="AF22" i="1"/>
  <c r="AF38" i="1" s="1"/>
  <c r="AF55" i="1" s="1"/>
  <c r="AF19" i="1"/>
  <c r="AF35" i="1" s="1"/>
  <c r="AF52" i="1" s="1"/>
  <c r="AF7" i="1"/>
  <c r="AE17" i="1"/>
  <c r="AE32" i="1"/>
  <c r="AE49" i="1" s="1"/>
  <c r="AE65" i="1" s="1"/>
  <c r="AF9" i="1"/>
  <c r="AF21" i="1"/>
  <c r="AF37" i="1" s="1"/>
  <c r="AF54" i="1" s="1"/>
  <c r="AE19" i="1"/>
  <c r="AE35" i="1" s="1"/>
  <c r="AE52" i="1" s="1"/>
  <c r="AE11" i="1"/>
  <c r="AE4" i="1"/>
  <c r="AF20" i="1"/>
  <c r="AF36" i="1" s="1"/>
  <c r="AF53" i="1" s="1"/>
  <c r="AF8" i="1"/>
  <c r="AD13" i="1"/>
  <c r="AD28" i="1"/>
  <c r="AD45" i="1" s="1"/>
  <c r="AD61" i="1" s="1"/>
  <c r="AF26" i="1"/>
  <c r="AF42" i="1" s="1"/>
  <c r="AF59" i="1" s="1"/>
  <c r="AF14" i="1"/>
  <c r="AE8" i="1"/>
  <c r="Y12" i="1"/>
  <c r="Y13" i="1" s="1"/>
  <c r="Y18" i="1" s="1"/>
  <c r="V12" i="1"/>
  <c r="V13" i="1" s="1"/>
  <c r="V18" i="1" s="1"/>
  <c r="T12" i="1"/>
  <c r="T13" i="1" s="1"/>
  <c r="T17" i="1" s="1"/>
  <c r="AD20" i="1" l="1"/>
  <c r="AD36" i="1" s="1"/>
  <c r="AD53" i="1" s="1"/>
  <c r="R18" i="1"/>
  <c r="R17" i="1"/>
  <c r="AF23" i="1"/>
  <c r="AF39" i="1" s="1"/>
  <c r="AF56" i="1" s="1"/>
  <c r="AF11" i="1"/>
  <c r="AE5" i="1"/>
  <c r="AE20" i="1"/>
  <c r="AE36" i="1" s="1"/>
  <c r="AE53" i="1" s="1"/>
  <c r="AF13" i="1"/>
  <c r="AF25" i="1"/>
  <c r="AF41" i="1" s="1"/>
  <c r="AF58" i="1" s="1"/>
  <c r="AE24" i="1"/>
  <c r="AE40" i="1" s="1"/>
  <c r="AE57" i="1" s="1"/>
  <c r="AE9" i="1"/>
  <c r="AD29" i="1"/>
  <c r="AD46" i="1" s="1"/>
  <c r="AD62" i="1" s="1"/>
  <c r="AD14" i="1"/>
  <c r="AE12" i="1"/>
  <c r="AE27" i="1"/>
  <c r="AE43" i="1" s="1"/>
  <c r="AE60" i="1" s="1"/>
  <c r="AF18" i="1"/>
  <c r="AF34" i="1" s="1"/>
  <c r="AF51" i="1" s="1"/>
  <c r="AF67" i="1" s="1"/>
  <c r="AF30" i="1"/>
  <c r="AF47" i="1" s="1"/>
  <c r="AF63" i="1" s="1"/>
  <c r="AF12" i="1"/>
  <c r="AF24" i="1"/>
  <c r="AF40" i="1" s="1"/>
  <c r="AF57" i="1" s="1"/>
  <c r="AE33" i="1"/>
  <c r="AE50" i="1" s="1"/>
  <c r="AE66" i="1" s="1"/>
  <c r="AE18" i="1"/>
  <c r="AE34" i="1" s="1"/>
  <c r="AE51" i="1" s="1"/>
  <c r="AE67" i="1" s="1"/>
  <c r="AD6" i="1"/>
  <c r="AD21" i="1"/>
  <c r="AD37" i="1" s="1"/>
  <c r="AD54" i="1" s="1"/>
  <c r="Y17" i="1"/>
  <c r="T19" i="1"/>
  <c r="Z13" i="1"/>
  <c r="C11" i="1" s="1"/>
  <c r="V17" i="1"/>
  <c r="R19" i="1" l="1"/>
  <c r="AF32" i="1"/>
  <c r="AF49" i="1" s="1"/>
  <c r="AF65" i="1" s="1"/>
  <c r="AF28" i="1"/>
  <c r="AF45" i="1" s="1"/>
  <c r="AF61" i="1" s="1"/>
  <c r="AE10" i="1"/>
  <c r="AE26" i="1" s="1"/>
  <c r="AE42" i="1" s="1"/>
  <c r="AE59" i="1" s="1"/>
  <c r="AE25" i="1"/>
  <c r="AE41" i="1" s="1"/>
  <c r="AE58" i="1" s="1"/>
  <c r="AD7" i="1"/>
  <c r="AD22" i="1"/>
  <c r="AD38" i="1" s="1"/>
  <c r="AD55" i="1" s="1"/>
  <c r="AE13" i="1"/>
  <c r="AE28" i="1"/>
  <c r="AE45" i="1" s="1"/>
  <c r="AE61" i="1" s="1"/>
  <c r="AE6" i="1"/>
  <c r="AE22" i="1" s="1"/>
  <c r="AE38" i="1" s="1"/>
  <c r="AE55" i="1" s="1"/>
  <c r="AE21" i="1"/>
  <c r="AE37" i="1" s="1"/>
  <c r="AE54" i="1" s="1"/>
  <c r="AD30" i="1"/>
  <c r="AD47" i="1" s="1"/>
  <c r="AD63" i="1" s="1"/>
  <c r="AF31" i="1"/>
  <c r="AF48" i="1" s="1"/>
  <c r="AF64" i="1" s="1"/>
  <c r="AF27" i="1"/>
  <c r="AF43" i="1" s="1"/>
  <c r="AF60" i="1" s="1"/>
  <c r="AF29" i="1"/>
  <c r="AF46" i="1" s="1"/>
  <c r="AF62" i="1" s="1"/>
  <c r="AF17" i="1"/>
  <c r="AF33" i="1" s="1"/>
  <c r="AF50" i="1" s="1"/>
  <c r="AF66" i="1" s="1"/>
  <c r="Y19" i="1"/>
  <c r="A58" i="1"/>
  <c r="V19" i="1"/>
  <c r="Z19" i="1" l="1"/>
  <c r="Z22" i="1" s="1"/>
  <c r="AE29" i="1"/>
  <c r="AE46" i="1" s="1"/>
  <c r="AE62" i="1" s="1"/>
  <c r="AE14" i="1"/>
  <c r="AE30" i="1" s="1"/>
  <c r="AE47" i="1" s="1"/>
  <c r="AE63" i="1" s="1"/>
  <c r="AD31" i="1"/>
  <c r="AD48" i="1" s="1"/>
  <c r="AD64" i="1" s="1"/>
  <c r="AD23" i="1"/>
  <c r="AD39" i="1" s="1"/>
  <c r="AD56" i="1" s="1"/>
  <c r="AD8" i="1"/>
  <c r="Z21" i="1" l="1"/>
  <c r="Q31" i="1" s="1"/>
  <c r="AD32" i="1"/>
  <c r="AD49" i="1" s="1"/>
  <c r="AD65" i="1" s="1"/>
  <c r="AD17" i="1"/>
  <c r="AD24" i="1"/>
  <c r="AD40" i="1" s="1"/>
  <c r="AD57" i="1" s="1"/>
  <c r="AD9" i="1"/>
  <c r="AD10" i="1" l="1"/>
  <c r="AD26" i="1" s="1"/>
  <c r="AD42" i="1" s="1"/>
  <c r="AD59" i="1" s="1"/>
  <c r="AD25" i="1"/>
  <c r="AD41" i="1" s="1"/>
  <c r="AD58" i="1" s="1"/>
  <c r="AD33" i="1"/>
  <c r="AD50" i="1" s="1"/>
  <c r="AD66" i="1" s="1"/>
  <c r="AD18" i="1"/>
  <c r="AD34" i="1" s="1"/>
  <c r="AD51" i="1" s="1"/>
  <c r="AD67" i="1" s="1"/>
</calcChain>
</file>

<file path=xl/sharedStrings.xml><?xml version="1.0" encoding="utf-8"?>
<sst xmlns="http://schemas.openxmlformats.org/spreadsheetml/2006/main" count="189" uniqueCount="151">
  <si>
    <t>KONINKLIJKE NEDERLANDSE ALGEMENE SCHERMBOND.</t>
  </si>
  <si>
    <t>Adres:</t>
  </si>
  <si>
    <t>Postcode:</t>
  </si>
  <si>
    <t>Woonplaats:</t>
  </si>
  <si>
    <t>Totaal</t>
  </si>
  <si>
    <t>Datum opgesteld:</t>
  </si>
  <si>
    <t>Wapen:</t>
  </si>
  <si>
    <t>Declaratie</t>
  </si>
  <si>
    <t>degen</t>
  </si>
  <si>
    <t>floret</t>
  </si>
  <si>
    <t>sabel</t>
  </si>
  <si>
    <t>Scheidsrechterscommissie K.N.A.S.</t>
  </si>
  <si>
    <t>Kies één van de drie wapens en klik vervolgens op het hokje.</t>
  </si>
  <si>
    <t>Declaratie zenden aan:</t>
  </si>
  <si>
    <t>Toernooigegevens:</t>
  </si>
  <si>
    <t>Toernooinaam:</t>
  </si>
  <si>
    <t>Plaats:</t>
  </si>
  <si>
    <t>Land:</t>
  </si>
  <si>
    <t>Eerste toernooidag:</t>
  </si>
  <si>
    <t>Laatste toernooidag:</t>
  </si>
  <si>
    <t>Gegevens declaratie:</t>
  </si>
  <si>
    <t>Wijze(n) van vervoer:</t>
  </si>
  <si>
    <t>Dagvergoeding:</t>
  </si>
  <si>
    <t>Auto: reis:</t>
  </si>
  <si>
    <t>Auto: tolwegen:</t>
  </si>
  <si>
    <t>Totaal:</t>
  </si>
  <si>
    <t>Declaratie scheidsrechters buitenlandse toernooien</t>
  </si>
  <si>
    <t>Vliegtuig (ticket):</t>
  </si>
  <si>
    <t>Aantal personen in auto:</t>
  </si>
  <si>
    <t>Kilometers reis retour:</t>
  </si>
  <si>
    <t>km</t>
  </si>
  <si>
    <t>personen</t>
  </si>
  <si>
    <t>Te declareren kilometers:</t>
  </si>
  <si>
    <t>per kilometer</t>
  </si>
  <si>
    <t>Te declareren tolwegen:</t>
  </si>
  <si>
    <t>maal</t>
  </si>
  <si>
    <t>Dagvergoeding scheidsrechters</t>
  </si>
  <si>
    <t>per dag gejureerd</t>
  </si>
  <si>
    <t>Aantal nachten</t>
  </si>
  <si>
    <t>Aantal scheidsrechters/schermers op kamer</t>
  </si>
  <si>
    <t>Gebruiksaanwijzing:</t>
  </si>
  <si>
    <t>km-vergoeding K.N.A.S. buitenland</t>
  </si>
  <si>
    <t>km-vergoeding binnenland K.N.A.S.</t>
  </si>
  <si>
    <t>Trein (ticket):</t>
  </si>
  <si>
    <t>pers.</t>
  </si>
  <si>
    <t>Controle scheidsrechterscommissie</t>
  </si>
  <si>
    <t>1. Vul alleen de gele vakken in (voor zover van toepassing).</t>
  </si>
  <si>
    <t>Datum ontvangen:</t>
  </si>
  <si>
    <t>Datum behandeld:</t>
  </si>
  <si>
    <t>Declaratie betreft</t>
  </si>
  <si>
    <t>Uitgangspunten declaraties:</t>
  </si>
  <si>
    <t>Hotel:</t>
  </si>
  <si>
    <t>**</t>
  </si>
  <si>
    <t>Te declareren hotelkosten:</t>
  </si>
  <si>
    <t>+</t>
  </si>
  <si>
    <t>T.a.v.</t>
  </si>
  <si>
    <t>Controle kilometers:</t>
  </si>
  <si>
    <t>…….</t>
  </si>
  <si>
    <t>x</t>
  </si>
  <si>
    <t>…………..</t>
  </si>
  <si>
    <t>** bonnen en/of tickets bijvoegen</t>
  </si>
  <si>
    <t>Floret</t>
  </si>
  <si>
    <t>Degen</t>
  </si>
  <si>
    <t>Sabel</t>
  </si>
  <si>
    <t>KONINKLIJKE NEDERLANDSE ALGEMENE SCHERMBOND</t>
  </si>
  <si>
    <t>jeugd</t>
  </si>
  <si>
    <t>senioren</t>
  </si>
  <si>
    <t>Meerdere</t>
  </si>
  <si>
    <t>KNAS coderingen</t>
  </si>
  <si>
    <t>Grootboekrekening:</t>
  </si>
  <si>
    <t>Kostenplaats:</t>
  </si>
  <si>
    <t>TS KP-HD</t>
  </si>
  <si>
    <t>TS KP-DD</t>
  </si>
  <si>
    <t>TS KP-HF</t>
  </si>
  <si>
    <t>TS KP-DF</t>
  </si>
  <si>
    <t>TS JO-HD</t>
  </si>
  <si>
    <t>TS JO-DD</t>
  </si>
  <si>
    <t>TS JO-HF</t>
  </si>
  <si>
    <t>TS JO-DF</t>
  </si>
  <si>
    <t>TS JO-HS</t>
  </si>
  <si>
    <t>TS JO-DS</t>
  </si>
  <si>
    <t>TS EK</t>
  </si>
  <si>
    <t>TS OVERIGE WEDSTRIJD</t>
  </si>
  <si>
    <t>TS TO DEGEN</t>
  </si>
  <si>
    <t>TS TO FLORET</t>
  </si>
  <si>
    <t>vrouw</t>
  </si>
  <si>
    <t>man</t>
  </si>
  <si>
    <t xml:space="preserve"> ---&gt;</t>
  </si>
  <si>
    <t>Beide</t>
  </si>
  <si>
    <t>…..</t>
  </si>
  <si>
    <t>Gejureerd tot en met:</t>
  </si>
  <si>
    <t>Hoe heb je het ervaren?</t>
  </si>
  <si>
    <t>Handtekening declarant:</t>
  </si>
  <si>
    <t>4. De declaratie met paraaf controleur(s) en inbegrip eventuele opmerkingen na controle is pas akkoord voor betaling.</t>
  </si>
  <si>
    <t>TS WK</t>
  </si>
  <si>
    <t>TS WJK</t>
  </si>
  <si>
    <t>TS OS-DD</t>
  </si>
  <si>
    <t>TS OS-HF</t>
  </si>
  <si>
    <t>TS OS-DF</t>
  </si>
  <si>
    <t>hulp</t>
  </si>
  <si>
    <t>dossier</t>
  </si>
  <si>
    <t>wapen</t>
  </si>
  <si>
    <t>leeft</t>
  </si>
  <si>
    <t>gesl</t>
  </si>
  <si>
    <t>type toer</t>
  </si>
  <si>
    <t>ref.</t>
  </si>
  <si>
    <t>Vink per kolom aan wat van toepassing is voor de wedstrijd(en):</t>
  </si>
  <si>
    <t>Leeftijds-categorie</t>
  </si>
  <si>
    <t>Type wedstrijd(en)</t>
  </si>
  <si>
    <t>Welk wapen gejureerd</t>
  </si>
  <si>
    <t>Geslacht deelnemers</t>
  </si>
  <si>
    <t>Gegevens declarant:</t>
  </si>
  <si>
    <t>KNAS nummer:</t>
  </si>
  <si>
    <t>per nacht</t>
  </si>
  <si>
    <t>Gereden kilometers van/naar vliegveld</t>
  </si>
  <si>
    <t>Kosten vliegticket heenreis + terugreis of retour</t>
  </si>
  <si>
    <t>Kosten treinkaartjes heenreis + terugreis of retour</t>
  </si>
  <si>
    <t>Kosten hotel per nacht (eventueel in vreemde valuta):</t>
  </si>
  <si>
    <t>Wisselkoers vreemde valuta (indien nodig)</t>
  </si>
  <si>
    <t>Kosten tolwegen:</t>
  </si>
  <si>
    <t>Optie voor (verdere) toelichtingen.</t>
  </si>
  <si>
    <t xml:space="preserve">Datum ondertekening: </t>
  </si>
  <si>
    <t>2. Voeg een digitale handtekening in, óf print het blad uit.</t>
  </si>
  <si>
    <t xml:space="preserve">3. Stuur het bestand (of een scan hiervan) mét bewijsstukken (gescand) in. </t>
  </si>
  <si>
    <t>per mail:</t>
  </si>
  <si>
    <r>
      <rPr>
        <b/>
        <u/>
        <sz val="10"/>
        <rFont val="Arial"/>
        <family val="2"/>
      </rPr>
      <t>IBAN</t>
    </r>
    <r>
      <rPr>
        <sz val="10"/>
        <rFont val="Arial"/>
        <family val="2"/>
      </rPr>
      <t xml:space="preserve"> rekeningnummer:</t>
    </r>
  </si>
  <si>
    <t>Scheidsrechters@knas.nl</t>
  </si>
  <si>
    <t>Internat.</t>
  </si>
  <si>
    <t>EFC</t>
  </si>
  <si>
    <t>FIE</t>
  </si>
  <si>
    <t>Titeltoern.</t>
  </si>
  <si>
    <t>Ten name van:</t>
  </si>
  <si>
    <t>Naam scheidsrechter:</t>
  </si>
  <si>
    <t>Aantal reisdagen</t>
  </si>
  <si>
    <t>wijzigingen</t>
  </si>
  <si>
    <t>opmaak in cel knasnummer</t>
  </si>
  <si>
    <t>toernooinaam ingekort</t>
  </si>
  <si>
    <t>extra cel gemaakt met aantal reisdagen</t>
  </si>
  <si>
    <t>eindformule aangepast incl. Reisdagen à €35</t>
  </si>
  <si>
    <t>Extra kosten (bijv. OV naar vliegveld of op locatie)</t>
  </si>
  <si>
    <t>5. Opmerkingen/aanvullingen over het formulier te sturen aan Martijn de Haas</t>
  </si>
  <si>
    <t>Naam op formulier toesturen</t>
  </si>
  <si>
    <t>Voor verbeteringen in formulier mailen naar</t>
  </si>
  <si>
    <t>Waarom kolom - geen fie/efc?</t>
  </si>
  <si>
    <t>Extra kosten (bijv. OV op locatie)</t>
  </si>
  <si>
    <t>Willen we nog hotel per nacht? Meeste hotels laten eindbedrag zien</t>
  </si>
  <si>
    <t>Reisdagvergoeding</t>
  </si>
  <si>
    <t>per reisdag</t>
  </si>
  <si>
    <t>Reisdagvergoeding scheidsrechters</t>
  </si>
  <si>
    <t>Dhr. M. de Haas</t>
  </si>
  <si>
    <t>Het formulier is onjuist of niet compleet ingevuld en zal daarom niet geaccepteerd worden! Neem contact op met Martijn de Haas via scheidsrechters@knas.nl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</si>
</sst>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_-&quot;€&quot;\ * #,##0.00_-;_-&quot;€&quot;\ * #,##0.00\-;_-&quot;€&quot;\ * &quot;-&quot;??_-;_-@_-"/>
    <numFmt numFmtId="165" formatCode="_-* #,##0.00_-;_-* #,##0.00\-;_-* &quot;-&quot;??_-;_-@_-"/>
    <numFmt numFmtId="166" formatCode="_-&quot;fl&quot;\ * #,##0.00_-;_-&quot;fl&quot;\ * #,##0.00\-;_-&quot;fl&quot;\ * &quot;-&quot;??_-;_-@_-"/>
    <numFmt numFmtId="167" formatCode="_-* #,##0_-;_-* #,##0\-;_-* &quot;-&quot;??_-;_-@_-"/>
    <numFmt numFmtId="168" formatCode="d\ mmmm\ yyyy"/>
    <numFmt numFmtId="169" formatCode="0&quot; km&quot;"/>
    <numFmt numFmtId="170" formatCode="&quot;Kosten i.v.m. dossier &quot;0"/>
    <numFmt numFmtId="171" formatCode="&quot;km à € &quot;0.00\ \-\-\&gt;"/>
    <numFmt numFmtId="172" formatCode="[$-413]d/mmm/yy;@"/>
  </numFmts>
  <fonts count="20" x14ac:knownFonts="1">
    <font>
      <sz val="10"/>
      <name val="Arial"/>
    </font>
    <font>
      <sz val="10"/>
      <name val="Arial"/>
      <family val="2"/>
    </font>
    <font>
      <sz val="10"/>
      <color indexed="12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0"/>
      <color indexed="12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10"/>
      <name val="Symbol"/>
      <family val="1"/>
      <charset val="2"/>
    </font>
    <font>
      <sz val="10"/>
      <color indexed="10"/>
      <name val="Arial"/>
      <family val="2"/>
    </font>
    <font>
      <i/>
      <sz val="10"/>
      <name val="Arial"/>
      <family val="2"/>
    </font>
    <font>
      <i/>
      <sz val="9"/>
      <name val="Arial"/>
      <family val="2"/>
    </font>
    <font>
      <sz val="10"/>
      <color indexed="26"/>
      <name val="Arial"/>
      <family val="2"/>
    </font>
    <font>
      <u/>
      <sz val="10"/>
      <color indexed="12"/>
      <name val="Arial"/>
      <family val="2"/>
    </font>
    <font>
      <b/>
      <sz val="10"/>
      <color indexed="9"/>
      <name val="Arial"/>
      <family val="2"/>
    </font>
    <font>
      <sz val="10"/>
      <color indexed="12"/>
      <name val="Arial"/>
      <family val="2"/>
    </font>
    <font>
      <b/>
      <sz val="11"/>
      <name val="Arial"/>
      <family val="2"/>
    </font>
    <font>
      <sz val="10"/>
      <color theme="1"/>
      <name val="Arial"/>
      <family val="2"/>
    </font>
    <font>
      <b/>
      <u/>
      <sz val="10"/>
      <name val="Arial"/>
      <family val="2"/>
    </font>
    <font>
      <sz val="8"/>
      <color rgb="FF00000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5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23"/>
      </top>
      <bottom style="hair">
        <color indexed="23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23"/>
      </left>
      <right/>
      <top style="hair">
        <color indexed="23"/>
      </top>
      <bottom style="hair">
        <color indexed="23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hair">
        <color indexed="23"/>
      </bottom>
      <diagonal/>
    </border>
    <border>
      <left/>
      <right/>
      <top style="hair">
        <color indexed="23"/>
      </top>
      <bottom/>
      <diagonal/>
    </border>
    <border>
      <left/>
      <right/>
      <top style="hair">
        <color indexed="23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23"/>
      </right>
      <top style="hair">
        <color indexed="23"/>
      </top>
      <bottom style="hair">
        <color indexed="23"/>
      </bottom>
      <diagonal/>
    </border>
    <border>
      <left/>
      <right style="hair">
        <color indexed="23"/>
      </right>
      <top style="hair">
        <color indexed="23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23"/>
      </top>
      <bottom style="hair">
        <color indexed="23"/>
      </bottom>
      <diagonal/>
    </border>
    <border>
      <left/>
      <right style="medium">
        <color indexed="64"/>
      </right>
      <top style="hair">
        <color indexed="23"/>
      </top>
      <bottom style="hair">
        <color indexed="23"/>
      </bottom>
      <diagonal/>
    </border>
    <border>
      <left style="medium">
        <color indexed="64"/>
      </left>
      <right/>
      <top style="hair">
        <color indexed="23"/>
      </top>
      <bottom style="medium">
        <color indexed="64"/>
      </bottom>
      <diagonal/>
    </border>
    <border>
      <left/>
      <right style="medium">
        <color indexed="64"/>
      </right>
      <top style="hair">
        <color indexed="23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23"/>
      </bottom>
      <diagonal/>
    </border>
    <border>
      <left/>
      <right style="medium">
        <color indexed="64"/>
      </right>
      <top/>
      <bottom style="hair">
        <color indexed="23"/>
      </bottom>
      <diagonal/>
    </border>
    <border>
      <left style="medium">
        <color indexed="64"/>
      </left>
      <right/>
      <top style="hair">
        <color indexed="23"/>
      </top>
      <bottom/>
      <diagonal/>
    </border>
    <border>
      <left/>
      <right style="medium">
        <color indexed="64"/>
      </right>
      <top style="hair">
        <color indexed="23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23"/>
      </left>
      <right/>
      <top style="hair">
        <color indexed="23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23"/>
      </bottom>
      <diagonal/>
    </border>
    <border>
      <left/>
      <right style="medium">
        <color indexed="64"/>
      </right>
      <top style="medium">
        <color indexed="64"/>
      </top>
      <bottom style="hair">
        <color indexed="23"/>
      </bottom>
      <diagonal/>
    </border>
    <border>
      <left/>
      <right/>
      <top style="medium">
        <color indexed="64"/>
      </top>
      <bottom style="hair">
        <color indexed="23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23"/>
      </right>
      <top/>
      <bottom style="hair">
        <color indexed="23"/>
      </bottom>
      <diagonal/>
    </border>
    <border>
      <left style="hair">
        <color indexed="23"/>
      </left>
      <right/>
      <top/>
      <bottom style="hair">
        <color indexed="23"/>
      </bottom>
      <diagonal/>
    </border>
    <border>
      <left/>
      <right style="hair">
        <color indexed="23"/>
      </right>
      <top style="hair">
        <color indexed="23"/>
      </top>
      <bottom/>
      <diagonal/>
    </border>
    <border>
      <left style="hair">
        <color indexed="23"/>
      </left>
      <right/>
      <top style="hair">
        <color indexed="23"/>
      </top>
      <bottom/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</cellStyleXfs>
  <cellXfs count="288">
    <xf numFmtId="0" fontId="0" fillId="0" borderId="0" xfId="0"/>
    <xf numFmtId="0" fontId="0" fillId="0" borderId="0" xfId="0" applyBorder="1"/>
    <xf numFmtId="0" fontId="0" fillId="0" borderId="1" xfId="0" applyBorder="1"/>
    <xf numFmtId="0" fontId="3" fillId="0" borderId="1" xfId="0" applyFont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3" fillId="0" borderId="0" xfId="0" applyFont="1" applyBorder="1"/>
    <xf numFmtId="0" fontId="0" fillId="0" borderId="6" xfId="0" applyBorder="1"/>
    <xf numFmtId="0" fontId="3" fillId="0" borderId="3" xfId="0" applyFont="1" applyBorder="1"/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centerContinuous"/>
    </xf>
    <xf numFmtId="0" fontId="0" fillId="0" borderId="8" xfId="0" applyBorder="1"/>
    <xf numFmtId="0" fontId="0" fillId="0" borderId="9" xfId="0" applyBorder="1"/>
    <xf numFmtId="0" fontId="3" fillId="0" borderId="0" xfId="0" applyFont="1" applyFill="1" applyBorder="1" applyAlignment="1">
      <alignment horizontal="center"/>
    </xf>
    <xf numFmtId="166" fontId="3" fillId="0" borderId="0" xfId="0" applyNumberFormat="1" applyFont="1" applyBorder="1"/>
    <xf numFmtId="0" fontId="0" fillId="0" borderId="3" xfId="0" applyFill="1" applyBorder="1"/>
    <xf numFmtId="0" fontId="0" fillId="0" borderId="0" xfId="0" applyFill="1" applyBorder="1"/>
    <xf numFmtId="0" fontId="3" fillId="0" borderId="0" xfId="0" applyFont="1" applyFill="1" applyBorder="1"/>
    <xf numFmtId="0" fontId="0" fillId="0" borderId="4" xfId="0" applyFill="1" applyBorder="1"/>
    <xf numFmtId="0" fontId="0" fillId="0" borderId="0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3" fillId="0" borderId="4" xfId="0" applyFont="1" applyBorder="1"/>
    <xf numFmtId="0" fontId="0" fillId="0" borderId="0" xfId="0" applyProtection="1">
      <protection locked="0"/>
    </xf>
    <xf numFmtId="0" fontId="7" fillId="0" borderId="0" xfId="0" applyFont="1" applyBorder="1"/>
    <xf numFmtId="0" fontId="0" fillId="0" borderId="0" xfId="0" applyProtection="1"/>
    <xf numFmtId="0" fontId="0" fillId="0" borderId="4" xfId="0" applyBorder="1" applyProtection="1"/>
    <xf numFmtId="0" fontId="6" fillId="0" borderId="0" xfId="0" applyFont="1" applyBorder="1" applyProtection="1"/>
    <xf numFmtId="0" fontId="6" fillId="0" borderId="0" xfId="0" applyFont="1" applyFill="1" applyBorder="1" applyProtection="1"/>
    <xf numFmtId="0" fontId="6" fillId="0" borderId="1" xfId="0" applyFont="1" applyBorder="1" applyProtection="1"/>
    <xf numFmtId="0" fontId="6" fillId="0" borderId="1" xfId="0" applyFont="1" applyFill="1" applyBorder="1" applyProtection="1"/>
    <xf numFmtId="0" fontId="10" fillId="0" borderId="3" xfId="0" applyFont="1" applyBorder="1" applyProtection="1"/>
    <xf numFmtId="0" fontId="10" fillId="0" borderId="0" xfId="0" applyFont="1" applyBorder="1" applyProtection="1"/>
    <xf numFmtId="0" fontId="3" fillId="0" borderId="0" xfId="0" applyFont="1" applyBorder="1" applyProtection="1"/>
    <xf numFmtId="0" fontId="0" fillId="0" borderId="0" xfId="0" applyBorder="1" applyProtection="1"/>
    <xf numFmtId="0" fontId="11" fillId="0" borderId="3" xfId="0" applyFont="1" applyBorder="1" applyProtection="1"/>
    <xf numFmtId="0" fontId="9" fillId="0" borderId="0" xfId="0" applyFont="1" applyProtection="1"/>
    <xf numFmtId="0" fontId="6" fillId="0" borderId="10" xfId="0" applyFont="1" applyBorder="1" applyProtection="1"/>
    <xf numFmtId="0" fontId="0" fillId="0" borderId="2" xfId="0" applyBorder="1" applyProtection="1"/>
    <xf numFmtId="0" fontId="0" fillId="2" borderId="0" xfId="0" applyFill="1" applyProtection="1"/>
    <xf numFmtId="0" fontId="6" fillId="0" borderId="12" xfId="0" applyFont="1" applyBorder="1" applyProtection="1"/>
    <xf numFmtId="166" fontId="0" fillId="0" borderId="2" xfId="2" applyFont="1" applyBorder="1" applyProtection="1"/>
    <xf numFmtId="0" fontId="0" fillId="0" borderId="0" xfId="0" applyBorder="1" applyAlignment="1" applyProtection="1">
      <alignment horizontal="center"/>
    </xf>
    <xf numFmtId="0" fontId="0" fillId="0" borderId="0" xfId="0" applyAlignment="1" applyProtection="1">
      <alignment horizontal="center"/>
    </xf>
    <xf numFmtId="164" fontId="0" fillId="2" borderId="0" xfId="2" applyNumberFormat="1" applyFont="1" applyFill="1" applyProtection="1"/>
    <xf numFmtId="164" fontId="0" fillId="0" borderId="2" xfId="2" applyNumberFormat="1" applyFont="1" applyBorder="1" applyProtection="1"/>
    <xf numFmtId="0" fontId="3" fillId="0" borderId="0" xfId="0" applyFont="1" applyProtection="1"/>
    <xf numFmtId="164" fontId="3" fillId="0" borderId="13" xfId="0" applyNumberFormat="1" applyFont="1" applyBorder="1" applyProtection="1"/>
    <xf numFmtId="0" fontId="0" fillId="0" borderId="0" xfId="0" applyBorder="1" applyAlignment="1" applyProtection="1"/>
    <xf numFmtId="0" fontId="1" fillId="0" borderId="0" xfId="0" applyFont="1" applyBorder="1"/>
    <xf numFmtId="0" fontId="1" fillId="0" borderId="0" xfId="0" applyFont="1" applyFill="1" applyBorder="1"/>
    <xf numFmtId="0" fontId="0" fillId="3" borderId="0" xfId="0" applyFill="1" applyProtection="1"/>
    <xf numFmtId="0" fontId="0" fillId="0" borderId="15" xfId="0" applyBorder="1" applyProtection="1"/>
    <xf numFmtId="0" fontId="0" fillId="0" borderId="3" xfId="0" applyBorder="1" applyProtection="1"/>
    <xf numFmtId="0" fontId="0" fillId="5" borderId="31" xfId="0" applyFill="1" applyBorder="1" applyAlignment="1" applyProtection="1"/>
    <xf numFmtId="0" fontId="0" fillId="0" borderId="36" xfId="0" applyBorder="1" applyProtection="1"/>
    <xf numFmtId="0" fontId="0" fillId="0" borderId="38" xfId="0" applyBorder="1" applyProtection="1"/>
    <xf numFmtId="0" fontId="0" fillId="0" borderId="37" xfId="0" applyBorder="1" applyProtection="1"/>
    <xf numFmtId="0" fontId="3" fillId="0" borderId="41" xfId="0" applyFont="1" applyBorder="1" applyProtection="1"/>
    <xf numFmtId="0" fontId="0" fillId="0" borderId="4" xfId="0" applyBorder="1" applyAlignment="1" applyProtection="1"/>
    <xf numFmtId="0" fontId="1" fillId="0" borderId="0" xfId="0" applyFont="1" applyProtection="1"/>
    <xf numFmtId="0" fontId="13" fillId="0" borderId="0" xfId="3" applyBorder="1" applyAlignment="1" applyProtection="1">
      <protection locked="0"/>
    </xf>
    <xf numFmtId="0" fontId="0" fillId="0" borderId="15" xfId="0" applyBorder="1" applyAlignment="1" applyProtection="1">
      <alignment horizontal="center"/>
    </xf>
    <xf numFmtId="0" fontId="1" fillId="0" borderId="0" xfId="0" applyFont="1"/>
    <xf numFmtId="0" fontId="0" fillId="0" borderId="42" xfId="0" applyBorder="1" applyProtection="1"/>
    <xf numFmtId="0" fontId="0" fillId="0" borderId="14" xfId="0" applyBorder="1" applyProtection="1"/>
    <xf numFmtId="0" fontId="0" fillId="0" borderId="47" xfId="0" applyBorder="1" applyProtection="1"/>
    <xf numFmtId="0" fontId="0" fillId="0" borderId="39" xfId="0" applyBorder="1" applyProtection="1"/>
    <xf numFmtId="0" fontId="0" fillId="0" borderId="17" xfId="0" applyBorder="1" applyProtection="1"/>
    <xf numFmtId="0" fontId="3" fillId="0" borderId="14" xfId="0" applyFont="1" applyBorder="1" applyAlignment="1" applyProtection="1">
      <alignment horizontal="center"/>
    </xf>
    <xf numFmtId="0" fontId="0" fillId="0" borderId="43" xfId="0" applyBorder="1" applyProtection="1"/>
    <xf numFmtId="0" fontId="0" fillId="0" borderId="46" xfId="0" applyBorder="1" applyProtection="1"/>
    <xf numFmtId="0" fontId="0" fillId="0" borderId="48" xfId="0" applyBorder="1" applyProtection="1"/>
    <xf numFmtId="166" fontId="0" fillId="0" borderId="48" xfId="2" applyFont="1" applyBorder="1" applyProtection="1"/>
    <xf numFmtId="164" fontId="0" fillId="0" borderId="15" xfId="2" applyNumberFormat="1" applyFont="1" applyBorder="1" applyProtection="1"/>
    <xf numFmtId="0" fontId="0" fillId="0" borderId="16" xfId="0" applyBorder="1" applyProtection="1"/>
    <xf numFmtId="0" fontId="0" fillId="0" borderId="12" xfId="0" applyBorder="1" applyAlignment="1" applyProtection="1">
      <alignment horizontal="center"/>
    </xf>
    <xf numFmtId="0" fontId="0" fillId="0" borderId="12" xfId="0" applyBorder="1" applyAlignment="1" applyProtection="1">
      <alignment horizontal="right"/>
    </xf>
    <xf numFmtId="165" fontId="8" fillId="0" borderId="12" xfId="1" applyFont="1" applyBorder="1" applyAlignment="1" applyProtection="1">
      <alignment horizontal="right"/>
    </xf>
    <xf numFmtId="164" fontId="0" fillId="0" borderId="12" xfId="2" applyNumberFormat="1" applyFont="1" applyBorder="1" applyProtection="1"/>
    <xf numFmtId="0" fontId="0" fillId="0" borderId="15" xfId="0" applyBorder="1" applyAlignment="1" applyProtection="1">
      <alignment horizontal="right"/>
    </xf>
    <xf numFmtId="165" fontId="8" fillId="0" borderId="15" xfId="1" applyFont="1" applyBorder="1" applyAlignment="1" applyProtection="1">
      <alignment horizontal="right"/>
    </xf>
    <xf numFmtId="165" fontId="8" fillId="0" borderId="8" xfId="1" applyFont="1" applyBorder="1" applyAlignment="1" applyProtection="1">
      <alignment horizontal="right"/>
    </xf>
    <xf numFmtId="164" fontId="0" fillId="0" borderId="48" xfId="2" applyNumberFormat="1" applyFont="1" applyBorder="1" applyProtection="1"/>
    <xf numFmtId="167" fontId="2" fillId="2" borderId="15" xfId="1" applyNumberFormat="1" applyFont="1" applyFill="1" applyBorder="1" applyAlignment="1" applyProtection="1">
      <protection locked="0"/>
    </xf>
    <xf numFmtId="0" fontId="0" fillId="0" borderId="50" xfId="0" applyBorder="1" applyProtection="1"/>
    <xf numFmtId="164" fontId="0" fillId="0" borderId="50" xfId="2" applyNumberFormat="1" applyFont="1" applyBorder="1" applyAlignment="1" applyProtection="1">
      <alignment horizontal="center"/>
    </xf>
    <xf numFmtId="164" fontId="0" fillId="0" borderId="50" xfId="2" applyNumberFormat="1" applyFont="1" applyBorder="1" applyProtection="1"/>
    <xf numFmtId="0" fontId="0" fillId="0" borderId="51" xfId="0" applyBorder="1" applyProtection="1"/>
    <xf numFmtId="0" fontId="0" fillId="0" borderId="0" xfId="0" applyBorder="1" applyProtection="1"/>
    <xf numFmtId="0" fontId="0" fillId="0" borderId="4" xfId="0" applyBorder="1" applyProtection="1"/>
    <xf numFmtId="0" fontId="0" fillId="0" borderId="3" xfId="0" applyBorder="1" applyProtection="1"/>
    <xf numFmtId="0" fontId="17" fillId="0" borderId="3" xfId="0" applyFont="1" applyFill="1" applyBorder="1" applyProtection="1"/>
    <xf numFmtId="0" fontId="17" fillId="0" borderId="0" xfId="0" applyFont="1" applyFill="1" applyBorder="1" applyProtection="1"/>
    <xf numFmtId="0" fontId="0" fillId="0" borderId="40" xfId="0" applyBorder="1" applyProtection="1"/>
    <xf numFmtId="0" fontId="0" fillId="0" borderId="13" xfId="0" applyBorder="1" applyProtection="1"/>
    <xf numFmtId="164" fontId="0" fillId="0" borderId="50" xfId="2" applyNumberFormat="1" applyFont="1" applyBorder="1" applyAlignment="1" applyProtection="1">
      <alignment horizontal="center"/>
    </xf>
    <xf numFmtId="0" fontId="16" fillId="0" borderId="16" xfId="0" applyFont="1" applyBorder="1" applyAlignment="1" applyProtection="1">
      <alignment vertical="center"/>
    </xf>
    <xf numFmtId="0" fontId="16" fillId="0" borderId="12" xfId="0" applyFont="1" applyBorder="1" applyAlignment="1" applyProtection="1">
      <alignment vertical="center"/>
    </xf>
    <xf numFmtId="0" fontId="16" fillId="0" borderId="7" xfId="0" applyFont="1" applyBorder="1" applyAlignment="1" applyProtection="1">
      <alignment vertical="center"/>
    </xf>
    <xf numFmtId="0" fontId="16" fillId="0" borderId="8" xfId="0" applyFont="1" applyBorder="1" applyAlignment="1" applyProtection="1">
      <alignment vertical="center"/>
    </xf>
    <xf numFmtId="0" fontId="16" fillId="0" borderId="0" xfId="0" applyFont="1" applyBorder="1" applyAlignment="1" applyProtection="1">
      <alignment vertical="center"/>
    </xf>
    <xf numFmtId="0" fontId="1" fillId="0" borderId="49" xfId="0" applyFont="1" applyBorder="1" applyAlignment="1" applyProtection="1">
      <alignment horizontal="center" vertical="center"/>
    </xf>
    <xf numFmtId="0" fontId="6" fillId="0" borderId="51" xfId="0" applyFont="1" applyBorder="1" applyAlignment="1" applyProtection="1">
      <alignment horizontal="center" vertical="center"/>
    </xf>
    <xf numFmtId="164" fontId="0" fillId="0" borderId="50" xfId="2" applyNumberFormat="1" applyFont="1" applyBorder="1" applyAlignment="1" applyProtection="1">
      <alignment horizontal="center"/>
    </xf>
    <xf numFmtId="0" fontId="16" fillId="0" borderId="16" xfId="0" applyFont="1" applyBorder="1" applyAlignment="1" applyProtection="1">
      <alignment horizontal="center" vertical="center"/>
    </xf>
    <xf numFmtId="0" fontId="16" fillId="0" borderId="12" xfId="0" applyFont="1" applyBorder="1" applyAlignment="1" applyProtection="1">
      <alignment horizontal="center" vertical="center"/>
    </xf>
    <xf numFmtId="0" fontId="16" fillId="0" borderId="17" xfId="0" applyFont="1" applyBorder="1" applyAlignment="1" applyProtection="1">
      <alignment horizontal="center" vertical="center"/>
    </xf>
    <xf numFmtId="0" fontId="16" fillId="0" borderId="7" xfId="0" applyFont="1" applyBorder="1" applyAlignment="1" applyProtection="1">
      <alignment horizontal="center" vertical="center"/>
    </xf>
    <xf numFmtId="0" fontId="16" fillId="0" borderId="8" xfId="0" applyFont="1" applyBorder="1" applyAlignment="1" applyProtection="1">
      <alignment horizontal="center" vertical="center"/>
    </xf>
    <xf numFmtId="0" fontId="16" fillId="0" borderId="9" xfId="0" applyFont="1" applyBorder="1" applyAlignment="1" applyProtection="1">
      <alignment horizontal="center" vertical="center"/>
    </xf>
    <xf numFmtId="164" fontId="2" fillId="2" borderId="2" xfId="2" applyNumberFormat="1" applyFont="1" applyFill="1" applyBorder="1" applyAlignment="1" applyProtection="1">
      <protection locked="0"/>
    </xf>
    <xf numFmtId="170" fontId="17" fillId="0" borderId="8" xfId="0" applyNumberFormat="1" applyFont="1" applyFill="1" applyBorder="1" applyAlignment="1" applyProtection="1">
      <alignment horizontal="center"/>
    </xf>
    <xf numFmtId="170" fontId="17" fillId="0" borderId="9" xfId="0" applyNumberFormat="1" applyFont="1" applyFill="1" applyBorder="1" applyAlignment="1" applyProtection="1">
      <alignment horizontal="center"/>
    </xf>
    <xf numFmtId="164" fontId="0" fillId="0" borderId="15" xfId="2" applyNumberFormat="1" applyFont="1" applyBorder="1" applyAlignment="1" applyProtection="1"/>
    <xf numFmtId="165" fontId="2" fillId="2" borderId="48" xfId="2" applyNumberFormat="1" applyFont="1" applyFill="1" applyBorder="1" applyAlignment="1" applyProtection="1">
      <protection locked="0"/>
    </xf>
    <xf numFmtId="164" fontId="2" fillId="2" borderId="48" xfId="2" applyNumberFormat="1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165" fontId="1" fillId="0" borderId="15" xfId="1" applyFont="1" applyBorder="1" applyAlignment="1" applyProtection="1"/>
    <xf numFmtId="165" fontId="0" fillId="0" borderId="15" xfId="1" applyFont="1" applyBorder="1" applyAlignment="1" applyProtection="1"/>
    <xf numFmtId="171" fontId="0" fillId="0" borderId="15" xfId="0" applyNumberFormat="1" applyBorder="1" applyAlignment="1" applyProtection="1">
      <alignment horizontal="center"/>
    </xf>
    <xf numFmtId="171" fontId="0" fillId="0" borderId="15" xfId="0" quotePrefix="1" applyNumberFormat="1" applyBorder="1" applyAlignment="1" applyProtection="1">
      <alignment horizontal="center"/>
    </xf>
    <xf numFmtId="0" fontId="0" fillId="0" borderId="0" xfId="0" applyAlignment="1" applyProtection="1">
      <alignment horizontal="center"/>
    </xf>
    <xf numFmtId="0" fontId="1" fillId="0" borderId="38" xfId="0" applyFont="1" applyBorder="1" applyAlignment="1" applyProtection="1">
      <alignment horizontal="left"/>
    </xf>
    <xf numFmtId="0" fontId="0" fillId="0" borderId="15" xfId="0" applyBorder="1" applyAlignment="1" applyProtection="1">
      <alignment horizontal="left"/>
    </xf>
    <xf numFmtId="0" fontId="2" fillId="2" borderId="27" xfId="0" applyFont="1" applyFill="1" applyBorder="1" applyAlignment="1" applyProtection="1">
      <protection locked="0"/>
    </xf>
    <xf numFmtId="0" fontId="5" fillId="2" borderId="13" xfId="0" applyFont="1" applyFill="1" applyBorder="1" applyAlignment="1" applyProtection="1">
      <protection locked="0"/>
    </xf>
    <xf numFmtId="0" fontId="5" fillId="2" borderId="41" xfId="0" applyFont="1" applyFill="1" applyBorder="1" applyAlignment="1" applyProtection="1">
      <protection locked="0"/>
    </xf>
    <xf numFmtId="0" fontId="0" fillId="0" borderId="48" xfId="0" applyBorder="1" applyAlignment="1" applyProtection="1">
      <alignment horizontal="center"/>
    </xf>
    <xf numFmtId="172" fontId="2" fillId="2" borderId="2" xfId="0" applyNumberFormat="1" applyFont="1" applyFill="1" applyBorder="1" applyAlignment="1" applyProtection="1">
      <protection locked="0"/>
    </xf>
    <xf numFmtId="172" fontId="2" fillId="2" borderId="37" xfId="0" applyNumberFormat="1" applyFont="1" applyFill="1" applyBorder="1" applyAlignment="1" applyProtection="1">
      <protection locked="0"/>
    </xf>
    <xf numFmtId="0" fontId="12" fillId="2" borderId="7" xfId="0" applyFont="1" applyFill="1" applyBorder="1" applyAlignment="1" applyProtection="1">
      <alignment horizontal="center"/>
    </xf>
    <xf numFmtId="0" fontId="12" fillId="2" borderId="23" xfId="0" applyFont="1" applyFill="1" applyBorder="1" applyAlignment="1" applyProtection="1">
      <alignment horizontal="center"/>
    </xf>
    <xf numFmtId="0" fontId="0" fillId="0" borderId="3" xfId="0" applyBorder="1" applyProtection="1"/>
    <xf numFmtId="0" fontId="0" fillId="0" borderId="0" xfId="0" applyBorder="1" applyProtection="1"/>
    <xf numFmtId="0" fontId="17" fillId="0" borderId="3" xfId="0" applyFont="1" applyFill="1" applyBorder="1" applyProtection="1"/>
    <xf numFmtId="0" fontId="17" fillId="0" borderId="0" xfId="0" applyFont="1" applyFill="1" applyBorder="1" applyProtection="1"/>
    <xf numFmtId="0" fontId="0" fillId="0" borderId="3" xfId="0" applyFill="1" applyBorder="1" applyProtection="1"/>
    <xf numFmtId="0" fontId="0" fillId="0" borderId="0" xfId="0" applyFill="1" applyBorder="1" applyProtection="1"/>
    <xf numFmtId="0" fontId="12" fillId="2" borderId="18" xfId="0" applyFont="1" applyFill="1" applyBorder="1" applyAlignment="1" applyProtection="1"/>
    <xf numFmtId="0" fontId="12" fillId="2" borderId="19" xfId="0" applyFont="1" applyFill="1" applyBorder="1" applyAlignment="1" applyProtection="1"/>
    <xf numFmtId="0" fontId="0" fillId="0" borderId="0" xfId="0" applyBorder="1" applyAlignment="1" applyProtection="1">
      <alignment horizontal="left"/>
    </xf>
    <xf numFmtId="0" fontId="0" fillId="0" borderId="4" xfId="0" applyBorder="1" applyAlignment="1" applyProtection="1">
      <alignment horizontal="left"/>
    </xf>
    <xf numFmtId="0" fontId="0" fillId="0" borderId="53" xfId="0" applyBorder="1" applyAlignment="1" applyProtection="1">
      <alignment horizontal="center"/>
    </xf>
    <xf numFmtId="0" fontId="0" fillId="0" borderId="13" xfId="0" applyBorder="1" applyAlignment="1" applyProtection="1">
      <alignment horizontal="center"/>
    </xf>
    <xf numFmtId="0" fontId="3" fillId="0" borderId="24" xfId="0" applyFont="1" applyBorder="1" applyAlignment="1" applyProtection="1">
      <alignment horizontal="center" vertical="center" wrapText="1"/>
    </xf>
    <xf numFmtId="0" fontId="3" fillId="0" borderId="19" xfId="0" applyFont="1" applyBorder="1" applyAlignment="1" applyProtection="1">
      <alignment horizontal="center" vertical="center" wrapText="1"/>
    </xf>
    <xf numFmtId="0" fontId="3" fillId="0" borderId="6" xfId="0" applyFont="1" applyBorder="1" applyAlignment="1" applyProtection="1">
      <alignment horizontal="center" vertical="center" wrapText="1"/>
    </xf>
    <xf numFmtId="0" fontId="3" fillId="0" borderId="25" xfId="0" applyFont="1" applyBorder="1" applyAlignment="1" applyProtection="1">
      <alignment horizontal="center" vertical="center" wrapText="1"/>
    </xf>
    <xf numFmtId="0" fontId="3" fillId="0" borderId="26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35" xfId="0" applyFont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center" vertical="center" wrapText="1"/>
    </xf>
    <xf numFmtId="0" fontId="12" fillId="2" borderId="22" xfId="0" applyFont="1" applyFill="1" applyBorder="1" applyAlignment="1" applyProtection="1"/>
    <xf numFmtId="0" fontId="12" fillId="2" borderId="23" xfId="0" applyFont="1" applyFill="1" applyBorder="1" applyAlignment="1" applyProtection="1"/>
    <xf numFmtId="0" fontId="12" fillId="2" borderId="20" xfId="0" applyFont="1" applyFill="1" applyBorder="1" applyAlignment="1" applyProtection="1"/>
    <xf numFmtId="0" fontId="12" fillId="2" borderId="21" xfId="0" applyFont="1" applyFill="1" applyBorder="1" applyAlignment="1" applyProtection="1"/>
    <xf numFmtId="0" fontId="12" fillId="2" borderId="8" xfId="0" applyFont="1" applyFill="1" applyBorder="1" applyProtection="1"/>
    <xf numFmtId="0" fontId="12" fillId="2" borderId="9" xfId="0" applyFont="1" applyFill="1" applyBorder="1" applyProtection="1"/>
    <xf numFmtId="0" fontId="2" fillId="2" borderId="14" xfId="0" applyFont="1" applyFill="1" applyBorder="1" applyAlignment="1" applyProtection="1">
      <protection locked="0"/>
    </xf>
    <xf numFmtId="0" fontId="2" fillId="2" borderId="54" xfId="0" applyFont="1" applyFill="1" applyBorder="1" applyAlignment="1" applyProtection="1">
      <protection locked="0"/>
    </xf>
    <xf numFmtId="0" fontId="2" fillId="2" borderId="48" xfId="0" applyFont="1" applyFill="1" applyBorder="1" applyAlignment="1" applyProtection="1">
      <protection locked="0"/>
    </xf>
    <xf numFmtId="0" fontId="5" fillId="2" borderId="13" xfId="0" applyFont="1" applyFill="1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</xf>
    <xf numFmtId="0" fontId="0" fillId="0" borderId="2" xfId="0" applyBorder="1" applyAlignment="1" applyProtection="1">
      <alignment horizontal="center"/>
    </xf>
    <xf numFmtId="0" fontId="0" fillId="0" borderId="45" xfId="0" applyBorder="1" applyAlignment="1" applyProtection="1">
      <alignment horizontal="center"/>
    </xf>
    <xf numFmtId="0" fontId="0" fillId="0" borderId="15" xfId="0" applyBorder="1" applyAlignment="1" applyProtection="1">
      <alignment horizontal="center"/>
    </xf>
    <xf numFmtId="0" fontId="1" fillId="0" borderId="53" xfId="0" applyFont="1" applyBorder="1" applyAlignment="1" applyProtection="1">
      <alignment horizontal="center"/>
    </xf>
    <xf numFmtId="0" fontId="6" fillId="0" borderId="11" xfId="0" applyFont="1" applyBorder="1" applyAlignment="1" applyProtection="1">
      <alignment horizontal="center"/>
    </xf>
    <xf numFmtId="0" fontId="6" fillId="0" borderId="2" xfId="0" applyFont="1" applyBorder="1" applyAlignment="1" applyProtection="1">
      <alignment horizontal="center"/>
    </xf>
    <xf numFmtId="0" fontId="1" fillId="0" borderId="55" xfId="0" applyFont="1" applyBorder="1" applyAlignment="1" applyProtection="1">
      <alignment horizontal="center"/>
    </xf>
    <xf numFmtId="0" fontId="0" fillId="0" borderId="14" xfId="0" applyBorder="1" applyAlignment="1" applyProtection="1">
      <alignment horizontal="center"/>
    </xf>
    <xf numFmtId="0" fontId="4" fillId="0" borderId="16" xfId="0" applyFont="1" applyBorder="1" applyAlignment="1" applyProtection="1">
      <alignment horizontal="center"/>
    </xf>
    <xf numFmtId="0" fontId="4" fillId="0" borderId="12" xfId="0" applyFont="1" applyBorder="1" applyAlignment="1" applyProtection="1">
      <alignment horizontal="center"/>
    </xf>
    <xf numFmtId="0" fontId="4" fillId="0" borderId="17" xfId="0" applyFont="1" applyBorder="1" applyAlignment="1" applyProtection="1">
      <alignment horizontal="center"/>
    </xf>
    <xf numFmtId="49" fontId="2" fillId="2" borderId="13" xfId="1" applyNumberFormat="1" applyFont="1" applyFill="1" applyBorder="1" applyAlignment="1" applyProtection="1">
      <protection locked="0"/>
    </xf>
    <xf numFmtId="49" fontId="2" fillId="2" borderId="41" xfId="1" applyNumberFormat="1" applyFont="1" applyFill="1" applyBorder="1" applyAlignment="1" applyProtection="1">
      <protection locked="0"/>
    </xf>
    <xf numFmtId="0" fontId="4" fillId="0" borderId="7" xfId="0" applyFont="1" applyBorder="1" applyAlignment="1" applyProtection="1">
      <alignment horizontal="center"/>
    </xf>
    <xf numFmtId="0" fontId="4" fillId="0" borderId="8" xfId="0" applyFont="1" applyBorder="1" applyAlignment="1" applyProtection="1">
      <alignment horizontal="center"/>
    </xf>
    <xf numFmtId="0" fontId="4" fillId="0" borderId="9" xfId="0" applyFont="1" applyBorder="1" applyAlignment="1" applyProtection="1">
      <alignment horizontal="center"/>
    </xf>
    <xf numFmtId="0" fontId="2" fillId="2" borderId="15" xfId="0" applyFont="1" applyFill="1" applyBorder="1" applyAlignment="1" applyProtection="1">
      <protection locked="0"/>
    </xf>
    <xf numFmtId="0" fontId="2" fillId="2" borderId="39" xfId="0" applyFont="1" applyFill="1" applyBorder="1" applyAlignment="1" applyProtection="1">
      <protection locked="0"/>
    </xf>
    <xf numFmtId="168" fontId="2" fillId="2" borderId="2" xfId="0" applyNumberFormat="1" applyFont="1" applyFill="1" applyBorder="1" applyAlignment="1" applyProtection="1">
      <protection locked="0"/>
    </xf>
    <xf numFmtId="168" fontId="2" fillId="2" borderId="27" xfId="0" applyNumberFormat="1" applyFont="1" applyFill="1" applyBorder="1" applyAlignment="1" applyProtection="1">
      <protection locked="0"/>
    </xf>
    <xf numFmtId="0" fontId="2" fillId="2" borderId="28" xfId="0" applyFont="1" applyFill="1" applyBorder="1" applyAlignment="1" applyProtection="1">
      <protection locked="0"/>
    </xf>
    <xf numFmtId="0" fontId="4" fillId="0" borderId="29" xfId="0" applyFont="1" applyBorder="1" applyProtection="1"/>
    <xf numFmtId="0" fontId="4" fillId="0" borderId="30" xfId="0" applyFont="1" applyBorder="1" applyProtection="1"/>
    <xf numFmtId="0" fontId="4" fillId="0" borderId="34" xfId="0" applyFont="1" applyBorder="1" applyProtection="1"/>
    <xf numFmtId="168" fontId="2" fillId="2" borderId="37" xfId="0" applyNumberFormat="1" applyFont="1" applyFill="1" applyBorder="1" applyAlignment="1" applyProtection="1">
      <protection locked="0"/>
    </xf>
    <xf numFmtId="0" fontId="2" fillId="2" borderId="37" xfId="0" applyFont="1" applyFill="1" applyBorder="1" applyAlignment="1" applyProtection="1">
      <protection locked="0"/>
    </xf>
    <xf numFmtId="0" fontId="2" fillId="2" borderId="43" xfId="0" applyFont="1" applyFill="1" applyBorder="1" applyAlignment="1" applyProtection="1">
      <protection locked="0"/>
    </xf>
    <xf numFmtId="14" fontId="2" fillId="2" borderId="2" xfId="0" applyNumberFormat="1" applyFont="1" applyFill="1" applyBorder="1" applyAlignment="1" applyProtection="1">
      <protection locked="0"/>
    </xf>
    <xf numFmtId="14" fontId="2" fillId="2" borderId="37" xfId="0" applyNumberFormat="1" applyFont="1" applyFill="1" applyBorder="1" applyAlignment="1" applyProtection="1">
      <protection locked="0"/>
    </xf>
    <xf numFmtId="14" fontId="2" fillId="2" borderId="27" xfId="0" applyNumberFormat="1" applyFont="1" applyFill="1" applyBorder="1" applyAlignment="1" applyProtection="1">
      <protection locked="0"/>
    </xf>
    <xf numFmtId="0" fontId="17" fillId="0" borderId="0" xfId="0" applyFont="1" applyFill="1" applyBorder="1" applyAlignment="1" applyProtection="1">
      <alignment horizontal="left"/>
    </xf>
    <xf numFmtId="0" fontId="17" fillId="0" borderId="4" xfId="0" applyFont="1" applyFill="1" applyBorder="1" applyAlignment="1" applyProtection="1">
      <alignment horizontal="left"/>
    </xf>
    <xf numFmtId="0" fontId="5" fillId="2" borderId="52" xfId="0" applyFont="1" applyFill="1" applyBorder="1" applyAlignment="1" applyProtection="1">
      <protection locked="0"/>
    </xf>
    <xf numFmtId="0" fontId="12" fillId="2" borderId="0" xfId="0" applyFont="1" applyFill="1" applyBorder="1" applyProtection="1"/>
    <xf numFmtId="0" fontId="12" fillId="2" borderId="4" xfId="0" applyFont="1" applyFill="1" applyBorder="1" applyProtection="1"/>
    <xf numFmtId="0" fontId="16" fillId="0" borderId="16" xfId="0" applyFont="1" applyBorder="1" applyAlignment="1" applyProtection="1">
      <alignment horizontal="center"/>
    </xf>
    <xf numFmtId="0" fontId="16" fillId="0" borderId="12" xfId="0" applyFont="1" applyBorder="1" applyAlignment="1" applyProtection="1">
      <alignment horizontal="center"/>
    </xf>
    <xf numFmtId="0" fontId="16" fillId="0" borderId="17" xfId="0" applyFont="1" applyBorder="1" applyAlignment="1" applyProtection="1">
      <alignment horizontal="center"/>
    </xf>
    <xf numFmtId="0" fontId="12" fillId="2" borderId="3" xfId="0" applyFont="1" applyFill="1" applyBorder="1" applyAlignment="1" applyProtection="1">
      <alignment horizontal="center"/>
    </xf>
    <xf numFmtId="0" fontId="12" fillId="2" borderId="21" xfId="0" applyFont="1" applyFill="1" applyBorder="1" applyAlignment="1" applyProtection="1">
      <alignment horizontal="center"/>
    </xf>
    <xf numFmtId="0" fontId="0" fillId="0" borderId="42" xfId="0" applyBorder="1" applyAlignment="1" applyProtection="1">
      <alignment horizontal="center"/>
    </xf>
    <xf numFmtId="0" fontId="0" fillId="0" borderId="36" xfId="0" applyBorder="1" applyAlignment="1" applyProtection="1">
      <alignment horizontal="center"/>
    </xf>
    <xf numFmtId="0" fontId="1" fillId="0" borderId="40" xfId="0" applyFont="1" applyBorder="1" applyAlignment="1" applyProtection="1">
      <alignment horizontal="center"/>
    </xf>
    <xf numFmtId="0" fontId="5" fillId="2" borderId="41" xfId="0" applyFont="1" applyFill="1" applyBorder="1" applyAlignment="1" applyProtection="1">
      <alignment horizontal="center"/>
      <protection locked="0"/>
    </xf>
    <xf numFmtId="0" fontId="6" fillId="0" borderId="3" xfId="0" applyFont="1" applyBorder="1" applyProtection="1"/>
    <xf numFmtId="0" fontId="0" fillId="0" borderId="4" xfId="0" applyBorder="1" applyProtection="1"/>
    <xf numFmtId="0" fontId="1" fillId="0" borderId="7" xfId="0" applyFont="1" applyBorder="1" applyAlignment="1" applyProtection="1">
      <alignment horizontal="left" vertical="top" wrapText="1"/>
    </xf>
    <xf numFmtId="0" fontId="0" fillId="0" borderId="8" xfId="0" applyBorder="1" applyAlignment="1" applyProtection="1">
      <alignment horizontal="left" vertical="top" wrapText="1"/>
    </xf>
    <xf numFmtId="0" fontId="0" fillId="0" borderId="9" xfId="0" applyBorder="1" applyAlignment="1" applyProtection="1">
      <alignment horizontal="left" vertical="top" wrapText="1"/>
    </xf>
    <xf numFmtId="0" fontId="16" fillId="0" borderId="20" xfId="0" applyFont="1" applyBorder="1" applyAlignment="1" applyProtection="1">
      <alignment horizontal="center"/>
    </xf>
    <xf numFmtId="0" fontId="16" fillId="0" borderId="0" xfId="0" applyFont="1" applyBorder="1" applyAlignment="1" applyProtection="1">
      <alignment horizontal="center"/>
    </xf>
    <xf numFmtId="0" fontId="16" fillId="0" borderId="4" xfId="0" applyFont="1" applyBorder="1" applyAlignment="1" applyProtection="1">
      <alignment horizontal="center"/>
    </xf>
    <xf numFmtId="0" fontId="0" fillId="5" borderId="20" xfId="0" applyFill="1" applyBorder="1" applyAlignment="1" applyProtection="1">
      <alignment horizontal="center"/>
    </xf>
    <xf numFmtId="0" fontId="0" fillId="5" borderId="0" xfId="0" applyFill="1" applyBorder="1" applyAlignment="1" applyProtection="1">
      <alignment horizontal="center"/>
    </xf>
    <xf numFmtId="0" fontId="0" fillId="5" borderId="4" xfId="0" applyFill="1" applyBorder="1" applyAlignment="1" applyProtection="1">
      <alignment horizontal="center"/>
    </xf>
    <xf numFmtId="0" fontId="0" fillId="5" borderId="22" xfId="0" applyFill="1" applyBorder="1" applyAlignment="1" applyProtection="1">
      <alignment horizontal="center"/>
    </xf>
    <xf numFmtId="0" fontId="0" fillId="5" borderId="8" xfId="0" applyFill="1" applyBorder="1" applyAlignment="1" applyProtection="1">
      <alignment horizontal="center"/>
    </xf>
    <xf numFmtId="0" fontId="0" fillId="5" borderId="9" xfId="0" applyFill="1" applyBorder="1" applyAlignment="1" applyProtection="1">
      <alignment horizontal="center"/>
    </xf>
    <xf numFmtId="0" fontId="16" fillId="0" borderId="3" xfId="0" applyFont="1" applyBorder="1" applyProtection="1"/>
    <xf numFmtId="0" fontId="16" fillId="0" borderId="0" xfId="0" applyFont="1" applyBorder="1" applyProtection="1"/>
    <xf numFmtId="0" fontId="16" fillId="0" borderId="21" xfId="0" applyFont="1" applyBorder="1" applyProtection="1"/>
    <xf numFmtId="0" fontId="16" fillId="0" borderId="4" xfId="0" applyFont="1" applyBorder="1" applyProtection="1"/>
    <xf numFmtId="14" fontId="6" fillId="0" borderId="44" xfId="0" applyNumberFormat="1" applyFont="1" applyBorder="1" applyAlignment="1" applyProtection="1">
      <alignment horizontal="left"/>
    </xf>
    <xf numFmtId="14" fontId="6" fillId="0" borderId="10" xfId="0" applyNumberFormat="1" applyFont="1" applyBorder="1" applyAlignment="1" applyProtection="1">
      <alignment horizontal="left"/>
    </xf>
    <xf numFmtId="14" fontId="0" fillId="4" borderId="32" xfId="0" applyNumberFormat="1" applyFill="1" applyBorder="1" applyAlignment="1" applyProtection="1">
      <alignment horizontal="center"/>
      <protection locked="0"/>
    </xf>
    <xf numFmtId="14" fontId="0" fillId="4" borderId="10" xfId="0" applyNumberFormat="1" applyFill="1" applyBorder="1" applyAlignment="1" applyProtection="1">
      <alignment horizontal="center"/>
      <protection locked="0"/>
    </xf>
    <xf numFmtId="14" fontId="0" fillId="4" borderId="33" xfId="0" applyNumberFormat="1" applyFill="1" applyBorder="1" applyAlignment="1" applyProtection="1">
      <alignment horizontal="center"/>
      <protection locked="0"/>
    </xf>
    <xf numFmtId="0" fontId="0" fillId="0" borderId="20" xfId="0" applyBorder="1" applyAlignment="1" applyProtection="1">
      <alignment horizontal="left"/>
    </xf>
    <xf numFmtId="0" fontId="14" fillId="4" borderId="3" xfId="0" applyFont="1" applyFill="1" applyBorder="1" applyAlignment="1" applyProtection="1">
      <alignment horizontal="center" vertical="center" wrapText="1"/>
      <protection locked="0"/>
    </xf>
    <xf numFmtId="0" fontId="14" fillId="4" borderId="0" xfId="0" applyFont="1" applyFill="1" applyBorder="1" applyAlignment="1" applyProtection="1">
      <alignment horizontal="center" vertical="center" wrapText="1"/>
      <protection locked="0"/>
    </xf>
    <xf numFmtId="0" fontId="14" fillId="4" borderId="21" xfId="0" applyFont="1" applyFill="1" applyBorder="1" applyAlignment="1" applyProtection="1">
      <alignment horizontal="center" vertical="center" wrapText="1"/>
      <protection locked="0"/>
    </xf>
    <xf numFmtId="164" fontId="2" fillId="2" borderId="8" xfId="2" applyNumberFormat="1" applyFont="1" applyFill="1" applyBorder="1" applyAlignment="1" applyProtection="1">
      <protection locked="0"/>
    </xf>
    <xf numFmtId="169" fontId="0" fillId="0" borderId="15" xfId="0" applyNumberFormat="1" applyBorder="1" applyProtection="1"/>
    <xf numFmtId="169" fontId="0" fillId="0" borderId="48" xfId="0" applyNumberFormat="1" applyBorder="1" applyProtection="1"/>
    <xf numFmtId="0" fontId="2" fillId="2" borderId="24" xfId="0" applyFont="1" applyFill="1" applyBorder="1" applyAlignment="1" applyProtection="1">
      <alignment horizontal="left" vertical="top" wrapText="1"/>
      <protection locked="0"/>
    </xf>
    <xf numFmtId="0" fontId="15" fillId="2" borderId="26" xfId="0" applyFont="1" applyFill="1" applyBorder="1" applyAlignment="1" applyProtection="1">
      <alignment horizontal="left" vertical="top" wrapText="1"/>
      <protection locked="0"/>
    </xf>
    <xf numFmtId="0" fontId="15" fillId="2" borderId="35" xfId="0" applyFont="1" applyFill="1" applyBorder="1" applyAlignment="1" applyProtection="1">
      <alignment horizontal="left" vertical="top" wrapText="1"/>
      <protection locked="0"/>
    </xf>
    <xf numFmtId="0" fontId="15" fillId="2" borderId="3" xfId="0" applyFont="1" applyFill="1" applyBorder="1" applyAlignment="1" applyProtection="1">
      <alignment horizontal="left" vertical="top" wrapText="1"/>
      <protection locked="0"/>
    </xf>
    <xf numFmtId="0" fontId="15" fillId="2" borderId="0" xfId="0" applyFont="1" applyFill="1" applyBorder="1" applyAlignment="1" applyProtection="1">
      <alignment horizontal="left" vertical="top" wrapText="1"/>
      <protection locked="0"/>
    </xf>
    <xf numFmtId="0" fontId="15" fillId="2" borderId="4" xfId="0" applyFont="1" applyFill="1" applyBorder="1" applyAlignment="1" applyProtection="1">
      <alignment horizontal="left" vertical="top" wrapText="1"/>
      <protection locked="0"/>
    </xf>
    <xf numFmtId="0" fontId="15" fillId="2" borderId="7" xfId="0" applyFont="1" applyFill="1" applyBorder="1" applyAlignment="1" applyProtection="1">
      <alignment horizontal="left" vertical="top" wrapText="1"/>
      <protection locked="0"/>
    </xf>
    <xf numFmtId="0" fontId="15" fillId="2" borderId="8" xfId="0" applyFont="1" applyFill="1" applyBorder="1" applyAlignment="1" applyProtection="1">
      <alignment horizontal="left" vertical="top" wrapText="1"/>
      <protection locked="0"/>
    </xf>
    <xf numFmtId="0" fontId="15" fillId="2" borderId="9" xfId="0" applyFont="1" applyFill="1" applyBorder="1" applyAlignment="1" applyProtection="1">
      <alignment horizontal="left" vertical="top" wrapText="1"/>
      <protection locked="0"/>
    </xf>
    <xf numFmtId="0" fontId="16" fillId="0" borderId="49" xfId="0" applyFont="1" applyBorder="1" applyAlignment="1" applyProtection="1">
      <alignment horizontal="center"/>
    </xf>
    <xf numFmtId="0" fontId="16" fillId="0" borderId="50" xfId="0" applyFont="1" applyBorder="1" applyAlignment="1" applyProtection="1">
      <alignment horizontal="center"/>
    </xf>
    <xf numFmtId="0" fontId="16" fillId="0" borderId="51" xfId="0" applyFont="1" applyBorder="1" applyAlignment="1" applyProtection="1">
      <alignment horizontal="center"/>
    </xf>
    <xf numFmtId="0" fontId="1" fillId="0" borderId="46" xfId="0" applyFont="1" applyBorder="1" applyAlignment="1" applyProtection="1">
      <alignment horizontal="center"/>
    </xf>
    <xf numFmtId="0" fontId="0" fillId="0" borderId="36" xfId="0" applyBorder="1" applyAlignment="1" applyProtection="1">
      <alignment horizontal="left"/>
    </xf>
    <xf numFmtId="0" fontId="0" fillId="0" borderId="2" xfId="0" applyBorder="1" applyAlignment="1" applyProtection="1">
      <alignment horizontal="left"/>
    </xf>
    <xf numFmtId="167" fontId="2" fillId="2" borderId="2" xfId="1" applyNumberFormat="1" applyFont="1" applyFill="1" applyBorder="1" applyAlignment="1" applyProtection="1">
      <alignment horizontal="center"/>
      <protection locked="0"/>
    </xf>
    <xf numFmtId="0" fontId="0" fillId="0" borderId="38" xfId="0" applyBorder="1" applyAlignment="1" applyProtection="1">
      <alignment horizontal="left"/>
    </xf>
    <xf numFmtId="0" fontId="6" fillId="0" borderId="49" xfId="0" applyFont="1" applyBorder="1" applyAlignment="1" applyProtection="1">
      <alignment horizontal="center" vertical="center"/>
    </xf>
    <xf numFmtId="0" fontId="6" fillId="0" borderId="16" xfId="0" applyFont="1" applyBorder="1" applyAlignment="1" applyProtection="1">
      <alignment horizontal="center" vertical="center"/>
    </xf>
    <xf numFmtId="0" fontId="6" fillId="0" borderId="17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42" xfId="0" applyFont="1" applyBorder="1" applyAlignment="1" applyProtection="1">
      <alignment horizontal="left" vertical="center"/>
    </xf>
    <xf numFmtId="0" fontId="6" fillId="0" borderId="14" xfId="0" applyFont="1" applyBorder="1" applyAlignment="1" applyProtection="1">
      <alignment horizontal="left" vertical="center"/>
    </xf>
    <xf numFmtId="0" fontId="6" fillId="0" borderId="43" xfId="0" applyFont="1" applyBorder="1" applyAlignment="1" applyProtection="1">
      <alignment horizontal="left" vertical="center"/>
    </xf>
    <xf numFmtId="0" fontId="6" fillId="0" borderId="6" xfId="0" applyFont="1" applyBorder="1" applyAlignment="1" applyProtection="1">
      <alignment horizontal="left" vertical="center"/>
    </xf>
    <xf numFmtId="0" fontId="6" fillId="0" borderId="1" xfId="0" applyFont="1" applyBorder="1" applyAlignment="1" applyProtection="1">
      <alignment horizontal="left" vertical="center"/>
    </xf>
    <xf numFmtId="0" fontId="6" fillId="0" borderId="5" xfId="0" applyFont="1" applyBorder="1" applyAlignment="1" applyProtection="1">
      <alignment horizontal="left" vertical="center"/>
    </xf>
    <xf numFmtId="0" fontId="16" fillId="0" borderId="46" xfId="0" applyFont="1" applyBorder="1" applyAlignment="1" applyProtection="1">
      <alignment horizontal="left"/>
    </xf>
    <xf numFmtId="0" fontId="16" fillId="0" borderId="48" xfId="0" applyFont="1" applyBorder="1" applyAlignment="1" applyProtection="1">
      <alignment horizontal="left"/>
    </xf>
    <xf numFmtId="0" fontId="1" fillId="0" borderId="36" xfId="0" applyFont="1" applyBorder="1" applyAlignment="1" applyProtection="1">
      <alignment horizontal="left"/>
    </xf>
    <xf numFmtId="0" fontId="0" fillId="0" borderId="46" xfId="0" applyBorder="1" applyAlignment="1" applyProtection="1"/>
    <xf numFmtId="0" fontId="0" fillId="0" borderId="48" xfId="0" applyBorder="1" applyAlignment="1" applyProtection="1"/>
    <xf numFmtId="0" fontId="0" fillId="0" borderId="46" xfId="0" applyBorder="1" applyAlignment="1" applyProtection="1">
      <alignment horizontal="left"/>
    </xf>
    <xf numFmtId="0" fontId="0" fillId="0" borderId="48" xfId="0" applyBorder="1" applyAlignment="1" applyProtection="1">
      <alignment horizontal="left"/>
    </xf>
    <xf numFmtId="0" fontId="6" fillId="0" borderId="12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0" fillId="0" borderId="40" xfId="0" applyBorder="1" applyAlignment="1" applyProtection="1">
      <alignment horizontal="center"/>
    </xf>
    <xf numFmtId="0" fontId="4" fillId="0" borderId="6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0" fillId="0" borderId="0" xfId="0" applyAlignment="1">
      <alignment horizontal="center"/>
    </xf>
    <xf numFmtId="1" fontId="2" fillId="0" borderId="50" xfId="0" applyNumberFormat="1" applyFont="1" applyFill="1" applyBorder="1" applyAlignment="1" applyProtection="1">
      <alignment vertical="center"/>
      <protection locked="0"/>
    </xf>
    <xf numFmtId="0" fontId="2" fillId="0" borderId="50" xfId="0" applyFont="1" applyFill="1" applyBorder="1" applyAlignment="1" applyProtection="1">
      <alignment vertical="center"/>
      <protection locked="0"/>
    </xf>
  </cellXfs>
  <cellStyles count="4">
    <cellStyle name="Comma" xfId="1" builtinId="3"/>
    <cellStyle name="Currency" xfId="2" builtinId="4"/>
    <cellStyle name="Hyperlink" xfId="3" builtinId="8"/>
    <cellStyle name="Normal" xfId="0" builtinId="0"/>
  </cellStyles>
  <dxfs count="10">
    <dxf>
      <font>
        <b/>
        <i/>
        <strike val="0"/>
        <condense val="0"/>
        <extend val="0"/>
        <color indexed="10"/>
      </font>
    </dxf>
    <dxf>
      <font>
        <b/>
        <i/>
        <strike val="0"/>
        <condense val="0"/>
        <extend val="0"/>
        <color indexed="10"/>
      </font>
    </dxf>
    <dxf>
      <font>
        <b/>
        <i/>
        <strike val="0"/>
        <condense val="0"/>
        <extend val="0"/>
        <color indexed="10"/>
      </font>
    </dxf>
    <dxf>
      <font>
        <b/>
        <i/>
        <strike val="0"/>
        <condense val="0"/>
        <extend val="0"/>
        <color indexed="10"/>
      </font>
    </dxf>
    <dxf>
      <font>
        <b/>
        <i/>
        <condense val="0"/>
        <extend val="0"/>
        <color indexed="10"/>
      </font>
      <fill>
        <patternFill patternType="solid">
          <bgColor indexed="41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fmlaLink="$R$3" lockText="1" noThreeD="1"/>
</file>

<file path=xl/ctrlProps/ctrlProp2.xml><?xml version="1.0" encoding="utf-8"?>
<formControlPr xmlns="http://schemas.microsoft.com/office/spreadsheetml/2009/9/main" objectType="CheckBox" fmlaLink="$R$4" lockText="1" noThreeD="1"/>
</file>

<file path=xl/ctrlProps/ctrlProp3.xml><?xml version="1.0" encoding="utf-8"?>
<formControlPr xmlns="http://schemas.microsoft.com/office/spreadsheetml/2009/9/main" objectType="CheckBox" fmlaLink="$R$5" lockText="1" noThreeD="1"/>
</file>

<file path=xl/ctrlProps/ctrlProp4.xml><?xml version="1.0" encoding="utf-8"?>
<formControlPr xmlns="http://schemas.microsoft.com/office/spreadsheetml/2009/9/main" objectType="CheckBox" fmlaLink="$T$4" lockText="1" noThreeD="1"/>
</file>

<file path=xl/ctrlProps/ctrlProp5.xml><?xml version="1.0" encoding="utf-8"?>
<formControlPr xmlns="http://schemas.microsoft.com/office/spreadsheetml/2009/9/main" objectType="CheckBox" fmlaLink="$T$5" lockText="1" noThreeD="1"/>
</file>

<file path=xl/ctrlProps/ctrlProp6.xml><?xml version="1.0" encoding="utf-8"?>
<formControlPr xmlns="http://schemas.microsoft.com/office/spreadsheetml/2009/9/main" objectType="CheckBox" fmlaLink="$Y$4" lockText="1" noThreeD="1"/>
</file>

<file path=xl/ctrlProps/ctrlProp7.xml><?xml version="1.0" encoding="utf-8"?>
<formControlPr xmlns="http://schemas.microsoft.com/office/spreadsheetml/2009/9/main" objectType="CheckBox" fmlaLink="$Y$5" lockText="1" noThreeD="1"/>
</file>

<file path=xl/ctrlProps/ctrlProp8.xml><?xml version="1.0" encoding="utf-8"?>
<formControlPr xmlns="http://schemas.microsoft.com/office/spreadsheetml/2009/9/main" objectType="CheckBox" fmlaLink="$Y$6" lockText="1" noThreeD="1"/>
</file>

<file path=xl/ctrlProps/ctrlProp9.xml><?xml version="1.0" encoding="utf-8"?>
<formControlPr xmlns="http://schemas.microsoft.com/office/spreadsheetml/2009/9/main" objectType="CheckBox" fmlaLink="$R$6" lockText="1" noThreeD="1"/>
</file>

<file path=xl/ctrlProps/ctrlProp10.xml><?xml version="1.0" encoding="utf-8"?>
<formControlPr xmlns="http://schemas.microsoft.com/office/spreadsheetml/2009/9/main" objectType="CheckBox" fmlaLink="$V$4" lockText="1" noThreeD="1"/>
</file>

<file path=xl/ctrlProps/ctrlProp11.xml><?xml version="1.0" encoding="utf-8"?>
<formControlPr xmlns="http://schemas.microsoft.com/office/spreadsheetml/2009/9/main" objectType="CheckBox" fmlaLink="$V$5" lockText="1" noThreeD="1"/>
</file>

<file path=xl/ctrlProps/ctrlProp12.xml><?xml version="1.0" encoding="utf-8"?>
<formControlPr xmlns="http://schemas.microsoft.com/office/spreadsheetml/2009/9/main" objectType="CheckBox" fmlaLink="$V$6" lockText="1" noThreeD="1"/>
</file>

<file path=xl/ctrlProps/ctrlProp13.xml><?xml version="1.0" encoding="utf-8"?>
<formControlPr xmlns="http://schemas.microsoft.com/office/spreadsheetml/2009/9/main" objectType="CheckBox" fmlaLink="$Y$3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4</xdr:row>
      <xdr:rowOff>28575</xdr:rowOff>
    </xdr:from>
    <xdr:to>
      <xdr:col>1</xdr:col>
      <xdr:colOff>446532</xdr:colOff>
      <xdr:row>10</xdr:row>
      <xdr:rowOff>85725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781050"/>
          <a:ext cx="865632" cy="10668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</xdr:row>
          <xdr:rowOff>152400</xdr:rowOff>
        </xdr:from>
        <xdr:to>
          <xdr:col>2</xdr:col>
          <xdr:colOff>609600</xdr:colOff>
          <xdr:row>6</xdr:row>
          <xdr:rowOff>28575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Floret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</xdr:row>
          <xdr:rowOff>0</xdr:rowOff>
        </xdr:from>
        <xdr:to>
          <xdr:col>2</xdr:col>
          <xdr:colOff>542925</xdr:colOff>
          <xdr:row>7</xdr:row>
          <xdr:rowOff>38100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Degen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</xdr:row>
          <xdr:rowOff>152400</xdr:rowOff>
        </xdr:from>
        <xdr:to>
          <xdr:col>2</xdr:col>
          <xdr:colOff>514350</xdr:colOff>
          <xdr:row>8</xdr:row>
          <xdr:rowOff>28575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Sabel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6</xdr:row>
          <xdr:rowOff>0</xdr:rowOff>
        </xdr:from>
        <xdr:to>
          <xdr:col>5</xdr:col>
          <xdr:colOff>228600</xdr:colOff>
          <xdr:row>7</xdr:row>
          <xdr:rowOff>38100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Jeugd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7</xdr:row>
          <xdr:rowOff>0</xdr:rowOff>
        </xdr:from>
        <xdr:to>
          <xdr:col>5</xdr:col>
          <xdr:colOff>285750</xdr:colOff>
          <xdr:row>8</xdr:row>
          <xdr:rowOff>38100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Senior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123825</xdr:rowOff>
        </xdr:from>
        <xdr:to>
          <xdr:col>14</xdr:col>
          <xdr:colOff>0</xdr:colOff>
          <xdr:row>7</xdr:row>
          <xdr:rowOff>19050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Europees CadettenCircuit of onder 23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6</xdr:row>
          <xdr:rowOff>142875</xdr:rowOff>
        </xdr:from>
        <xdr:to>
          <xdr:col>13</xdr:col>
          <xdr:colOff>171450</xdr:colOff>
          <xdr:row>8</xdr:row>
          <xdr:rowOff>9525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Wereldbekers en Satelliet FIE (senioren en junioren)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7</xdr:row>
          <xdr:rowOff>142875</xdr:rowOff>
        </xdr:from>
        <xdr:to>
          <xdr:col>13</xdr:col>
          <xdr:colOff>38100</xdr:colOff>
          <xdr:row>9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Internationale titeltoernooien: EK/WK, Jeugd of Veteranen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7</xdr:row>
          <xdr:rowOff>152400</xdr:rowOff>
        </xdr:from>
        <xdr:to>
          <xdr:col>3</xdr:col>
          <xdr:colOff>28575</xdr:colOff>
          <xdr:row>9</xdr:row>
          <xdr:rowOff>9525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Meerdere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5</xdr:row>
          <xdr:rowOff>76200</xdr:rowOff>
        </xdr:from>
        <xdr:to>
          <xdr:col>7</xdr:col>
          <xdr:colOff>314325</xdr:colOff>
          <xdr:row>6</xdr:row>
          <xdr:rowOff>142875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68686"/>
                    </a:outerShdw>
                  </a:effectLst>
                </a14:hiddenEffects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Man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6</xdr:row>
          <xdr:rowOff>47625</xdr:rowOff>
        </xdr:from>
        <xdr:to>
          <xdr:col>7</xdr:col>
          <xdr:colOff>104775</xdr:colOff>
          <xdr:row>7</xdr:row>
          <xdr:rowOff>123825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68686"/>
                    </a:outerShdw>
                  </a:effectLst>
                </a14:hiddenEffects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Vrouw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7</xdr:row>
          <xdr:rowOff>38100</xdr:rowOff>
        </xdr:from>
        <xdr:to>
          <xdr:col>8</xdr:col>
          <xdr:colOff>0</xdr:colOff>
          <xdr:row>8</xdr:row>
          <xdr:rowOff>104775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68686"/>
                    </a:outerShdw>
                  </a:effectLst>
                </a14:hiddenEffects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Beide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0</xdr:rowOff>
        </xdr:from>
        <xdr:to>
          <xdr:col>14</xdr:col>
          <xdr:colOff>0</xdr:colOff>
          <xdr:row>6</xdr:row>
          <xdr:rowOff>19050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Int toernooi, géén onderdeel van EFC of FIE circuit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3</xdr:row>
          <xdr:rowOff>57150</xdr:rowOff>
        </xdr:from>
        <xdr:to>
          <xdr:col>1</xdr:col>
          <xdr:colOff>676275</xdr:colOff>
          <xdr:row>12</xdr:row>
          <xdr:rowOff>171450</xdr:rowOff>
        </xdr:to>
        <xdr:sp macro="" textlink="">
          <xdr:nvSpPr>
            <xdr:cNvPr id="2053" name="Object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15</xdr:row>
          <xdr:rowOff>38100</xdr:rowOff>
        </xdr:from>
        <xdr:to>
          <xdr:col>12</xdr:col>
          <xdr:colOff>704850</xdr:colOff>
          <xdr:row>60</xdr:row>
          <xdr:rowOff>76200</xdr:rowOff>
        </xdr:to>
        <xdr:sp macro="" textlink="">
          <xdr:nvSpPr>
            <xdr:cNvPr id="2054" name="Object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1</xdr:row>
      <xdr:rowOff>9525</xdr:rowOff>
    </xdr:from>
    <xdr:to>
      <xdr:col>0</xdr:col>
      <xdr:colOff>95250</xdr:colOff>
      <xdr:row>1</xdr:row>
      <xdr:rowOff>9525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" y="171450"/>
          <a:ext cx="5333333" cy="8019048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0</xdr:row>
      <xdr:rowOff>38100</xdr:rowOff>
    </xdr:from>
    <xdr:to>
      <xdr:col>8</xdr:col>
      <xdr:colOff>551783</xdr:colOff>
      <xdr:row>49</xdr:row>
      <xdr:rowOff>122823</xdr:rowOff>
    </xdr:to>
    <xdr:pic>
      <xdr:nvPicPr>
        <xdr:cNvPr id="3" name="Afbeelding 1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5250" y="38100"/>
          <a:ext cx="5333333" cy="80190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68686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68686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" Type="http://schemas.openxmlformats.org/officeDocument/2006/relationships/printerSettings" Target="../printerSettings/printerSettings1.bin"/><Relationship Id="rId16" Type="http://schemas.openxmlformats.org/officeDocument/2006/relationships/ctrlProp" Target="../ctrlProps/ctrlProp12.xml"/><Relationship Id="rId1" Type="http://schemas.openxmlformats.org/officeDocument/2006/relationships/hyperlink" Target="mailto:Scheidsrechters@knas.nl" TargetMode="External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10" Type="http://schemas.openxmlformats.org/officeDocument/2006/relationships/ctrlProp" Target="../ctrlProps/ctrlProp6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Relationship Id="rId6" Type="http://schemas.openxmlformats.org/officeDocument/2006/relationships/image" Target="../media/image3.emf"/><Relationship Id="rId5" Type="http://schemas.openxmlformats.org/officeDocument/2006/relationships/oleObject" Target="../embeddings/Microsoft_Word_97_-_2003-document.doc"/><Relationship Id="rId4" Type="http://schemas.openxmlformats.org/officeDocument/2006/relationships/image" Target="../media/image2.emf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Blad1">
    <pageSetUpPr fitToPage="1"/>
  </sheetPr>
  <dimension ref="A1:IS131"/>
  <sheetViews>
    <sheetView showGridLines="0" tabSelected="1" topLeftCell="A13" zoomScaleSheetLayoutView="100" workbookViewId="0">
      <selection activeCell="C40" sqref="C40:I40"/>
    </sheetView>
  </sheetViews>
  <sheetFormatPr defaultColWidth="0" defaultRowHeight="12.75" zeroHeight="1" x14ac:dyDescent="0.2"/>
  <cols>
    <col min="1" max="1" width="9.140625" style="26" customWidth="1"/>
    <col min="2" max="2" width="9.7109375" style="26" customWidth="1"/>
    <col min="3" max="3" width="10.28515625" style="26" customWidth="1"/>
    <col min="4" max="4" width="7.5703125" style="26" customWidth="1"/>
    <col min="5" max="5" width="5" style="26" customWidth="1"/>
    <col min="6" max="7" width="6.42578125" style="26" customWidth="1"/>
    <col min="8" max="8" width="5" style="26" customWidth="1"/>
    <col min="9" max="9" width="7.85546875" style="26" customWidth="1"/>
    <col min="10" max="10" width="6.85546875" style="26" customWidth="1"/>
    <col min="11" max="11" width="6.5703125" style="26" customWidth="1"/>
    <col min="12" max="12" width="8.140625" style="26" bestFit="1" customWidth="1"/>
    <col min="13" max="13" width="11" style="26" customWidth="1"/>
    <col min="14" max="14" width="4.5703125" style="26" customWidth="1"/>
    <col min="15" max="15" width="1.140625" style="26" customWidth="1"/>
    <col min="16" max="23" width="9.140625" style="26" hidden="1" customWidth="1"/>
    <col min="24" max="24" width="1.5703125" style="26" hidden="1" customWidth="1"/>
    <col min="25" max="32" width="9.140625" style="26" hidden="1" customWidth="1"/>
    <col min="33" max="33" width="23.85546875" style="35" hidden="1" customWidth="1"/>
    <col min="34" max="253" width="9.140625" style="26" hidden="1" customWidth="1"/>
    <col min="254" max="16384" width="1.7109375" style="26" hidden="1"/>
  </cols>
  <sheetData>
    <row r="1" spans="1:36" ht="15.75" customHeight="1" x14ac:dyDescent="0.25">
      <c r="A1" s="173" t="s">
        <v>64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5"/>
    </row>
    <row r="2" spans="1:36" ht="15.75" customHeight="1" thickBot="1" x14ac:dyDescent="0.3">
      <c r="A2" s="178" t="s">
        <v>26</v>
      </c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80"/>
      <c r="AA2" s="44" t="s">
        <v>99</v>
      </c>
      <c r="AB2" s="44" t="s">
        <v>100</v>
      </c>
      <c r="AC2" s="44" t="s">
        <v>101</v>
      </c>
      <c r="AD2" s="44" t="s">
        <v>102</v>
      </c>
      <c r="AE2" s="44" t="s">
        <v>103</v>
      </c>
      <c r="AF2" s="44" t="s">
        <v>104</v>
      </c>
      <c r="AG2" s="43" t="s">
        <v>105</v>
      </c>
      <c r="AI2" s="35"/>
      <c r="AJ2" s="35"/>
    </row>
    <row r="3" spans="1:36" ht="15.75" x14ac:dyDescent="0.25">
      <c r="A3" s="54"/>
      <c r="B3" s="27"/>
      <c r="C3" s="186" t="s">
        <v>106</v>
      </c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8"/>
      <c r="Q3" s="26" t="s">
        <v>61</v>
      </c>
      <c r="R3" s="24" t="b">
        <v>0</v>
      </c>
      <c r="T3" s="24"/>
      <c r="V3" s="24"/>
      <c r="W3" s="61" t="s">
        <v>127</v>
      </c>
      <c r="Y3" s="24" t="b">
        <v>0</v>
      </c>
      <c r="AA3" s="52">
        <v>1221</v>
      </c>
      <c r="AB3" s="28">
        <v>7523</v>
      </c>
      <c r="AC3" s="28" t="str">
        <f>Q8</f>
        <v>Floret</v>
      </c>
      <c r="AD3" s="28" t="str">
        <f>S9</f>
        <v>jeugd</v>
      </c>
      <c r="AE3" s="28" t="str">
        <f>U9</f>
        <v>vrouw</v>
      </c>
      <c r="AF3" s="28" t="str">
        <f>W8</f>
        <v>Internat.</v>
      </c>
      <c r="AG3" s="28" t="str">
        <f>VLOOKUP(AB3,$AI$3:$AJ$23,2)</f>
        <v>TS TO FLORET</v>
      </c>
      <c r="AI3" s="50">
        <v>7501</v>
      </c>
      <c r="AJ3" s="50" t="s">
        <v>71</v>
      </c>
    </row>
    <row r="4" spans="1:36" ht="12" customHeight="1" x14ac:dyDescent="0.2">
      <c r="A4" s="54"/>
      <c r="B4" s="27"/>
      <c r="C4" s="146" t="s">
        <v>109</v>
      </c>
      <c r="D4" s="147"/>
      <c r="E4" s="150" t="s">
        <v>107</v>
      </c>
      <c r="F4" s="147"/>
      <c r="G4" s="150" t="s">
        <v>110</v>
      </c>
      <c r="H4" s="147"/>
      <c r="I4" s="150" t="s">
        <v>108</v>
      </c>
      <c r="J4" s="150"/>
      <c r="K4" s="150"/>
      <c r="L4" s="150"/>
      <c r="M4" s="150"/>
      <c r="N4" s="152"/>
      <c r="Q4" s="26" t="s">
        <v>62</v>
      </c>
      <c r="R4" s="24" t="b">
        <v>0</v>
      </c>
      <c r="S4" s="26" t="s">
        <v>65</v>
      </c>
      <c r="T4" s="24" t="b">
        <v>0</v>
      </c>
      <c r="U4" s="26" t="s">
        <v>85</v>
      </c>
      <c r="V4" s="24" t="b">
        <v>0</v>
      </c>
      <c r="W4" s="61" t="s">
        <v>128</v>
      </c>
      <c r="Y4" s="24" t="b">
        <v>0</v>
      </c>
      <c r="AA4" s="52">
        <v>1222</v>
      </c>
      <c r="AB4" s="28">
        <v>7514</v>
      </c>
      <c r="AC4" s="28" t="str">
        <f>AC3</f>
        <v>Floret</v>
      </c>
      <c r="AD4" s="28" t="str">
        <f>AD3</f>
        <v>jeugd</v>
      </c>
      <c r="AE4" s="28" t="str">
        <f>AE3</f>
        <v>vrouw</v>
      </c>
      <c r="AF4" s="28" t="str">
        <f>W9</f>
        <v>EFC</v>
      </c>
      <c r="AG4" s="28" t="str">
        <f t="shared" ref="AG4:AG67" si="0">VLOOKUP(AB4,$AI$3:$AJ$23,2)</f>
        <v>TS JO-DF</v>
      </c>
      <c r="AI4" s="50">
        <v>7502</v>
      </c>
      <c r="AJ4" s="50" t="s">
        <v>72</v>
      </c>
    </row>
    <row r="5" spans="1:36" x14ac:dyDescent="0.2">
      <c r="A5" s="54"/>
      <c r="B5" s="27"/>
      <c r="C5" s="148"/>
      <c r="D5" s="149"/>
      <c r="E5" s="151"/>
      <c r="F5" s="149"/>
      <c r="G5" s="151"/>
      <c r="H5" s="149"/>
      <c r="I5" s="151"/>
      <c r="J5" s="151"/>
      <c r="K5" s="151"/>
      <c r="L5" s="151"/>
      <c r="M5" s="151"/>
      <c r="N5" s="153"/>
      <c r="Q5" s="26" t="s">
        <v>63</v>
      </c>
      <c r="R5" s="24" t="b">
        <v>0</v>
      </c>
      <c r="S5" s="26" t="s">
        <v>66</v>
      </c>
      <c r="T5" s="24" t="b">
        <v>0</v>
      </c>
      <c r="U5" s="26" t="s">
        <v>86</v>
      </c>
      <c r="V5" s="24" t="b">
        <v>0</v>
      </c>
      <c r="W5" s="61" t="s">
        <v>129</v>
      </c>
      <c r="Y5" s="24" t="b">
        <v>0</v>
      </c>
      <c r="AA5" s="52">
        <v>1223</v>
      </c>
      <c r="AB5" s="30">
        <v>7550</v>
      </c>
      <c r="AC5" s="28" t="str">
        <f t="shared" ref="AC5:AC18" si="1">AC4</f>
        <v>Floret</v>
      </c>
      <c r="AD5" s="28" t="str">
        <f t="shared" ref="AD5:AD10" si="2">AD4</f>
        <v>jeugd</v>
      </c>
      <c r="AE5" s="30" t="str">
        <f>AE4</f>
        <v>vrouw</v>
      </c>
      <c r="AF5" s="30" t="str">
        <f>W10</f>
        <v>FIE</v>
      </c>
      <c r="AG5" s="28" t="str">
        <f t="shared" si="0"/>
        <v>TS OVERIGE WEDSTRIJD</v>
      </c>
      <c r="AI5" s="50">
        <v>7503</v>
      </c>
      <c r="AJ5" s="50" t="s">
        <v>73</v>
      </c>
    </row>
    <row r="6" spans="1:36" x14ac:dyDescent="0.2">
      <c r="A6" s="54"/>
      <c r="B6" s="27"/>
      <c r="C6" s="203"/>
      <c r="D6" s="204"/>
      <c r="E6" s="140"/>
      <c r="F6" s="141"/>
      <c r="G6" s="140"/>
      <c r="H6" s="141"/>
      <c r="I6" s="198"/>
      <c r="J6" s="198"/>
      <c r="K6" s="198"/>
      <c r="L6" s="198"/>
      <c r="M6" s="198"/>
      <c r="N6" s="199"/>
      <c r="Q6" s="26" t="s">
        <v>67</v>
      </c>
      <c r="R6" s="24" t="b">
        <v>0</v>
      </c>
      <c r="T6" s="24"/>
      <c r="U6" s="26" t="s">
        <v>88</v>
      </c>
      <c r="V6" s="24" t="b">
        <v>0</v>
      </c>
      <c r="W6" s="61" t="s">
        <v>130</v>
      </c>
      <c r="Y6" s="24" t="b">
        <v>0</v>
      </c>
      <c r="AA6" s="52">
        <v>1224</v>
      </c>
      <c r="AB6" s="30">
        <v>7550</v>
      </c>
      <c r="AC6" s="28" t="str">
        <f t="shared" si="1"/>
        <v>Floret</v>
      </c>
      <c r="AD6" s="28" t="str">
        <f t="shared" si="2"/>
        <v>jeugd</v>
      </c>
      <c r="AE6" s="30" t="str">
        <f>AE5</f>
        <v>vrouw</v>
      </c>
      <c r="AF6" s="30" t="str">
        <f>W11</f>
        <v>Titeltoern.</v>
      </c>
      <c r="AG6" s="28" t="str">
        <f t="shared" si="0"/>
        <v>TS OVERIGE WEDSTRIJD</v>
      </c>
      <c r="AI6" s="50">
        <v>7504</v>
      </c>
      <c r="AJ6" s="50" t="s">
        <v>74</v>
      </c>
    </row>
    <row r="7" spans="1:36" x14ac:dyDescent="0.2">
      <c r="A7" s="54"/>
      <c r="B7" s="27"/>
      <c r="C7" s="203"/>
      <c r="D7" s="204"/>
      <c r="E7" s="156"/>
      <c r="F7" s="157"/>
      <c r="G7" s="156"/>
      <c r="H7" s="157"/>
      <c r="I7" s="198"/>
      <c r="J7" s="198"/>
      <c r="K7" s="198"/>
      <c r="L7" s="198"/>
      <c r="M7" s="198"/>
      <c r="N7" s="199"/>
      <c r="AA7" s="52">
        <v>1231</v>
      </c>
      <c r="AB7" s="28">
        <v>7523</v>
      </c>
      <c r="AC7" s="28" t="str">
        <f t="shared" si="1"/>
        <v>Floret</v>
      </c>
      <c r="AD7" s="28" t="str">
        <f t="shared" si="2"/>
        <v>jeugd</v>
      </c>
      <c r="AE7" s="28" t="str">
        <f>U10</f>
        <v>man</v>
      </c>
      <c r="AF7" s="29" t="str">
        <f t="shared" ref="AF7:AF18" si="3">AF3</f>
        <v>Internat.</v>
      </c>
      <c r="AG7" s="28" t="str">
        <f t="shared" si="0"/>
        <v>TS TO FLORET</v>
      </c>
      <c r="AI7" s="50">
        <v>7511</v>
      </c>
      <c r="AJ7" s="50" t="s">
        <v>75</v>
      </c>
    </row>
    <row r="8" spans="1:36" x14ac:dyDescent="0.2">
      <c r="A8" s="54"/>
      <c r="B8" s="27"/>
      <c r="C8" s="203"/>
      <c r="D8" s="204"/>
      <c r="E8" s="156"/>
      <c r="F8" s="157"/>
      <c r="G8" s="156"/>
      <c r="H8" s="157"/>
      <c r="I8" s="198"/>
      <c r="J8" s="198"/>
      <c r="K8" s="198"/>
      <c r="L8" s="198"/>
      <c r="M8" s="198"/>
      <c r="N8" s="199"/>
      <c r="Q8" s="26" t="s">
        <v>61</v>
      </c>
      <c r="R8" s="26">
        <f>IF(R3=TRUE,1,0)</f>
        <v>0</v>
      </c>
      <c r="W8" s="61" t="s">
        <v>127</v>
      </c>
      <c r="Y8" s="26">
        <f>IF(Y3=TRUE,1,0)</f>
        <v>0</v>
      </c>
      <c r="AA8" s="52">
        <v>1232</v>
      </c>
      <c r="AB8" s="28">
        <v>7513</v>
      </c>
      <c r="AC8" s="28" t="str">
        <f t="shared" si="1"/>
        <v>Floret</v>
      </c>
      <c r="AD8" s="28" t="str">
        <f t="shared" si="2"/>
        <v>jeugd</v>
      </c>
      <c r="AE8" s="28" t="str">
        <f>AE7</f>
        <v>man</v>
      </c>
      <c r="AF8" s="29" t="str">
        <f t="shared" si="3"/>
        <v>EFC</v>
      </c>
      <c r="AG8" s="28" t="str">
        <f t="shared" si="0"/>
        <v>TS JO-HF</v>
      </c>
      <c r="AI8" s="50">
        <v>7512</v>
      </c>
      <c r="AJ8" s="50" t="s">
        <v>76</v>
      </c>
    </row>
    <row r="9" spans="1:36" ht="13.5" thickBot="1" x14ac:dyDescent="0.25">
      <c r="A9" s="54"/>
      <c r="B9" s="27"/>
      <c r="C9" s="132"/>
      <c r="D9" s="133"/>
      <c r="E9" s="154"/>
      <c r="F9" s="155"/>
      <c r="G9" s="154"/>
      <c r="H9" s="155"/>
      <c r="I9" s="158"/>
      <c r="J9" s="158"/>
      <c r="K9" s="158"/>
      <c r="L9" s="158"/>
      <c r="M9" s="158"/>
      <c r="N9" s="159"/>
      <c r="Q9" s="26" t="s">
        <v>62</v>
      </c>
      <c r="R9" s="26">
        <f t="shared" ref="R9:T10" si="4">IF(R4=TRUE,1,0)</f>
        <v>0</v>
      </c>
      <c r="S9" s="26" t="s">
        <v>65</v>
      </c>
      <c r="T9" s="26">
        <f t="shared" si="4"/>
        <v>0</v>
      </c>
      <c r="U9" s="26" t="s">
        <v>85</v>
      </c>
      <c r="V9" s="26">
        <f>IF(V4=TRUE,1,0)</f>
        <v>0</v>
      </c>
      <c r="W9" s="61" t="s">
        <v>128</v>
      </c>
      <c r="Y9" s="26">
        <f>IF(Y4=TRUE,1,0)</f>
        <v>0</v>
      </c>
      <c r="AA9" s="52">
        <v>1233</v>
      </c>
      <c r="AB9" s="30">
        <v>7550</v>
      </c>
      <c r="AC9" s="28" t="str">
        <f t="shared" si="1"/>
        <v>Floret</v>
      </c>
      <c r="AD9" s="28" t="str">
        <f t="shared" si="2"/>
        <v>jeugd</v>
      </c>
      <c r="AE9" s="30" t="str">
        <f>AE8</f>
        <v>man</v>
      </c>
      <c r="AF9" s="30" t="str">
        <f t="shared" si="3"/>
        <v>FIE</v>
      </c>
      <c r="AG9" s="28" t="str">
        <f t="shared" si="0"/>
        <v>TS OVERIGE WEDSTRIJD</v>
      </c>
      <c r="AI9" s="50">
        <v>7513</v>
      </c>
      <c r="AJ9" s="50" t="s">
        <v>77</v>
      </c>
    </row>
    <row r="10" spans="1:36" ht="15" x14ac:dyDescent="0.25">
      <c r="A10" s="54"/>
      <c r="B10" s="27"/>
      <c r="C10" s="200" t="s">
        <v>13</v>
      </c>
      <c r="D10" s="201"/>
      <c r="E10" s="201"/>
      <c r="F10" s="201"/>
      <c r="G10" s="201"/>
      <c r="H10" s="201"/>
      <c r="I10" s="202"/>
      <c r="J10" s="106" t="s">
        <v>68</v>
      </c>
      <c r="K10" s="107"/>
      <c r="L10" s="107"/>
      <c r="M10" s="107"/>
      <c r="N10" s="108"/>
      <c r="Q10" s="26" t="s">
        <v>63</v>
      </c>
      <c r="R10" s="26">
        <f t="shared" si="4"/>
        <v>0</v>
      </c>
      <c r="S10" s="26" t="s">
        <v>66</v>
      </c>
      <c r="T10" s="26">
        <f t="shared" si="4"/>
        <v>0</v>
      </c>
      <c r="U10" s="26" t="s">
        <v>86</v>
      </c>
      <c r="V10" s="26">
        <f>IF(V5=TRUE,1,0)</f>
        <v>0</v>
      </c>
      <c r="W10" s="61" t="s">
        <v>129</v>
      </c>
      <c r="Y10" s="26">
        <f>IF(Y5=TRUE,1,0)</f>
        <v>0</v>
      </c>
      <c r="AA10" s="52">
        <v>1234</v>
      </c>
      <c r="AB10" s="30">
        <v>7550</v>
      </c>
      <c r="AC10" s="28" t="str">
        <f t="shared" si="1"/>
        <v>Floret</v>
      </c>
      <c r="AD10" s="28" t="str">
        <f t="shared" si="2"/>
        <v>jeugd</v>
      </c>
      <c r="AE10" s="30" t="str">
        <f>AE9</f>
        <v>man</v>
      </c>
      <c r="AF10" s="30" t="str">
        <f t="shared" si="3"/>
        <v>Titeltoern.</v>
      </c>
      <c r="AG10" s="28" t="str">
        <f t="shared" si="0"/>
        <v>TS OVERIGE WEDSTRIJD</v>
      </c>
      <c r="AI10" s="50">
        <v>7514</v>
      </c>
      <c r="AJ10" s="50" t="s">
        <v>78</v>
      </c>
    </row>
    <row r="11" spans="1:36" x14ac:dyDescent="0.2">
      <c r="A11" s="54"/>
      <c r="B11" s="27"/>
      <c r="C11" s="32" t="str">
        <f>IF(Z13=4,Q27,"Vink één hokje per keuzecategorie aan!")</f>
        <v>Vink één hokje per keuzecategorie aan!</v>
      </c>
      <c r="D11" s="33"/>
      <c r="E11" s="34"/>
      <c r="F11" s="34"/>
      <c r="G11" s="34"/>
      <c r="H11" s="34"/>
      <c r="I11" s="27"/>
      <c r="J11" s="134" t="s">
        <v>69</v>
      </c>
      <c r="K11" s="135"/>
      <c r="L11" s="135"/>
      <c r="M11" s="142">
        <v>43600</v>
      </c>
      <c r="N11" s="143"/>
      <c r="Q11" s="26" t="s">
        <v>67</v>
      </c>
      <c r="R11" s="26">
        <f>IF(R6=TRUE,1,0)</f>
        <v>0</v>
      </c>
      <c r="U11" s="26" t="s">
        <v>88</v>
      </c>
      <c r="V11" s="26">
        <f>IF(V6=TRUE,1,0)</f>
        <v>0</v>
      </c>
      <c r="W11" s="61" t="s">
        <v>130</v>
      </c>
      <c r="Y11" s="26">
        <f>IF(Y6=TRUE,1,0)</f>
        <v>0</v>
      </c>
      <c r="AA11" s="52">
        <v>1321</v>
      </c>
      <c r="AB11" s="26">
        <v>7523</v>
      </c>
      <c r="AC11" s="28" t="str">
        <f t="shared" si="1"/>
        <v>Floret</v>
      </c>
      <c r="AD11" s="26" t="str">
        <f>S10</f>
        <v>senioren</v>
      </c>
      <c r="AE11" s="26" t="str">
        <f>AE3</f>
        <v>vrouw</v>
      </c>
      <c r="AF11" s="29" t="str">
        <f t="shared" si="3"/>
        <v>Internat.</v>
      </c>
      <c r="AG11" s="28" t="str">
        <f t="shared" si="0"/>
        <v>TS TO FLORET</v>
      </c>
      <c r="AI11" s="51">
        <v>7515</v>
      </c>
      <c r="AJ11" s="51" t="s">
        <v>79</v>
      </c>
    </row>
    <row r="12" spans="1:36" x14ac:dyDescent="0.2">
      <c r="A12" s="54"/>
      <c r="B12" s="27"/>
      <c r="C12" s="36" t="s">
        <v>55</v>
      </c>
      <c r="D12" s="33" t="s">
        <v>149</v>
      </c>
      <c r="E12" s="34"/>
      <c r="F12" s="34"/>
      <c r="G12" s="34"/>
      <c r="H12" s="34"/>
      <c r="I12" s="27"/>
      <c r="J12" s="138" t="s">
        <v>70</v>
      </c>
      <c r="K12" s="139"/>
      <c r="L12" s="139"/>
      <c r="M12" s="142">
        <v>1592</v>
      </c>
      <c r="N12" s="143"/>
      <c r="Q12" s="37" t="s">
        <v>4</v>
      </c>
      <c r="R12" s="37">
        <f>SUM(R8:R11)</f>
        <v>0</v>
      </c>
      <c r="S12" s="37" t="s">
        <v>4</v>
      </c>
      <c r="T12" s="37">
        <f>SUM(T8:T11)</f>
        <v>0</v>
      </c>
      <c r="U12" s="37"/>
      <c r="V12" s="37">
        <f>SUM(V8:V11)</f>
        <v>0</v>
      </c>
      <c r="W12" s="37"/>
      <c r="X12" s="37"/>
      <c r="Y12" s="37">
        <f>SUM(Y8:Y11)</f>
        <v>0</v>
      </c>
      <c r="Z12" s="37"/>
      <c r="AA12" s="52">
        <v>1322</v>
      </c>
      <c r="AB12" s="28">
        <v>7504</v>
      </c>
      <c r="AC12" s="28" t="str">
        <f t="shared" si="1"/>
        <v>Floret</v>
      </c>
      <c r="AD12" s="28" t="str">
        <f>AD11</f>
        <v>senioren</v>
      </c>
      <c r="AE12" s="28" t="str">
        <f>AE11</f>
        <v>vrouw</v>
      </c>
      <c r="AF12" s="29" t="str">
        <f t="shared" si="3"/>
        <v>EFC</v>
      </c>
      <c r="AG12" s="28" t="str">
        <f t="shared" si="0"/>
        <v>TS KP-DF</v>
      </c>
      <c r="AI12" s="51">
        <v>7516</v>
      </c>
      <c r="AJ12" s="51" t="s">
        <v>80</v>
      </c>
    </row>
    <row r="13" spans="1:36" x14ac:dyDescent="0.2">
      <c r="A13" s="54"/>
      <c r="B13" s="27"/>
      <c r="C13" s="32" t="s">
        <v>124</v>
      </c>
      <c r="D13" s="33"/>
      <c r="E13" s="62" t="s">
        <v>126</v>
      </c>
      <c r="F13" s="34"/>
      <c r="G13" s="34"/>
      <c r="H13" s="34"/>
      <c r="I13" s="27"/>
      <c r="J13" s="136"/>
      <c r="K13" s="137"/>
      <c r="L13" s="137"/>
      <c r="M13" s="195"/>
      <c r="N13" s="196"/>
      <c r="R13" s="26">
        <f>IF(R12=1,1,0)</f>
        <v>0</v>
      </c>
      <c r="T13" s="26">
        <f>IF(T12=1,1,0)</f>
        <v>0</v>
      </c>
      <c r="V13" s="26">
        <f>IF(V12=1,1,0)</f>
        <v>0</v>
      </c>
      <c r="Y13" s="26">
        <f>IF(Y12=1,1,0)</f>
        <v>0</v>
      </c>
      <c r="Z13" s="26">
        <f>SUM(Q13:Y13)</f>
        <v>0</v>
      </c>
      <c r="AA13" s="52">
        <v>1323</v>
      </c>
      <c r="AB13" s="38">
        <v>7541</v>
      </c>
      <c r="AC13" s="28" t="str">
        <f t="shared" si="1"/>
        <v>Floret</v>
      </c>
      <c r="AD13" s="28" t="str">
        <f t="shared" ref="AD13:AD18" si="5">AD12</f>
        <v>senioren</v>
      </c>
      <c r="AE13" s="30" t="str">
        <f>AE12</f>
        <v>vrouw</v>
      </c>
      <c r="AF13" s="30" t="str">
        <f t="shared" si="3"/>
        <v>FIE</v>
      </c>
      <c r="AG13" s="28" t="str">
        <f t="shared" si="0"/>
        <v>TS EK</v>
      </c>
      <c r="AI13" s="50">
        <v>7521</v>
      </c>
      <c r="AJ13" s="51" t="s">
        <v>83</v>
      </c>
    </row>
    <row r="14" spans="1:36" ht="13.5" thickBot="1" x14ac:dyDescent="0.25">
      <c r="A14" s="92"/>
      <c r="B14" s="91"/>
      <c r="C14" s="32"/>
      <c r="D14" s="33"/>
      <c r="E14" s="34"/>
      <c r="F14" s="34"/>
      <c r="G14" s="34"/>
      <c r="H14" s="34"/>
      <c r="I14" s="91"/>
      <c r="J14" s="93"/>
      <c r="K14" s="94"/>
      <c r="L14" s="90"/>
      <c r="M14" s="90"/>
      <c r="N14" s="91"/>
      <c r="AA14" s="52">
        <v>1324</v>
      </c>
      <c r="AB14" s="28">
        <v>7550</v>
      </c>
      <c r="AC14" s="28" t="str">
        <f t="shared" si="1"/>
        <v>Floret</v>
      </c>
      <c r="AD14" s="28" t="str">
        <f t="shared" si="5"/>
        <v>senioren</v>
      </c>
      <c r="AE14" s="28" t="str">
        <f>AE13</f>
        <v>vrouw</v>
      </c>
      <c r="AF14" s="28" t="str">
        <f t="shared" si="3"/>
        <v>Titeltoern.</v>
      </c>
      <c r="AG14" s="28" t="str">
        <f t="shared" si="0"/>
        <v>TS OVERIGE WEDSTRIJD</v>
      </c>
      <c r="AI14" s="50">
        <v>7523</v>
      </c>
      <c r="AJ14" s="51" t="s">
        <v>84</v>
      </c>
    </row>
    <row r="15" spans="1:36" s="98" customFormat="1" ht="15" customHeight="1" x14ac:dyDescent="0.2">
      <c r="A15" s="106" t="s">
        <v>111</v>
      </c>
      <c r="B15" s="107"/>
      <c r="C15" s="107"/>
      <c r="D15" s="107"/>
      <c r="E15" s="107"/>
      <c r="F15" s="107"/>
      <c r="G15" s="107"/>
      <c r="H15" s="107"/>
      <c r="I15" s="107"/>
      <c r="J15" s="107"/>
      <c r="K15" s="107"/>
      <c r="L15" s="107"/>
      <c r="M15" s="107"/>
      <c r="N15" s="108"/>
      <c r="O15" s="102"/>
      <c r="P15" s="99"/>
      <c r="Q15" s="99"/>
      <c r="R15" s="99"/>
      <c r="S15" s="99"/>
      <c r="T15" s="99"/>
      <c r="U15" s="99"/>
      <c r="V15" s="99"/>
      <c r="W15" s="99"/>
      <c r="X15" s="99"/>
      <c r="Y15" s="99"/>
      <c r="Z15" s="99"/>
      <c r="AA15" s="99"/>
      <c r="AB15" s="99"/>
      <c r="AC15" s="99"/>
      <c r="AD15" s="99"/>
      <c r="AE15" s="99"/>
      <c r="AF15" s="99"/>
      <c r="AG15" s="99"/>
      <c r="AH15" s="99"/>
      <c r="AI15" s="99"/>
      <c r="AJ15" s="99"/>
    </row>
    <row r="16" spans="1:36" s="100" customFormat="1" ht="13.9" customHeight="1" thickBot="1" x14ac:dyDescent="0.25">
      <c r="A16" s="109"/>
      <c r="B16" s="110"/>
      <c r="C16" s="110"/>
      <c r="D16" s="110"/>
      <c r="E16" s="110"/>
      <c r="F16" s="110"/>
      <c r="G16" s="110"/>
      <c r="H16" s="110"/>
      <c r="I16" s="110"/>
      <c r="J16" s="110"/>
      <c r="K16" s="110"/>
      <c r="L16" s="110"/>
      <c r="M16" s="110"/>
      <c r="N16" s="111"/>
      <c r="O16" s="102"/>
      <c r="P16" s="101"/>
      <c r="Q16" s="101"/>
      <c r="R16" s="101"/>
      <c r="S16" s="101"/>
      <c r="T16" s="101"/>
      <c r="U16" s="101"/>
      <c r="V16" s="101"/>
      <c r="W16" s="101"/>
      <c r="X16" s="101"/>
      <c r="Y16" s="101"/>
      <c r="Z16" s="101"/>
      <c r="AA16" s="101"/>
      <c r="AB16" s="101"/>
      <c r="AC16" s="101"/>
      <c r="AD16" s="101"/>
      <c r="AE16" s="101"/>
      <c r="AF16" s="101"/>
      <c r="AG16" s="101"/>
      <c r="AH16" s="101"/>
      <c r="AI16" s="101"/>
      <c r="AJ16" s="101"/>
    </row>
    <row r="17" spans="1:36" x14ac:dyDescent="0.2">
      <c r="A17" s="207" t="s">
        <v>132</v>
      </c>
      <c r="B17" s="145"/>
      <c r="C17" s="127"/>
      <c r="D17" s="127"/>
      <c r="E17" s="127"/>
      <c r="F17" s="127"/>
      <c r="G17" s="127"/>
      <c r="H17" s="197"/>
      <c r="I17" s="144" t="s">
        <v>112</v>
      </c>
      <c r="J17" s="145"/>
      <c r="K17" s="145"/>
      <c r="L17" s="176"/>
      <c r="M17" s="176"/>
      <c r="N17" s="177"/>
      <c r="R17" s="26" t="str">
        <f>IF(R13=1,IF(R10=1,3000,0),"")</f>
        <v/>
      </c>
      <c r="T17" s="26" t="str">
        <f>IF(T13=1,IF(T10=1,300,0),"")</f>
        <v/>
      </c>
      <c r="V17" s="26" t="str">
        <f>IF(V13=1,IF(V10=1,30,0),"")</f>
        <v/>
      </c>
      <c r="Y17" s="26" t="str">
        <f>IF(Y13=1,IF(Y10=1,3,0),"")</f>
        <v/>
      </c>
      <c r="AA17" s="52">
        <v>1333</v>
      </c>
      <c r="AB17" s="30">
        <v>7541</v>
      </c>
      <c r="AC17" s="28">
        <f t="shared" si="1"/>
        <v>0</v>
      </c>
      <c r="AD17" s="28">
        <f t="shared" si="5"/>
        <v>0</v>
      </c>
      <c r="AE17" s="30">
        <f>AE16</f>
        <v>0</v>
      </c>
      <c r="AF17" s="30" t="str">
        <f t="shared" si="3"/>
        <v>FIE</v>
      </c>
      <c r="AG17" s="28" t="str">
        <f t="shared" si="0"/>
        <v>TS EK</v>
      </c>
      <c r="AI17" s="50">
        <v>7532</v>
      </c>
      <c r="AJ17" s="51" t="s">
        <v>96</v>
      </c>
    </row>
    <row r="18" spans="1:36" x14ac:dyDescent="0.2">
      <c r="A18" s="206" t="s">
        <v>1</v>
      </c>
      <c r="B18" s="165"/>
      <c r="C18" s="118"/>
      <c r="D18" s="118"/>
      <c r="E18" s="118"/>
      <c r="F18" s="118"/>
      <c r="G18" s="118"/>
      <c r="H18" s="126"/>
      <c r="I18" s="164" t="s">
        <v>5</v>
      </c>
      <c r="J18" s="165"/>
      <c r="K18" s="165"/>
      <c r="L18" s="130"/>
      <c r="M18" s="130"/>
      <c r="N18" s="131"/>
      <c r="R18" s="26" t="str">
        <f>IF(R13=1,IF(R11=1,4000,0),"")</f>
        <v/>
      </c>
      <c r="V18" s="26" t="str">
        <f>IF(V13=1,IF(V11=1,30,0),"")</f>
        <v/>
      </c>
      <c r="Y18" s="26" t="str">
        <f>IF(Y13=1,IF(Y11=1,4,0),"")</f>
        <v/>
      </c>
      <c r="AA18" s="52">
        <v>1334</v>
      </c>
      <c r="AB18" s="30">
        <v>7550</v>
      </c>
      <c r="AC18" s="28">
        <f t="shared" si="1"/>
        <v>0</v>
      </c>
      <c r="AD18" s="28">
        <f t="shared" si="5"/>
        <v>0</v>
      </c>
      <c r="AE18" s="30">
        <f>AE17</f>
        <v>0</v>
      </c>
      <c r="AF18" s="30" t="str">
        <f t="shared" si="3"/>
        <v>Titeltoern.</v>
      </c>
      <c r="AG18" s="28" t="str">
        <f t="shared" si="0"/>
        <v>TS OVERIGE WEDSTRIJD</v>
      </c>
      <c r="AI18" s="50">
        <v>7533</v>
      </c>
      <c r="AJ18" s="51" t="s">
        <v>97</v>
      </c>
    </row>
    <row r="19" spans="1:36" x14ac:dyDescent="0.2">
      <c r="A19" s="206" t="s">
        <v>2</v>
      </c>
      <c r="B19" s="165"/>
      <c r="C19" s="118"/>
      <c r="D19" s="118"/>
      <c r="E19" s="118"/>
      <c r="F19" s="118"/>
      <c r="G19" s="118"/>
      <c r="H19" s="126"/>
      <c r="I19" s="169" t="s">
        <v>125</v>
      </c>
      <c r="J19" s="170"/>
      <c r="K19" s="170"/>
      <c r="L19" s="118"/>
      <c r="M19" s="118"/>
      <c r="N19" s="190"/>
      <c r="R19" s="26">
        <f>SUM(R15:R18)</f>
        <v>0</v>
      </c>
      <c r="T19" s="26">
        <f>SUM(T15:T18)</f>
        <v>0</v>
      </c>
      <c r="V19" s="26">
        <f>SUM(V15:V18)</f>
        <v>0</v>
      </c>
      <c r="Y19" s="26">
        <f>SUM(Y15:Y18)</f>
        <v>0</v>
      </c>
      <c r="Z19" s="26">
        <f>SUM(R19:Y19)</f>
        <v>0</v>
      </c>
      <c r="AA19" s="52">
        <v>2221</v>
      </c>
      <c r="AB19" s="28">
        <v>7521</v>
      </c>
      <c r="AC19" s="28" t="str">
        <f>Q9</f>
        <v>Degen</v>
      </c>
      <c r="AD19" s="29" t="str">
        <f t="shared" ref="AD19:AF20" si="6">AD3</f>
        <v>jeugd</v>
      </c>
      <c r="AE19" s="29" t="str">
        <f t="shared" si="6"/>
        <v>vrouw</v>
      </c>
      <c r="AF19" s="29" t="str">
        <f t="shared" si="6"/>
        <v>Internat.</v>
      </c>
      <c r="AG19" s="28" t="str">
        <f t="shared" si="0"/>
        <v>TS TO DEGEN</v>
      </c>
      <c r="AI19" s="50">
        <v>7534</v>
      </c>
      <c r="AJ19" s="51" t="s">
        <v>98</v>
      </c>
    </row>
    <row r="20" spans="1:36" ht="13.5" thickBot="1" x14ac:dyDescent="0.25">
      <c r="A20" s="205" t="s">
        <v>3</v>
      </c>
      <c r="B20" s="172"/>
      <c r="C20" s="160"/>
      <c r="D20" s="160"/>
      <c r="E20" s="160"/>
      <c r="F20" s="160"/>
      <c r="G20" s="160"/>
      <c r="H20" s="161"/>
      <c r="I20" s="171" t="s">
        <v>131</v>
      </c>
      <c r="J20" s="172"/>
      <c r="K20" s="172"/>
      <c r="L20" s="160"/>
      <c r="M20" s="160"/>
      <c r="N20" s="191"/>
      <c r="AA20" s="52">
        <v>2222</v>
      </c>
      <c r="AB20" s="28">
        <v>7512</v>
      </c>
      <c r="AC20" s="29" t="str">
        <f>AC19</f>
        <v>Degen</v>
      </c>
      <c r="AD20" s="29" t="str">
        <f t="shared" si="6"/>
        <v>jeugd</v>
      </c>
      <c r="AE20" s="29" t="str">
        <f t="shared" si="6"/>
        <v>vrouw</v>
      </c>
      <c r="AF20" s="29" t="str">
        <f t="shared" si="6"/>
        <v>EFC</v>
      </c>
      <c r="AG20" s="28" t="str">
        <f t="shared" si="0"/>
        <v>TS JO-DD</v>
      </c>
      <c r="AI20" s="50">
        <v>7541</v>
      </c>
      <c r="AJ20" s="50" t="s">
        <v>81</v>
      </c>
    </row>
    <row r="21" spans="1:36" ht="15.75" thickBot="1" x14ac:dyDescent="0.3">
      <c r="A21" s="248" t="s">
        <v>14</v>
      </c>
      <c r="B21" s="249"/>
      <c r="C21" s="249"/>
      <c r="D21" s="249"/>
      <c r="E21" s="249"/>
      <c r="F21" s="249"/>
      <c r="G21" s="249"/>
      <c r="H21" s="249"/>
      <c r="I21" s="249"/>
      <c r="J21" s="249"/>
      <c r="K21" s="249"/>
      <c r="L21" s="249"/>
      <c r="M21" s="249"/>
      <c r="N21" s="250"/>
      <c r="R21" s="26">
        <v>1000</v>
      </c>
      <c r="Y21" s="26">
        <v>1</v>
      </c>
      <c r="Z21" s="26" t="e">
        <f>VLOOKUP(Z19,AA3:AB67,2)</f>
        <v>#N/A</v>
      </c>
      <c r="AA21" s="52">
        <v>2223</v>
      </c>
      <c r="AB21" s="30">
        <v>7550</v>
      </c>
      <c r="AC21" s="29" t="str">
        <f t="shared" ref="AC21:AC34" si="7">AC20</f>
        <v>Degen</v>
      </c>
      <c r="AD21" s="29" t="str">
        <f t="shared" ref="AD21:AF34" si="8">AD5</f>
        <v>jeugd</v>
      </c>
      <c r="AE21" s="29" t="str">
        <f t="shared" si="8"/>
        <v>vrouw</v>
      </c>
      <c r="AF21" s="29" t="str">
        <f t="shared" si="8"/>
        <v>FIE</v>
      </c>
      <c r="AG21" s="28" t="str">
        <f t="shared" si="0"/>
        <v>TS OVERIGE WEDSTRIJD</v>
      </c>
      <c r="AI21" s="50">
        <v>7542</v>
      </c>
      <c r="AJ21" s="50" t="s">
        <v>94</v>
      </c>
    </row>
    <row r="22" spans="1:36" x14ac:dyDescent="0.2">
      <c r="A22" s="95" t="s">
        <v>15</v>
      </c>
      <c r="B22" s="96"/>
      <c r="C22" s="163"/>
      <c r="D22" s="163"/>
      <c r="E22" s="163"/>
      <c r="F22" s="163"/>
      <c r="G22" s="163"/>
      <c r="H22" s="163"/>
      <c r="I22" s="168" t="s">
        <v>133</v>
      </c>
      <c r="J22" s="145"/>
      <c r="K22" s="145"/>
      <c r="L22" s="163"/>
      <c r="M22" s="163"/>
      <c r="N22" s="208"/>
      <c r="R22" s="26">
        <v>2000</v>
      </c>
      <c r="T22" s="26">
        <v>200</v>
      </c>
      <c r="V22" s="26">
        <v>20</v>
      </c>
      <c r="Y22" s="26">
        <v>2</v>
      </c>
      <c r="Z22" s="26" t="e">
        <f>VLOOKUP(Z19,AA3:AF67,3)</f>
        <v>#N/A</v>
      </c>
      <c r="AA22" s="52">
        <v>2224</v>
      </c>
      <c r="AB22" s="30">
        <v>7550</v>
      </c>
      <c r="AC22" s="29" t="str">
        <f t="shared" si="7"/>
        <v>Degen</v>
      </c>
      <c r="AD22" s="29" t="str">
        <f t="shared" si="8"/>
        <v>jeugd</v>
      </c>
      <c r="AE22" s="29" t="str">
        <f t="shared" si="8"/>
        <v>vrouw</v>
      </c>
      <c r="AF22" s="29" t="str">
        <f t="shared" si="8"/>
        <v>Titeltoern.</v>
      </c>
      <c r="AG22" s="28" t="str">
        <f t="shared" si="0"/>
        <v>TS OVERIGE WEDSTRIJD</v>
      </c>
      <c r="AI22" s="50">
        <v>7544</v>
      </c>
      <c r="AJ22" s="50" t="s">
        <v>95</v>
      </c>
    </row>
    <row r="23" spans="1:36" x14ac:dyDescent="0.2">
      <c r="A23" s="56" t="s">
        <v>18</v>
      </c>
      <c r="B23" s="39"/>
      <c r="C23" s="192"/>
      <c r="D23" s="192"/>
      <c r="E23" s="192"/>
      <c r="F23" s="192"/>
      <c r="G23" s="192"/>
      <c r="H23" s="194"/>
      <c r="I23" s="164" t="s">
        <v>19</v>
      </c>
      <c r="J23" s="165"/>
      <c r="K23" s="165"/>
      <c r="L23" s="192"/>
      <c r="M23" s="192"/>
      <c r="N23" s="193"/>
      <c r="R23" s="26">
        <v>3000</v>
      </c>
      <c r="T23" s="26">
        <v>300</v>
      </c>
      <c r="V23" s="26">
        <v>30</v>
      </c>
      <c r="Y23" s="26">
        <v>3</v>
      </c>
      <c r="AA23" s="52">
        <v>2231</v>
      </c>
      <c r="AB23" s="28">
        <v>7521</v>
      </c>
      <c r="AC23" s="29" t="str">
        <f t="shared" si="7"/>
        <v>Degen</v>
      </c>
      <c r="AD23" s="29" t="str">
        <f t="shared" si="8"/>
        <v>jeugd</v>
      </c>
      <c r="AE23" s="29" t="str">
        <f t="shared" si="8"/>
        <v>man</v>
      </c>
      <c r="AF23" s="29" t="str">
        <f t="shared" si="8"/>
        <v>Internat.</v>
      </c>
      <c r="AG23" s="28" t="str">
        <f t="shared" si="0"/>
        <v>TS TO DEGEN</v>
      </c>
      <c r="AI23" s="50">
        <v>7550</v>
      </c>
      <c r="AJ23" s="51" t="s">
        <v>82</v>
      </c>
    </row>
    <row r="24" spans="1:36" x14ac:dyDescent="0.2">
      <c r="A24" s="56" t="s">
        <v>16</v>
      </c>
      <c r="B24" s="39"/>
      <c r="C24" s="183"/>
      <c r="D24" s="183"/>
      <c r="E24" s="183"/>
      <c r="F24" s="183"/>
      <c r="G24" s="183"/>
      <c r="H24" s="184"/>
      <c r="I24" s="164" t="s">
        <v>90</v>
      </c>
      <c r="J24" s="165"/>
      <c r="K24" s="165"/>
      <c r="L24" s="183"/>
      <c r="M24" s="183"/>
      <c r="N24" s="189"/>
      <c r="R24" s="26">
        <v>4000</v>
      </c>
      <c r="Y24" s="26">
        <v>4</v>
      </c>
      <c r="AA24" s="52">
        <v>2232</v>
      </c>
      <c r="AB24" s="28">
        <v>7511</v>
      </c>
      <c r="AC24" s="29" t="str">
        <f t="shared" si="7"/>
        <v>Degen</v>
      </c>
      <c r="AD24" s="29" t="str">
        <f t="shared" si="8"/>
        <v>jeugd</v>
      </c>
      <c r="AE24" s="29" t="str">
        <f t="shared" si="8"/>
        <v>man</v>
      </c>
      <c r="AF24" s="29" t="str">
        <f t="shared" si="8"/>
        <v>EFC</v>
      </c>
      <c r="AG24" s="28" t="str">
        <f t="shared" si="0"/>
        <v>TS JO-HD</v>
      </c>
      <c r="AI24" s="35"/>
      <c r="AJ24" s="35"/>
    </row>
    <row r="25" spans="1:36" ht="13.5" thickBot="1" x14ac:dyDescent="0.25">
      <c r="A25" s="57" t="s">
        <v>17</v>
      </c>
      <c r="B25" s="53"/>
      <c r="C25" s="181"/>
      <c r="D25" s="181"/>
      <c r="E25" s="181"/>
      <c r="F25" s="181"/>
      <c r="G25" s="181"/>
      <c r="H25" s="185"/>
      <c r="I25" s="166" t="s">
        <v>91</v>
      </c>
      <c r="J25" s="167"/>
      <c r="K25" s="167"/>
      <c r="L25" s="181"/>
      <c r="M25" s="181"/>
      <c r="N25" s="182"/>
      <c r="AA25" s="52">
        <v>2233</v>
      </c>
      <c r="AB25" s="30">
        <v>7550</v>
      </c>
      <c r="AC25" s="29" t="str">
        <f t="shared" si="7"/>
        <v>Degen</v>
      </c>
      <c r="AD25" s="29" t="str">
        <f t="shared" si="8"/>
        <v>jeugd</v>
      </c>
      <c r="AE25" s="29" t="str">
        <f t="shared" si="8"/>
        <v>man</v>
      </c>
      <c r="AF25" s="29" t="str">
        <f t="shared" si="8"/>
        <v>FIE</v>
      </c>
      <c r="AG25" s="28" t="str">
        <f t="shared" si="0"/>
        <v>TS OVERIGE WEDSTRIJD</v>
      </c>
    </row>
    <row r="26" spans="1:36" ht="15" customHeight="1" x14ac:dyDescent="0.2">
      <c r="A26" s="106" t="s">
        <v>20</v>
      </c>
      <c r="B26" s="107"/>
      <c r="C26" s="107"/>
      <c r="D26" s="107"/>
      <c r="E26" s="107"/>
      <c r="F26" s="107"/>
      <c r="G26" s="107"/>
      <c r="H26" s="107"/>
      <c r="I26" s="107"/>
      <c r="J26" s="107"/>
      <c r="K26" s="107"/>
      <c r="L26" s="107"/>
      <c r="M26" s="107"/>
      <c r="N26" s="108"/>
      <c r="P26" s="26" t="s">
        <v>7</v>
      </c>
      <c r="Q26" s="26" t="s">
        <v>9</v>
      </c>
      <c r="S26" s="26">
        <f>SUM(R23:R25)</f>
        <v>7000</v>
      </c>
      <c r="AA26" s="52">
        <v>2234</v>
      </c>
      <c r="AB26" s="30">
        <v>7550</v>
      </c>
      <c r="AC26" s="29" t="str">
        <f t="shared" si="7"/>
        <v>Degen</v>
      </c>
      <c r="AD26" s="29" t="str">
        <f t="shared" si="8"/>
        <v>jeugd</v>
      </c>
      <c r="AE26" s="29" t="str">
        <f t="shared" si="8"/>
        <v>man</v>
      </c>
      <c r="AF26" s="29" t="str">
        <f t="shared" si="8"/>
        <v>Titeltoern.</v>
      </c>
      <c r="AG26" s="28" t="str">
        <f t="shared" si="0"/>
        <v>TS OVERIGE WEDSTRIJD</v>
      </c>
    </row>
    <row r="27" spans="1:36" ht="13.5" thickBot="1" x14ac:dyDescent="0.25">
      <c r="A27" s="109"/>
      <c r="B27" s="110"/>
      <c r="C27" s="110"/>
      <c r="D27" s="110"/>
      <c r="E27" s="110"/>
      <c r="F27" s="110"/>
      <c r="G27" s="110"/>
      <c r="H27" s="110"/>
      <c r="I27" s="110"/>
      <c r="J27" s="110"/>
      <c r="K27" s="110"/>
      <c r="L27" s="110"/>
      <c r="M27" s="110"/>
      <c r="N27" s="111"/>
      <c r="Q27" s="40" t="s">
        <v>11</v>
      </c>
      <c r="R27" s="40"/>
      <c r="S27" s="40"/>
      <c r="T27" s="40"/>
      <c r="U27" s="40"/>
      <c r="V27" s="40"/>
      <c r="AA27" s="52">
        <v>2321</v>
      </c>
      <c r="AB27" s="28">
        <v>7521</v>
      </c>
      <c r="AC27" s="29" t="str">
        <f t="shared" si="7"/>
        <v>Degen</v>
      </c>
      <c r="AD27" s="29" t="str">
        <f t="shared" si="8"/>
        <v>senioren</v>
      </c>
      <c r="AE27" s="29" t="str">
        <f t="shared" si="8"/>
        <v>vrouw</v>
      </c>
      <c r="AF27" s="29" t="str">
        <f t="shared" si="8"/>
        <v>Internat.</v>
      </c>
      <c r="AG27" s="28" t="str">
        <f t="shared" si="0"/>
        <v>TS TO DEGEN</v>
      </c>
    </row>
    <row r="28" spans="1:36" x14ac:dyDescent="0.2">
      <c r="A28" s="278" t="s">
        <v>21</v>
      </c>
      <c r="B28" s="145"/>
      <c r="C28" s="127"/>
      <c r="D28" s="127"/>
      <c r="E28" s="127"/>
      <c r="F28" s="127"/>
      <c r="G28" s="127"/>
      <c r="H28" s="127"/>
      <c r="I28" s="127"/>
      <c r="J28" s="127"/>
      <c r="K28" s="127"/>
      <c r="L28" s="127"/>
      <c r="M28" s="127"/>
      <c r="N28" s="128"/>
      <c r="Q28" s="40"/>
      <c r="R28" s="40"/>
      <c r="S28" s="40"/>
      <c r="T28" s="40"/>
      <c r="U28" s="40"/>
      <c r="V28" s="40"/>
      <c r="AA28" s="52">
        <v>2322</v>
      </c>
      <c r="AB28" s="41">
        <v>7502</v>
      </c>
      <c r="AC28" s="29" t="str">
        <f t="shared" si="7"/>
        <v>Degen</v>
      </c>
      <c r="AD28" s="29" t="str">
        <f t="shared" si="8"/>
        <v>senioren</v>
      </c>
      <c r="AE28" s="29" t="str">
        <f t="shared" si="8"/>
        <v>vrouw</v>
      </c>
      <c r="AF28" s="29" t="str">
        <f t="shared" si="8"/>
        <v>EFC</v>
      </c>
      <c r="AG28" s="28" t="str">
        <f t="shared" si="0"/>
        <v>TS KP-DD</v>
      </c>
    </row>
    <row r="29" spans="1:36" ht="13.5" thickBot="1" x14ac:dyDescent="0.25">
      <c r="A29" s="65"/>
      <c r="B29" s="66"/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70" t="s">
        <v>4</v>
      </c>
      <c r="N29" s="71"/>
      <c r="Q29" s="40"/>
      <c r="R29" s="40"/>
      <c r="S29" s="40"/>
      <c r="T29" s="40"/>
      <c r="U29" s="40"/>
      <c r="V29" s="40"/>
      <c r="AA29" s="52">
        <v>2323</v>
      </c>
      <c r="AB29" s="38">
        <v>7541</v>
      </c>
      <c r="AC29" s="29" t="str">
        <f t="shared" si="7"/>
        <v>Degen</v>
      </c>
      <c r="AD29" s="29" t="str">
        <f t="shared" si="8"/>
        <v>senioren</v>
      </c>
      <c r="AE29" s="29" t="str">
        <f t="shared" si="8"/>
        <v>vrouw</v>
      </c>
      <c r="AF29" s="29" t="str">
        <f t="shared" si="8"/>
        <v>FIE</v>
      </c>
      <c r="AG29" s="28" t="str">
        <f t="shared" si="0"/>
        <v>TS EK</v>
      </c>
    </row>
    <row r="30" spans="1:36" x14ac:dyDescent="0.2">
      <c r="A30" s="257" t="s">
        <v>23</v>
      </c>
      <c r="B30" s="258"/>
      <c r="C30" s="72" t="s">
        <v>29</v>
      </c>
      <c r="D30" s="73"/>
      <c r="E30" s="73"/>
      <c r="F30" s="73"/>
      <c r="G30" s="73"/>
      <c r="H30" s="73"/>
      <c r="I30" s="162"/>
      <c r="J30" s="162"/>
      <c r="K30" s="73" t="s">
        <v>30</v>
      </c>
      <c r="L30" s="73"/>
      <c r="M30" s="74"/>
      <c r="N30" s="67"/>
      <c r="Q30" s="40"/>
      <c r="R30" s="40"/>
      <c r="S30" s="40"/>
      <c r="T30" s="40"/>
      <c r="U30" s="40"/>
      <c r="V30" s="40"/>
      <c r="AA30" s="52">
        <v>2324</v>
      </c>
      <c r="AB30" s="30">
        <v>7550</v>
      </c>
      <c r="AC30" s="29" t="str">
        <f t="shared" si="7"/>
        <v>Degen</v>
      </c>
      <c r="AD30" s="29" t="str">
        <f t="shared" si="8"/>
        <v>senioren</v>
      </c>
      <c r="AE30" s="29" t="str">
        <f t="shared" si="8"/>
        <v>vrouw</v>
      </c>
      <c r="AF30" s="29" t="str">
        <f t="shared" si="8"/>
        <v>Titeltoern.</v>
      </c>
      <c r="AG30" s="28" t="str">
        <f t="shared" si="0"/>
        <v>TS OVERIGE WEDSTRIJD</v>
      </c>
    </row>
    <row r="31" spans="1:36" ht="13.5" thickBot="1" x14ac:dyDescent="0.25">
      <c r="A31" s="259"/>
      <c r="B31" s="260"/>
      <c r="C31" s="56" t="s">
        <v>28</v>
      </c>
      <c r="D31" s="39"/>
      <c r="E31" s="39"/>
      <c r="F31" s="39"/>
      <c r="G31" s="39"/>
      <c r="H31" s="39"/>
      <c r="I31" s="118"/>
      <c r="J31" s="118"/>
      <c r="K31" s="39" t="s">
        <v>31</v>
      </c>
      <c r="L31" s="39"/>
      <c r="M31" s="42"/>
      <c r="N31" s="58"/>
      <c r="Q31" s="113" t="e">
        <f>Z21</f>
        <v>#N/A</v>
      </c>
      <c r="R31" s="113"/>
      <c r="S31" s="114"/>
      <c r="AA31" s="52">
        <v>2331</v>
      </c>
      <c r="AB31" s="28">
        <v>7521</v>
      </c>
      <c r="AC31" s="29" t="str">
        <f t="shared" si="7"/>
        <v>Degen</v>
      </c>
      <c r="AD31" s="29">
        <f t="shared" si="8"/>
        <v>0</v>
      </c>
      <c r="AE31" s="29">
        <f t="shared" si="8"/>
        <v>0</v>
      </c>
      <c r="AF31" s="29">
        <f t="shared" si="8"/>
        <v>0</v>
      </c>
      <c r="AG31" s="28" t="str">
        <f t="shared" si="0"/>
        <v>TS TO DEGEN</v>
      </c>
    </row>
    <row r="32" spans="1:36" ht="13.5" thickBot="1" x14ac:dyDescent="0.25">
      <c r="A32" s="261"/>
      <c r="B32" s="262"/>
      <c r="C32" s="57" t="s">
        <v>32</v>
      </c>
      <c r="D32" s="53"/>
      <c r="E32" s="53"/>
      <c r="F32" s="53"/>
      <c r="G32" s="53"/>
      <c r="H32" s="53"/>
      <c r="I32" s="119">
        <f>IF(I31&gt;0,I30/I31,0)</f>
        <v>0</v>
      </c>
      <c r="J32" s="120"/>
      <c r="K32" s="122">
        <f>S33</f>
        <v>0.19</v>
      </c>
      <c r="L32" s="122"/>
      <c r="M32" s="75">
        <f>I32*K32</f>
        <v>0</v>
      </c>
      <c r="N32" s="68"/>
      <c r="AA32" s="52">
        <v>2332</v>
      </c>
      <c r="AB32" s="28">
        <v>7501</v>
      </c>
      <c r="AC32" s="29" t="str">
        <f t="shared" si="7"/>
        <v>Degen</v>
      </c>
      <c r="AD32" s="29">
        <f t="shared" si="8"/>
        <v>0</v>
      </c>
      <c r="AE32" s="29">
        <f t="shared" si="8"/>
        <v>0</v>
      </c>
      <c r="AF32" s="29">
        <f t="shared" si="8"/>
        <v>0</v>
      </c>
      <c r="AG32" s="28" t="str">
        <f t="shared" si="0"/>
        <v>TS KP-HD</v>
      </c>
    </row>
    <row r="33" spans="1:33" x14ac:dyDescent="0.2">
      <c r="A33" s="257" t="s">
        <v>56</v>
      </c>
      <c r="B33" s="258"/>
      <c r="C33" s="76"/>
      <c r="D33" s="77" t="s">
        <v>57</v>
      </c>
      <c r="E33" s="78" t="s">
        <v>58</v>
      </c>
      <c r="F33" s="129" t="s">
        <v>59</v>
      </c>
      <c r="G33" s="129"/>
      <c r="H33" s="129"/>
      <c r="I33" s="79"/>
      <c r="J33" s="238">
        <f>I30</f>
        <v>0</v>
      </c>
      <c r="K33" s="238"/>
      <c r="L33" s="79" t="s">
        <v>87</v>
      </c>
      <c r="M33" s="80"/>
      <c r="N33" s="69"/>
      <c r="P33" s="123" t="s">
        <v>41</v>
      </c>
      <c r="Q33" s="123"/>
      <c r="R33" s="123"/>
      <c r="S33" s="45">
        <v>0.19</v>
      </c>
      <c r="T33" s="26" t="s">
        <v>33</v>
      </c>
      <c r="AA33" s="52">
        <v>2333</v>
      </c>
      <c r="AB33" s="38">
        <v>7541</v>
      </c>
      <c r="AC33" s="29" t="str">
        <f t="shared" si="7"/>
        <v>Degen</v>
      </c>
      <c r="AD33" s="29">
        <f t="shared" si="8"/>
        <v>0</v>
      </c>
      <c r="AE33" s="29">
        <f t="shared" si="8"/>
        <v>0</v>
      </c>
      <c r="AF33" s="29" t="str">
        <f t="shared" si="8"/>
        <v>FIE</v>
      </c>
      <c r="AG33" s="28" t="str">
        <f t="shared" si="0"/>
        <v>TS EK</v>
      </c>
    </row>
    <row r="34" spans="1:33" ht="13.5" thickBot="1" x14ac:dyDescent="0.25">
      <c r="A34" s="261"/>
      <c r="B34" s="262"/>
      <c r="C34" s="57"/>
      <c r="D34" s="63" t="s">
        <v>57</v>
      </c>
      <c r="E34" s="81" t="s">
        <v>58</v>
      </c>
      <c r="F34" s="167" t="s">
        <v>59</v>
      </c>
      <c r="G34" s="167"/>
      <c r="H34" s="167"/>
      <c r="I34" s="82"/>
      <c r="J34" s="237">
        <f>J33</f>
        <v>0</v>
      </c>
      <c r="K34" s="237" t="s">
        <v>87</v>
      </c>
      <c r="L34" s="83" t="s">
        <v>87</v>
      </c>
      <c r="M34" s="75"/>
      <c r="N34" s="68"/>
      <c r="P34" s="123" t="s">
        <v>42</v>
      </c>
      <c r="Q34" s="123"/>
      <c r="R34" s="123"/>
      <c r="S34" s="45">
        <v>0.19</v>
      </c>
      <c r="T34" s="26" t="s">
        <v>33</v>
      </c>
      <c r="AA34" s="52">
        <v>2334</v>
      </c>
      <c r="AB34" s="30">
        <v>7550</v>
      </c>
      <c r="AC34" s="29" t="str">
        <f t="shared" si="7"/>
        <v>Degen</v>
      </c>
      <c r="AD34" s="29">
        <f t="shared" si="8"/>
        <v>0</v>
      </c>
      <c r="AE34" s="29">
        <f t="shared" si="8"/>
        <v>0</v>
      </c>
      <c r="AF34" s="29" t="str">
        <f t="shared" si="8"/>
        <v>Titeltoern.</v>
      </c>
      <c r="AG34" s="28" t="str">
        <f t="shared" si="0"/>
        <v>TS OVERIGE WEDSTRIJD</v>
      </c>
    </row>
    <row r="35" spans="1:33" x14ac:dyDescent="0.2">
      <c r="A35" s="257" t="s">
        <v>24</v>
      </c>
      <c r="B35" s="258"/>
      <c r="C35" s="72" t="s">
        <v>119</v>
      </c>
      <c r="D35" s="73"/>
      <c r="E35" s="73"/>
      <c r="F35" s="73"/>
      <c r="G35" s="73"/>
      <c r="H35" s="73"/>
      <c r="I35" s="73"/>
      <c r="J35" s="116">
        <v>0</v>
      </c>
      <c r="K35" s="116"/>
      <c r="L35" s="73"/>
      <c r="M35" s="74"/>
      <c r="N35" s="67" t="s">
        <v>52</v>
      </c>
      <c r="P35" s="26" t="s">
        <v>36</v>
      </c>
      <c r="S35" s="45">
        <f>IF(Y3=TRUE,0,IF(Y4=TRUE,40,IF(Y5=TRUE,80,IF(Y6=TRUE,80,0))))</f>
        <v>0</v>
      </c>
      <c r="T35" s="26" t="s">
        <v>37</v>
      </c>
      <c r="AA35" s="52">
        <v>3221</v>
      </c>
      <c r="AB35" s="29">
        <v>7525</v>
      </c>
      <c r="AC35" s="29" t="str">
        <f>Q10</f>
        <v>Sabel</v>
      </c>
      <c r="AD35" s="29" t="str">
        <f t="shared" ref="AD35:AF36" si="9">AD19</f>
        <v>jeugd</v>
      </c>
      <c r="AE35" s="29" t="str">
        <f t="shared" si="9"/>
        <v>vrouw</v>
      </c>
      <c r="AF35" s="29" t="str">
        <f t="shared" si="9"/>
        <v>Internat.</v>
      </c>
      <c r="AG35" s="28" t="str">
        <f t="shared" si="0"/>
        <v>TS TO FLORET</v>
      </c>
    </row>
    <row r="36" spans="1:33" x14ac:dyDescent="0.2">
      <c r="A36" s="259"/>
      <c r="B36" s="260"/>
      <c r="C36" s="56" t="s">
        <v>118</v>
      </c>
      <c r="D36" s="39"/>
      <c r="E36" s="39"/>
      <c r="F36" s="39"/>
      <c r="G36" s="39"/>
      <c r="H36" s="39"/>
      <c r="I36" s="39"/>
      <c r="J36" s="112">
        <v>1</v>
      </c>
      <c r="K36" s="112"/>
      <c r="L36" s="39"/>
      <c r="M36" s="42"/>
      <c r="N36" s="58"/>
      <c r="P36" s="61" t="s">
        <v>148</v>
      </c>
      <c r="S36" s="45">
        <v>35</v>
      </c>
      <c r="T36" s="61" t="s">
        <v>147</v>
      </c>
      <c r="AA36" s="52">
        <v>3222</v>
      </c>
      <c r="AB36" s="29">
        <v>7516</v>
      </c>
      <c r="AC36" s="29" t="str">
        <f>AC35</f>
        <v>Sabel</v>
      </c>
      <c r="AD36" s="29" t="str">
        <f t="shared" si="9"/>
        <v>jeugd</v>
      </c>
      <c r="AE36" s="29" t="str">
        <f t="shared" si="9"/>
        <v>vrouw</v>
      </c>
      <c r="AF36" s="29" t="str">
        <f t="shared" si="9"/>
        <v>EFC</v>
      </c>
      <c r="AG36" s="28" t="str">
        <f t="shared" si="0"/>
        <v>TS JO-DS</v>
      </c>
    </row>
    <row r="37" spans="1:33" ht="13.5" thickBot="1" x14ac:dyDescent="0.25">
      <c r="A37" s="261"/>
      <c r="B37" s="262"/>
      <c r="C37" s="57" t="s">
        <v>34</v>
      </c>
      <c r="D37" s="53"/>
      <c r="E37" s="53"/>
      <c r="F37" s="53"/>
      <c r="G37" s="53"/>
      <c r="H37" s="53"/>
      <c r="I37" s="53"/>
      <c r="J37" s="115">
        <f>IF(I31&gt;0,J36*J35/I31,0)</f>
        <v>0</v>
      </c>
      <c r="K37" s="115"/>
      <c r="L37" s="53"/>
      <c r="M37" s="75">
        <f>J37</f>
        <v>0</v>
      </c>
      <c r="N37" s="68"/>
      <c r="P37" s="61" t="s">
        <v>150</v>
      </c>
      <c r="AA37" s="52">
        <v>3223</v>
      </c>
      <c r="AB37" s="30">
        <v>7550</v>
      </c>
      <c r="AC37" s="29" t="str">
        <f t="shared" ref="AC37:AC51" si="10">AC36</f>
        <v>Sabel</v>
      </c>
      <c r="AD37" s="29" t="str">
        <f t="shared" ref="AD37:AF43" si="11">AD21</f>
        <v>jeugd</v>
      </c>
      <c r="AE37" s="29" t="str">
        <f t="shared" si="11"/>
        <v>vrouw</v>
      </c>
      <c r="AF37" s="29" t="str">
        <f t="shared" si="11"/>
        <v>FIE</v>
      </c>
      <c r="AG37" s="28" t="str">
        <f t="shared" si="0"/>
        <v>TS OVERIGE WEDSTRIJD</v>
      </c>
    </row>
    <row r="38" spans="1:33" x14ac:dyDescent="0.2">
      <c r="A38" s="257" t="s">
        <v>27</v>
      </c>
      <c r="B38" s="276"/>
      <c r="C38" s="272" t="s">
        <v>115</v>
      </c>
      <c r="D38" s="273"/>
      <c r="E38" s="273"/>
      <c r="F38" s="273"/>
      <c r="G38" s="273"/>
      <c r="H38" s="273"/>
      <c r="I38" s="273"/>
      <c r="J38" s="117"/>
      <c r="K38" s="117"/>
      <c r="L38" s="73"/>
      <c r="M38" s="84">
        <f>J38</f>
        <v>0</v>
      </c>
      <c r="N38" s="67" t="s">
        <v>52</v>
      </c>
      <c r="AA38" s="52">
        <v>3224</v>
      </c>
      <c r="AB38" s="30">
        <v>7550</v>
      </c>
      <c r="AC38" s="29" t="str">
        <f t="shared" si="10"/>
        <v>Sabel</v>
      </c>
      <c r="AD38" s="29" t="str">
        <f t="shared" si="11"/>
        <v>jeugd</v>
      </c>
      <c r="AE38" s="29" t="str">
        <f t="shared" si="11"/>
        <v>vrouw</v>
      </c>
      <c r="AF38" s="29" t="str">
        <f t="shared" si="11"/>
        <v>Titeltoern.</v>
      </c>
      <c r="AG38" s="28" t="str">
        <f t="shared" si="0"/>
        <v>TS OVERIGE WEDSTRIJD</v>
      </c>
    </row>
    <row r="39" spans="1:33" x14ac:dyDescent="0.2">
      <c r="A39" s="259"/>
      <c r="B39" s="277"/>
      <c r="C39" s="271" t="s">
        <v>139</v>
      </c>
      <c r="D39" s="253"/>
      <c r="E39" s="253"/>
      <c r="F39" s="253"/>
      <c r="G39" s="253"/>
      <c r="H39" s="253"/>
      <c r="I39" s="253"/>
      <c r="J39" s="112"/>
      <c r="K39" s="112"/>
      <c r="L39" s="39"/>
      <c r="M39" s="46">
        <f>J39</f>
        <v>0</v>
      </c>
      <c r="N39" s="58" t="s">
        <v>52</v>
      </c>
      <c r="P39" s="47"/>
      <c r="Q39" s="47"/>
      <c r="R39" s="47"/>
      <c r="S39" s="47"/>
      <c r="T39" s="47"/>
      <c r="U39" s="47"/>
      <c r="V39" s="47"/>
      <c r="AA39" s="52">
        <v>3231</v>
      </c>
      <c r="AB39" s="29">
        <v>7525</v>
      </c>
      <c r="AC39" s="29" t="str">
        <f t="shared" si="10"/>
        <v>Sabel</v>
      </c>
      <c r="AD39" s="29" t="str">
        <f t="shared" si="11"/>
        <v>jeugd</v>
      </c>
      <c r="AE39" s="29" t="str">
        <f t="shared" si="11"/>
        <v>man</v>
      </c>
      <c r="AF39" s="29" t="str">
        <f t="shared" si="11"/>
        <v>Internat.</v>
      </c>
      <c r="AG39" s="28" t="str">
        <f t="shared" si="0"/>
        <v>TS TO FLORET</v>
      </c>
    </row>
    <row r="40" spans="1:33" ht="13.5" thickBot="1" x14ac:dyDescent="0.25">
      <c r="A40" s="259"/>
      <c r="B40" s="277"/>
      <c r="C40" s="255" t="s">
        <v>114</v>
      </c>
      <c r="D40" s="125"/>
      <c r="E40" s="125"/>
      <c r="F40" s="125"/>
      <c r="G40" s="125"/>
      <c r="H40" s="125"/>
      <c r="I40" s="125"/>
      <c r="J40" s="85"/>
      <c r="K40" s="121">
        <f>S34</f>
        <v>0.19</v>
      </c>
      <c r="L40" s="122"/>
      <c r="M40" s="75">
        <f>K40*J40</f>
        <v>0</v>
      </c>
      <c r="N40" s="68"/>
      <c r="AA40" s="52">
        <v>3232</v>
      </c>
      <c r="AB40" s="31">
        <v>7515</v>
      </c>
      <c r="AC40" s="29" t="str">
        <f t="shared" si="10"/>
        <v>Sabel</v>
      </c>
      <c r="AD40" s="29" t="str">
        <f t="shared" si="11"/>
        <v>jeugd</v>
      </c>
      <c r="AE40" s="29" t="str">
        <f t="shared" si="11"/>
        <v>man</v>
      </c>
      <c r="AF40" s="29" t="str">
        <f t="shared" si="11"/>
        <v>EFC</v>
      </c>
      <c r="AG40" s="28" t="str">
        <f t="shared" si="0"/>
        <v>TS JO-HS</v>
      </c>
    </row>
    <row r="41" spans="1:33" x14ac:dyDescent="0.2">
      <c r="A41" s="257" t="s">
        <v>43</v>
      </c>
      <c r="B41" s="258"/>
      <c r="C41" s="274" t="s">
        <v>116</v>
      </c>
      <c r="D41" s="275"/>
      <c r="E41" s="275"/>
      <c r="F41" s="275"/>
      <c r="G41" s="275"/>
      <c r="H41" s="275"/>
      <c r="I41" s="275"/>
      <c r="J41" s="117">
        <v>0</v>
      </c>
      <c r="K41" s="117"/>
      <c r="L41" s="73"/>
      <c r="M41" s="84">
        <f>J41</f>
        <v>0</v>
      </c>
      <c r="N41" s="67" t="s">
        <v>52</v>
      </c>
      <c r="AA41" s="52">
        <v>3233</v>
      </c>
      <c r="AB41" s="30">
        <v>7550</v>
      </c>
      <c r="AC41" s="29" t="str">
        <f t="shared" si="10"/>
        <v>Sabel</v>
      </c>
      <c r="AD41" s="29" t="str">
        <f t="shared" si="11"/>
        <v>jeugd</v>
      </c>
      <c r="AE41" s="29" t="str">
        <f t="shared" si="11"/>
        <v>man</v>
      </c>
      <c r="AF41" s="29" t="str">
        <f t="shared" si="11"/>
        <v>FIE</v>
      </c>
      <c r="AG41" s="28" t="str">
        <f t="shared" si="0"/>
        <v>TS OVERIGE WEDSTRIJD</v>
      </c>
    </row>
    <row r="42" spans="1:33" ht="13.5" thickBot="1" x14ac:dyDescent="0.25">
      <c r="A42" s="261"/>
      <c r="B42" s="262"/>
      <c r="C42" s="124" t="s">
        <v>144</v>
      </c>
      <c r="D42" s="125"/>
      <c r="E42" s="125"/>
      <c r="F42" s="125"/>
      <c r="G42" s="125"/>
      <c r="H42" s="125"/>
      <c r="I42" s="125"/>
      <c r="J42" s="236">
        <v>0</v>
      </c>
      <c r="K42" s="236"/>
      <c r="L42" s="53"/>
      <c r="M42" s="75">
        <f>J42</f>
        <v>0</v>
      </c>
      <c r="N42" s="68" t="s">
        <v>52</v>
      </c>
      <c r="AA42" s="52">
        <v>3234</v>
      </c>
      <c r="AB42" s="30">
        <v>7550</v>
      </c>
      <c r="AC42" s="29" t="str">
        <f t="shared" si="10"/>
        <v>Sabel</v>
      </c>
      <c r="AD42" s="29" t="str">
        <f t="shared" si="11"/>
        <v>jeugd</v>
      </c>
      <c r="AE42" s="29" t="str">
        <f t="shared" si="11"/>
        <v>man</v>
      </c>
      <c r="AF42" s="29" t="str">
        <f t="shared" si="11"/>
        <v>Titeltoern.</v>
      </c>
      <c r="AG42" s="28" t="str">
        <f t="shared" si="0"/>
        <v>TS OVERIGE WEDSTRIJD</v>
      </c>
    </row>
    <row r="43" spans="1:33" ht="13.5" thickBot="1" x14ac:dyDescent="0.25">
      <c r="A43" s="256" t="s">
        <v>22</v>
      </c>
      <c r="B43" s="104"/>
      <c r="C43" s="286">
        <f>DATEDIF(C23,L23+1,"d")</f>
        <v>1</v>
      </c>
      <c r="D43" s="86" t="s">
        <v>35</v>
      </c>
      <c r="E43" s="105">
        <f>S35</f>
        <v>0</v>
      </c>
      <c r="F43" s="105"/>
      <c r="G43" s="87"/>
      <c r="H43" s="86"/>
      <c r="I43" s="86"/>
      <c r="J43" s="86"/>
      <c r="K43" s="86"/>
      <c r="L43" s="86"/>
      <c r="M43" s="88">
        <f>E43*C43</f>
        <v>0</v>
      </c>
      <c r="N43" s="89"/>
      <c r="AA43" s="52">
        <v>3321</v>
      </c>
      <c r="AB43" s="29">
        <v>7525</v>
      </c>
      <c r="AC43" s="29" t="str">
        <f t="shared" si="10"/>
        <v>Sabel</v>
      </c>
      <c r="AD43" s="29" t="str">
        <f t="shared" si="11"/>
        <v>senioren</v>
      </c>
      <c r="AE43" s="29" t="str">
        <f t="shared" si="11"/>
        <v>vrouw</v>
      </c>
      <c r="AF43" s="29" t="str">
        <f t="shared" si="11"/>
        <v>Internat.</v>
      </c>
      <c r="AG43" s="28" t="str">
        <f t="shared" si="0"/>
        <v>TS TO FLORET</v>
      </c>
    </row>
    <row r="44" spans="1:33" ht="13.5" thickBot="1" x14ac:dyDescent="0.25">
      <c r="A44" s="103" t="s">
        <v>146</v>
      </c>
      <c r="B44" s="104"/>
      <c r="C44" s="287">
        <f>L22</f>
        <v>0</v>
      </c>
      <c r="D44" s="86" t="s">
        <v>35</v>
      </c>
      <c r="E44" s="105">
        <f>S36</f>
        <v>35</v>
      </c>
      <c r="F44" s="105"/>
      <c r="G44" s="97"/>
      <c r="H44" s="86"/>
      <c r="I44" s="86"/>
      <c r="J44" s="86"/>
      <c r="K44" s="86"/>
      <c r="L44" s="86"/>
      <c r="M44" s="88">
        <f>E44*C44</f>
        <v>0</v>
      </c>
      <c r="N44" s="89"/>
      <c r="AA44" s="52"/>
      <c r="AB44" s="29"/>
      <c r="AC44" s="29"/>
      <c r="AD44" s="29"/>
      <c r="AE44" s="29"/>
      <c r="AF44" s="29"/>
      <c r="AG44" s="28"/>
    </row>
    <row r="45" spans="1:33" x14ac:dyDescent="0.2">
      <c r="A45" s="257" t="s">
        <v>51</v>
      </c>
      <c r="B45" s="258"/>
      <c r="C45" s="251" t="s">
        <v>117</v>
      </c>
      <c r="D45" s="129"/>
      <c r="E45" s="129"/>
      <c r="F45" s="129"/>
      <c r="G45" s="129"/>
      <c r="H45" s="129"/>
      <c r="I45" s="129"/>
      <c r="J45" s="116"/>
      <c r="K45" s="116"/>
      <c r="L45" s="73" t="s">
        <v>113</v>
      </c>
      <c r="M45" s="74"/>
      <c r="N45" s="67" t="s">
        <v>52</v>
      </c>
      <c r="AA45" s="52">
        <v>3322</v>
      </c>
      <c r="AB45" s="29">
        <v>7525</v>
      </c>
      <c r="AC45" s="29" t="str">
        <f>AC43</f>
        <v>Sabel</v>
      </c>
      <c r="AD45" s="29" t="str">
        <f t="shared" ref="AD45:AF60" si="12">AD28</f>
        <v>senioren</v>
      </c>
      <c r="AE45" s="29" t="str">
        <f t="shared" si="12"/>
        <v>vrouw</v>
      </c>
      <c r="AF45" s="29" t="str">
        <f t="shared" si="12"/>
        <v>EFC</v>
      </c>
      <c r="AG45" s="28" t="str">
        <f t="shared" si="0"/>
        <v>TS TO FLORET</v>
      </c>
    </row>
    <row r="46" spans="1:33" x14ac:dyDescent="0.2">
      <c r="A46" s="259"/>
      <c r="B46" s="260"/>
      <c r="C46" s="252" t="s">
        <v>118</v>
      </c>
      <c r="D46" s="253"/>
      <c r="E46" s="253"/>
      <c r="F46" s="253"/>
      <c r="G46" s="253"/>
      <c r="H46" s="253"/>
      <c r="I46" s="253"/>
      <c r="J46" s="112">
        <v>1</v>
      </c>
      <c r="K46" s="112"/>
      <c r="L46" s="39"/>
      <c r="M46" s="42"/>
      <c r="N46" s="58"/>
      <c r="AA46" s="52">
        <v>3323</v>
      </c>
      <c r="AB46" s="38">
        <v>7541</v>
      </c>
      <c r="AC46" s="29" t="str">
        <f t="shared" si="10"/>
        <v>Sabel</v>
      </c>
      <c r="AD46" s="29" t="str">
        <f t="shared" si="12"/>
        <v>senioren</v>
      </c>
      <c r="AE46" s="29" t="str">
        <f t="shared" si="12"/>
        <v>vrouw</v>
      </c>
      <c r="AF46" s="29" t="str">
        <f t="shared" si="12"/>
        <v>FIE</v>
      </c>
      <c r="AG46" s="28" t="str">
        <f t="shared" si="0"/>
        <v>TS EK</v>
      </c>
    </row>
    <row r="47" spans="1:33" x14ac:dyDescent="0.2">
      <c r="A47" s="259"/>
      <c r="B47" s="260"/>
      <c r="C47" s="252" t="s">
        <v>38</v>
      </c>
      <c r="D47" s="253"/>
      <c r="E47" s="253"/>
      <c r="F47" s="253"/>
      <c r="G47" s="253"/>
      <c r="H47" s="253"/>
      <c r="I47" s="253"/>
      <c r="J47" s="254"/>
      <c r="K47" s="254"/>
      <c r="L47" s="39"/>
      <c r="M47" s="42"/>
      <c r="N47" s="58"/>
      <c r="AA47" s="52">
        <v>3324</v>
      </c>
      <c r="AB47" s="30">
        <v>7550</v>
      </c>
      <c r="AC47" s="29" t="str">
        <f t="shared" si="10"/>
        <v>Sabel</v>
      </c>
      <c r="AD47" s="29" t="str">
        <f t="shared" si="12"/>
        <v>senioren</v>
      </c>
      <c r="AE47" s="29" t="str">
        <f t="shared" si="12"/>
        <v>vrouw</v>
      </c>
      <c r="AF47" s="29" t="str">
        <f t="shared" si="12"/>
        <v>Titeltoern.</v>
      </c>
      <c r="AG47" s="28" t="str">
        <f t="shared" si="0"/>
        <v>TS OVERIGE WEDSTRIJD</v>
      </c>
    </row>
    <row r="48" spans="1:33" x14ac:dyDescent="0.2">
      <c r="A48" s="259"/>
      <c r="B48" s="260"/>
      <c r="C48" s="252" t="s">
        <v>39</v>
      </c>
      <c r="D48" s="253"/>
      <c r="E48" s="253"/>
      <c r="F48" s="253"/>
      <c r="G48" s="253"/>
      <c r="H48" s="253"/>
      <c r="I48" s="253"/>
      <c r="J48" s="254"/>
      <c r="K48" s="254"/>
      <c r="L48" s="39" t="s">
        <v>44</v>
      </c>
      <c r="M48" s="42"/>
      <c r="N48" s="58"/>
      <c r="AA48" s="52">
        <v>3331</v>
      </c>
      <c r="AB48" s="29">
        <v>7525</v>
      </c>
      <c r="AC48" s="29" t="str">
        <f t="shared" si="10"/>
        <v>Sabel</v>
      </c>
      <c r="AD48" s="29">
        <f t="shared" si="12"/>
        <v>0</v>
      </c>
      <c r="AE48" s="29">
        <f t="shared" si="12"/>
        <v>0</v>
      </c>
      <c r="AF48" s="29">
        <f t="shared" si="12"/>
        <v>0</v>
      </c>
      <c r="AG48" s="28" t="str">
        <f t="shared" si="0"/>
        <v>TS TO FLORET</v>
      </c>
    </row>
    <row r="49" spans="1:52" s="47" customFormat="1" ht="13.5" thickBot="1" x14ac:dyDescent="0.25">
      <c r="A49" s="261"/>
      <c r="B49" s="262"/>
      <c r="C49" s="255" t="s">
        <v>53</v>
      </c>
      <c r="D49" s="125"/>
      <c r="E49" s="125"/>
      <c r="F49" s="125"/>
      <c r="G49" s="125"/>
      <c r="H49" s="125"/>
      <c r="I49" s="125"/>
      <c r="J49" s="115">
        <f>IF(J48&gt;0,J45*J46*J47/J48,0)</f>
        <v>0</v>
      </c>
      <c r="K49" s="115"/>
      <c r="L49" s="53"/>
      <c r="M49" s="75">
        <f>J49</f>
        <v>0</v>
      </c>
      <c r="N49" s="68" t="s">
        <v>54</v>
      </c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52">
        <v>3332</v>
      </c>
      <c r="AB49" s="29">
        <v>7525</v>
      </c>
      <c r="AC49" s="29" t="str">
        <f t="shared" si="10"/>
        <v>Sabel</v>
      </c>
      <c r="AD49" s="29">
        <f t="shared" si="12"/>
        <v>0</v>
      </c>
      <c r="AE49" s="29">
        <f t="shared" si="12"/>
        <v>0</v>
      </c>
      <c r="AF49" s="29">
        <f t="shared" si="12"/>
        <v>0</v>
      </c>
      <c r="AG49" s="28" t="str">
        <f t="shared" si="0"/>
        <v>TS TO FLORET</v>
      </c>
      <c r="AH49" s="26"/>
      <c r="AK49" s="26"/>
      <c r="AL49" s="26"/>
      <c r="AM49" s="26"/>
      <c r="AN49" s="26"/>
      <c r="AO49" s="26"/>
      <c r="AP49" s="26"/>
      <c r="AQ49" s="26"/>
      <c r="AR49" s="26"/>
      <c r="AS49" s="26"/>
      <c r="AT49" s="26"/>
      <c r="AU49" s="26"/>
      <c r="AV49" s="26"/>
      <c r="AW49" s="26"/>
      <c r="AX49" s="26"/>
      <c r="AY49" s="26"/>
      <c r="AZ49" s="26"/>
    </row>
    <row r="50" spans="1:52" s="47" customFormat="1" ht="15" x14ac:dyDescent="0.25">
      <c r="A50" s="269" t="s">
        <v>25</v>
      </c>
      <c r="B50" s="270"/>
      <c r="C50" s="270"/>
      <c r="D50" s="270"/>
      <c r="E50" s="270"/>
      <c r="F50" s="270"/>
      <c r="G50" s="270"/>
      <c r="H50" s="270"/>
      <c r="I50" s="270"/>
      <c r="J50" s="270"/>
      <c r="K50" s="270"/>
      <c r="L50" s="270"/>
      <c r="M50" s="48">
        <f>SUM(M30:M49)</f>
        <v>0</v>
      </c>
      <c r="N50" s="59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52">
        <v>3333</v>
      </c>
      <c r="AB50" s="38">
        <v>7541</v>
      </c>
      <c r="AC50" s="29" t="str">
        <f t="shared" si="10"/>
        <v>Sabel</v>
      </c>
      <c r="AD50" s="29">
        <f t="shared" si="12"/>
        <v>0</v>
      </c>
      <c r="AE50" s="29">
        <f t="shared" si="12"/>
        <v>0</v>
      </c>
      <c r="AF50" s="29" t="str">
        <f t="shared" si="12"/>
        <v>FIE</v>
      </c>
      <c r="AG50" s="28" t="str">
        <f t="shared" si="0"/>
        <v>TS EK</v>
      </c>
      <c r="AH50" s="26"/>
      <c r="AK50" s="26"/>
      <c r="AL50" s="26"/>
      <c r="AM50" s="26"/>
      <c r="AN50" s="26"/>
      <c r="AO50" s="26"/>
      <c r="AP50" s="26"/>
      <c r="AQ50" s="26"/>
      <c r="AR50" s="26"/>
      <c r="AS50" s="26"/>
      <c r="AT50" s="26"/>
      <c r="AU50" s="26"/>
      <c r="AV50" s="26"/>
      <c r="AW50" s="26"/>
      <c r="AX50" s="26"/>
      <c r="AY50" s="26"/>
      <c r="AZ50" s="26"/>
    </row>
    <row r="51" spans="1:52" s="47" customFormat="1" x14ac:dyDescent="0.2">
      <c r="A51" s="263" t="s">
        <v>60</v>
      </c>
      <c r="B51" s="264"/>
      <c r="C51" s="264"/>
      <c r="D51" s="264"/>
      <c r="E51" s="264"/>
      <c r="F51" s="264"/>
      <c r="G51" s="264"/>
      <c r="H51" s="264"/>
      <c r="I51" s="264"/>
      <c r="J51" s="264"/>
      <c r="K51" s="264"/>
      <c r="L51" s="264"/>
      <c r="M51" s="264"/>
      <c r="N51" s="265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52">
        <v>3334</v>
      </c>
      <c r="AB51" s="30">
        <v>7550</v>
      </c>
      <c r="AC51" s="29" t="str">
        <f t="shared" si="10"/>
        <v>Sabel</v>
      </c>
      <c r="AD51" s="29">
        <f t="shared" si="12"/>
        <v>0</v>
      </c>
      <c r="AE51" s="29">
        <f t="shared" si="12"/>
        <v>0</v>
      </c>
      <c r="AF51" s="29" t="str">
        <f t="shared" si="12"/>
        <v>Titeltoern.</v>
      </c>
      <c r="AG51" s="28" t="str">
        <f t="shared" si="0"/>
        <v>TS OVERIGE WEDSTRIJD</v>
      </c>
      <c r="AH51" s="26"/>
      <c r="AK51" s="26"/>
      <c r="AL51" s="26"/>
      <c r="AM51" s="26"/>
      <c r="AN51" s="26"/>
      <c r="AO51" s="26"/>
      <c r="AP51" s="26"/>
      <c r="AQ51" s="26"/>
      <c r="AR51" s="26"/>
      <c r="AS51" s="26"/>
      <c r="AT51" s="26"/>
      <c r="AU51" s="26"/>
      <c r="AV51" s="26"/>
      <c r="AW51" s="26"/>
      <c r="AX51" s="26"/>
      <c r="AY51" s="26"/>
      <c r="AZ51" s="26"/>
    </row>
    <row r="52" spans="1:52" x14ac:dyDescent="0.2">
      <c r="A52" s="266"/>
      <c r="B52" s="267"/>
      <c r="C52" s="267"/>
      <c r="D52" s="267"/>
      <c r="E52" s="267"/>
      <c r="F52" s="267"/>
      <c r="G52" s="267"/>
      <c r="H52" s="267"/>
      <c r="I52" s="267"/>
      <c r="J52" s="267"/>
      <c r="K52" s="267"/>
      <c r="L52" s="267"/>
      <c r="M52" s="267"/>
      <c r="N52" s="268"/>
      <c r="O52" s="47"/>
      <c r="AA52" s="52">
        <v>4221</v>
      </c>
      <c r="AB52" s="26" t="s">
        <v>89</v>
      </c>
      <c r="AC52" s="29" t="str">
        <f>Q11</f>
        <v>Meerdere</v>
      </c>
      <c r="AD52" s="29" t="str">
        <f t="shared" si="12"/>
        <v>jeugd</v>
      </c>
      <c r="AE52" s="29" t="str">
        <f t="shared" si="12"/>
        <v>vrouw</v>
      </c>
      <c r="AF52" s="29" t="str">
        <f t="shared" si="12"/>
        <v>Internat.</v>
      </c>
      <c r="AG52" s="28" t="e">
        <f t="shared" si="0"/>
        <v>#N/A</v>
      </c>
      <c r="AH52" s="47"/>
      <c r="AI52" s="47"/>
      <c r="AJ52" s="47"/>
      <c r="AK52" s="47"/>
      <c r="AL52" s="47"/>
      <c r="AM52" s="47"/>
      <c r="AN52" s="47"/>
      <c r="AO52" s="47"/>
      <c r="AP52" s="47"/>
      <c r="AQ52" s="47"/>
      <c r="AR52" s="47"/>
      <c r="AS52" s="47"/>
      <c r="AT52" s="47"/>
      <c r="AU52" s="47"/>
      <c r="AV52" s="47"/>
      <c r="AW52" s="47"/>
      <c r="AX52" s="47"/>
      <c r="AY52" s="47"/>
      <c r="AZ52" s="47"/>
    </row>
    <row r="53" spans="1:52" x14ac:dyDescent="0.2">
      <c r="A53" s="239" t="s">
        <v>120</v>
      </c>
      <c r="B53" s="240"/>
      <c r="C53" s="240"/>
      <c r="D53" s="240"/>
      <c r="E53" s="240"/>
      <c r="F53" s="240"/>
      <c r="G53" s="240"/>
      <c r="H53" s="240"/>
      <c r="I53" s="240"/>
      <c r="J53" s="240"/>
      <c r="K53" s="240"/>
      <c r="L53" s="240"/>
      <c r="M53" s="240"/>
      <c r="N53" s="241"/>
      <c r="O53" s="47"/>
      <c r="AA53" s="52">
        <v>4222</v>
      </c>
      <c r="AB53" s="26" t="s">
        <v>89</v>
      </c>
      <c r="AC53" s="29" t="str">
        <f t="shared" ref="AC53:AC58" si="13">AC52</f>
        <v>Meerdere</v>
      </c>
      <c r="AD53" s="29" t="str">
        <f t="shared" si="12"/>
        <v>jeugd</v>
      </c>
      <c r="AE53" s="29" t="str">
        <f t="shared" si="12"/>
        <v>vrouw</v>
      </c>
      <c r="AF53" s="29" t="str">
        <f t="shared" si="12"/>
        <v>EFC</v>
      </c>
      <c r="AG53" s="28" t="e">
        <f t="shared" si="0"/>
        <v>#N/A</v>
      </c>
      <c r="AH53" s="47"/>
      <c r="AK53" s="47"/>
      <c r="AL53" s="47"/>
      <c r="AM53" s="47"/>
      <c r="AN53" s="47"/>
      <c r="AO53" s="47"/>
      <c r="AP53" s="47"/>
      <c r="AQ53" s="47"/>
      <c r="AR53" s="47"/>
      <c r="AS53" s="47"/>
      <c r="AT53" s="47"/>
      <c r="AU53" s="47"/>
      <c r="AV53" s="47"/>
      <c r="AW53" s="47"/>
      <c r="AX53" s="47"/>
      <c r="AY53" s="47"/>
      <c r="AZ53" s="47"/>
    </row>
    <row r="54" spans="1:52" ht="12.75" customHeight="1" x14ac:dyDescent="0.2">
      <c r="A54" s="242"/>
      <c r="B54" s="243"/>
      <c r="C54" s="243"/>
      <c r="D54" s="243"/>
      <c r="E54" s="243"/>
      <c r="F54" s="243"/>
      <c r="G54" s="243"/>
      <c r="H54" s="243"/>
      <c r="I54" s="243"/>
      <c r="J54" s="243"/>
      <c r="K54" s="243"/>
      <c r="L54" s="243"/>
      <c r="M54" s="243"/>
      <c r="N54" s="244"/>
      <c r="O54" s="47"/>
      <c r="AA54" s="52">
        <v>4223</v>
      </c>
      <c r="AB54" s="30">
        <v>7550</v>
      </c>
      <c r="AC54" s="29" t="str">
        <f t="shared" si="13"/>
        <v>Meerdere</v>
      </c>
      <c r="AD54" s="29" t="str">
        <f t="shared" si="12"/>
        <v>jeugd</v>
      </c>
      <c r="AE54" s="29" t="str">
        <f t="shared" si="12"/>
        <v>vrouw</v>
      </c>
      <c r="AF54" s="29" t="str">
        <f t="shared" si="12"/>
        <v>FIE</v>
      </c>
      <c r="AG54" s="28" t="str">
        <f t="shared" si="0"/>
        <v>TS OVERIGE WEDSTRIJD</v>
      </c>
      <c r="AH54" s="47"/>
      <c r="AK54" s="47"/>
      <c r="AL54" s="47"/>
      <c r="AM54" s="47"/>
      <c r="AN54" s="47"/>
      <c r="AO54" s="47"/>
      <c r="AP54" s="47"/>
      <c r="AQ54" s="47"/>
      <c r="AR54" s="47"/>
      <c r="AS54" s="47"/>
      <c r="AT54" s="47"/>
      <c r="AU54" s="47"/>
      <c r="AV54" s="47"/>
      <c r="AW54" s="47"/>
      <c r="AX54" s="47"/>
      <c r="AY54" s="47"/>
      <c r="AZ54" s="47"/>
    </row>
    <row r="55" spans="1:52" x14ac:dyDescent="0.2">
      <c r="A55" s="242"/>
      <c r="B55" s="243"/>
      <c r="C55" s="243"/>
      <c r="D55" s="243"/>
      <c r="E55" s="243"/>
      <c r="F55" s="243"/>
      <c r="G55" s="243"/>
      <c r="H55" s="243"/>
      <c r="I55" s="243"/>
      <c r="J55" s="243"/>
      <c r="K55" s="243"/>
      <c r="L55" s="243"/>
      <c r="M55" s="243"/>
      <c r="N55" s="244"/>
      <c r="O55" s="47"/>
      <c r="AA55" s="52">
        <v>4224</v>
      </c>
      <c r="AB55" s="30">
        <v>7550</v>
      </c>
      <c r="AC55" s="29" t="str">
        <f t="shared" si="13"/>
        <v>Meerdere</v>
      </c>
      <c r="AD55" s="29" t="str">
        <f t="shared" si="12"/>
        <v>jeugd</v>
      </c>
      <c r="AE55" s="29" t="str">
        <f t="shared" si="12"/>
        <v>vrouw</v>
      </c>
      <c r="AF55" s="29" t="str">
        <f t="shared" si="12"/>
        <v>Titeltoern.</v>
      </c>
      <c r="AG55" s="28" t="str">
        <f t="shared" si="0"/>
        <v>TS OVERIGE WEDSTRIJD</v>
      </c>
      <c r="AH55" s="47"/>
      <c r="AK55" s="47"/>
      <c r="AL55" s="47"/>
      <c r="AM55" s="47"/>
      <c r="AN55" s="47"/>
      <c r="AO55" s="47"/>
      <c r="AP55" s="47"/>
      <c r="AQ55" s="47"/>
      <c r="AR55" s="47"/>
      <c r="AS55" s="47"/>
      <c r="AT55" s="47"/>
      <c r="AU55" s="47"/>
      <c r="AV55" s="47"/>
      <c r="AW55" s="47"/>
      <c r="AX55" s="47"/>
      <c r="AY55" s="47"/>
      <c r="AZ55" s="47"/>
    </row>
    <row r="56" spans="1:52" ht="13.5" thickBot="1" x14ac:dyDescent="0.25">
      <c r="A56" s="245"/>
      <c r="B56" s="246"/>
      <c r="C56" s="246"/>
      <c r="D56" s="246"/>
      <c r="E56" s="246"/>
      <c r="F56" s="246"/>
      <c r="G56" s="246"/>
      <c r="H56" s="246"/>
      <c r="I56" s="246"/>
      <c r="J56" s="246"/>
      <c r="K56" s="246"/>
      <c r="L56" s="246"/>
      <c r="M56" s="246"/>
      <c r="N56" s="247"/>
      <c r="AA56" s="52">
        <v>4231</v>
      </c>
      <c r="AB56" s="26" t="s">
        <v>89</v>
      </c>
      <c r="AC56" s="29" t="str">
        <f t="shared" si="13"/>
        <v>Meerdere</v>
      </c>
      <c r="AD56" s="29" t="str">
        <f t="shared" si="12"/>
        <v>jeugd</v>
      </c>
      <c r="AE56" s="29" t="str">
        <f t="shared" si="12"/>
        <v>man</v>
      </c>
      <c r="AF56" s="29" t="str">
        <f t="shared" si="12"/>
        <v>Internat.</v>
      </c>
      <c r="AG56" s="28" t="e">
        <f t="shared" si="0"/>
        <v>#N/A</v>
      </c>
    </row>
    <row r="57" spans="1:52" ht="15" x14ac:dyDescent="0.25">
      <c r="A57" s="223" t="s">
        <v>92</v>
      </c>
      <c r="B57" s="224"/>
      <c r="C57" s="224"/>
      <c r="D57" s="224"/>
      <c r="E57" s="224"/>
      <c r="F57" s="224"/>
      <c r="G57" s="224"/>
      <c r="H57" s="224"/>
      <c r="I57" s="225"/>
      <c r="J57" s="214" t="s">
        <v>45</v>
      </c>
      <c r="K57" s="215"/>
      <c r="L57" s="215"/>
      <c r="M57" s="215"/>
      <c r="N57" s="216"/>
      <c r="AA57" s="52">
        <v>4232</v>
      </c>
      <c r="AB57" s="26" t="s">
        <v>89</v>
      </c>
      <c r="AC57" s="29" t="str">
        <f t="shared" si="13"/>
        <v>Meerdere</v>
      </c>
      <c r="AD57" s="29" t="str">
        <f t="shared" si="12"/>
        <v>jeugd</v>
      </c>
      <c r="AE57" s="29" t="str">
        <f t="shared" si="12"/>
        <v>man</v>
      </c>
      <c r="AF57" s="29" t="str">
        <f t="shared" si="12"/>
        <v>EFC</v>
      </c>
      <c r="AG57" s="28" t="e">
        <f t="shared" si="0"/>
        <v>#N/A</v>
      </c>
    </row>
    <row r="58" spans="1:52" x14ac:dyDescent="0.2">
      <c r="A58" s="233" t="str">
        <f>IF(Z13&lt;&gt;4,P37,"")</f>
        <v>Het formulier is onjuist of niet compleet ingevuld en zal daarom niet geaccepteerd worden! Neem contact op met Martijn de Haas via scheidsrechters@knas.nl</v>
      </c>
      <c r="B58" s="234"/>
      <c r="C58" s="234"/>
      <c r="D58" s="234"/>
      <c r="E58" s="234"/>
      <c r="F58" s="234"/>
      <c r="G58" s="234"/>
      <c r="H58" s="234"/>
      <c r="I58" s="235"/>
      <c r="J58" s="232" t="s">
        <v>47</v>
      </c>
      <c r="K58" s="142"/>
      <c r="L58" s="142"/>
      <c r="M58" s="55"/>
      <c r="N58" s="60"/>
      <c r="AA58" s="52">
        <v>4233</v>
      </c>
      <c r="AB58" s="30">
        <v>7550</v>
      </c>
      <c r="AC58" s="29" t="str">
        <f t="shared" si="13"/>
        <v>Meerdere</v>
      </c>
      <c r="AD58" s="29" t="str">
        <f t="shared" si="12"/>
        <v>jeugd</v>
      </c>
      <c r="AE58" s="29" t="str">
        <f t="shared" si="12"/>
        <v>man</v>
      </c>
      <c r="AF58" s="29" t="str">
        <f t="shared" si="12"/>
        <v>FIE</v>
      </c>
      <c r="AG58" s="28" t="str">
        <f t="shared" si="0"/>
        <v>TS OVERIGE WEDSTRIJD</v>
      </c>
    </row>
    <row r="59" spans="1:52" x14ac:dyDescent="0.2">
      <c r="A59" s="233"/>
      <c r="B59" s="234"/>
      <c r="C59" s="234"/>
      <c r="D59" s="234"/>
      <c r="E59" s="234"/>
      <c r="F59" s="234"/>
      <c r="G59" s="234"/>
      <c r="H59" s="234"/>
      <c r="I59" s="235"/>
      <c r="J59" s="232" t="s">
        <v>48</v>
      </c>
      <c r="K59" s="142"/>
      <c r="L59" s="142"/>
      <c r="M59" s="55"/>
      <c r="N59" s="60"/>
      <c r="AA59" s="52">
        <v>4234</v>
      </c>
      <c r="AB59" s="30">
        <v>7550</v>
      </c>
      <c r="AC59" s="29" t="str">
        <f t="shared" ref="AC59:AC66" si="14">AC58</f>
        <v>Meerdere</v>
      </c>
      <c r="AD59" s="29" t="str">
        <f t="shared" si="12"/>
        <v>jeugd</v>
      </c>
      <c r="AE59" s="29" t="str">
        <f t="shared" si="12"/>
        <v>man</v>
      </c>
      <c r="AF59" s="29" t="str">
        <f t="shared" si="12"/>
        <v>Titeltoern.</v>
      </c>
      <c r="AG59" s="28" t="str">
        <f t="shared" si="0"/>
        <v>TS OVERIGE WEDSTRIJD</v>
      </c>
    </row>
    <row r="60" spans="1:52" x14ac:dyDescent="0.2">
      <c r="A60" s="233"/>
      <c r="B60" s="234"/>
      <c r="C60" s="234"/>
      <c r="D60" s="234"/>
      <c r="E60" s="234"/>
      <c r="F60" s="234"/>
      <c r="G60" s="234"/>
      <c r="H60" s="234"/>
      <c r="I60" s="235"/>
      <c r="J60" s="217"/>
      <c r="K60" s="218"/>
      <c r="L60" s="218"/>
      <c r="M60" s="218"/>
      <c r="N60" s="219"/>
      <c r="Q60" s="35"/>
      <c r="R60" s="35"/>
      <c r="S60" s="35"/>
      <c r="T60" s="35"/>
      <c r="U60" s="35"/>
      <c r="AA60" s="52">
        <v>4321</v>
      </c>
      <c r="AB60" s="26" t="s">
        <v>89</v>
      </c>
      <c r="AC60" s="29" t="str">
        <f t="shared" si="14"/>
        <v>Meerdere</v>
      </c>
      <c r="AD60" s="29" t="str">
        <f t="shared" si="12"/>
        <v>senioren</v>
      </c>
      <c r="AE60" s="29" t="str">
        <f t="shared" si="12"/>
        <v>vrouw</v>
      </c>
      <c r="AF60" s="29" t="str">
        <f t="shared" si="12"/>
        <v>Internat.</v>
      </c>
      <c r="AG60" s="28" t="e">
        <f t="shared" si="0"/>
        <v>#N/A</v>
      </c>
    </row>
    <row r="61" spans="1:52" x14ac:dyDescent="0.2">
      <c r="A61" s="233"/>
      <c r="B61" s="234"/>
      <c r="C61" s="234"/>
      <c r="D61" s="234"/>
      <c r="E61" s="234"/>
      <c r="F61" s="234"/>
      <c r="G61" s="234"/>
      <c r="H61" s="234"/>
      <c r="I61" s="235"/>
      <c r="J61" s="217"/>
      <c r="K61" s="218"/>
      <c r="L61" s="218"/>
      <c r="M61" s="218"/>
      <c r="N61" s="219"/>
      <c r="Q61" s="49"/>
      <c r="R61" s="49"/>
      <c r="S61" s="49"/>
      <c r="T61" s="49"/>
      <c r="U61" s="49"/>
      <c r="AA61" s="52">
        <v>4322</v>
      </c>
      <c r="AB61" s="26" t="s">
        <v>89</v>
      </c>
      <c r="AC61" s="29" t="str">
        <f t="shared" si="14"/>
        <v>Meerdere</v>
      </c>
      <c r="AD61" s="29" t="str">
        <f t="shared" ref="AD61:AF65" si="15">AD45</f>
        <v>senioren</v>
      </c>
      <c r="AE61" s="29" t="str">
        <f t="shared" si="15"/>
        <v>vrouw</v>
      </c>
      <c r="AF61" s="29" t="str">
        <f t="shared" si="15"/>
        <v>EFC</v>
      </c>
      <c r="AG61" s="28" t="e">
        <f t="shared" si="0"/>
        <v>#N/A</v>
      </c>
    </row>
    <row r="62" spans="1:52" ht="13.5" thickBot="1" x14ac:dyDescent="0.25">
      <c r="A62" s="227" t="s">
        <v>121</v>
      </c>
      <c r="B62" s="228"/>
      <c r="C62" s="228"/>
      <c r="D62" s="229"/>
      <c r="E62" s="230"/>
      <c r="F62" s="230"/>
      <c r="G62" s="230"/>
      <c r="H62" s="230"/>
      <c r="I62" s="231"/>
      <c r="J62" s="220"/>
      <c r="K62" s="221"/>
      <c r="L62" s="221"/>
      <c r="M62" s="221"/>
      <c r="N62" s="222"/>
      <c r="Q62" s="49"/>
      <c r="R62" s="49"/>
      <c r="S62" s="49"/>
      <c r="T62" s="49"/>
      <c r="U62" s="49"/>
      <c r="AA62" s="52">
        <v>4323</v>
      </c>
      <c r="AB62" s="38">
        <v>7541</v>
      </c>
      <c r="AC62" s="29" t="str">
        <f t="shared" si="14"/>
        <v>Meerdere</v>
      </c>
      <c r="AD62" s="29" t="str">
        <f t="shared" si="15"/>
        <v>senioren</v>
      </c>
      <c r="AE62" s="29" t="str">
        <f t="shared" si="15"/>
        <v>vrouw</v>
      </c>
      <c r="AF62" s="29" t="str">
        <f t="shared" si="15"/>
        <v>FIE</v>
      </c>
      <c r="AG62" s="28" t="str">
        <f t="shared" si="0"/>
        <v>TS EK</v>
      </c>
    </row>
    <row r="63" spans="1:52" ht="15" x14ac:dyDescent="0.25">
      <c r="A63" s="223" t="s">
        <v>40</v>
      </c>
      <c r="B63" s="224"/>
      <c r="C63" s="224"/>
      <c r="D63" s="224"/>
      <c r="E63" s="224"/>
      <c r="F63" s="224"/>
      <c r="G63" s="224"/>
      <c r="H63" s="224"/>
      <c r="I63" s="224"/>
      <c r="J63" s="224"/>
      <c r="K63" s="224"/>
      <c r="L63" s="224"/>
      <c r="M63" s="224"/>
      <c r="N63" s="226"/>
      <c r="Q63" s="49"/>
      <c r="R63" s="49"/>
      <c r="S63" s="49"/>
      <c r="T63" s="49"/>
      <c r="U63" s="49"/>
      <c r="AA63" s="52">
        <v>4324</v>
      </c>
      <c r="AB63" s="30">
        <v>7550</v>
      </c>
      <c r="AC63" s="29" t="str">
        <f t="shared" si="14"/>
        <v>Meerdere</v>
      </c>
      <c r="AD63" s="29" t="str">
        <f t="shared" si="15"/>
        <v>senioren</v>
      </c>
      <c r="AE63" s="29" t="str">
        <f t="shared" si="15"/>
        <v>vrouw</v>
      </c>
      <c r="AF63" s="29" t="str">
        <f t="shared" si="15"/>
        <v>Titeltoern.</v>
      </c>
      <c r="AG63" s="28" t="str">
        <f t="shared" si="0"/>
        <v>TS OVERIGE WEDSTRIJD</v>
      </c>
    </row>
    <row r="64" spans="1:52" x14ac:dyDescent="0.2">
      <c r="A64" s="134" t="s">
        <v>46</v>
      </c>
      <c r="B64" s="135"/>
      <c r="C64" s="135"/>
      <c r="D64" s="135"/>
      <c r="E64" s="135"/>
      <c r="F64" s="135"/>
      <c r="G64" s="135"/>
      <c r="H64" s="135"/>
      <c r="I64" s="135"/>
      <c r="J64" s="135"/>
      <c r="K64" s="135"/>
      <c r="L64" s="135"/>
      <c r="M64" s="135"/>
      <c r="N64" s="210"/>
      <c r="Q64" s="35"/>
      <c r="R64" s="35"/>
      <c r="S64" s="35"/>
      <c r="T64" s="35"/>
      <c r="U64" s="35"/>
      <c r="AA64" s="52">
        <v>4331</v>
      </c>
      <c r="AB64" s="26" t="s">
        <v>89</v>
      </c>
      <c r="AC64" s="29" t="str">
        <f t="shared" si="14"/>
        <v>Meerdere</v>
      </c>
      <c r="AD64" s="29">
        <f t="shared" si="15"/>
        <v>0</v>
      </c>
      <c r="AE64" s="29">
        <f t="shared" si="15"/>
        <v>0</v>
      </c>
      <c r="AF64" s="29">
        <f t="shared" si="15"/>
        <v>0</v>
      </c>
      <c r="AG64" s="28" t="e">
        <f t="shared" si="0"/>
        <v>#N/A</v>
      </c>
    </row>
    <row r="65" spans="1:33" x14ac:dyDescent="0.2">
      <c r="A65" s="209" t="s">
        <v>122</v>
      </c>
      <c r="B65" s="135"/>
      <c r="C65" s="135"/>
      <c r="D65" s="135"/>
      <c r="E65" s="135"/>
      <c r="F65" s="135"/>
      <c r="G65" s="135"/>
      <c r="H65" s="135"/>
      <c r="I65" s="135"/>
      <c r="J65" s="135"/>
      <c r="K65" s="135"/>
      <c r="L65" s="135"/>
      <c r="M65" s="135"/>
      <c r="N65" s="210"/>
      <c r="AA65" s="52">
        <v>4332</v>
      </c>
      <c r="AB65" s="26" t="s">
        <v>89</v>
      </c>
      <c r="AC65" s="29" t="str">
        <f t="shared" si="14"/>
        <v>Meerdere</v>
      </c>
      <c r="AD65" s="29">
        <f t="shared" si="15"/>
        <v>0</v>
      </c>
      <c r="AE65" s="29">
        <f t="shared" si="15"/>
        <v>0</v>
      </c>
      <c r="AF65" s="29">
        <f t="shared" si="15"/>
        <v>0</v>
      </c>
      <c r="AG65" s="28" t="e">
        <f t="shared" si="0"/>
        <v>#N/A</v>
      </c>
    </row>
    <row r="66" spans="1:33" ht="12.75" customHeight="1" x14ac:dyDescent="0.2">
      <c r="A66" s="209" t="s">
        <v>123</v>
      </c>
      <c r="B66" s="135"/>
      <c r="C66" s="135"/>
      <c r="D66" s="135"/>
      <c r="E66" s="135"/>
      <c r="F66" s="135"/>
      <c r="G66" s="135"/>
      <c r="H66" s="135"/>
      <c r="I66" s="135"/>
      <c r="J66" s="135"/>
      <c r="K66" s="135"/>
      <c r="L66" s="135"/>
      <c r="M66" s="135"/>
      <c r="N66" s="210"/>
      <c r="AA66" s="52">
        <v>4333</v>
      </c>
      <c r="AB66" s="38">
        <v>7541</v>
      </c>
      <c r="AC66" s="29" t="str">
        <f t="shared" si="14"/>
        <v>Meerdere</v>
      </c>
      <c r="AD66" s="29">
        <f t="shared" ref="AD66:AF67" si="16">AD50</f>
        <v>0</v>
      </c>
      <c r="AE66" s="29">
        <f t="shared" si="16"/>
        <v>0</v>
      </c>
      <c r="AF66" s="29" t="str">
        <f t="shared" si="16"/>
        <v>FIE</v>
      </c>
      <c r="AG66" s="28" t="str">
        <f t="shared" si="0"/>
        <v>TS EK</v>
      </c>
    </row>
    <row r="67" spans="1:33" x14ac:dyDescent="0.2">
      <c r="A67" s="54" t="s">
        <v>93</v>
      </c>
      <c r="B67" s="35"/>
      <c r="C67" s="35"/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27"/>
      <c r="AA67" s="52">
        <v>4334</v>
      </c>
      <c r="AB67" s="30">
        <v>7550</v>
      </c>
      <c r="AC67" s="29" t="str">
        <f>AC66</f>
        <v>Meerdere</v>
      </c>
      <c r="AD67" s="29">
        <f t="shared" si="16"/>
        <v>0</v>
      </c>
      <c r="AE67" s="29">
        <f t="shared" si="16"/>
        <v>0</v>
      </c>
      <c r="AF67" s="29" t="str">
        <f t="shared" si="16"/>
        <v>Titeltoern.</v>
      </c>
      <c r="AG67" s="28" t="str">
        <f t="shared" si="0"/>
        <v>TS OVERIGE WEDSTRIJD</v>
      </c>
    </row>
    <row r="68" spans="1:33" ht="13.5" customHeight="1" thickBot="1" x14ac:dyDescent="0.25">
      <c r="A68" s="211" t="s">
        <v>140</v>
      </c>
      <c r="B68" s="212"/>
      <c r="C68" s="212"/>
      <c r="D68" s="212"/>
      <c r="E68" s="212"/>
      <c r="F68" s="212"/>
      <c r="G68" s="212"/>
      <c r="H68" s="212"/>
      <c r="I68" s="212"/>
      <c r="J68" s="212"/>
      <c r="K68" s="212"/>
      <c r="L68" s="212"/>
      <c r="M68" s="212"/>
      <c r="N68" s="213"/>
    </row>
    <row r="69" spans="1:33" ht="7.5" customHeight="1" x14ac:dyDescent="0.2"/>
    <row r="70" spans="1:33" hidden="1" x14ac:dyDescent="0.2"/>
    <row r="71" spans="1:33" hidden="1" x14ac:dyDescent="0.2"/>
    <row r="72" spans="1:33" hidden="1" x14ac:dyDescent="0.2"/>
    <row r="73" spans="1:33" hidden="1" x14ac:dyDescent="0.2"/>
    <row r="74" spans="1:33" hidden="1" x14ac:dyDescent="0.2"/>
    <row r="75" spans="1:33" hidden="1" x14ac:dyDescent="0.2"/>
    <row r="76" spans="1:33" hidden="1" x14ac:dyDescent="0.2"/>
    <row r="77" spans="1:33" hidden="1" x14ac:dyDescent="0.2"/>
    <row r="78" spans="1:33" hidden="1" x14ac:dyDescent="0.2"/>
    <row r="79" spans="1:33" hidden="1" x14ac:dyDescent="0.2"/>
    <row r="80" spans="1:33" hidden="1" x14ac:dyDescent="0.2"/>
    <row r="81" hidden="1" x14ac:dyDescent="0.2"/>
    <row r="82" hidden="1" x14ac:dyDescent="0.2"/>
    <row r="83" hidden="1" x14ac:dyDescent="0.2"/>
    <row r="84" hidden="1" x14ac:dyDescent="0.2"/>
    <row r="85" hidden="1" x14ac:dyDescent="0.2"/>
    <row r="86" hidden="1" x14ac:dyDescent="0.2"/>
    <row r="87" hidden="1" x14ac:dyDescent="0.2"/>
    <row r="88" hidden="1" x14ac:dyDescent="0.2"/>
    <row r="89" hidden="1" x14ac:dyDescent="0.2"/>
    <row r="90" hidden="1" x14ac:dyDescent="0.2"/>
    <row r="91" hidden="1" x14ac:dyDescent="0.2"/>
    <row r="92" hidden="1" x14ac:dyDescent="0.2"/>
    <row r="93" hidden="1" x14ac:dyDescent="0.2"/>
    <row r="94" hidden="1" x14ac:dyDescent="0.2"/>
    <row r="95" hidden="1" x14ac:dyDescent="0.2"/>
    <row r="96" hidden="1" x14ac:dyDescent="0.2"/>
    <row r="97" hidden="1" x14ac:dyDescent="0.2"/>
    <row r="98" hidden="1" x14ac:dyDescent="0.2"/>
    <row r="99" hidden="1" x14ac:dyDescent="0.2"/>
    <row r="100" hidden="1" x14ac:dyDescent="0.2"/>
    <row r="101" hidden="1" x14ac:dyDescent="0.2"/>
    <row r="102" hidden="1" x14ac:dyDescent="0.2"/>
    <row r="103" hidden="1" x14ac:dyDescent="0.2"/>
    <row r="104" hidden="1" x14ac:dyDescent="0.2"/>
    <row r="105" hidden="1" x14ac:dyDescent="0.2"/>
    <row r="106" hidden="1" x14ac:dyDescent="0.2"/>
    <row r="107" hidden="1" x14ac:dyDescent="0.2"/>
    <row r="108" hidden="1" x14ac:dyDescent="0.2"/>
    <row r="109" hidden="1" x14ac:dyDescent="0.2"/>
    <row r="110" hidden="1" x14ac:dyDescent="0.2"/>
    <row r="111" hidden="1" x14ac:dyDescent="0.2"/>
    <row r="112" hidden="1" x14ac:dyDescent="0.2"/>
    <row r="113" hidden="1" x14ac:dyDescent="0.2"/>
    <row r="114" hidden="1" x14ac:dyDescent="0.2"/>
    <row r="115" hidden="1" x14ac:dyDescent="0.2"/>
    <row r="116" hidden="1" x14ac:dyDescent="0.2"/>
    <row r="117" hidden="1" x14ac:dyDescent="0.2"/>
    <row r="118" hidden="1" x14ac:dyDescent="0.2"/>
    <row r="119" hidden="1" x14ac:dyDescent="0.2"/>
    <row r="120" hidden="1" x14ac:dyDescent="0.2"/>
    <row r="121" hidden="1" x14ac:dyDescent="0.2"/>
    <row r="122" hidden="1" x14ac:dyDescent="0.2"/>
    <row r="123" hidden="1" x14ac:dyDescent="0.2"/>
    <row r="124" hidden="1" x14ac:dyDescent="0.2"/>
    <row r="125" hidden="1" x14ac:dyDescent="0.2"/>
    <row r="126" hidden="1" x14ac:dyDescent="0.2"/>
    <row r="127" hidden="1" x14ac:dyDescent="0.2"/>
    <row r="128" hidden="1" x14ac:dyDescent="0.2"/>
    <row r="129" hidden="1" x14ac:dyDescent="0.2"/>
    <row r="130" ht="3" hidden="1" customHeight="1" x14ac:dyDescent="0.2"/>
    <row r="131" hidden="1" x14ac:dyDescent="0.2"/>
  </sheetData>
  <sheetProtection selectLockedCells="1"/>
  <autoFilter ref="AA2:AG67"/>
  <mergeCells count="124">
    <mergeCell ref="A53:N56"/>
    <mergeCell ref="A21:N21"/>
    <mergeCell ref="C45:I45"/>
    <mergeCell ref="C46:I46"/>
    <mergeCell ref="C47:I47"/>
    <mergeCell ref="J47:K47"/>
    <mergeCell ref="J48:K48"/>
    <mergeCell ref="C48:I48"/>
    <mergeCell ref="C49:I49"/>
    <mergeCell ref="A43:B43"/>
    <mergeCell ref="A45:B49"/>
    <mergeCell ref="A51:N52"/>
    <mergeCell ref="A50:L50"/>
    <mergeCell ref="A33:B34"/>
    <mergeCell ref="C39:I39"/>
    <mergeCell ref="C38:I38"/>
    <mergeCell ref="C40:I40"/>
    <mergeCell ref="C41:I41"/>
    <mergeCell ref="A35:B37"/>
    <mergeCell ref="A38:B40"/>
    <mergeCell ref="A41:B42"/>
    <mergeCell ref="A28:B28"/>
    <mergeCell ref="A26:N27"/>
    <mergeCell ref="A30:B32"/>
    <mergeCell ref="A20:B20"/>
    <mergeCell ref="A19:B19"/>
    <mergeCell ref="A18:B18"/>
    <mergeCell ref="A17:B17"/>
    <mergeCell ref="L22:N22"/>
    <mergeCell ref="A65:N65"/>
    <mergeCell ref="A66:N66"/>
    <mergeCell ref="A68:N68"/>
    <mergeCell ref="J57:N57"/>
    <mergeCell ref="J60:N62"/>
    <mergeCell ref="A57:I57"/>
    <mergeCell ref="A63:N63"/>
    <mergeCell ref="A64:N64"/>
    <mergeCell ref="A62:C62"/>
    <mergeCell ref="D62:I62"/>
    <mergeCell ref="J58:L58"/>
    <mergeCell ref="J59:L59"/>
    <mergeCell ref="A58:I61"/>
    <mergeCell ref="J41:K41"/>
    <mergeCell ref="J42:K42"/>
    <mergeCell ref="J34:K34"/>
    <mergeCell ref="F34:H34"/>
    <mergeCell ref="J33:K33"/>
    <mergeCell ref="C19:H19"/>
    <mergeCell ref="A1:N1"/>
    <mergeCell ref="L17:N17"/>
    <mergeCell ref="A2:N2"/>
    <mergeCell ref="L25:N25"/>
    <mergeCell ref="C24:H24"/>
    <mergeCell ref="C25:H25"/>
    <mergeCell ref="C3:N3"/>
    <mergeCell ref="G7:H7"/>
    <mergeCell ref="L24:N24"/>
    <mergeCell ref="L19:N19"/>
    <mergeCell ref="L20:N20"/>
    <mergeCell ref="L23:N23"/>
    <mergeCell ref="C23:H23"/>
    <mergeCell ref="M13:N13"/>
    <mergeCell ref="M12:N12"/>
    <mergeCell ref="C17:H17"/>
    <mergeCell ref="J10:N10"/>
    <mergeCell ref="I6:N6"/>
    <mergeCell ref="I7:N7"/>
    <mergeCell ref="I8:N8"/>
    <mergeCell ref="C10:I10"/>
    <mergeCell ref="C6:D6"/>
    <mergeCell ref="C7:D7"/>
    <mergeCell ref="C8:D8"/>
    <mergeCell ref="C20:H20"/>
    <mergeCell ref="I30:J30"/>
    <mergeCell ref="C22:H22"/>
    <mergeCell ref="I23:K23"/>
    <mergeCell ref="I24:K24"/>
    <mergeCell ref="I25:K25"/>
    <mergeCell ref="I22:K22"/>
    <mergeCell ref="I18:K18"/>
    <mergeCell ref="I19:K19"/>
    <mergeCell ref="I20:K20"/>
    <mergeCell ref="C9:D9"/>
    <mergeCell ref="J11:L11"/>
    <mergeCell ref="J13:L13"/>
    <mergeCell ref="J12:L12"/>
    <mergeCell ref="G6:H6"/>
    <mergeCell ref="M11:N11"/>
    <mergeCell ref="I17:K17"/>
    <mergeCell ref="C4:D5"/>
    <mergeCell ref="E4:F5"/>
    <mergeCell ref="G4:H5"/>
    <mergeCell ref="I4:N5"/>
    <mergeCell ref="G9:H9"/>
    <mergeCell ref="G8:H8"/>
    <mergeCell ref="E6:F6"/>
    <mergeCell ref="E7:F7"/>
    <mergeCell ref="E8:F8"/>
    <mergeCell ref="E9:F9"/>
    <mergeCell ref="I9:N9"/>
    <mergeCell ref="A44:B44"/>
    <mergeCell ref="E44:F44"/>
    <mergeCell ref="A15:N16"/>
    <mergeCell ref="E43:F43"/>
    <mergeCell ref="J46:K46"/>
    <mergeCell ref="J39:K39"/>
    <mergeCell ref="Q31:S31"/>
    <mergeCell ref="J49:K49"/>
    <mergeCell ref="J45:K45"/>
    <mergeCell ref="J38:K38"/>
    <mergeCell ref="I31:J31"/>
    <mergeCell ref="I32:J32"/>
    <mergeCell ref="J35:K35"/>
    <mergeCell ref="K40:L40"/>
    <mergeCell ref="J36:K36"/>
    <mergeCell ref="J37:K37"/>
    <mergeCell ref="P33:R33"/>
    <mergeCell ref="P34:R34"/>
    <mergeCell ref="C42:I42"/>
    <mergeCell ref="C18:H18"/>
    <mergeCell ref="C28:N28"/>
    <mergeCell ref="F33:H33"/>
    <mergeCell ref="K32:L32"/>
    <mergeCell ref="L18:N18"/>
  </mergeCells>
  <phoneticPr fontId="0" type="noConversion"/>
  <conditionalFormatting sqref="A58:I61">
    <cfRule type="expression" dxfId="9" priority="1" stopIfTrue="1">
      <formula>$Z$13&lt;&gt;4</formula>
    </cfRule>
  </conditionalFormatting>
  <conditionalFormatting sqref="C6:D9">
    <cfRule type="expression" dxfId="8" priority="2" stopIfTrue="1">
      <formula>$R$12&lt;&gt;1</formula>
    </cfRule>
  </conditionalFormatting>
  <conditionalFormatting sqref="G6:H9">
    <cfRule type="expression" dxfId="7" priority="3" stopIfTrue="1">
      <formula>$V$12&lt;&gt;1</formula>
    </cfRule>
  </conditionalFormatting>
  <conditionalFormatting sqref="I6:N9">
    <cfRule type="expression" dxfId="6" priority="4" stopIfTrue="1">
      <formula>$Y$12&lt;&gt;1</formula>
    </cfRule>
  </conditionalFormatting>
  <conditionalFormatting sqref="E6:F9">
    <cfRule type="expression" dxfId="5" priority="5" stopIfTrue="1">
      <formula>$T$12&lt;&gt;1</formula>
    </cfRule>
  </conditionalFormatting>
  <conditionalFormatting sqref="C3:N3">
    <cfRule type="expression" dxfId="4" priority="6" stopIfTrue="1">
      <formula>$Z$13&lt;&gt;4</formula>
    </cfRule>
  </conditionalFormatting>
  <conditionalFormatting sqref="C4:D5">
    <cfRule type="expression" dxfId="3" priority="7" stopIfTrue="1">
      <formula>$R$12&lt;&gt;1</formula>
    </cfRule>
  </conditionalFormatting>
  <conditionalFormatting sqref="E4:F5">
    <cfRule type="expression" dxfId="2" priority="8" stopIfTrue="1">
      <formula>$T$12&lt;&gt;1</formula>
    </cfRule>
  </conditionalFormatting>
  <conditionalFormatting sqref="G4:H5">
    <cfRule type="expression" dxfId="1" priority="9" stopIfTrue="1">
      <formula>$V$12&lt;&gt;1</formula>
    </cfRule>
  </conditionalFormatting>
  <conditionalFormatting sqref="I4:N5">
    <cfRule type="expression" dxfId="0" priority="10" stopIfTrue="1">
      <formula>$Y$12&lt;&gt;1</formula>
    </cfRule>
  </conditionalFormatting>
  <hyperlinks>
    <hyperlink ref="E13" r:id="rId1"/>
  </hyperlinks>
  <printOptions horizontalCentered="1" verticalCentered="1"/>
  <pageMargins left="0.78740157480314965" right="0.78740157480314965" top="0.78740157480314965" bottom="0.78740157480314965" header="0.51181102362204722" footer="0.51181102362204722"/>
  <pageSetup paperSize="9" scale="85" orientation="portrait" blackAndWhite="1" r:id="rId2"/>
  <headerFooter alignWithMargins="0">
    <oddFooter>&amp;LPrintdatum: &amp;D&amp;RVersie: 20170201 (met deze versie vervallen alle voorgaande)</oddFooter>
  </headerFooter>
  <rowBreaks count="1" manualBreakCount="1">
    <brk id="67" max="16383" man="1"/>
  </rowBreaks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9" r:id="rId5" name="Check Box 25">
              <controlPr defaultSize="0" autoFill="0" autoLine="0" autoPict="0">
                <anchor moveWithCells="1">
                  <from>
                    <xdr:col>2</xdr:col>
                    <xdr:colOff>0</xdr:colOff>
                    <xdr:row>4</xdr:row>
                    <xdr:rowOff>152400</xdr:rowOff>
                  </from>
                  <to>
                    <xdr:col>2</xdr:col>
                    <xdr:colOff>609600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6" name="Check Box 26">
              <controlPr defaultSize="0" autoFill="0" autoLine="0" autoPict="0">
                <anchor moveWithCells="1">
                  <from>
                    <xdr:col>2</xdr:col>
                    <xdr:colOff>0</xdr:colOff>
                    <xdr:row>6</xdr:row>
                    <xdr:rowOff>0</xdr:rowOff>
                  </from>
                  <to>
                    <xdr:col>2</xdr:col>
                    <xdr:colOff>542925</xdr:colOff>
                    <xdr:row>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7" name="Check Box 27">
              <controlPr defaultSize="0" autoFill="0" autoLine="0" autoPict="0">
                <anchor moveWithCells="1">
                  <from>
                    <xdr:col>2</xdr:col>
                    <xdr:colOff>0</xdr:colOff>
                    <xdr:row>6</xdr:row>
                    <xdr:rowOff>152400</xdr:rowOff>
                  </from>
                  <to>
                    <xdr:col>2</xdr:col>
                    <xdr:colOff>514350</xdr:colOff>
                    <xdr:row>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8" name="Check Box 28">
              <controlPr defaultSize="0" autoFill="0" autoLine="0" autoPict="0">
                <anchor moveWithCells="1">
                  <from>
                    <xdr:col>4</xdr:col>
                    <xdr:colOff>0</xdr:colOff>
                    <xdr:row>6</xdr:row>
                    <xdr:rowOff>0</xdr:rowOff>
                  </from>
                  <to>
                    <xdr:col>5</xdr:col>
                    <xdr:colOff>228600</xdr:colOff>
                    <xdr:row>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9" name="Check Box 29">
              <controlPr defaultSize="0" autoFill="0" autoLine="0" autoPict="0">
                <anchor moveWithCells="1">
                  <from>
                    <xdr:col>4</xdr:col>
                    <xdr:colOff>0</xdr:colOff>
                    <xdr:row>7</xdr:row>
                    <xdr:rowOff>0</xdr:rowOff>
                  </from>
                  <to>
                    <xdr:col>5</xdr:col>
                    <xdr:colOff>285750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10" name="Check Box 30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123825</xdr:rowOff>
                  </from>
                  <to>
                    <xdr:col>14</xdr:col>
                    <xdr:colOff>0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11" name="Check Box 31">
              <controlPr defaultSize="0" autoFill="0" autoLine="0" autoPict="0">
                <anchor moveWithCells="1">
                  <from>
                    <xdr:col>8</xdr:col>
                    <xdr:colOff>0</xdr:colOff>
                    <xdr:row>6</xdr:row>
                    <xdr:rowOff>142875</xdr:rowOff>
                  </from>
                  <to>
                    <xdr:col>13</xdr:col>
                    <xdr:colOff>171450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12" name="Check Box 33">
              <controlPr defaultSize="0" autoFill="0" autoLine="0" autoPict="0">
                <anchor moveWithCells="1">
                  <from>
                    <xdr:col>8</xdr:col>
                    <xdr:colOff>0</xdr:colOff>
                    <xdr:row>7</xdr:row>
                    <xdr:rowOff>142875</xdr:rowOff>
                  </from>
                  <to>
                    <xdr:col>13</xdr:col>
                    <xdr:colOff>38100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13" name="Check Box 35">
              <controlPr defaultSize="0" autoFill="0" autoLine="0" autoPict="0">
                <anchor moveWithCells="1">
                  <from>
                    <xdr:col>2</xdr:col>
                    <xdr:colOff>0</xdr:colOff>
                    <xdr:row>7</xdr:row>
                    <xdr:rowOff>152400</xdr:rowOff>
                  </from>
                  <to>
                    <xdr:col>3</xdr:col>
                    <xdr:colOff>28575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14" name="Check Box 37">
              <controlPr defaultSize="0" autoFill="0" autoLine="0" autoPict="0">
                <anchor moveWithCells="1">
                  <from>
                    <xdr:col>6</xdr:col>
                    <xdr:colOff>0</xdr:colOff>
                    <xdr:row>5</xdr:row>
                    <xdr:rowOff>76200</xdr:rowOff>
                  </from>
                  <to>
                    <xdr:col>7</xdr:col>
                    <xdr:colOff>314325</xdr:colOff>
                    <xdr:row>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15" name="Check Box 38">
              <controlPr defaultSize="0" autoFill="0" autoLine="0" autoPict="0">
                <anchor moveWithCells="1">
                  <from>
                    <xdr:col>6</xdr:col>
                    <xdr:colOff>0</xdr:colOff>
                    <xdr:row>6</xdr:row>
                    <xdr:rowOff>47625</xdr:rowOff>
                  </from>
                  <to>
                    <xdr:col>7</xdr:col>
                    <xdr:colOff>104775</xdr:colOff>
                    <xdr:row>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16" name="Check Box 39">
              <controlPr defaultSize="0" autoFill="0" autoLine="0" autoPict="0">
                <anchor moveWithCells="1">
                  <from>
                    <xdr:col>6</xdr:col>
                    <xdr:colOff>0</xdr:colOff>
                    <xdr:row>7</xdr:row>
                    <xdr:rowOff>38100</xdr:rowOff>
                  </from>
                  <to>
                    <xdr:col>8</xdr:col>
                    <xdr:colOff>0</xdr:colOff>
                    <xdr:row>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17" name="Check Box 40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0</xdr:rowOff>
                  </from>
                  <to>
                    <xdr:col>14</xdr:col>
                    <xdr:colOff>0</xdr:colOff>
                    <xdr:row>6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Blad2">
    <pageSetUpPr fitToPage="1"/>
  </sheetPr>
  <dimension ref="A1:M63"/>
  <sheetViews>
    <sheetView workbookViewId="0">
      <selection sqref="A1:M2"/>
    </sheetView>
  </sheetViews>
  <sheetFormatPr defaultColWidth="0" defaultRowHeight="12.75" zeroHeight="1" x14ac:dyDescent="0.2"/>
  <cols>
    <col min="1" max="2" width="9.140625" customWidth="1"/>
    <col min="3" max="7" width="5" customWidth="1"/>
    <col min="8" max="8" width="6.5703125" customWidth="1"/>
    <col min="9" max="9" width="6.85546875" customWidth="1"/>
    <col min="10" max="10" width="6.5703125" customWidth="1"/>
    <col min="11" max="11" width="8.140625" customWidth="1"/>
    <col min="12" max="12" width="11" customWidth="1"/>
    <col min="13" max="13" width="9.140625" customWidth="1"/>
    <col min="14" max="14" width="1" customWidth="1"/>
  </cols>
  <sheetData>
    <row r="1" spans="1:13" ht="15.75" x14ac:dyDescent="0.25">
      <c r="A1" s="282" t="s">
        <v>0</v>
      </c>
      <c r="B1" s="283"/>
      <c r="C1" s="283"/>
      <c r="D1" s="283"/>
      <c r="E1" s="283"/>
      <c r="F1" s="283"/>
      <c r="G1" s="283"/>
      <c r="H1" s="283"/>
      <c r="I1" s="283"/>
      <c r="J1" s="283"/>
      <c r="K1" s="283"/>
      <c r="L1" s="283"/>
      <c r="M1" s="284"/>
    </row>
    <row r="2" spans="1:13" ht="15.75" x14ac:dyDescent="0.25">
      <c r="A2" s="279" t="s">
        <v>26</v>
      </c>
      <c r="B2" s="280"/>
      <c r="C2" s="280"/>
      <c r="D2" s="280"/>
      <c r="E2" s="280"/>
      <c r="F2" s="280"/>
      <c r="G2" s="280"/>
      <c r="H2" s="280"/>
      <c r="I2" s="280"/>
      <c r="J2" s="280"/>
      <c r="K2" s="280"/>
      <c r="L2" s="280"/>
      <c r="M2" s="281"/>
    </row>
    <row r="3" spans="1:13" x14ac:dyDescent="0.2">
      <c r="A3" s="4"/>
      <c r="B3" s="1"/>
      <c r="C3" s="1" t="s">
        <v>49</v>
      </c>
      <c r="D3" s="1"/>
      <c r="E3" s="1"/>
      <c r="F3" s="1"/>
      <c r="G3" s="1"/>
      <c r="H3" s="1"/>
      <c r="I3" s="1"/>
      <c r="J3" s="1"/>
      <c r="K3" s="1"/>
      <c r="L3" s="1"/>
      <c r="M3" s="5"/>
    </row>
    <row r="4" spans="1:13" x14ac:dyDescent="0.2">
      <c r="A4" s="4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5"/>
    </row>
    <row r="5" spans="1:13" x14ac:dyDescent="0.2">
      <c r="A5" s="4"/>
      <c r="B5" s="1"/>
      <c r="C5" s="1" t="s">
        <v>6</v>
      </c>
      <c r="D5" s="1"/>
      <c r="E5" s="1"/>
      <c r="F5" s="1"/>
      <c r="G5" s="14"/>
      <c r="H5" s="1" t="s">
        <v>9</v>
      </c>
      <c r="I5" s="1"/>
      <c r="J5" s="1"/>
      <c r="K5" s="1"/>
      <c r="L5" s="1"/>
      <c r="M5" s="5"/>
    </row>
    <row r="6" spans="1:13" x14ac:dyDescent="0.2">
      <c r="A6" s="4"/>
      <c r="B6" s="1"/>
      <c r="C6" s="1"/>
      <c r="D6" s="1"/>
      <c r="E6" s="1"/>
      <c r="F6" s="1"/>
      <c r="G6" s="14"/>
      <c r="H6" s="1" t="s">
        <v>8</v>
      </c>
      <c r="I6" s="1"/>
      <c r="J6" s="1"/>
      <c r="K6" s="1"/>
      <c r="L6" s="1"/>
      <c r="M6" s="5"/>
    </row>
    <row r="7" spans="1:13" x14ac:dyDescent="0.2">
      <c r="A7" s="4"/>
      <c r="B7" s="1"/>
      <c r="C7" s="1"/>
      <c r="D7" s="1"/>
      <c r="E7" s="1"/>
      <c r="F7" s="1"/>
      <c r="G7" s="14"/>
      <c r="H7" s="1" t="s">
        <v>10</v>
      </c>
      <c r="I7" s="1"/>
      <c r="J7" s="1"/>
      <c r="K7" s="1"/>
      <c r="L7" s="1"/>
      <c r="M7" s="5"/>
    </row>
    <row r="8" spans="1:13" x14ac:dyDescent="0.2">
      <c r="A8" s="4"/>
      <c r="B8" s="1"/>
      <c r="C8" s="2" t="s">
        <v>12</v>
      </c>
      <c r="D8" s="2"/>
      <c r="E8" s="2"/>
      <c r="F8" s="2"/>
      <c r="G8" s="2"/>
      <c r="H8" s="2"/>
      <c r="I8" s="2"/>
      <c r="J8" s="2"/>
      <c r="K8" s="2"/>
      <c r="L8" s="2"/>
      <c r="M8" s="6"/>
    </row>
    <row r="9" spans="1:13" x14ac:dyDescent="0.2">
      <c r="A9" s="4"/>
      <c r="B9" s="1"/>
      <c r="C9" s="1" t="s">
        <v>13</v>
      </c>
      <c r="D9" s="1"/>
      <c r="E9" s="1"/>
      <c r="F9" s="1"/>
      <c r="G9" s="1"/>
      <c r="H9" s="1"/>
      <c r="I9" s="1"/>
      <c r="J9" s="1"/>
      <c r="K9" s="1"/>
      <c r="L9" s="1"/>
      <c r="M9" s="5"/>
    </row>
    <row r="10" spans="1:13" x14ac:dyDescent="0.2">
      <c r="A10" s="4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5"/>
    </row>
    <row r="11" spans="1:13" x14ac:dyDescent="0.2">
      <c r="A11" s="4"/>
      <c r="B11" s="1"/>
      <c r="C11" s="7"/>
      <c r="D11" s="7"/>
      <c r="E11" s="7"/>
      <c r="F11" s="7"/>
      <c r="G11" s="7"/>
      <c r="H11" s="1"/>
      <c r="I11" s="1"/>
      <c r="J11" s="1"/>
      <c r="K11" s="1"/>
      <c r="L11" s="1"/>
      <c r="M11" s="5"/>
    </row>
    <row r="12" spans="1:13" x14ac:dyDescent="0.2">
      <c r="A12" s="4"/>
      <c r="B12" s="1"/>
      <c r="C12" s="25"/>
      <c r="D12" s="7"/>
      <c r="E12" s="7"/>
      <c r="F12" s="7"/>
      <c r="G12" s="7"/>
      <c r="H12" s="1"/>
      <c r="I12" s="1"/>
      <c r="J12" s="1"/>
      <c r="K12" s="1"/>
      <c r="L12" s="1"/>
      <c r="M12" s="5"/>
    </row>
    <row r="13" spans="1:13" x14ac:dyDescent="0.2">
      <c r="A13" s="4"/>
      <c r="B13" s="1"/>
      <c r="C13" s="7"/>
      <c r="D13" s="7"/>
      <c r="E13" s="7"/>
      <c r="F13" s="7"/>
      <c r="G13" s="7"/>
      <c r="H13" s="1"/>
      <c r="I13" s="1"/>
      <c r="J13" s="1"/>
      <c r="K13" s="1"/>
      <c r="L13" s="1"/>
      <c r="M13" s="5"/>
    </row>
    <row r="14" spans="1:13" x14ac:dyDescent="0.2">
      <c r="A14" s="8"/>
      <c r="B14" s="2"/>
      <c r="C14" s="3"/>
      <c r="D14" s="3"/>
      <c r="E14" s="3"/>
      <c r="F14" s="3"/>
      <c r="G14" s="3"/>
      <c r="H14" s="2"/>
      <c r="I14" s="2"/>
      <c r="J14" s="2"/>
      <c r="K14" s="2"/>
      <c r="L14" s="2"/>
      <c r="M14" s="6"/>
    </row>
    <row r="15" spans="1:13" x14ac:dyDescent="0.2">
      <c r="A15" s="9" t="s">
        <v>50</v>
      </c>
      <c r="B15" s="1"/>
      <c r="C15" s="1"/>
      <c r="D15" s="1"/>
      <c r="E15" s="7"/>
      <c r="F15" s="7"/>
      <c r="G15" s="7"/>
      <c r="H15" s="1"/>
      <c r="I15" s="1"/>
      <c r="J15" s="1"/>
      <c r="K15" s="1"/>
      <c r="L15" s="1"/>
      <c r="M15" s="5"/>
    </row>
    <row r="16" spans="1:13" x14ac:dyDescent="0.2">
      <c r="A16" s="16"/>
      <c r="B16" s="17"/>
      <c r="C16" s="18"/>
      <c r="D16" s="18"/>
      <c r="E16" s="18"/>
      <c r="F16" s="18"/>
      <c r="G16" s="18"/>
      <c r="H16" s="17"/>
      <c r="I16" s="17"/>
      <c r="J16" s="17"/>
      <c r="K16" s="17"/>
      <c r="L16" s="17"/>
      <c r="M16" s="19"/>
    </row>
    <row r="17" spans="1:13" x14ac:dyDescent="0.2">
      <c r="A17" s="16"/>
      <c r="B17" s="17"/>
      <c r="C17" s="18"/>
      <c r="D17" s="18"/>
      <c r="E17" s="18"/>
      <c r="F17" s="18"/>
      <c r="G17" s="18"/>
      <c r="H17" s="17"/>
      <c r="I17" s="17"/>
      <c r="J17" s="17"/>
      <c r="K17" s="17"/>
      <c r="L17" s="17"/>
      <c r="M17" s="19"/>
    </row>
    <row r="18" spans="1:13" x14ac:dyDescent="0.2">
      <c r="A18" s="21"/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2"/>
    </row>
    <row r="19" spans="1:13" x14ac:dyDescent="0.2">
      <c r="A19" s="21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2"/>
    </row>
    <row r="20" spans="1:13" x14ac:dyDescent="0.2">
      <c r="A20" s="21"/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2"/>
    </row>
    <row r="21" spans="1:13" x14ac:dyDescent="0.2">
      <c r="A21" s="21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2"/>
    </row>
    <row r="22" spans="1:13" x14ac:dyDescent="0.2">
      <c r="A22" s="21"/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2"/>
    </row>
    <row r="23" spans="1:13" x14ac:dyDescent="0.2">
      <c r="A23" s="21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2"/>
    </row>
    <row r="24" spans="1:13" x14ac:dyDescent="0.2">
      <c r="A24" s="21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2"/>
    </row>
    <row r="25" spans="1:13" x14ac:dyDescent="0.2">
      <c r="A25" s="21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2"/>
    </row>
    <row r="26" spans="1:13" x14ac:dyDescent="0.2">
      <c r="A26" s="21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2"/>
    </row>
    <row r="27" spans="1:13" x14ac:dyDescent="0.2">
      <c r="A27" s="21"/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2"/>
    </row>
    <row r="28" spans="1:13" x14ac:dyDescent="0.2">
      <c r="A28" s="21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2"/>
    </row>
    <row r="29" spans="1:13" x14ac:dyDescent="0.2">
      <c r="A29" s="21"/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2"/>
    </row>
    <row r="30" spans="1:13" x14ac:dyDescent="0.2">
      <c r="A30" s="21"/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2"/>
    </row>
    <row r="31" spans="1:13" x14ac:dyDescent="0.2">
      <c r="A31" s="21"/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2"/>
    </row>
    <row r="32" spans="1:13" x14ac:dyDescent="0.2">
      <c r="A32" s="21"/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2"/>
    </row>
    <row r="33" spans="1:13" x14ac:dyDescent="0.2">
      <c r="A33" s="21"/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2"/>
    </row>
    <row r="34" spans="1:13" x14ac:dyDescent="0.2">
      <c r="A34" s="21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2"/>
    </row>
    <row r="35" spans="1:13" x14ac:dyDescent="0.2">
      <c r="A35" s="21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2"/>
    </row>
    <row r="36" spans="1:13" x14ac:dyDescent="0.2">
      <c r="A36" s="21"/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2"/>
    </row>
    <row r="37" spans="1:13" x14ac:dyDescent="0.2">
      <c r="A37" s="21"/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2"/>
    </row>
    <row r="38" spans="1:13" x14ac:dyDescent="0.2">
      <c r="A38" s="21"/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2"/>
    </row>
    <row r="39" spans="1:13" x14ac:dyDescent="0.2">
      <c r="A39" s="21"/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2"/>
    </row>
    <row r="40" spans="1:13" x14ac:dyDescent="0.2">
      <c r="A40" s="21"/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2"/>
    </row>
    <row r="41" spans="1:13" x14ac:dyDescent="0.2">
      <c r="A41" s="21"/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2"/>
    </row>
    <row r="42" spans="1:13" x14ac:dyDescent="0.2">
      <c r="A42" s="21"/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2"/>
    </row>
    <row r="43" spans="1:13" x14ac:dyDescent="0.2">
      <c r="A43" s="21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2"/>
    </row>
    <row r="44" spans="1:13" x14ac:dyDescent="0.2">
      <c r="A44" s="21"/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2"/>
    </row>
    <row r="45" spans="1:13" x14ac:dyDescent="0.2">
      <c r="A45" s="21"/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2"/>
    </row>
    <row r="46" spans="1:13" x14ac:dyDescent="0.2">
      <c r="A46" s="21"/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2"/>
    </row>
    <row r="47" spans="1:13" x14ac:dyDescent="0.2">
      <c r="A47" s="21"/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2"/>
    </row>
    <row r="48" spans="1:13" x14ac:dyDescent="0.2">
      <c r="A48" s="9"/>
      <c r="B48" s="7"/>
      <c r="C48" s="7"/>
      <c r="D48" s="7"/>
      <c r="E48" s="7"/>
      <c r="F48" s="7"/>
      <c r="G48" s="7"/>
      <c r="H48" s="7"/>
      <c r="I48" s="7"/>
      <c r="J48" s="7"/>
      <c r="K48" s="7"/>
      <c r="L48" s="15"/>
      <c r="M48" s="23"/>
    </row>
    <row r="49" spans="1:13" x14ac:dyDescent="0.2">
      <c r="A49" s="4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5"/>
    </row>
    <row r="50" spans="1:13" x14ac:dyDescent="0.2">
      <c r="A50" s="4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5"/>
    </row>
    <row r="51" spans="1:13" x14ac:dyDescent="0.2">
      <c r="A51" s="4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5"/>
    </row>
    <row r="52" spans="1:13" x14ac:dyDescent="0.2">
      <c r="A52" s="4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5"/>
    </row>
    <row r="53" spans="1:13" x14ac:dyDescent="0.2">
      <c r="A53" s="4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5"/>
    </row>
    <row r="54" spans="1:13" x14ac:dyDescent="0.2">
      <c r="A54" s="4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5"/>
    </row>
    <row r="55" spans="1:13" x14ac:dyDescent="0.2">
      <c r="A55" s="4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5"/>
    </row>
    <row r="56" spans="1:13" x14ac:dyDescent="0.2">
      <c r="A56" s="4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5"/>
    </row>
    <row r="57" spans="1:13" x14ac:dyDescent="0.2">
      <c r="A57" s="4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5"/>
    </row>
    <row r="58" spans="1:13" x14ac:dyDescent="0.2">
      <c r="A58" s="9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5"/>
    </row>
    <row r="59" spans="1:13" x14ac:dyDescent="0.2">
      <c r="A59" s="4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5"/>
    </row>
    <row r="60" spans="1:13" x14ac:dyDescent="0.2">
      <c r="A60" s="4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5"/>
    </row>
    <row r="61" spans="1:13" x14ac:dyDescent="0.2">
      <c r="A61" s="4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5"/>
    </row>
    <row r="62" spans="1:13" ht="13.5" thickBot="1" x14ac:dyDescent="0.25">
      <c r="A62" s="10"/>
      <c r="B62" s="11"/>
      <c r="C62" s="11"/>
      <c r="D62" s="11"/>
      <c r="E62" s="12"/>
      <c r="F62" s="12"/>
      <c r="G62" s="12"/>
      <c r="H62" s="12"/>
      <c r="I62" s="12"/>
      <c r="J62" s="12"/>
      <c r="K62" s="12"/>
      <c r="L62" s="12"/>
      <c r="M62" s="13"/>
    </row>
    <row r="63" spans="1:13" ht="3.75" customHeight="1" x14ac:dyDescent="0.2"/>
  </sheetData>
  <sheetProtection password="E3D6" sheet="1" objects="1" scenarios="1"/>
  <mergeCells count="2">
    <mergeCell ref="A2:M2"/>
    <mergeCell ref="A1:M1"/>
  </mergeCells>
  <phoneticPr fontId="0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90" orientation="portrait" blackAndWhite="1"/>
  <headerFooter alignWithMargins="0"/>
  <drawing r:id="rId1"/>
  <legacyDrawing r:id="rId2"/>
  <oleObjects>
    <mc:AlternateContent xmlns:mc="http://schemas.openxmlformats.org/markup-compatibility/2006">
      <mc:Choice Requires="x14">
        <oleObject progId="Paint.Picture" shapeId="2053" r:id="rId3">
          <objectPr defaultSize="0" autoPict="0" r:id="rId4">
            <anchor moveWithCells="1">
              <from>
                <xdr:col>0</xdr:col>
                <xdr:colOff>47625</xdr:colOff>
                <xdr:row>3</xdr:row>
                <xdr:rowOff>57150</xdr:rowOff>
              </from>
              <to>
                <xdr:col>1</xdr:col>
                <xdr:colOff>676275</xdr:colOff>
                <xdr:row>12</xdr:row>
                <xdr:rowOff>171450</xdr:rowOff>
              </to>
            </anchor>
          </objectPr>
        </oleObject>
      </mc:Choice>
      <mc:Fallback>
        <oleObject progId="Paint.Picture" shapeId="2053" r:id="rId3"/>
      </mc:Fallback>
    </mc:AlternateContent>
    <mc:AlternateContent xmlns:mc="http://schemas.openxmlformats.org/markup-compatibility/2006">
      <mc:Choice Requires="x14">
        <oleObject progId="Word.Document.8" shapeId="2054" r:id="rId5">
          <objectPr defaultSize="0" r:id="rId6">
            <anchor moveWithCells="1">
              <from>
                <xdr:col>0</xdr:col>
                <xdr:colOff>38100</xdr:colOff>
                <xdr:row>15</xdr:row>
                <xdr:rowOff>38100</xdr:rowOff>
              </from>
              <to>
                <xdr:col>12</xdr:col>
                <xdr:colOff>704850</xdr:colOff>
                <xdr:row>60</xdr:row>
                <xdr:rowOff>76200</xdr:rowOff>
              </to>
            </anchor>
          </objectPr>
        </oleObject>
      </mc:Choice>
      <mc:Fallback>
        <oleObject progId="Word.Document.8" shapeId="2054" r:id="rId5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2"/>
  <sheetViews>
    <sheetView topLeftCell="A18" workbookViewId="0">
      <selection activeCell="J1" sqref="A1:XFD1048576"/>
    </sheetView>
  </sheetViews>
  <sheetFormatPr defaultColWidth="0" defaultRowHeight="12.75" customHeight="1" zeroHeight="1" x14ac:dyDescent="0.2"/>
  <cols>
    <col min="1" max="9" width="9.140625" customWidth="1"/>
    <col min="10" max="10" width="3" style="285" customWidth="1"/>
    <col min="11" max="16384" width="9.140625" hidden="1"/>
  </cols>
  <sheetData>
    <row r="1" spans="1:9" x14ac:dyDescent="0.2">
      <c r="A1" s="285"/>
      <c r="B1" s="285"/>
      <c r="C1" s="285"/>
      <c r="D1" s="285"/>
      <c r="E1" s="285"/>
      <c r="F1" s="285"/>
      <c r="G1" s="285"/>
      <c r="H1" s="285"/>
      <c r="I1" s="285"/>
    </row>
    <row r="2" spans="1:9" x14ac:dyDescent="0.2">
      <c r="A2" s="285"/>
      <c r="B2" s="285"/>
      <c r="C2" s="285"/>
      <c r="D2" s="285"/>
      <c r="E2" s="285"/>
      <c r="F2" s="285"/>
      <c r="G2" s="285"/>
      <c r="H2" s="285"/>
      <c r="I2" s="285"/>
    </row>
    <row r="3" spans="1:9" x14ac:dyDescent="0.2">
      <c r="A3" s="285"/>
      <c r="B3" s="285"/>
      <c r="C3" s="285"/>
      <c r="D3" s="285"/>
      <c r="E3" s="285"/>
      <c r="F3" s="285"/>
      <c r="G3" s="285"/>
      <c r="H3" s="285"/>
      <c r="I3" s="285"/>
    </row>
    <row r="4" spans="1:9" x14ac:dyDescent="0.2">
      <c r="A4" s="285"/>
      <c r="B4" s="285"/>
      <c r="C4" s="285"/>
      <c r="D4" s="285"/>
      <c r="E4" s="285"/>
      <c r="F4" s="285"/>
      <c r="G4" s="285"/>
      <c r="H4" s="285"/>
      <c r="I4" s="285"/>
    </row>
    <row r="5" spans="1:9" x14ac:dyDescent="0.2">
      <c r="A5" s="285"/>
      <c r="B5" s="285"/>
      <c r="C5" s="285"/>
      <c r="D5" s="285"/>
      <c r="E5" s="285"/>
      <c r="F5" s="285"/>
      <c r="G5" s="285"/>
      <c r="H5" s="285"/>
      <c r="I5" s="285"/>
    </row>
    <row r="6" spans="1:9" x14ac:dyDescent="0.2">
      <c r="A6" s="285"/>
      <c r="B6" s="285"/>
      <c r="C6" s="285"/>
      <c r="D6" s="285"/>
      <c r="E6" s="285"/>
      <c r="F6" s="285"/>
      <c r="G6" s="285"/>
      <c r="H6" s="285"/>
      <c r="I6" s="285"/>
    </row>
    <row r="7" spans="1:9" x14ac:dyDescent="0.2">
      <c r="A7" s="285"/>
      <c r="B7" s="285"/>
      <c r="C7" s="285"/>
      <c r="D7" s="285"/>
      <c r="E7" s="285"/>
      <c r="F7" s="285"/>
      <c r="G7" s="285"/>
      <c r="H7" s="285"/>
      <c r="I7" s="285"/>
    </row>
    <row r="8" spans="1:9" x14ac:dyDescent="0.2">
      <c r="A8" s="285"/>
      <c r="B8" s="285"/>
      <c r="C8" s="285"/>
      <c r="D8" s="285"/>
      <c r="E8" s="285"/>
      <c r="F8" s="285"/>
      <c r="G8" s="285"/>
      <c r="H8" s="285"/>
      <c r="I8" s="285"/>
    </row>
    <row r="9" spans="1:9" x14ac:dyDescent="0.2">
      <c r="A9" s="285"/>
      <c r="B9" s="285"/>
      <c r="C9" s="285"/>
      <c r="D9" s="285"/>
      <c r="E9" s="285"/>
      <c r="F9" s="285"/>
      <c r="G9" s="285"/>
      <c r="H9" s="285"/>
      <c r="I9" s="285"/>
    </row>
    <row r="10" spans="1:9" x14ac:dyDescent="0.2">
      <c r="A10" s="285"/>
      <c r="B10" s="285"/>
      <c r="C10" s="285"/>
      <c r="D10" s="285"/>
      <c r="E10" s="285"/>
      <c r="F10" s="285"/>
      <c r="G10" s="285"/>
      <c r="H10" s="285"/>
      <c r="I10" s="285"/>
    </row>
    <row r="11" spans="1:9" x14ac:dyDescent="0.2">
      <c r="A11" s="285"/>
      <c r="B11" s="285"/>
      <c r="C11" s="285"/>
      <c r="D11" s="285"/>
      <c r="E11" s="285"/>
      <c r="F11" s="285"/>
      <c r="G11" s="285"/>
      <c r="H11" s="285"/>
      <c r="I11" s="285"/>
    </row>
    <row r="12" spans="1:9" x14ac:dyDescent="0.2">
      <c r="A12" s="285"/>
      <c r="B12" s="285"/>
      <c r="C12" s="285"/>
      <c r="D12" s="285"/>
      <c r="E12" s="285"/>
      <c r="F12" s="285"/>
      <c r="G12" s="285"/>
      <c r="H12" s="285"/>
      <c r="I12" s="285"/>
    </row>
    <row r="13" spans="1:9" x14ac:dyDescent="0.2">
      <c r="A13" s="285"/>
      <c r="B13" s="285"/>
      <c r="C13" s="285"/>
      <c r="D13" s="285"/>
      <c r="E13" s="285"/>
      <c r="F13" s="285"/>
      <c r="G13" s="285"/>
      <c r="H13" s="285"/>
      <c r="I13" s="285"/>
    </row>
    <row r="14" spans="1:9" x14ac:dyDescent="0.2">
      <c r="A14" s="285"/>
      <c r="B14" s="285"/>
      <c r="C14" s="285"/>
      <c r="D14" s="285"/>
      <c r="E14" s="285"/>
      <c r="F14" s="285"/>
      <c r="G14" s="285"/>
      <c r="H14" s="285"/>
      <c r="I14" s="285"/>
    </row>
    <row r="15" spans="1:9" x14ac:dyDescent="0.2">
      <c r="A15" s="285"/>
      <c r="B15" s="285"/>
      <c r="C15" s="285"/>
      <c r="D15" s="285"/>
      <c r="E15" s="285"/>
      <c r="F15" s="285"/>
      <c r="G15" s="285"/>
      <c r="H15" s="285"/>
      <c r="I15" s="285"/>
    </row>
    <row r="16" spans="1:9" x14ac:dyDescent="0.2">
      <c r="A16" s="285"/>
      <c r="B16" s="285"/>
      <c r="C16" s="285"/>
      <c r="D16" s="285"/>
      <c r="E16" s="285"/>
      <c r="F16" s="285"/>
      <c r="G16" s="285"/>
      <c r="H16" s="285"/>
      <c r="I16" s="285"/>
    </row>
    <row r="17" spans="1:9" x14ac:dyDescent="0.2">
      <c r="A17" s="285"/>
      <c r="B17" s="285"/>
      <c r="C17" s="285"/>
      <c r="D17" s="285"/>
      <c r="E17" s="285"/>
      <c r="F17" s="285"/>
      <c r="G17" s="285"/>
      <c r="H17" s="285"/>
      <c r="I17" s="285"/>
    </row>
    <row r="18" spans="1:9" x14ac:dyDescent="0.2">
      <c r="A18" s="285"/>
      <c r="B18" s="285"/>
      <c r="C18" s="285"/>
      <c r="D18" s="285"/>
      <c r="E18" s="285"/>
      <c r="F18" s="285"/>
      <c r="G18" s="285"/>
      <c r="H18" s="285"/>
      <c r="I18" s="285"/>
    </row>
    <row r="19" spans="1:9" x14ac:dyDescent="0.2">
      <c r="A19" s="285"/>
      <c r="B19" s="285"/>
      <c r="C19" s="285"/>
      <c r="D19" s="285"/>
      <c r="E19" s="285"/>
      <c r="F19" s="285"/>
      <c r="G19" s="285"/>
      <c r="H19" s="285"/>
      <c r="I19" s="285"/>
    </row>
    <row r="20" spans="1:9" x14ac:dyDescent="0.2">
      <c r="A20" s="285"/>
      <c r="B20" s="285"/>
      <c r="C20" s="285"/>
      <c r="D20" s="285"/>
      <c r="E20" s="285"/>
      <c r="F20" s="285"/>
      <c r="G20" s="285"/>
      <c r="H20" s="285"/>
      <c r="I20" s="285"/>
    </row>
    <row r="21" spans="1:9" x14ac:dyDescent="0.2">
      <c r="A21" s="285"/>
      <c r="B21" s="285"/>
      <c r="C21" s="285"/>
      <c r="D21" s="285"/>
      <c r="E21" s="285"/>
      <c r="F21" s="285"/>
      <c r="G21" s="285"/>
      <c r="H21" s="285"/>
      <c r="I21" s="285"/>
    </row>
    <row r="22" spans="1:9" x14ac:dyDescent="0.2">
      <c r="A22" s="285"/>
      <c r="B22" s="285"/>
      <c r="C22" s="285"/>
      <c r="D22" s="285"/>
      <c r="E22" s="285"/>
      <c r="F22" s="285"/>
      <c r="G22" s="285"/>
      <c r="H22" s="285"/>
      <c r="I22" s="285"/>
    </row>
    <row r="23" spans="1:9" x14ac:dyDescent="0.2">
      <c r="A23" s="285"/>
      <c r="B23" s="285"/>
      <c r="C23" s="285"/>
      <c r="D23" s="285"/>
      <c r="E23" s="285"/>
      <c r="F23" s="285"/>
      <c r="G23" s="285"/>
      <c r="H23" s="285"/>
      <c r="I23" s="285"/>
    </row>
    <row r="24" spans="1:9" x14ac:dyDescent="0.2">
      <c r="A24" s="285"/>
      <c r="B24" s="285"/>
      <c r="C24" s="285"/>
      <c r="D24" s="285"/>
      <c r="E24" s="285"/>
      <c r="F24" s="285"/>
      <c r="G24" s="285"/>
      <c r="H24" s="285"/>
      <c r="I24" s="285"/>
    </row>
    <row r="25" spans="1:9" x14ac:dyDescent="0.2">
      <c r="A25" s="285"/>
      <c r="B25" s="285"/>
      <c r="C25" s="285"/>
      <c r="D25" s="285"/>
      <c r="E25" s="285"/>
      <c r="F25" s="285"/>
      <c r="G25" s="285"/>
      <c r="H25" s="285"/>
      <c r="I25" s="285"/>
    </row>
    <row r="26" spans="1:9" x14ac:dyDescent="0.2">
      <c r="A26" s="285"/>
      <c r="B26" s="285"/>
      <c r="C26" s="285"/>
      <c r="D26" s="285"/>
      <c r="E26" s="285"/>
      <c r="F26" s="285"/>
      <c r="G26" s="285"/>
      <c r="H26" s="285"/>
      <c r="I26" s="285"/>
    </row>
    <row r="27" spans="1:9" x14ac:dyDescent="0.2">
      <c r="A27" s="285"/>
      <c r="B27" s="285"/>
      <c r="C27" s="285"/>
      <c r="D27" s="285"/>
      <c r="E27" s="285"/>
      <c r="F27" s="285"/>
      <c r="G27" s="285"/>
      <c r="H27" s="285"/>
      <c r="I27" s="285"/>
    </row>
    <row r="28" spans="1:9" x14ac:dyDescent="0.2">
      <c r="A28" s="285"/>
      <c r="B28" s="285"/>
      <c r="C28" s="285"/>
      <c r="D28" s="285"/>
      <c r="E28" s="285"/>
      <c r="F28" s="285"/>
      <c r="G28" s="285"/>
      <c r="H28" s="285"/>
      <c r="I28" s="285"/>
    </row>
    <row r="29" spans="1:9" x14ac:dyDescent="0.2">
      <c r="A29" s="285"/>
      <c r="B29" s="285"/>
      <c r="C29" s="285"/>
      <c r="D29" s="285"/>
      <c r="E29" s="285"/>
      <c r="F29" s="285"/>
      <c r="G29" s="285"/>
      <c r="H29" s="285"/>
      <c r="I29" s="285"/>
    </row>
    <row r="30" spans="1:9" x14ac:dyDescent="0.2">
      <c r="A30" s="285"/>
      <c r="B30" s="285"/>
      <c r="C30" s="285"/>
      <c r="D30" s="285"/>
      <c r="E30" s="285"/>
      <c r="F30" s="285"/>
      <c r="G30" s="285"/>
      <c r="H30" s="285"/>
      <c r="I30" s="285"/>
    </row>
    <row r="31" spans="1:9" x14ac:dyDescent="0.2">
      <c r="A31" s="285"/>
      <c r="B31" s="285"/>
      <c r="C31" s="285"/>
      <c r="D31" s="285"/>
      <c r="E31" s="285"/>
      <c r="F31" s="285"/>
      <c r="G31" s="285"/>
      <c r="H31" s="285"/>
      <c r="I31" s="285"/>
    </row>
    <row r="32" spans="1:9" x14ac:dyDescent="0.2">
      <c r="A32" s="285"/>
      <c r="B32" s="285"/>
      <c r="C32" s="285"/>
      <c r="D32" s="285"/>
      <c r="E32" s="285"/>
      <c r="F32" s="285"/>
      <c r="G32" s="285"/>
      <c r="H32" s="285"/>
      <c r="I32" s="285"/>
    </row>
    <row r="33" spans="1:9" x14ac:dyDescent="0.2">
      <c r="A33" s="285"/>
      <c r="B33" s="285"/>
      <c r="C33" s="285"/>
      <c r="D33" s="285"/>
      <c r="E33" s="285"/>
      <c r="F33" s="285"/>
      <c r="G33" s="285"/>
      <c r="H33" s="285"/>
      <c r="I33" s="285"/>
    </row>
    <row r="34" spans="1:9" x14ac:dyDescent="0.2">
      <c r="A34" s="285"/>
      <c r="B34" s="285"/>
      <c r="C34" s="285"/>
      <c r="D34" s="285"/>
      <c r="E34" s="285"/>
      <c r="F34" s="285"/>
      <c r="G34" s="285"/>
      <c r="H34" s="285"/>
      <c r="I34" s="285"/>
    </row>
    <row r="35" spans="1:9" x14ac:dyDescent="0.2">
      <c r="A35" s="285"/>
      <c r="B35" s="285"/>
      <c r="C35" s="285"/>
      <c r="D35" s="285"/>
      <c r="E35" s="285"/>
      <c r="F35" s="285"/>
      <c r="G35" s="285"/>
      <c r="H35" s="285"/>
      <c r="I35" s="285"/>
    </row>
    <row r="36" spans="1:9" x14ac:dyDescent="0.2">
      <c r="A36" s="285"/>
      <c r="B36" s="285"/>
      <c r="C36" s="285"/>
      <c r="D36" s="285"/>
      <c r="E36" s="285"/>
      <c r="F36" s="285"/>
      <c r="G36" s="285"/>
      <c r="H36" s="285"/>
      <c r="I36" s="285"/>
    </row>
    <row r="37" spans="1:9" x14ac:dyDescent="0.2">
      <c r="A37" s="285"/>
      <c r="B37" s="285"/>
      <c r="C37" s="285"/>
      <c r="D37" s="285"/>
      <c r="E37" s="285"/>
      <c r="F37" s="285"/>
      <c r="G37" s="285"/>
      <c r="H37" s="285"/>
      <c r="I37" s="285"/>
    </row>
    <row r="38" spans="1:9" x14ac:dyDescent="0.2">
      <c r="A38" s="285"/>
      <c r="B38" s="285"/>
      <c r="C38" s="285"/>
      <c r="D38" s="285"/>
      <c r="E38" s="285"/>
      <c r="F38" s="285"/>
      <c r="G38" s="285"/>
      <c r="H38" s="285"/>
      <c r="I38" s="285"/>
    </row>
    <row r="39" spans="1:9" x14ac:dyDescent="0.2">
      <c r="A39" s="285"/>
      <c r="B39" s="285"/>
      <c r="C39" s="285"/>
      <c r="D39" s="285"/>
      <c r="E39" s="285"/>
      <c r="F39" s="285"/>
      <c r="G39" s="285"/>
      <c r="H39" s="285"/>
      <c r="I39" s="285"/>
    </row>
    <row r="40" spans="1:9" x14ac:dyDescent="0.2">
      <c r="A40" s="285"/>
      <c r="B40" s="285"/>
      <c r="C40" s="285"/>
      <c r="D40" s="285"/>
      <c r="E40" s="285"/>
      <c r="F40" s="285"/>
      <c r="G40" s="285"/>
      <c r="H40" s="285"/>
      <c r="I40" s="285"/>
    </row>
    <row r="41" spans="1:9" x14ac:dyDescent="0.2">
      <c r="A41" s="285"/>
      <c r="B41" s="285"/>
      <c r="C41" s="285"/>
      <c r="D41" s="285"/>
      <c r="E41" s="285"/>
      <c r="F41" s="285"/>
      <c r="G41" s="285"/>
      <c r="H41" s="285"/>
      <c r="I41" s="285"/>
    </row>
    <row r="42" spans="1:9" x14ac:dyDescent="0.2">
      <c r="A42" s="285"/>
      <c r="B42" s="285"/>
      <c r="C42" s="285"/>
      <c r="D42" s="285"/>
      <c r="E42" s="285"/>
      <c r="F42" s="285"/>
      <c r="G42" s="285"/>
      <c r="H42" s="285"/>
      <c r="I42" s="285"/>
    </row>
    <row r="43" spans="1:9" x14ac:dyDescent="0.2">
      <c r="A43" s="285"/>
      <c r="B43" s="285"/>
      <c r="C43" s="285"/>
      <c r="D43" s="285"/>
      <c r="E43" s="285"/>
      <c r="F43" s="285"/>
      <c r="G43" s="285"/>
      <c r="H43" s="285"/>
      <c r="I43" s="285"/>
    </row>
    <row r="44" spans="1:9" x14ac:dyDescent="0.2">
      <c r="A44" s="285"/>
      <c r="B44" s="285"/>
      <c r="C44" s="285"/>
      <c r="D44" s="285"/>
      <c r="E44" s="285"/>
      <c r="F44" s="285"/>
      <c r="G44" s="285"/>
      <c r="H44" s="285"/>
      <c r="I44" s="285"/>
    </row>
    <row r="45" spans="1:9" x14ac:dyDescent="0.2">
      <c r="A45" s="285"/>
      <c r="B45" s="285"/>
      <c r="C45" s="285"/>
      <c r="D45" s="285"/>
      <c r="E45" s="285"/>
      <c r="F45" s="285"/>
      <c r="G45" s="285"/>
      <c r="H45" s="285"/>
      <c r="I45" s="285"/>
    </row>
    <row r="46" spans="1:9" x14ac:dyDescent="0.2">
      <c r="A46" s="285"/>
      <c r="B46" s="285"/>
      <c r="C46" s="285"/>
      <c r="D46" s="285"/>
      <c r="E46" s="285"/>
      <c r="F46" s="285"/>
      <c r="G46" s="285"/>
      <c r="H46" s="285"/>
      <c r="I46" s="285"/>
    </row>
    <row r="47" spans="1:9" x14ac:dyDescent="0.2">
      <c r="A47" s="285"/>
      <c r="B47" s="285"/>
      <c r="C47" s="285"/>
      <c r="D47" s="285"/>
      <c r="E47" s="285"/>
      <c r="F47" s="285"/>
      <c r="G47" s="285"/>
      <c r="H47" s="285"/>
      <c r="I47" s="285"/>
    </row>
    <row r="48" spans="1:9" x14ac:dyDescent="0.2">
      <c r="A48" s="285"/>
      <c r="B48" s="285"/>
      <c r="C48" s="285"/>
      <c r="D48" s="285"/>
      <c r="E48" s="285"/>
      <c r="F48" s="285"/>
      <c r="G48" s="285"/>
      <c r="H48" s="285"/>
      <c r="I48" s="285"/>
    </row>
    <row r="49" spans="1:9" x14ac:dyDescent="0.2">
      <c r="A49" s="285"/>
      <c r="B49" s="285"/>
      <c r="C49" s="285"/>
      <c r="D49" s="285"/>
      <c r="E49" s="285"/>
      <c r="F49" s="285"/>
      <c r="G49" s="285"/>
      <c r="H49" s="285"/>
      <c r="I49" s="285"/>
    </row>
    <row r="50" spans="1:9" x14ac:dyDescent="0.2">
      <c r="A50" s="285"/>
      <c r="B50" s="285"/>
      <c r="C50" s="285"/>
      <c r="D50" s="285"/>
      <c r="E50" s="285"/>
      <c r="F50" s="285"/>
      <c r="G50" s="285"/>
      <c r="H50" s="285"/>
      <c r="I50" s="285"/>
    </row>
    <row r="51" spans="1:9" x14ac:dyDescent="0.2">
      <c r="A51" s="285"/>
      <c r="B51" s="285"/>
      <c r="C51" s="285"/>
      <c r="D51" s="285"/>
      <c r="E51" s="285"/>
      <c r="F51" s="285"/>
      <c r="G51" s="285"/>
      <c r="H51" s="285"/>
      <c r="I51" s="285"/>
    </row>
    <row r="52" spans="1:9" x14ac:dyDescent="0.2">
      <c r="A52" s="285"/>
      <c r="B52" s="285"/>
      <c r="C52" s="285"/>
      <c r="D52" s="285"/>
      <c r="E52" s="285"/>
      <c r="F52" s="285"/>
      <c r="G52" s="285"/>
      <c r="H52" s="285"/>
      <c r="I52" s="285"/>
    </row>
  </sheetData>
  <sheetProtection sheet="1" objects="1" scenarios="1"/>
  <mergeCells count="2">
    <mergeCell ref="A1:I52"/>
    <mergeCell ref="J1:J1048576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>
      <selection activeCell="B11" sqref="B11"/>
    </sheetView>
  </sheetViews>
  <sheetFormatPr defaultRowHeight="12.75" x14ac:dyDescent="0.2"/>
  <cols>
    <col min="1" max="1" width="10" bestFit="1" customWidth="1"/>
  </cols>
  <sheetData>
    <row r="1" spans="1:2" x14ac:dyDescent="0.2">
      <c r="A1" s="64" t="s">
        <v>134</v>
      </c>
      <c r="B1" s="64" t="s">
        <v>135</v>
      </c>
    </row>
    <row r="2" spans="1:2" x14ac:dyDescent="0.2">
      <c r="B2" s="64" t="s">
        <v>136</v>
      </c>
    </row>
    <row r="3" spans="1:2" x14ac:dyDescent="0.2">
      <c r="B3" s="64" t="s">
        <v>137</v>
      </c>
    </row>
    <row r="4" spans="1:2" x14ac:dyDescent="0.2">
      <c r="B4" s="64" t="s">
        <v>138</v>
      </c>
    </row>
    <row r="5" spans="1:2" x14ac:dyDescent="0.2">
      <c r="B5" s="64" t="s">
        <v>141</v>
      </c>
    </row>
    <row r="6" spans="1:2" x14ac:dyDescent="0.2">
      <c r="B6" s="64" t="s">
        <v>142</v>
      </c>
    </row>
    <row r="9" spans="1:2" x14ac:dyDescent="0.2">
      <c r="B9" s="64" t="s">
        <v>143</v>
      </c>
    </row>
    <row r="10" spans="1:2" x14ac:dyDescent="0.2">
      <c r="B10" s="64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Het declaratieformulier</vt:lpstr>
      <vt:lpstr>Uitgangspunten toetsing</vt:lpstr>
      <vt:lpstr>Uitgangspunten</vt:lpstr>
      <vt:lpstr>Update</vt:lpstr>
      <vt:lpstr>'Het declaratieformulier'!Print_Area</vt:lpstr>
    </vt:vector>
  </TitlesOfParts>
  <Company>Arcus Syscom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KNAS declaratieformulier scheidsrechers buitenland</dc:title>
  <dc:creator>Plantinga</dc:creator>
  <cp:keywords>declaratie;KNAS;scheidsrechters</cp:keywords>
  <cp:lastModifiedBy>Martijn de Haas</cp:lastModifiedBy>
  <cp:lastPrinted>2017-02-21T10:41:06Z</cp:lastPrinted>
  <dcterms:created xsi:type="dcterms:W3CDTF">2000-05-02T18:09:14Z</dcterms:created>
  <dcterms:modified xsi:type="dcterms:W3CDTF">2018-11-26T07:52:35Z</dcterms:modified>
</cp:coreProperties>
</file>